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24226"/>
  <mc:AlternateContent xmlns:mc="http://schemas.openxmlformats.org/markup-compatibility/2006">
    <mc:Choice Requires="x15">
      <x15ac:absPath xmlns:x15ac="http://schemas.microsoft.com/office/spreadsheetml/2010/11/ac" url="C:\Users\MeganMahajan\Documents\eps-us\InputData\fuels\BS\"/>
    </mc:Choice>
  </mc:AlternateContent>
  <xr:revisionPtr revIDLastSave="0" documentId="8_{A2155D80-14EA-4400-ADC4-DD57C77D40EB}" xr6:coauthVersionLast="47" xr6:coauthVersionMax="47" xr10:uidLastSave="{00000000-0000-0000-0000-000000000000}"/>
  <bookViews>
    <workbookView xWindow="38280" yWindow="-120" windowWidth="29040" windowHeight="17520" tabRatio="813" xr2:uid="{00000000-000D-0000-FFFF-FFFF00000000}"/>
  </bookViews>
  <sheets>
    <sheet name="About" sheetId="1" r:id="rId1"/>
    <sheet name="Inflation Reduction Act - Elec" sheetId="24" r:id="rId2"/>
    <sheet name="Hydrogen" sheetId="37" r:id="rId3"/>
    <sheet name="Inflation Reduction Act - Hydgn" sheetId="38" r:id="rId4"/>
    <sheet name="Tax Credits" sheetId="25" r:id="rId5"/>
    <sheet name="Solar - Utility PV" sheetId="27" r:id="rId6"/>
    <sheet name="Land-Based Wind" sheetId="26" r:id="rId7"/>
    <sheet name="Subsidies Paid" sheetId="12" r:id="rId8"/>
    <sheet name="AEO 2022 Table 1" sheetId="3" r:id="rId9"/>
    <sheet name="AEO 2023 Table 1" sheetId="21" r:id="rId10"/>
    <sheet name="AEO 2022 Table 8" sheetId="9" r:id="rId11"/>
    <sheet name="AEO 2023 Table 8" sheetId="22" r:id="rId12"/>
    <sheet name="AEO 2022 Table 11" sheetId="6" r:id="rId13"/>
    <sheet name="AEO 2023 Table 11" sheetId="23" r:id="rId14"/>
    <sheet name="Calculations" sheetId="14" r:id="rId15"/>
    <sheet name="Wind PV Calcs" sheetId="20" r:id="rId16"/>
    <sheet name="Monetizing Tax Credit Penalty" sheetId="17" r:id="rId17"/>
    <sheet name="BS-BSfTFpEUP-transportation" sheetId="32" r:id="rId18"/>
    <sheet name="BS-BSfTFpEUP-electricity" sheetId="30" r:id="rId19"/>
    <sheet name="BS-BSfTFpEUP-res-bldgs" sheetId="33" r:id="rId20"/>
    <sheet name="BS-BSfTFpEUP-com-bldgs" sheetId="34" r:id="rId21"/>
    <sheet name="BS-BSfTFpEUP-industry" sheetId="31" r:id="rId22"/>
    <sheet name="BS-BSfTFpEUP-dist-heat-hydgn" sheetId="35" r:id="rId23"/>
    <sheet name="BS-BSfTFpEUP-geoeng" sheetId="29" r:id="rId24"/>
    <sheet name="BS-BSpUEO" sheetId="19" r:id="rId25"/>
    <sheet name="BS-BSpUECB" sheetId="16" r:id="rId26"/>
    <sheet name="BS-DoSpUEO" sheetId="28" r:id="rId27"/>
    <sheet name="JCT Table 1_Notes" sheetId="15" r:id="rId28"/>
  </sheets>
  <externalReferences>
    <externalReference r:id="rId29"/>
    <externalReference r:id="rId30"/>
  </externalReferences>
  <definedNames>
    <definedName name="dollars_2018_to_2012">[1]About!$A$122</definedName>
    <definedName name="dollars_2020_2012">About!$A$81</definedName>
    <definedName name="dollars_2021_2012">[2]About!$A$118</definedName>
    <definedName name="dollars_2022_2012">#REF!</definedName>
    <definedName name="lignite_multiplier">'[2]Hard Coal and Lig Multipliers'!$N$15</definedName>
    <definedName name="nonlignite_multiplier">'[2]Hard Coal and Lig Multipliers'!$N$16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22" i="29" l="1"/>
  <c r="AD22" i="29"/>
  <c r="AC22" i="29"/>
  <c r="AB22" i="29"/>
  <c r="AA22" i="29"/>
  <c r="Z22" i="29"/>
  <c r="Y22" i="29"/>
  <c r="X22" i="29"/>
  <c r="W22" i="29"/>
  <c r="V22" i="29"/>
  <c r="U22" i="29"/>
  <c r="T22" i="29"/>
  <c r="S22" i="29"/>
  <c r="R22" i="29"/>
  <c r="Q22" i="29"/>
  <c r="P22" i="29"/>
  <c r="O22" i="29"/>
  <c r="N22" i="29"/>
  <c r="M22" i="29"/>
  <c r="L22" i="29"/>
  <c r="K22" i="29"/>
  <c r="J22" i="29"/>
  <c r="I22" i="29"/>
  <c r="H22" i="29"/>
  <c r="G22" i="29"/>
  <c r="F22" i="29"/>
  <c r="E22" i="29"/>
  <c r="D22" i="29"/>
  <c r="C22" i="29"/>
  <c r="B22" i="29"/>
  <c r="AE22" i="35"/>
  <c r="AD22" i="35"/>
  <c r="AC22" i="35"/>
  <c r="AB22" i="35"/>
  <c r="AA22" i="35"/>
  <c r="Z22" i="35"/>
  <c r="Y22" i="35"/>
  <c r="X22" i="35"/>
  <c r="W22" i="35"/>
  <c r="V22" i="35"/>
  <c r="U22" i="35"/>
  <c r="T22" i="35"/>
  <c r="S22" i="35"/>
  <c r="R22" i="35"/>
  <c r="Q22" i="35"/>
  <c r="P22" i="35"/>
  <c r="O22" i="35"/>
  <c r="N22" i="35"/>
  <c r="M22" i="35"/>
  <c r="L22" i="35"/>
  <c r="K22" i="35"/>
  <c r="J22" i="35"/>
  <c r="I22" i="35"/>
  <c r="H22" i="35"/>
  <c r="G22" i="35"/>
  <c r="F22" i="35"/>
  <c r="E22" i="35"/>
  <c r="D22" i="35"/>
  <c r="C22" i="35"/>
  <c r="B22" i="35"/>
  <c r="B7" i="37"/>
  <c r="D28" i="37" s="1"/>
  <c r="J76" i="37" s="1"/>
  <c r="AE29" i="38"/>
  <c r="AD29" i="38"/>
  <c r="AC29" i="38"/>
  <c r="AB29" i="38"/>
  <c r="AA29" i="38"/>
  <c r="Z29" i="38"/>
  <c r="Y29" i="38"/>
  <c r="X29" i="38"/>
  <c r="W29" i="38"/>
  <c r="V29" i="38"/>
  <c r="U29" i="38"/>
  <c r="T29" i="38"/>
  <c r="S29" i="38"/>
  <c r="R29" i="38"/>
  <c r="Q29" i="38"/>
  <c r="P29" i="38"/>
  <c r="O29" i="38"/>
  <c r="N29" i="38"/>
  <c r="M29" i="38"/>
  <c r="L29" i="38"/>
  <c r="K29" i="38"/>
  <c r="J29" i="38"/>
  <c r="I29" i="38"/>
  <c r="H29" i="38"/>
  <c r="G29" i="38"/>
  <c r="F29" i="38"/>
  <c r="E29" i="38"/>
  <c r="D29" i="38"/>
  <c r="C29" i="38"/>
  <c r="B29" i="38"/>
  <c r="AE27" i="38"/>
  <c r="AD27" i="38"/>
  <c r="AC27" i="38"/>
  <c r="AB27" i="38"/>
  <c r="AA27" i="38"/>
  <c r="Z27" i="38"/>
  <c r="Y27" i="38"/>
  <c r="X27" i="38"/>
  <c r="W27" i="38"/>
  <c r="V27" i="38"/>
  <c r="U27" i="38"/>
  <c r="T27" i="38"/>
  <c r="S27" i="38"/>
  <c r="R27" i="38"/>
  <c r="Q27" i="38"/>
  <c r="P27" i="38"/>
  <c r="O27" i="38"/>
  <c r="N27" i="38"/>
  <c r="M27" i="38"/>
  <c r="L27" i="38"/>
  <c r="K27" i="38"/>
  <c r="J27" i="38"/>
  <c r="I27" i="38"/>
  <c r="H27" i="38"/>
  <c r="G27" i="38"/>
  <c r="F27" i="38"/>
  <c r="E27" i="38"/>
  <c r="D27" i="38"/>
  <c r="C27" i="38"/>
  <c r="B27" i="38"/>
  <c r="AE37" i="38"/>
  <c r="AD37" i="38"/>
  <c r="AC37" i="38"/>
  <c r="AB37" i="38"/>
  <c r="AA37" i="38"/>
  <c r="Z37" i="38"/>
  <c r="Y37" i="38"/>
  <c r="X37" i="38"/>
  <c r="W37" i="38"/>
  <c r="V37" i="38"/>
  <c r="U37" i="38"/>
  <c r="T37" i="38"/>
  <c r="S37" i="38"/>
  <c r="R37" i="38"/>
  <c r="Q37" i="38"/>
  <c r="P37" i="38"/>
  <c r="O37" i="38"/>
  <c r="N37" i="38"/>
  <c r="M37" i="38"/>
  <c r="L37" i="38"/>
  <c r="K37" i="38"/>
  <c r="J37" i="38"/>
  <c r="I37" i="38"/>
  <c r="H37" i="38"/>
  <c r="G37" i="38"/>
  <c r="F37" i="38"/>
  <c r="D7" i="37"/>
  <c r="C7" i="37"/>
  <c r="AE77" i="37"/>
  <c r="AD77" i="37"/>
  <c r="AC77" i="37"/>
  <c r="AB77" i="37"/>
  <c r="AA77" i="37"/>
  <c r="Z77" i="37"/>
  <c r="Y77" i="37"/>
  <c r="X77" i="37"/>
  <c r="W77" i="37"/>
  <c r="V77" i="37"/>
  <c r="U77" i="37"/>
  <c r="T77" i="37"/>
  <c r="S77" i="37"/>
  <c r="R77" i="37"/>
  <c r="Q77" i="37"/>
  <c r="P77" i="37"/>
  <c r="O77" i="37"/>
  <c r="N77" i="37"/>
  <c r="M77" i="37"/>
  <c r="L77" i="37"/>
  <c r="K77" i="37"/>
  <c r="J77" i="37"/>
  <c r="I77" i="37"/>
  <c r="H77" i="37"/>
  <c r="G77" i="37"/>
  <c r="F77" i="37"/>
  <c r="E77" i="37"/>
  <c r="D77" i="37"/>
  <c r="C77" i="37"/>
  <c r="B77" i="37"/>
  <c r="AE71" i="37"/>
  <c r="AD71" i="37"/>
  <c r="AC71" i="37"/>
  <c r="AB71" i="37"/>
  <c r="AA71" i="37"/>
  <c r="Z71" i="37"/>
  <c r="Y71" i="37"/>
  <c r="X71" i="37"/>
  <c r="W71" i="37"/>
  <c r="V71" i="37"/>
  <c r="U71" i="37"/>
  <c r="T71" i="37"/>
  <c r="S71" i="37"/>
  <c r="R71" i="37"/>
  <c r="Q71" i="37"/>
  <c r="P71" i="37"/>
  <c r="O71" i="37"/>
  <c r="N71" i="37"/>
  <c r="M71" i="37"/>
  <c r="L71" i="37"/>
  <c r="K71" i="37"/>
  <c r="J71" i="37"/>
  <c r="I71" i="37"/>
  <c r="H71" i="37"/>
  <c r="G71" i="37"/>
  <c r="F71" i="37"/>
  <c r="E71" i="37"/>
  <c r="D71" i="37"/>
  <c r="C71" i="37"/>
  <c r="B71" i="37"/>
  <c r="C43" i="37"/>
  <c r="C42" i="37"/>
  <c r="C41" i="37"/>
  <c r="C40" i="37"/>
  <c r="C39" i="37"/>
  <c r="C38" i="37"/>
  <c r="C37" i="37"/>
  <c r="C36" i="37"/>
  <c r="C35" i="37"/>
  <c r="C34" i="37"/>
  <c r="C33" i="37"/>
  <c r="C6" i="37" l="1"/>
  <c r="E27" i="37" s="1"/>
  <c r="D6" i="37"/>
  <c r="F27" i="37" s="1"/>
  <c r="E28" i="37"/>
  <c r="B76" i="37" s="1"/>
  <c r="F28" i="37"/>
  <c r="B6" i="37"/>
  <c r="D27" i="37" s="1"/>
  <c r="B34" i="38"/>
  <c r="C34" i="38" s="1"/>
  <c r="D34" i="38" s="1"/>
  <c r="E34" i="38" s="1"/>
  <c r="F34" i="38" s="1"/>
  <c r="G34" i="38" s="1"/>
  <c r="H34" i="38" s="1"/>
  <c r="I34" i="38" s="1"/>
  <c r="J34" i="38" s="1"/>
  <c r="K34" i="38" s="1"/>
  <c r="L34" i="38" s="1"/>
  <c r="M34" i="38" s="1"/>
  <c r="N34" i="38" s="1"/>
  <c r="O34" i="38" s="1"/>
  <c r="P34" i="38" s="1"/>
  <c r="Q34" i="38" s="1"/>
  <c r="R34" i="38" s="1"/>
  <c r="S34" i="38" s="1"/>
  <c r="T34" i="38" s="1"/>
  <c r="U34" i="38" s="1"/>
  <c r="V34" i="38" s="1"/>
  <c r="W34" i="38" s="1"/>
  <c r="X34" i="38" s="1"/>
  <c r="Y34" i="38" s="1"/>
  <c r="Z34" i="38" s="1"/>
  <c r="AA34" i="38" s="1"/>
  <c r="AB34" i="38" s="1"/>
  <c r="AC34" i="38" s="1"/>
  <c r="AD34" i="38" s="1"/>
  <c r="AE34" i="38" s="1"/>
  <c r="M33" i="38"/>
  <c r="L33" i="38"/>
  <c r="K33" i="38"/>
  <c r="J33" i="38"/>
  <c r="I33" i="38"/>
  <c r="H33" i="38"/>
  <c r="G33" i="38"/>
  <c r="F33" i="38"/>
  <c r="B12" i="38"/>
  <c r="B13" i="38" s="1"/>
  <c r="F6" i="38"/>
  <c r="B6" i="38"/>
  <c r="B7" i="38" s="1"/>
  <c r="F3" i="38"/>
  <c r="P81" i="37"/>
  <c r="R81" i="37" s="1"/>
  <c r="R82" i="37" s="1"/>
  <c r="O81" i="37"/>
  <c r="O82" i="37" s="1"/>
  <c r="N81" i="37"/>
  <c r="N82" i="37" s="1"/>
  <c r="M81" i="37"/>
  <c r="M82" i="37" s="1"/>
  <c r="L81" i="37"/>
  <c r="L82" i="37" s="1"/>
  <c r="K81" i="37"/>
  <c r="K82" i="37" s="1"/>
  <c r="J81" i="37"/>
  <c r="J82" i="37" s="1"/>
  <c r="I81" i="37"/>
  <c r="I82" i="37" s="1"/>
  <c r="H81" i="37"/>
  <c r="H82" i="37" s="1"/>
  <c r="G81" i="37"/>
  <c r="G82" i="37" s="1"/>
  <c r="F81" i="37"/>
  <c r="F82" i="37" s="1"/>
  <c r="E81" i="37"/>
  <c r="E82" i="37" s="1"/>
  <c r="D81" i="37"/>
  <c r="D82" i="37" s="1"/>
  <c r="C81" i="37"/>
  <c r="C82" i="37" s="1"/>
  <c r="B81" i="37"/>
  <c r="B82" i="37" s="1"/>
  <c r="AA39" i="38" l="1"/>
  <c r="M38" i="38"/>
  <c r="Q39" i="38"/>
  <c r="P39" i="38"/>
  <c r="H39" i="38"/>
  <c r="Z38" i="38"/>
  <c r="AE39" i="38"/>
  <c r="Y38" i="38"/>
  <c r="Z39" i="38"/>
  <c r="J39" i="38"/>
  <c r="AB38" i="38"/>
  <c r="Y39" i="38"/>
  <c r="I39" i="38"/>
  <c r="AA38" i="38"/>
  <c r="S38" i="38"/>
  <c r="R38" i="38"/>
  <c r="W39" i="38"/>
  <c r="G39" i="38"/>
  <c r="AD39" i="38"/>
  <c r="N39" i="38"/>
  <c r="X38" i="38"/>
  <c r="H38" i="38"/>
  <c r="U39" i="38"/>
  <c r="M39" i="38"/>
  <c r="AE38" i="38"/>
  <c r="W38" i="38"/>
  <c r="O38" i="38"/>
  <c r="G38" i="38"/>
  <c r="S39" i="38"/>
  <c r="K39" i="38"/>
  <c r="AC38" i="38"/>
  <c r="U38" i="38"/>
  <c r="L38" i="38"/>
  <c r="K38" i="38"/>
  <c r="X39" i="38"/>
  <c r="J38" i="38"/>
  <c r="O39" i="38"/>
  <c r="Q38" i="38"/>
  <c r="I38" i="38"/>
  <c r="V39" i="38"/>
  <c r="F39" i="38"/>
  <c r="P38" i="38"/>
  <c r="AC39" i="38"/>
  <c r="AB39" i="38"/>
  <c r="T39" i="38"/>
  <c r="L39" i="38"/>
  <c r="AD38" i="38"/>
  <c r="V38" i="38"/>
  <c r="N38" i="38"/>
  <c r="F38" i="38"/>
  <c r="R39" i="38"/>
  <c r="T38" i="38"/>
  <c r="AC76" i="37"/>
  <c r="X81" i="37"/>
  <c r="X82" i="37" s="1"/>
  <c r="AA81" i="37"/>
  <c r="AA82" i="37" s="1"/>
  <c r="AB81" i="37"/>
  <c r="AB82" i="37" s="1"/>
  <c r="AC81" i="37"/>
  <c r="AC82" i="37" s="1"/>
  <c r="AD81" i="37"/>
  <c r="AD82" i="37" s="1"/>
  <c r="AE81" i="37"/>
  <c r="AE82" i="37" s="1"/>
  <c r="W81" i="37"/>
  <c r="W82" i="37" s="1"/>
  <c r="P82" i="37"/>
  <c r="P44" i="38" s="1"/>
  <c r="Y81" i="37"/>
  <c r="Y82" i="37" s="1"/>
  <c r="Z81" i="37"/>
  <c r="Z82" i="37" s="1"/>
  <c r="F7" i="38"/>
  <c r="AC44" i="38" s="1"/>
  <c r="S81" i="37"/>
  <c r="S82" i="37" s="1"/>
  <c r="T81" i="37"/>
  <c r="T82" i="37" s="1"/>
  <c r="U81" i="37"/>
  <c r="U82" i="37" s="1"/>
  <c r="V81" i="37"/>
  <c r="V82" i="37" s="1"/>
  <c r="I76" i="37"/>
  <c r="J75" i="37"/>
  <c r="D75" i="37"/>
  <c r="C75" i="37"/>
  <c r="F75" i="37"/>
  <c r="B75" i="37"/>
  <c r="I75" i="37"/>
  <c r="G75" i="37"/>
  <c r="H75" i="37"/>
  <c r="E75" i="37"/>
  <c r="R75" i="37"/>
  <c r="Q75" i="37"/>
  <c r="N75" i="37"/>
  <c r="P75" i="37"/>
  <c r="O75" i="37"/>
  <c r="AA75" i="37"/>
  <c r="Z75" i="37"/>
  <c r="V75" i="37"/>
  <c r="AE75" i="37"/>
  <c r="K75" i="37"/>
  <c r="U75" i="37"/>
  <c r="Y75" i="37"/>
  <c r="M75" i="37"/>
  <c r="AD75" i="37"/>
  <c r="AC75" i="37"/>
  <c r="AB75" i="37"/>
  <c r="W75" i="37"/>
  <c r="X75" i="37"/>
  <c r="T75" i="37"/>
  <c r="L75" i="37"/>
  <c r="R44" i="38"/>
  <c r="S75" i="37"/>
  <c r="G44" i="38"/>
  <c r="H76" i="37"/>
  <c r="G76" i="37"/>
  <c r="F76" i="37"/>
  <c r="E76" i="37"/>
  <c r="D76" i="37"/>
  <c r="C76" i="37"/>
  <c r="AE22" i="32"/>
  <c r="M44" i="38"/>
  <c r="C44" i="38"/>
  <c r="B44" i="38"/>
  <c r="D44" i="38"/>
  <c r="Z44" i="38"/>
  <c r="F44" i="38"/>
  <c r="AB76" i="37"/>
  <c r="AA76" i="37"/>
  <c r="X76" i="37"/>
  <c r="Y76" i="37"/>
  <c r="Q76" i="37"/>
  <c r="N76" i="37"/>
  <c r="AE76" i="37"/>
  <c r="AD76" i="37"/>
  <c r="Z76" i="37"/>
  <c r="T76" i="37"/>
  <c r="S76" i="37"/>
  <c r="M76" i="37"/>
  <c r="W76" i="37"/>
  <c r="U76" i="37"/>
  <c r="O76" i="37"/>
  <c r="L76" i="37"/>
  <c r="R76" i="37"/>
  <c r="P76" i="37"/>
  <c r="K76" i="37"/>
  <c r="V76" i="37"/>
  <c r="E44" i="38"/>
  <c r="L44" i="38"/>
  <c r="AC22" i="32"/>
  <c r="Q81" i="37"/>
  <c r="Q82" i="37" s="1"/>
  <c r="X44" i="38" l="1"/>
  <c r="AC28" i="38"/>
  <c r="AC43" i="38" s="1"/>
  <c r="H44" i="38"/>
  <c r="S44" i="38"/>
  <c r="I44" i="38"/>
  <c r="O44" i="38"/>
  <c r="AA44" i="38"/>
  <c r="U44" i="38"/>
  <c r="T44" i="38"/>
  <c r="J44" i="38"/>
  <c r="AB44" i="38"/>
  <c r="Y44" i="38"/>
  <c r="K44" i="38"/>
  <c r="W44" i="38"/>
  <c r="AE44" i="38"/>
  <c r="AD44" i="38"/>
  <c r="V44" i="38"/>
  <c r="S22" i="32"/>
  <c r="N22" i="32"/>
  <c r="N44" i="38"/>
  <c r="U22" i="32"/>
  <c r="AB22" i="32"/>
  <c r="AC22" i="30"/>
  <c r="P22" i="32"/>
  <c r="K22" i="32"/>
  <c r="AD22" i="32"/>
  <c r="L22" i="32"/>
  <c r="J22" i="32"/>
  <c r="O22" i="32"/>
  <c r="T22" i="32"/>
  <c r="M22" i="32"/>
  <c r="H22" i="32"/>
  <c r="Y22" i="32"/>
  <c r="G22" i="32"/>
  <c r="D22" i="32"/>
  <c r="E22" i="32"/>
  <c r="I28" i="38"/>
  <c r="F42" i="38"/>
  <c r="S42" i="38"/>
  <c r="X28" i="38"/>
  <c r="AA28" i="38"/>
  <c r="AA43" i="38" s="1"/>
  <c r="Q44" i="38"/>
  <c r="I22" i="32"/>
  <c r="L42" i="38"/>
  <c r="E42" i="38"/>
  <c r="I42" i="38"/>
  <c r="AD42" i="38"/>
  <c r="O42" i="38"/>
  <c r="C22" i="32"/>
  <c r="AB28" i="38"/>
  <c r="AB43" i="38" s="1"/>
  <c r="R42" i="38"/>
  <c r="P28" i="38"/>
  <c r="P43" i="38" s="1"/>
  <c r="B28" i="38"/>
  <c r="B43" i="38" s="1"/>
  <c r="G42" i="38"/>
  <c r="O28" i="38"/>
  <c r="O43" i="38" s="1"/>
  <c r="D28" i="38"/>
  <c r="D43" i="38" s="1"/>
  <c r="W28" i="38"/>
  <c r="W43" i="38" s="1"/>
  <c r="S28" i="38"/>
  <c r="S43" i="38" s="1"/>
  <c r="Y42" i="38"/>
  <c r="T28" i="38"/>
  <c r="T43" i="38" s="1"/>
  <c r="Z28" i="38"/>
  <c r="Z43" i="38" s="1"/>
  <c r="K42" i="38"/>
  <c r="W22" i="32"/>
  <c r="AD28" i="38"/>
  <c r="AE42" i="38"/>
  <c r="P42" i="38"/>
  <c r="V28" i="38"/>
  <c r="R22" i="32"/>
  <c r="T42" i="38"/>
  <c r="R28" i="38"/>
  <c r="R43" i="38" s="1"/>
  <c r="X42" i="38"/>
  <c r="L28" i="38"/>
  <c r="L43" i="38" s="1"/>
  <c r="J28" i="38"/>
  <c r="J43" i="38" s="1"/>
  <c r="C28" i="38"/>
  <c r="C43" i="38" s="1"/>
  <c r="E28" i="38"/>
  <c r="E43" i="38" s="1"/>
  <c r="M28" i="38"/>
  <c r="M43" i="38" s="1"/>
  <c r="M42" i="38"/>
  <c r="B22" i="32"/>
  <c r="J42" i="38"/>
  <c r="AE28" i="38"/>
  <c r="AE43" i="38" s="1"/>
  <c r="V42" i="38"/>
  <c r="N28" i="38"/>
  <c r="N43" i="38" s="1"/>
  <c r="Z42" i="38"/>
  <c r="Y28" i="38"/>
  <c r="Y43" i="38" s="1"/>
  <c r="N42" i="38"/>
  <c r="K28" i="38"/>
  <c r="K43" i="38" s="1"/>
  <c r="H42" i="38"/>
  <c r="F22" i="32"/>
  <c r="W42" i="38"/>
  <c r="Z22" i="32"/>
  <c r="AB42" i="38"/>
  <c r="U28" i="38"/>
  <c r="U43" i="38" s="1"/>
  <c r="AC42" i="38"/>
  <c r="C42" i="38"/>
  <c r="F28" i="38"/>
  <c r="AA22" i="32"/>
  <c r="G28" i="38"/>
  <c r="G43" i="38" s="1"/>
  <c r="H28" i="38"/>
  <c r="H43" i="38" s="1"/>
  <c r="V22" i="32"/>
  <c r="Q28" i="38"/>
  <c r="Q43" i="38" s="1"/>
  <c r="X22" i="32"/>
  <c r="AA42" i="38"/>
  <c r="V22" i="30" l="1"/>
  <c r="V43" i="38"/>
  <c r="D22" i="31"/>
  <c r="D42" i="38"/>
  <c r="Q22" i="31"/>
  <c r="Q42" i="38"/>
  <c r="I22" i="30"/>
  <c r="I43" i="38"/>
  <c r="X22" i="30"/>
  <c r="X43" i="38"/>
  <c r="F22" i="30"/>
  <c r="F43" i="38"/>
  <c r="AD22" i="30"/>
  <c r="AD43" i="38"/>
  <c r="U22" i="31"/>
  <c r="U42" i="38"/>
  <c r="K22" i="30"/>
  <c r="O22" i="30"/>
  <c r="R22" i="30"/>
  <c r="T22" i="31"/>
  <c r="Y22" i="31"/>
  <c r="S22" i="31"/>
  <c r="Z22" i="31"/>
  <c r="Q22" i="32"/>
  <c r="J22" i="30"/>
  <c r="E22" i="31"/>
  <c r="M22" i="31"/>
  <c r="T22" i="30"/>
  <c r="P22" i="31"/>
  <c r="P22" i="30"/>
  <c r="W22" i="30"/>
  <c r="N22" i="31"/>
  <c r="E22" i="30"/>
  <c r="AE22" i="31"/>
  <c r="D22" i="30"/>
  <c r="AD22" i="31"/>
  <c r="B22" i="30"/>
  <c r="F22" i="31"/>
  <c r="C22" i="31"/>
  <c r="N22" i="30"/>
  <c r="AB22" i="31"/>
  <c r="AE22" i="30"/>
  <c r="AA22" i="30"/>
  <c r="K22" i="31"/>
  <c r="L22" i="31"/>
  <c r="U22" i="30"/>
  <c r="AA22" i="31"/>
  <c r="J22" i="31"/>
  <c r="H22" i="31"/>
  <c r="C22" i="30"/>
  <c r="AC22" i="31"/>
  <c r="Z22" i="30"/>
  <c r="X22" i="31"/>
  <c r="S22" i="30"/>
  <c r="M22" i="30"/>
  <c r="O22" i="31"/>
  <c r="I22" i="31"/>
  <c r="Y22" i="30"/>
  <c r="L22" i="30"/>
  <c r="G22" i="31"/>
  <c r="V22" i="31"/>
  <c r="R22" i="31"/>
  <c r="W22" i="31"/>
  <c r="Q22" i="30"/>
  <c r="AB22" i="30"/>
  <c r="H22" i="30"/>
  <c r="G22" i="30"/>
  <c r="C122" i="24" l="1"/>
  <c r="D122" i="24"/>
  <c r="E122" i="24"/>
  <c r="F122" i="24"/>
  <c r="G122" i="24"/>
  <c r="H122" i="24"/>
  <c r="I122" i="24"/>
  <c r="J122" i="24"/>
  <c r="K122" i="24"/>
  <c r="B122" i="24"/>
  <c r="E8" i="19" l="1"/>
  <c r="F8" i="19"/>
  <c r="D8" i="19"/>
  <c r="N5" i="19"/>
  <c r="O5" i="19"/>
  <c r="P5" i="19"/>
  <c r="Q5" i="19"/>
  <c r="R5" i="19"/>
  <c r="S5" i="19"/>
  <c r="T5" i="19"/>
  <c r="U5" i="19"/>
  <c r="V5" i="19"/>
  <c r="W5" i="19"/>
  <c r="X5" i="19"/>
  <c r="Y5" i="19"/>
  <c r="Z5" i="19"/>
  <c r="AA5" i="19"/>
  <c r="AB5" i="19"/>
  <c r="AC5" i="19"/>
  <c r="AD5" i="19"/>
  <c r="AE5" i="19"/>
  <c r="C130" i="24"/>
  <c r="C147" i="24" s="1"/>
  <c r="D130" i="24"/>
  <c r="D147" i="24" s="1"/>
  <c r="E130" i="24"/>
  <c r="E147" i="24" s="1"/>
  <c r="F130" i="24"/>
  <c r="F147" i="24" s="1"/>
  <c r="G130" i="24"/>
  <c r="G147" i="24" s="1"/>
  <c r="H130" i="24"/>
  <c r="H147" i="24" s="1"/>
  <c r="I130" i="24"/>
  <c r="I147" i="24" s="1"/>
  <c r="J130" i="24"/>
  <c r="J147" i="24" s="1"/>
  <c r="K130" i="24"/>
  <c r="K147" i="24" s="1"/>
  <c r="L130" i="24"/>
  <c r="L147" i="24" s="1"/>
  <c r="M130" i="24"/>
  <c r="M147" i="24" s="1"/>
  <c r="N130" i="24"/>
  <c r="N147" i="24" s="1"/>
  <c r="O130" i="24"/>
  <c r="O147" i="24" s="1"/>
  <c r="P130" i="24"/>
  <c r="P147" i="24" s="1"/>
  <c r="Q130" i="24"/>
  <c r="Q147" i="24" s="1"/>
  <c r="R130" i="24"/>
  <c r="R147" i="24" s="1"/>
  <c r="S130" i="24"/>
  <c r="S147" i="24" s="1"/>
  <c r="T130" i="24"/>
  <c r="T147" i="24" s="1"/>
  <c r="U130" i="24"/>
  <c r="U147" i="24" s="1"/>
  <c r="V130" i="24"/>
  <c r="V147" i="24" s="1"/>
  <c r="W130" i="24"/>
  <c r="W147" i="24" s="1"/>
  <c r="X130" i="24"/>
  <c r="X147" i="24" s="1"/>
  <c r="Y130" i="24"/>
  <c r="Y147" i="24" s="1"/>
  <c r="Z130" i="24"/>
  <c r="Z147" i="24" s="1"/>
  <c r="AA130" i="24"/>
  <c r="AA147" i="24" s="1"/>
  <c r="AB130" i="24"/>
  <c r="AB147" i="24" s="1"/>
  <c r="AC130" i="24"/>
  <c r="AC147" i="24" s="1"/>
  <c r="C131" i="24"/>
  <c r="C150" i="24" s="1"/>
  <c r="D131" i="24"/>
  <c r="D150" i="24" s="1"/>
  <c r="E131" i="24"/>
  <c r="E150" i="24" s="1"/>
  <c r="F131" i="24"/>
  <c r="F150" i="24" s="1"/>
  <c r="G131" i="24"/>
  <c r="G150" i="24" s="1"/>
  <c r="H131" i="24"/>
  <c r="H150" i="24" s="1"/>
  <c r="I131" i="24"/>
  <c r="I150" i="24" s="1"/>
  <c r="J131" i="24"/>
  <c r="J150" i="24" s="1"/>
  <c r="K131" i="24"/>
  <c r="K150" i="24" s="1"/>
  <c r="L131" i="24"/>
  <c r="L150" i="24" s="1"/>
  <c r="M131" i="24"/>
  <c r="M150" i="24" s="1"/>
  <c r="N131" i="24"/>
  <c r="N150" i="24" s="1"/>
  <c r="O131" i="24"/>
  <c r="O150" i="24" s="1"/>
  <c r="P131" i="24"/>
  <c r="P150" i="24" s="1"/>
  <c r="Q131" i="24"/>
  <c r="Q150" i="24" s="1"/>
  <c r="R131" i="24"/>
  <c r="R150" i="24" s="1"/>
  <c r="S131" i="24"/>
  <c r="S150" i="24" s="1"/>
  <c r="T131" i="24"/>
  <c r="T150" i="24" s="1"/>
  <c r="U131" i="24"/>
  <c r="U150" i="24" s="1"/>
  <c r="V131" i="24"/>
  <c r="V150" i="24" s="1"/>
  <c r="W131" i="24"/>
  <c r="W150" i="24" s="1"/>
  <c r="X131" i="24"/>
  <c r="X150" i="24" s="1"/>
  <c r="Y131" i="24"/>
  <c r="Y150" i="24" s="1"/>
  <c r="Z131" i="24"/>
  <c r="Z150" i="24" s="1"/>
  <c r="AA131" i="24"/>
  <c r="AA150" i="24" s="1"/>
  <c r="AB131" i="24"/>
  <c r="AB150" i="24" s="1"/>
  <c r="AC131" i="24"/>
  <c r="AC150" i="24" s="1"/>
  <c r="C132" i="24"/>
  <c r="C153" i="24" s="1"/>
  <c r="D132" i="24"/>
  <c r="D153" i="24" s="1"/>
  <c r="E132" i="24"/>
  <c r="E153" i="24" s="1"/>
  <c r="F132" i="24"/>
  <c r="F153" i="24" s="1"/>
  <c r="G132" i="24"/>
  <c r="G153" i="24" s="1"/>
  <c r="H132" i="24"/>
  <c r="H153" i="24" s="1"/>
  <c r="I132" i="24"/>
  <c r="I153" i="24" s="1"/>
  <c r="J132" i="24"/>
  <c r="J153" i="24" s="1"/>
  <c r="K132" i="24"/>
  <c r="K153" i="24" s="1"/>
  <c r="L132" i="24"/>
  <c r="L153" i="24" s="1"/>
  <c r="M132" i="24"/>
  <c r="M153" i="24" s="1"/>
  <c r="N132" i="24"/>
  <c r="N153" i="24" s="1"/>
  <c r="O132" i="24"/>
  <c r="O153" i="24" s="1"/>
  <c r="P132" i="24"/>
  <c r="P153" i="24" s="1"/>
  <c r="Q132" i="24"/>
  <c r="Q153" i="24" s="1"/>
  <c r="R132" i="24"/>
  <c r="R153" i="24" s="1"/>
  <c r="S132" i="24"/>
  <c r="S153" i="24" s="1"/>
  <c r="T132" i="24"/>
  <c r="T153" i="24" s="1"/>
  <c r="U132" i="24"/>
  <c r="U153" i="24" s="1"/>
  <c r="V132" i="24"/>
  <c r="V153" i="24" s="1"/>
  <c r="W132" i="24"/>
  <c r="W153" i="24" s="1"/>
  <c r="X132" i="24"/>
  <c r="X153" i="24" s="1"/>
  <c r="Y132" i="24"/>
  <c r="Y153" i="24" s="1"/>
  <c r="Z132" i="24"/>
  <c r="Z153" i="24" s="1"/>
  <c r="AA132" i="24"/>
  <c r="AA153" i="24" s="1"/>
  <c r="AB132" i="24"/>
  <c r="AB153" i="24" s="1"/>
  <c r="AC132" i="24"/>
  <c r="AC153" i="24" s="1"/>
  <c r="B132" i="24"/>
  <c r="B153" i="24" s="1"/>
  <c r="B131" i="24"/>
  <c r="B150" i="24" s="1"/>
  <c r="B130" i="24"/>
  <c r="B147" i="24" s="1"/>
  <c r="B112" i="24"/>
  <c r="B129" i="24" s="1"/>
  <c r="L164" i="24"/>
  <c r="M164" i="24"/>
  <c r="N164" i="24"/>
  <c r="O164" i="24"/>
  <c r="P164" i="24"/>
  <c r="Q164" i="24"/>
  <c r="R164" i="24"/>
  <c r="S164" i="24"/>
  <c r="C164" i="24"/>
  <c r="D164" i="24"/>
  <c r="E164" i="24"/>
  <c r="F164" i="24"/>
  <c r="G164" i="24"/>
  <c r="H164" i="24"/>
  <c r="I164" i="24"/>
  <c r="J164" i="24"/>
  <c r="K164" i="24"/>
  <c r="T164" i="24"/>
  <c r="U164" i="24"/>
  <c r="V164" i="24"/>
  <c r="W164" i="24"/>
  <c r="X164" i="24"/>
  <c r="Y164" i="24"/>
  <c r="Z164" i="24"/>
  <c r="AA164" i="24"/>
  <c r="AB164" i="24"/>
  <c r="AC164" i="24"/>
  <c r="B164" i="24"/>
  <c r="C157" i="24"/>
  <c r="D157" i="24"/>
  <c r="E157" i="24"/>
  <c r="F157" i="24"/>
  <c r="G157" i="24"/>
  <c r="H157" i="24"/>
  <c r="I157" i="24"/>
  <c r="J157" i="24"/>
  <c r="K157" i="24"/>
  <c r="L157" i="24"/>
  <c r="M157" i="24"/>
  <c r="N157" i="24"/>
  <c r="O157" i="24"/>
  <c r="P157" i="24"/>
  <c r="Q157" i="24"/>
  <c r="R157" i="24"/>
  <c r="S157" i="24"/>
  <c r="T157" i="24"/>
  <c r="U157" i="24"/>
  <c r="V157" i="24"/>
  <c r="W157" i="24"/>
  <c r="X157" i="24"/>
  <c r="Y157" i="24"/>
  <c r="Z157" i="24"/>
  <c r="AA157" i="24"/>
  <c r="AB157" i="24"/>
  <c r="AC157" i="24"/>
  <c r="B157" i="24"/>
  <c r="C113" i="24"/>
  <c r="D113" i="24"/>
  <c r="E113" i="24"/>
  <c r="F113" i="24"/>
  <c r="G113" i="24"/>
  <c r="H113" i="24"/>
  <c r="I113" i="24"/>
  <c r="J113" i="24"/>
  <c r="K113" i="24"/>
  <c r="L113" i="24"/>
  <c r="M113" i="24"/>
  <c r="N113" i="24"/>
  <c r="O113" i="24"/>
  <c r="P113" i="24"/>
  <c r="Q113" i="24"/>
  <c r="R113" i="24"/>
  <c r="S113" i="24"/>
  <c r="T113" i="24"/>
  <c r="U113" i="24"/>
  <c r="V113" i="24"/>
  <c r="W113" i="24"/>
  <c r="X113" i="24"/>
  <c r="Y113" i="24"/>
  <c r="Z113" i="24"/>
  <c r="AA113" i="24"/>
  <c r="AB113" i="24"/>
  <c r="AC113" i="24"/>
  <c r="B113" i="24"/>
  <c r="C112" i="24"/>
  <c r="C129" i="24" s="1"/>
  <c r="D112" i="24"/>
  <c r="D129" i="24" s="1"/>
  <c r="E112" i="24"/>
  <c r="E129" i="24" s="1"/>
  <c r="F112" i="24"/>
  <c r="F129" i="24" s="1"/>
  <c r="G112" i="24"/>
  <c r="G129" i="24" s="1"/>
  <c r="H112" i="24"/>
  <c r="H129" i="24" s="1"/>
  <c r="I112" i="24"/>
  <c r="I129" i="24" s="1"/>
  <c r="J112" i="24"/>
  <c r="J129" i="24" s="1"/>
  <c r="K112" i="24"/>
  <c r="K129" i="24" s="1"/>
  <c r="L112" i="24"/>
  <c r="L129" i="24" s="1"/>
  <c r="M112" i="24"/>
  <c r="M129" i="24" s="1"/>
  <c r="N112" i="24"/>
  <c r="N129" i="24" s="1"/>
  <c r="O112" i="24"/>
  <c r="O129" i="24" s="1"/>
  <c r="P112" i="24"/>
  <c r="P129" i="24" s="1"/>
  <c r="Q112" i="24"/>
  <c r="Q129" i="24" s="1"/>
  <c r="R112" i="24"/>
  <c r="R129" i="24" s="1"/>
  <c r="S112" i="24"/>
  <c r="S129" i="24" s="1"/>
  <c r="T112" i="24"/>
  <c r="T129" i="24" s="1"/>
  <c r="U112" i="24"/>
  <c r="U129" i="24" s="1"/>
  <c r="V112" i="24"/>
  <c r="V129" i="24" s="1"/>
  <c r="W112" i="24"/>
  <c r="W129" i="24" s="1"/>
  <c r="X112" i="24"/>
  <c r="X129" i="24" s="1"/>
  <c r="Y112" i="24"/>
  <c r="Y129" i="24" s="1"/>
  <c r="Z112" i="24"/>
  <c r="Z129" i="24" s="1"/>
  <c r="AA112" i="24"/>
  <c r="AA129" i="24" s="1"/>
  <c r="AB112" i="24"/>
  <c r="AB129" i="24" s="1"/>
  <c r="AC112" i="24"/>
  <c r="AC129" i="24" s="1"/>
  <c r="A8" i="24" l="1"/>
  <c r="AE19" i="35" l="1"/>
  <c r="AD19" i="35"/>
  <c r="AC19" i="35"/>
  <c r="AB19" i="35"/>
  <c r="AA19" i="35"/>
  <c r="Z19" i="35"/>
  <c r="Y19" i="35"/>
  <c r="X19" i="35"/>
  <c r="W19" i="35"/>
  <c r="V19" i="35"/>
  <c r="U19" i="35"/>
  <c r="T19" i="35"/>
  <c r="S19" i="35"/>
  <c r="R19" i="35"/>
  <c r="Q19" i="35"/>
  <c r="P19" i="35"/>
  <c r="O19" i="35"/>
  <c r="N19" i="35"/>
  <c r="M19" i="35"/>
  <c r="L19" i="35"/>
  <c r="K19" i="35"/>
  <c r="J19" i="35"/>
  <c r="I19" i="35"/>
  <c r="H19" i="35"/>
  <c r="G19" i="35"/>
  <c r="F19" i="35"/>
  <c r="E19" i="35"/>
  <c r="D19" i="35"/>
  <c r="C19" i="35"/>
  <c r="B19" i="35"/>
  <c r="AE18" i="35"/>
  <c r="AD18" i="35"/>
  <c r="AC18" i="35"/>
  <c r="AB18" i="35"/>
  <c r="AA18" i="35"/>
  <c r="Z18" i="35"/>
  <c r="Y18" i="35"/>
  <c r="X18" i="35"/>
  <c r="W18" i="35"/>
  <c r="V18" i="35"/>
  <c r="U18" i="35"/>
  <c r="T18" i="35"/>
  <c r="S18" i="35"/>
  <c r="R18" i="35"/>
  <c r="Q18" i="35"/>
  <c r="P18" i="35"/>
  <c r="O18" i="35"/>
  <c r="N18" i="35"/>
  <c r="M18" i="35"/>
  <c r="L18" i="35"/>
  <c r="K18" i="35"/>
  <c r="J18" i="35"/>
  <c r="I18" i="35"/>
  <c r="H18" i="35"/>
  <c r="G18" i="35"/>
  <c r="F18" i="35"/>
  <c r="E18" i="35"/>
  <c r="D18" i="35"/>
  <c r="C18" i="35"/>
  <c r="B18" i="35"/>
  <c r="AE17" i="35"/>
  <c r="AD17" i="35"/>
  <c r="AC17" i="35"/>
  <c r="AB17" i="35"/>
  <c r="AA17" i="35"/>
  <c r="Z17" i="35"/>
  <c r="Y17" i="35"/>
  <c r="X17" i="35"/>
  <c r="W17" i="35"/>
  <c r="V17" i="35"/>
  <c r="K17" i="35"/>
  <c r="J17" i="35"/>
  <c r="I17" i="35"/>
  <c r="H17" i="35"/>
  <c r="G17" i="35"/>
  <c r="F17" i="35"/>
  <c r="E17" i="35"/>
  <c r="D17" i="35"/>
  <c r="C17" i="35"/>
  <c r="B17" i="35"/>
  <c r="AE14" i="35"/>
  <c r="AD14" i="35"/>
  <c r="AC14" i="35"/>
  <c r="AB14" i="35"/>
  <c r="AA14" i="35"/>
  <c r="Z14" i="35"/>
  <c r="Y14" i="35"/>
  <c r="X14" i="35"/>
  <c r="W14" i="35"/>
  <c r="V14" i="35"/>
  <c r="U14" i="35"/>
  <c r="T14" i="35"/>
  <c r="S14" i="35"/>
  <c r="R14" i="35"/>
  <c r="Q14" i="35"/>
  <c r="P14" i="35"/>
  <c r="O14" i="35"/>
  <c r="N14" i="35"/>
  <c r="M14" i="35"/>
  <c r="L14" i="35"/>
  <c r="K14" i="35"/>
  <c r="J14" i="35"/>
  <c r="I14" i="35"/>
  <c r="H14" i="35"/>
  <c r="G14" i="35"/>
  <c r="F14" i="35"/>
  <c r="E14" i="35"/>
  <c r="D14" i="35"/>
  <c r="C14" i="35"/>
  <c r="B14" i="35"/>
  <c r="AE11" i="35"/>
  <c r="AD11" i="35"/>
  <c r="AC11" i="35"/>
  <c r="AB11" i="35"/>
  <c r="AA11" i="35"/>
  <c r="Z11" i="35"/>
  <c r="Y11" i="35"/>
  <c r="X11" i="35"/>
  <c r="W11" i="35"/>
  <c r="V11" i="35"/>
  <c r="U11" i="35"/>
  <c r="T11" i="35"/>
  <c r="S11" i="35"/>
  <c r="R11" i="35"/>
  <c r="Q11" i="35"/>
  <c r="P11" i="35"/>
  <c r="O11" i="35"/>
  <c r="N11" i="35"/>
  <c r="M11" i="35"/>
  <c r="L11" i="35"/>
  <c r="K11" i="35"/>
  <c r="J11" i="35"/>
  <c r="I11" i="35"/>
  <c r="H11" i="35"/>
  <c r="G11" i="35"/>
  <c r="F11" i="35"/>
  <c r="E11" i="35"/>
  <c r="D11" i="35"/>
  <c r="C11" i="35"/>
  <c r="B11" i="35"/>
  <c r="AE10" i="35"/>
  <c r="AD10" i="35"/>
  <c r="AC10" i="35"/>
  <c r="AB10" i="35"/>
  <c r="AA10" i="35"/>
  <c r="Z10" i="35"/>
  <c r="Y10" i="35"/>
  <c r="X10" i="35"/>
  <c r="W10" i="35"/>
  <c r="V10" i="35"/>
  <c r="U10" i="35"/>
  <c r="T10" i="35"/>
  <c r="S10" i="35"/>
  <c r="R10" i="35"/>
  <c r="Q10" i="35"/>
  <c r="P10" i="35"/>
  <c r="O10" i="35"/>
  <c r="N10" i="35"/>
  <c r="M10" i="35"/>
  <c r="L10" i="35"/>
  <c r="K10" i="35"/>
  <c r="J10" i="35"/>
  <c r="I10" i="35"/>
  <c r="H10" i="35"/>
  <c r="G10" i="35"/>
  <c r="F10" i="35"/>
  <c r="E10" i="35"/>
  <c r="D10" i="35"/>
  <c r="C10" i="35"/>
  <c r="B10" i="35"/>
  <c r="AE4" i="35"/>
  <c r="AD4" i="35"/>
  <c r="AC4" i="35"/>
  <c r="AB4" i="35"/>
  <c r="AA4" i="35"/>
  <c r="Z4" i="35"/>
  <c r="Y4" i="35"/>
  <c r="X4" i="35"/>
  <c r="W4" i="35"/>
  <c r="V4" i="35"/>
  <c r="U4" i="35"/>
  <c r="T4" i="35"/>
  <c r="S4" i="35"/>
  <c r="R4" i="35"/>
  <c r="Q4" i="35"/>
  <c r="P4" i="35"/>
  <c r="O4" i="35"/>
  <c r="N4" i="35"/>
  <c r="M4" i="35"/>
  <c r="L4" i="35"/>
  <c r="K4" i="35"/>
  <c r="J4" i="35"/>
  <c r="I4" i="35"/>
  <c r="H4" i="35"/>
  <c r="G4" i="35"/>
  <c r="F4" i="35"/>
  <c r="E4" i="35"/>
  <c r="D4" i="35"/>
  <c r="C4" i="35"/>
  <c r="B4" i="35"/>
  <c r="AE3" i="35"/>
  <c r="AD3" i="35"/>
  <c r="AC3" i="35"/>
  <c r="AB3" i="35"/>
  <c r="AA3" i="35"/>
  <c r="Z3" i="35"/>
  <c r="Y3" i="35"/>
  <c r="X3" i="35"/>
  <c r="W3" i="35"/>
  <c r="V3" i="35"/>
  <c r="U3" i="35"/>
  <c r="U17" i="35" s="1"/>
  <c r="T3" i="35"/>
  <c r="T17" i="35" s="1"/>
  <c r="S3" i="35"/>
  <c r="S17" i="35" s="1"/>
  <c r="R3" i="35"/>
  <c r="R17" i="35" s="1"/>
  <c r="Q3" i="35"/>
  <c r="Q17" i="35" s="1"/>
  <c r="P3" i="35"/>
  <c r="P17" i="35" s="1"/>
  <c r="O3" i="35"/>
  <c r="O17" i="35" s="1"/>
  <c r="N3" i="35"/>
  <c r="N17" i="35" s="1"/>
  <c r="M3" i="35"/>
  <c r="M17" i="35" s="1"/>
  <c r="L3" i="35"/>
  <c r="L17" i="35" s="1"/>
  <c r="K3" i="35"/>
  <c r="J3" i="35"/>
  <c r="I3" i="35"/>
  <c r="H3" i="35"/>
  <c r="G3" i="35"/>
  <c r="F3" i="35"/>
  <c r="E3" i="35"/>
  <c r="D3" i="35"/>
  <c r="C3" i="35"/>
  <c r="B3" i="35"/>
  <c r="AE19" i="34"/>
  <c r="AD19" i="34"/>
  <c r="AC19" i="34"/>
  <c r="AB19" i="34"/>
  <c r="AA19" i="34"/>
  <c r="Z19" i="34"/>
  <c r="Y19" i="34"/>
  <c r="X19" i="34"/>
  <c r="W19" i="34"/>
  <c r="V19" i="34"/>
  <c r="U19" i="34"/>
  <c r="T19" i="34"/>
  <c r="S19" i="34"/>
  <c r="R19" i="34"/>
  <c r="Q19" i="34"/>
  <c r="P19" i="34"/>
  <c r="O19" i="34"/>
  <c r="N19" i="34"/>
  <c r="M19" i="34"/>
  <c r="L19" i="34"/>
  <c r="K19" i="34"/>
  <c r="J19" i="34"/>
  <c r="I19" i="34"/>
  <c r="H19" i="34"/>
  <c r="G19" i="34"/>
  <c r="F19" i="34"/>
  <c r="E19" i="34"/>
  <c r="D19" i="34"/>
  <c r="C19" i="34"/>
  <c r="B19" i="34"/>
  <c r="AE18" i="34"/>
  <c r="AD18" i="34"/>
  <c r="AC18" i="34"/>
  <c r="AB18" i="34"/>
  <c r="AA18" i="34"/>
  <c r="Z18" i="34"/>
  <c r="Y18" i="34"/>
  <c r="X18" i="34"/>
  <c r="W18" i="34"/>
  <c r="V18" i="34"/>
  <c r="U18" i="34"/>
  <c r="T18" i="34"/>
  <c r="S18" i="34"/>
  <c r="R18" i="34"/>
  <c r="Q18" i="34"/>
  <c r="P18" i="34"/>
  <c r="O18" i="34"/>
  <c r="N18" i="34"/>
  <c r="M18" i="34"/>
  <c r="L18" i="34"/>
  <c r="K18" i="34"/>
  <c r="J18" i="34"/>
  <c r="I18" i="34"/>
  <c r="H18" i="34"/>
  <c r="G18" i="34"/>
  <c r="F18" i="34"/>
  <c r="E18" i="34"/>
  <c r="D18" i="34"/>
  <c r="C18" i="34"/>
  <c r="B18" i="34"/>
  <c r="AE17" i="34"/>
  <c r="AD17" i="34"/>
  <c r="AC17" i="34"/>
  <c r="AB17" i="34"/>
  <c r="AA17" i="34"/>
  <c r="Z17" i="34"/>
  <c r="Y17" i="34"/>
  <c r="X17" i="34"/>
  <c r="W17" i="34"/>
  <c r="V17" i="34"/>
  <c r="K17" i="34"/>
  <c r="J17" i="34"/>
  <c r="I17" i="34"/>
  <c r="H17" i="34"/>
  <c r="G17" i="34"/>
  <c r="F17" i="34"/>
  <c r="E17" i="34"/>
  <c r="D17" i="34"/>
  <c r="C17" i="34"/>
  <c r="B17" i="34"/>
  <c r="AE14" i="34"/>
  <c r="AD14" i="34"/>
  <c r="AC14" i="34"/>
  <c r="AB14" i="34"/>
  <c r="AA14" i="34"/>
  <c r="Z14" i="34"/>
  <c r="Y14" i="34"/>
  <c r="X14" i="34"/>
  <c r="W14" i="34"/>
  <c r="V14" i="34"/>
  <c r="U14" i="34"/>
  <c r="T14" i="34"/>
  <c r="S14" i="34"/>
  <c r="R14" i="34"/>
  <c r="Q14" i="34"/>
  <c r="P14" i="34"/>
  <c r="O14" i="34"/>
  <c r="N14" i="34"/>
  <c r="M14" i="34"/>
  <c r="L14" i="34"/>
  <c r="K14" i="34"/>
  <c r="J14" i="34"/>
  <c r="I14" i="34"/>
  <c r="H14" i="34"/>
  <c r="G14" i="34"/>
  <c r="F14" i="34"/>
  <c r="E14" i="34"/>
  <c r="D14" i="34"/>
  <c r="C14" i="34"/>
  <c r="B14" i="34"/>
  <c r="AE11" i="34"/>
  <c r="AD11" i="34"/>
  <c r="AC11" i="34"/>
  <c r="AB11" i="34"/>
  <c r="AA11" i="34"/>
  <c r="Z11" i="34"/>
  <c r="Y11" i="34"/>
  <c r="X11" i="34"/>
  <c r="W11" i="34"/>
  <c r="V11" i="34"/>
  <c r="U11" i="34"/>
  <c r="T11" i="34"/>
  <c r="S11" i="34"/>
  <c r="R11" i="34"/>
  <c r="Q11" i="34"/>
  <c r="P11" i="34"/>
  <c r="O11" i="34"/>
  <c r="N11" i="34"/>
  <c r="M11" i="34"/>
  <c r="L11" i="34"/>
  <c r="K11" i="34"/>
  <c r="J11" i="34"/>
  <c r="I11" i="34"/>
  <c r="H11" i="34"/>
  <c r="G11" i="34"/>
  <c r="F11" i="34"/>
  <c r="E11" i="34"/>
  <c r="D11" i="34"/>
  <c r="C11" i="34"/>
  <c r="B11" i="34"/>
  <c r="AE10" i="34"/>
  <c r="AD10" i="34"/>
  <c r="AC10" i="34"/>
  <c r="AB10" i="34"/>
  <c r="AA10" i="34"/>
  <c r="Z10" i="34"/>
  <c r="Y10" i="34"/>
  <c r="X10" i="34"/>
  <c r="W10" i="34"/>
  <c r="V10" i="34"/>
  <c r="U10" i="34"/>
  <c r="T10" i="34"/>
  <c r="S10" i="34"/>
  <c r="R10" i="34"/>
  <c r="Q10" i="34"/>
  <c r="P10" i="34"/>
  <c r="O10" i="34"/>
  <c r="N10" i="34"/>
  <c r="M10" i="34"/>
  <c r="L10" i="34"/>
  <c r="K10" i="34"/>
  <c r="J10" i="34"/>
  <c r="I10" i="34"/>
  <c r="H10" i="34"/>
  <c r="G10" i="34"/>
  <c r="F10" i="34"/>
  <c r="E10" i="34"/>
  <c r="D10" i="34"/>
  <c r="C10" i="34"/>
  <c r="B10" i="34"/>
  <c r="AE4" i="34"/>
  <c r="AD4" i="34"/>
  <c r="AC4" i="34"/>
  <c r="AB4" i="34"/>
  <c r="AA4" i="34"/>
  <c r="Z4" i="34"/>
  <c r="Y4" i="34"/>
  <c r="X4" i="34"/>
  <c r="W4" i="34"/>
  <c r="V4" i="34"/>
  <c r="U4" i="34"/>
  <c r="T4" i="34"/>
  <c r="S4" i="34"/>
  <c r="R4" i="34"/>
  <c r="Q4" i="34"/>
  <c r="P4" i="34"/>
  <c r="O4" i="34"/>
  <c r="N4" i="34"/>
  <c r="M4" i="34"/>
  <c r="L4" i="34"/>
  <c r="K4" i="34"/>
  <c r="J4" i="34"/>
  <c r="I4" i="34"/>
  <c r="H4" i="34"/>
  <c r="G4" i="34"/>
  <c r="F4" i="34"/>
  <c r="E4" i="34"/>
  <c r="D4" i="34"/>
  <c r="C4" i="34"/>
  <c r="B4" i="34"/>
  <c r="AE3" i="34"/>
  <c r="AD3" i="34"/>
  <c r="AC3" i="34"/>
  <c r="AB3" i="34"/>
  <c r="AA3" i="34"/>
  <c r="Z3" i="34"/>
  <c r="Y3" i="34"/>
  <c r="X3" i="34"/>
  <c r="W3" i="34"/>
  <c r="V3" i="34"/>
  <c r="U3" i="34"/>
  <c r="U17" i="34" s="1"/>
  <c r="T3" i="34"/>
  <c r="T17" i="34" s="1"/>
  <c r="S3" i="34"/>
  <c r="S17" i="34" s="1"/>
  <c r="R3" i="34"/>
  <c r="R17" i="34" s="1"/>
  <c r="Q3" i="34"/>
  <c r="Q17" i="34" s="1"/>
  <c r="P3" i="34"/>
  <c r="P17" i="34" s="1"/>
  <c r="O3" i="34"/>
  <c r="O17" i="34" s="1"/>
  <c r="N3" i="34"/>
  <c r="N17" i="34" s="1"/>
  <c r="M3" i="34"/>
  <c r="M17" i="34" s="1"/>
  <c r="L3" i="34"/>
  <c r="L17" i="34" s="1"/>
  <c r="K3" i="34"/>
  <c r="J3" i="34"/>
  <c r="I3" i="34"/>
  <c r="H3" i="34"/>
  <c r="G3" i="34"/>
  <c r="F3" i="34"/>
  <c r="E3" i="34"/>
  <c r="D3" i="34"/>
  <c r="C3" i="34"/>
  <c r="B3" i="34"/>
  <c r="AE19" i="33"/>
  <c r="AD19" i="33"/>
  <c r="AC19" i="33"/>
  <c r="AB19" i="33"/>
  <c r="AA19" i="33"/>
  <c r="Z19" i="33"/>
  <c r="Y19" i="33"/>
  <c r="X19" i="33"/>
  <c r="W19" i="33"/>
  <c r="V19" i="33"/>
  <c r="U19" i="33"/>
  <c r="T19" i="33"/>
  <c r="S19" i="33"/>
  <c r="R19" i="33"/>
  <c r="Q19" i="33"/>
  <c r="P19" i="33"/>
  <c r="O19" i="33"/>
  <c r="N19" i="33"/>
  <c r="M19" i="33"/>
  <c r="L19" i="33"/>
  <c r="K19" i="33"/>
  <c r="J19" i="33"/>
  <c r="I19" i="33"/>
  <c r="H19" i="33"/>
  <c r="G19" i="33"/>
  <c r="F19" i="33"/>
  <c r="E19" i="33"/>
  <c r="D19" i="33"/>
  <c r="C19" i="33"/>
  <c r="B19" i="33"/>
  <c r="AE18" i="33"/>
  <c r="AD18" i="33"/>
  <c r="AC18" i="33"/>
  <c r="AB18" i="33"/>
  <c r="AA18" i="33"/>
  <c r="Z18" i="33"/>
  <c r="Y18" i="33"/>
  <c r="X18" i="33"/>
  <c r="W18" i="33"/>
  <c r="V18" i="33"/>
  <c r="U18" i="33"/>
  <c r="T18" i="33"/>
  <c r="S18" i="33"/>
  <c r="R18" i="33"/>
  <c r="Q18" i="33"/>
  <c r="P18" i="33"/>
  <c r="O18" i="33"/>
  <c r="N18" i="33"/>
  <c r="M18" i="33"/>
  <c r="L18" i="33"/>
  <c r="K18" i="33"/>
  <c r="J18" i="33"/>
  <c r="I18" i="33"/>
  <c r="H18" i="33"/>
  <c r="G18" i="33"/>
  <c r="F18" i="33"/>
  <c r="E18" i="33"/>
  <c r="D18" i="33"/>
  <c r="C18" i="33"/>
  <c r="B18" i="33"/>
  <c r="AE17" i="33"/>
  <c r="AD17" i="33"/>
  <c r="AC17" i="33"/>
  <c r="AB17" i="33"/>
  <c r="AA17" i="33"/>
  <c r="Z17" i="33"/>
  <c r="Y17" i="33"/>
  <c r="X17" i="33"/>
  <c r="W17" i="33"/>
  <c r="V17" i="33"/>
  <c r="K17" i="33"/>
  <c r="J17" i="33"/>
  <c r="I17" i="33"/>
  <c r="H17" i="33"/>
  <c r="G17" i="33"/>
  <c r="F17" i="33"/>
  <c r="E17" i="33"/>
  <c r="D17" i="33"/>
  <c r="C17" i="33"/>
  <c r="B17" i="33"/>
  <c r="AE14" i="33"/>
  <c r="AD14" i="33"/>
  <c r="AC14" i="33"/>
  <c r="AB14" i="33"/>
  <c r="AA14" i="33"/>
  <c r="Z14" i="33"/>
  <c r="Y14" i="33"/>
  <c r="X14" i="33"/>
  <c r="W14" i="33"/>
  <c r="V14" i="33"/>
  <c r="U14" i="33"/>
  <c r="T14" i="33"/>
  <c r="S14" i="33"/>
  <c r="R14" i="33"/>
  <c r="Q14" i="33"/>
  <c r="P14" i="33"/>
  <c r="O14" i="33"/>
  <c r="N14" i="33"/>
  <c r="M14" i="33"/>
  <c r="L14" i="33"/>
  <c r="K14" i="33"/>
  <c r="J14" i="33"/>
  <c r="I14" i="33"/>
  <c r="H14" i="33"/>
  <c r="G14" i="33"/>
  <c r="F14" i="33"/>
  <c r="E14" i="33"/>
  <c r="D14" i="33"/>
  <c r="C14" i="33"/>
  <c r="B14" i="33"/>
  <c r="AE11" i="33"/>
  <c r="AD11" i="33"/>
  <c r="AC11" i="33"/>
  <c r="AB11" i="33"/>
  <c r="AA11" i="33"/>
  <c r="Z11" i="33"/>
  <c r="Y11" i="33"/>
  <c r="X11" i="33"/>
  <c r="W11" i="33"/>
  <c r="V11" i="33"/>
  <c r="U11" i="33"/>
  <c r="T11" i="33"/>
  <c r="S11" i="33"/>
  <c r="R11" i="33"/>
  <c r="Q11" i="33"/>
  <c r="P11" i="33"/>
  <c r="O11" i="33"/>
  <c r="N11" i="33"/>
  <c r="M11" i="33"/>
  <c r="L11" i="33"/>
  <c r="K11" i="33"/>
  <c r="J11" i="33"/>
  <c r="I11" i="33"/>
  <c r="H11" i="33"/>
  <c r="G11" i="33"/>
  <c r="F11" i="33"/>
  <c r="E11" i="33"/>
  <c r="D11" i="33"/>
  <c r="C11" i="33"/>
  <c r="B11" i="33"/>
  <c r="AE10" i="33"/>
  <c r="AD10" i="33"/>
  <c r="AC10" i="33"/>
  <c r="AB10" i="33"/>
  <c r="AA10" i="33"/>
  <c r="Z10" i="33"/>
  <c r="Y10" i="33"/>
  <c r="X10" i="33"/>
  <c r="W10" i="33"/>
  <c r="V10" i="33"/>
  <c r="U10" i="33"/>
  <c r="T10" i="33"/>
  <c r="S10" i="33"/>
  <c r="R10" i="33"/>
  <c r="Q10" i="33"/>
  <c r="P10" i="33"/>
  <c r="O10" i="33"/>
  <c r="N10" i="33"/>
  <c r="M10" i="33"/>
  <c r="L10" i="33"/>
  <c r="K10" i="33"/>
  <c r="J10" i="33"/>
  <c r="I10" i="33"/>
  <c r="H10" i="33"/>
  <c r="G10" i="33"/>
  <c r="F10" i="33"/>
  <c r="E10" i="33"/>
  <c r="D10" i="33"/>
  <c r="C10" i="33"/>
  <c r="B10" i="33"/>
  <c r="AE4" i="33"/>
  <c r="AD4" i="33"/>
  <c r="AC4" i="33"/>
  <c r="AB4" i="33"/>
  <c r="AA4" i="33"/>
  <c r="Z4" i="33"/>
  <c r="Y4" i="33"/>
  <c r="X4" i="33"/>
  <c r="W4" i="33"/>
  <c r="V4" i="33"/>
  <c r="U4" i="33"/>
  <c r="T4" i="33"/>
  <c r="S4" i="33"/>
  <c r="R4" i="33"/>
  <c r="Q4" i="33"/>
  <c r="P4" i="33"/>
  <c r="O4" i="33"/>
  <c r="N4" i="33"/>
  <c r="M4" i="33"/>
  <c r="L4" i="33"/>
  <c r="K4" i="33"/>
  <c r="J4" i="33"/>
  <c r="I4" i="33"/>
  <c r="H4" i="33"/>
  <c r="G4" i="33"/>
  <c r="F4" i="33"/>
  <c r="E4" i="33"/>
  <c r="D4" i="33"/>
  <c r="C4" i="33"/>
  <c r="B4" i="33"/>
  <c r="AE3" i="33"/>
  <c r="AD3" i="33"/>
  <c r="AC3" i="33"/>
  <c r="AB3" i="33"/>
  <c r="AA3" i="33"/>
  <c r="Z3" i="33"/>
  <c r="Y3" i="33"/>
  <c r="X3" i="33"/>
  <c r="W3" i="33"/>
  <c r="V3" i="33"/>
  <c r="U3" i="33"/>
  <c r="U17" i="33" s="1"/>
  <c r="T3" i="33"/>
  <c r="T17" i="33" s="1"/>
  <c r="S3" i="33"/>
  <c r="S17" i="33" s="1"/>
  <c r="R3" i="33"/>
  <c r="R17" i="33" s="1"/>
  <c r="Q3" i="33"/>
  <c r="Q17" i="33" s="1"/>
  <c r="P3" i="33"/>
  <c r="P17" i="33" s="1"/>
  <c r="O3" i="33"/>
  <c r="O17" i="33" s="1"/>
  <c r="N3" i="33"/>
  <c r="N17" i="33" s="1"/>
  <c r="M3" i="33"/>
  <c r="M17" i="33" s="1"/>
  <c r="L3" i="33"/>
  <c r="L17" i="33" s="1"/>
  <c r="K3" i="33"/>
  <c r="J3" i="33"/>
  <c r="I3" i="33"/>
  <c r="H3" i="33"/>
  <c r="G3" i="33"/>
  <c r="F3" i="33"/>
  <c r="E3" i="33"/>
  <c r="D3" i="33"/>
  <c r="C3" i="33"/>
  <c r="B3" i="33"/>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C19" i="32"/>
  <c r="B19"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C18" i="32"/>
  <c r="B18" i="32"/>
  <c r="AE17" i="32"/>
  <c r="AD17" i="32"/>
  <c r="AC17" i="32"/>
  <c r="AB17" i="32"/>
  <c r="AA17" i="32"/>
  <c r="Z17" i="32"/>
  <c r="Y17" i="32"/>
  <c r="X17" i="32"/>
  <c r="W17" i="32"/>
  <c r="V17" i="32"/>
  <c r="K17" i="32"/>
  <c r="J17" i="32"/>
  <c r="I17" i="32"/>
  <c r="H17" i="32"/>
  <c r="G17" i="32"/>
  <c r="F17" i="32"/>
  <c r="E17" i="32"/>
  <c r="D17" i="32"/>
  <c r="C17" i="32"/>
  <c r="B17"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C14" i="32"/>
  <c r="B14"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C11" i="32"/>
  <c r="B11"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C10" i="32"/>
  <c r="B10" i="32"/>
  <c r="AE4" i="32"/>
  <c r="AD4" i="32"/>
  <c r="AC4" i="32"/>
  <c r="AB4" i="32"/>
  <c r="AA4" i="32"/>
  <c r="Z4" i="32"/>
  <c r="Y4" i="32"/>
  <c r="X4" i="32"/>
  <c r="W4" i="32"/>
  <c r="V4" i="32"/>
  <c r="U4" i="32"/>
  <c r="T4" i="32"/>
  <c r="S4" i="32"/>
  <c r="R4" i="32"/>
  <c r="Q4" i="32"/>
  <c r="P4" i="32"/>
  <c r="O4" i="32"/>
  <c r="N4" i="32"/>
  <c r="M4" i="32"/>
  <c r="L4" i="32"/>
  <c r="K4" i="32"/>
  <c r="J4" i="32"/>
  <c r="I4" i="32"/>
  <c r="H4" i="32"/>
  <c r="G4" i="32"/>
  <c r="F4" i="32"/>
  <c r="E4" i="32"/>
  <c r="D4" i="32"/>
  <c r="C4" i="32"/>
  <c r="B4" i="32"/>
  <c r="AE3" i="32"/>
  <c r="AD3" i="32"/>
  <c r="AC3" i="32"/>
  <c r="AB3" i="32"/>
  <c r="AA3" i="32"/>
  <c r="Z3" i="32"/>
  <c r="Y3" i="32"/>
  <c r="X3" i="32"/>
  <c r="W3" i="32"/>
  <c r="V3" i="32"/>
  <c r="U3" i="32"/>
  <c r="U17" i="32" s="1"/>
  <c r="T3" i="32"/>
  <c r="T17" i="32" s="1"/>
  <c r="S3" i="32"/>
  <c r="S17" i="32" s="1"/>
  <c r="R3" i="32"/>
  <c r="R17" i="32" s="1"/>
  <c r="Q3" i="32"/>
  <c r="Q17" i="32" s="1"/>
  <c r="P3" i="32"/>
  <c r="P17" i="32" s="1"/>
  <c r="O3" i="32"/>
  <c r="O17" i="32" s="1"/>
  <c r="N3" i="32"/>
  <c r="N17" i="32" s="1"/>
  <c r="M3" i="32"/>
  <c r="M17" i="32" s="1"/>
  <c r="L3" i="32"/>
  <c r="L17" i="32" s="1"/>
  <c r="K3" i="32"/>
  <c r="J3" i="32"/>
  <c r="I3" i="32"/>
  <c r="H3" i="32"/>
  <c r="G3" i="32"/>
  <c r="F3" i="32"/>
  <c r="E3" i="32"/>
  <c r="D3" i="32"/>
  <c r="C3" i="32"/>
  <c r="B3" i="32"/>
  <c r="AE19" i="31"/>
  <c r="AD19" i="31"/>
  <c r="AC19" i="31"/>
  <c r="AB19" i="31"/>
  <c r="AA19" i="31"/>
  <c r="Z19" i="31"/>
  <c r="Y19" i="31"/>
  <c r="X19" i="31"/>
  <c r="W19" i="31"/>
  <c r="V19" i="31"/>
  <c r="U19" i="31"/>
  <c r="T19" i="31"/>
  <c r="S19" i="31"/>
  <c r="R19" i="31"/>
  <c r="Q19" i="31"/>
  <c r="P19" i="31"/>
  <c r="O19" i="31"/>
  <c r="N19" i="31"/>
  <c r="M19" i="31"/>
  <c r="L19" i="31"/>
  <c r="K19" i="31"/>
  <c r="J19" i="31"/>
  <c r="I19" i="31"/>
  <c r="H19" i="31"/>
  <c r="G19" i="31"/>
  <c r="F19" i="31"/>
  <c r="E19" i="31"/>
  <c r="D19" i="31"/>
  <c r="C19" i="31"/>
  <c r="B19" i="31"/>
  <c r="AE18" i="31"/>
  <c r="AD18" i="31"/>
  <c r="AC18" i="31"/>
  <c r="AB18" i="31"/>
  <c r="AA18" i="31"/>
  <c r="Z18" i="31"/>
  <c r="Y18" i="31"/>
  <c r="X18" i="31"/>
  <c r="W18" i="31"/>
  <c r="V18" i="31"/>
  <c r="U18" i="31"/>
  <c r="T18" i="31"/>
  <c r="S18" i="31"/>
  <c r="R18" i="31"/>
  <c r="Q18" i="31"/>
  <c r="P18" i="31"/>
  <c r="O18" i="31"/>
  <c r="N18" i="31"/>
  <c r="M18" i="31"/>
  <c r="L18" i="31"/>
  <c r="K18" i="31"/>
  <c r="J18" i="31"/>
  <c r="I18" i="31"/>
  <c r="H18" i="31"/>
  <c r="G18" i="31"/>
  <c r="F18" i="31"/>
  <c r="E18" i="31"/>
  <c r="D18" i="31"/>
  <c r="C18" i="31"/>
  <c r="B18" i="31"/>
  <c r="AE17" i="31"/>
  <c r="AD17" i="31"/>
  <c r="AC17" i="31"/>
  <c r="AB17" i="31"/>
  <c r="AA17" i="31"/>
  <c r="Z17" i="31"/>
  <c r="Y17" i="31"/>
  <c r="X17" i="31"/>
  <c r="W17" i="31"/>
  <c r="V17" i="31"/>
  <c r="K17" i="31"/>
  <c r="J17" i="31"/>
  <c r="I17" i="31"/>
  <c r="H17" i="31"/>
  <c r="G17" i="31"/>
  <c r="F17" i="31"/>
  <c r="E17" i="31"/>
  <c r="D17" i="31"/>
  <c r="C17" i="31"/>
  <c r="B17" i="31"/>
  <c r="AE14" i="31"/>
  <c r="AD14" i="31"/>
  <c r="AC14" i="31"/>
  <c r="AB14" i="31"/>
  <c r="AA14" i="31"/>
  <c r="Z14" i="31"/>
  <c r="Y14" i="31"/>
  <c r="X14" i="31"/>
  <c r="W14" i="31"/>
  <c r="V14" i="31"/>
  <c r="U14" i="31"/>
  <c r="T14" i="31"/>
  <c r="S14" i="31"/>
  <c r="R14" i="31"/>
  <c r="Q14" i="31"/>
  <c r="P14" i="31"/>
  <c r="O14" i="31"/>
  <c r="N14" i="31"/>
  <c r="M14" i="31"/>
  <c r="L14" i="31"/>
  <c r="K14" i="31"/>
  <c r="J14" i="31"/>
  <c r="I14" i="31"/>
  <c r="H14" i="31"/>
  <c r="G14" i="31"/>
  <c r="F14" i="31"/>
  <c r="E14" i="31"/>
  <c r="D14" i="31"/>
  <c r="C14" i="31"/>
  <c r="B14" i="31"/>
  <c r="AE11" i="31"/>
  <c r="AD11" i="31"/>
  <c r="AC11" i="31"/>
  <c r="AB11" i="31"/>
  <c r="AA11" i="31"/>
  <c r="Z11" i="31"/>
  <c r="Y11" i="31"/>
  <c r="X11" i="31"/>
  <c r="W11" i="31"/>
  <c r="V11" i="31"/>
  <c r="U11" i="31"/>
  <c r="T11" i="31"/>
  <c r="S11" i="31"/>
  <c r="R11" i="31"/>
  <c r="Q11" i="31"/>
  <c r="P11" i="31"/>
  <c r="O11" i="31"/>
  <c r="N11" i="31"/>
  <c r="M11" i="31"/>
  <c r="L11" i="31"/>
  <c r="K11" i="31"/>
  <c r="J11" i="31"/>
  <c r="I11" i="31"/>
  <c r="H11" i="31"/>
  <c r="G11" i="31"/>
  <c r="F11" i="31"/>
  <c r="E11" i="31"/>
  <c r="D11" i="31"/>
  <c r="C11" i="31"/>
  <c r="B11" i="31"/>
  <c r="AE10" i="31"/>
  <c r="AD10" i="31"/>
  <c r="AC10" i="31"/>
  <c r="AB10" i="31"/>
  <c r="AA10" i="31"/>
  <c r="Z10" i="31"/>
  <c r="Y10" i="31"/>
  <c r="X10" i="31"/>
  <c r="W10" i="31"/>
  <c r="V10" i="31"/>
  <c r="U10" i="31"/>
  <c r="T10" i="31"/>
  <c r="S10" i="31"/>
  <c r="R10" i="31"/>
  <c r="Q10" i="31"/>
  <c r="P10" i="31"/>
  <c r="O10" i="31"/>
  <c r="N10" i="31"/>
  <c r="M10" i="31"/>
  <c r="L10" i="31"/>
  <c r="K10" i="31"/>
  <c r="J10" i="31"/>
  <c r="I10" i="31"/>
  <c r="H10" i="31"/>
  <c r="G10" i="31"/>
  <c r="F10" i="31"/>
  <c r="E10" i="31"/>
  <c r="D10" i="31"/>
  <c r="C10" i="31"/>
  <c r="B10" i="31"/>
  <c r="AE4" i="31"/>
  <c r="AD4" i="31"/>
  <c r="AC4" i="31"/>
  <c r="AB4" i="31"/>
  <c r="AA4" i="31"/>
  <c r="Z4" i="31"/>
  <c r="Y4" i="31"/>
  <c r="X4" i="31"/>
  <c r="W4" i="31"/>
  <c r="V4" i="31"/>
  <c r="U4" i="31"/>
  <c r="T4" i="31"/>
  <c r="S4" i="31"/>
  <c r="R4" i="31"/>
  <c r="Q4" i="31"/>
  <c r="P4" i="31"/>
  <c r="O4" i="31"/>
  <c r="N4" i="31"/>
  <c r="M4" i="31"/>
  <c r="L4" i="31"/>
  <c r="K4" i="31"/>
  <c r="J4" i="31"/>
  <c r="I4" i="31"/>
  <c r="H4" i="31"/>
  <c r="G4" i="31"/>
  <c r="F4" i="31"/>
  <c r="E4" i="31"/>
  <c r="D4" i="31"/>
  <c r="C4" i="31"/>
  <c r="B4" i="31"/>
  <c r="AE3" i="31"/>
  <c r="AD3" i="31"/>
  <c r="AC3" i="31"/>
  <c r="AB3" i="31"/>
  <c r="AA3" i="31"/>
  <c r="Z3" i="31"/>
  <c r="Y3" i="31"/>
  <c r="X3" i="31"/>
  <c r="W3" i="31"/>
  <c r="V3" i="31"/>
  <c r="U3" i="31"/>
  <c r="U17" i="31" s="1"/>
  <c r="T3" i="31"/>
  <c r="T17" i="31" s="1"/>
  <c r="S3" i="31"/>
  <c r="S17" i="31" s="1"/>
  <c r="R3" i="31"/>
  <c r="R17" i="31" s="1"/>
  <c r="Q3" i="31"/>
  <c r="Q17" i="31" s="1"/>
  <c r="P3" i="31"/>
  <c r="P17" i="31" s="1"/>
  <c r="O3" i="31"/>
  <c r="O17" i="31" s="1"/>
  <c r="N3" i="31"/>
  <c r="N17" i="31" s="1"/>
  <c r="M3" i="31"/>
  <c r="M17" i="31" s="1"/>
  <c r="L3" i="31"/>
  <c r="L17" i="31" s="1"/>
  <c r="K3" i="31"/>
  <c r="J3" i="31"/>
  <c r="I3" i="31"/>
  <c r="H3" i="31"/>
  <c r="G3" i="31"/>
  <c r="F3" i="31"/>
  <c r="E3" i="31"/>
  <c r="D3" i="31"/>
  <c r="C3" i="31"/>
  <c r="B3" i="31"/>
  <c r="AE19" i="30"/>
  <c r="AD19" i="30"/>
  <c r="AC19" i="30"/>
  <c r="AB19" i="30"/>
  <c r="AA19" i="30"/>
  <c r="Z19" i="30"/>
  <c r="Y19" i="30"/>
  <c r="X19" i="30"/>
  <c r="W19" i="30"/>
  <c r="V19" i="30"/>
  <c r="U19" i="30"/>
  <c r="T19" i="30"/>
  <c r="S19" i="30"/>
  <c r="R19" i="30"/>
  <c r="Q19" i="30"/>
  <c r="P19" i="30"/>
  <c r="O19" i="30"/>
  <c r="N19" i="30"/>
  <c r="M19" i="30"/>
  <c r="L19" i="30"/>
  <c r="K19" i="30"/>
  <c r="J19" i="30"/>
  <c r="I19" i="30"/>
  <c r="H19" i="30"/>
  <c r="G19" i="30"/>
  <c r="F19" i="30"/>
  <c r="E19" i="30"/>
  <c r="D19" i="30"/>
  <c r="C19" i="30"/>
  <c r="B19" i="30"/>
  <c r="AE18" i="30"/>
  <c r="AD18" i="30"/>
  <c r="AC18" i="30"/>
  <c r="AB18" i="30"/>
  <c r="AA18" i="30"/>
  <c r="Z18" i="30"/>
  <c r="Y18" i="30"/>
  <c r="X18" i="30"/>
  <c r="W18" i="30"/>
  <c r="V18" i="30"/>
  <c r="U18" i="30"/>
  <c r="T18" i="30"/>
  <c r="S18" i="30"/>
  <c r="R18" i="30"/>
  <c r="Q18" i="30"/>
  <c r="P18" i="30"/>
  <c r="O18" i="30"/>
  <c r="N18" i="30"/>
  <c r="M18" i="30"/>
  <c r="L18" i="30"/>
  <c r="K18" i="30"/>
  <c r="J18" i="30"/>
  <c r="I18" i="30"/>
  <c r="H18" i="30"/>
  <c r="G18" i="30"/>
  <c r="F18" i="30"/>
  <c r="E18" i="30"/>
  <c r="D18" i="30"/>
  <c r="C18" i="30"/>
  <c r="B18" i="30"/>
  <c r="AE17" i="30"/>
  <c r="AD17" i="30"/>
  <c r="AC17" i="30"/>
  <c r="AB17" i="30"/>
  <c r="AA17" i="30"/>
  <c r="Z17" i="30"/>
  <c r="Y17" i="30"/>
  <c r="X17" i="30"/>
  <c r="W17" i="30"/>
  <c r="V17" i="30"/>
  <c r="K17" i="30"/>
  <c r="J17" i="30"/>
  <c r="I17" i="30"/>
  <c r="H17" i="30"/>
  <c r="G17" i="30"/>
  <c r="F17" i="30"/>
  <c r="E17" i="30"/>
  <c r="D17" i="30"/>
  <c r="C17" i="30"/>
  <c r="B17"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C14" i="30"/>
  <c r="B14"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1" i="30"/>
  <c r="B11" i="30"/>
  <c r="AE10" i="30"/>
  <c r="AD10" i="30"/>
  <c r="AC10" i="30"/>
  <c r="AB10" i="30"/>
  <c r="AA10" i="30"/>
  <c r="Z10" i="30"/>
  <c r="Y10" i="30"/>
  <c r="X10" i="30"/>
  <c r="W10" i="30"/>
  <c r="V10" i="30"/>
  <c r="U10" i="30"/>
  <c r="T10" i="30"/>
  <c r="S10" i="30"/>
  <c r="R10" i="30"/>
  <c r="Q10" i="30"/>
  <c r="P10" i="30"/>
  <c r="O10" i="30"/>
  <c r="N10" i="30"/>
  <c r="M10" i="30"/>
  <c r="L10" i="30"/>
  <c r="K10" i="30"/>
  <c r="J10" i="30"/>
  <c r="I10" i="30"/>
  <c r="H10" i="30"/>
  <c r="G10" i="30"/>
  <c r="F10" i="30"/>
  <c r="E10" i="30"/>
  <c r="D10" i="30"/>
  <c r="C10" i="30"/>
  <c r="B10" i="30"/>
  <c r="AE4" i="30"/>
  <c r="AD4" i="30"/>
  <c r="AC4" i="30"/>
  <c r="AB4" i="30"/>
  <c r="AA4" i="30"/>
  <c r="Z4" i="30"/>
  <c r="Y4" i="30"/>
  <c r="X4" i="30"/>
  <c r="W4" i="30"/>
  <c r="V4" i="30"/>
  <c r="U4" i="30"/>
  <c r="T4" i="30"/>
  <c r="S4" i="30"/>
  <c r="R4" i="30"/>
  <c r="Q4" i="30"/>
  <c r="P4" i="30"/>
  <c r="O4" i="30"/>
  <c r="N4" i="30"/>
  <c r="M4" i="30"/>
  <c r="L4" i="30"/>
  <c r="K4" i="30"/>
  <c r="J4" i="30"/>
  <c r="I4" i="30"/>
  <c r="H4" i="30"/>
  <c r="G4" i="30"/>
  <c r="F4" i="30"/>
  <c r="E4" i="30"/>
  <c r="D4" i="30"/>
  <c r="C4" i="30"/>
  <c r="B4" i="30"/>
  <c r="AE3" i="30"/>
  <c r="AD3" i="30"/>
  <c r="AC3" i="30"/>
  <c r="AB3" i="30"/>
  <c r="AA3" i="30"/>
  <c r="Z3" i="30"/>
  <c r="Y3" i="30"/>
  <c r="X3" i="30"/>
  <c r="W3" i="30"/>
  <c r="V3" i="30"/>
  <c r="U3" i="30"/>
  <c r="U17" i="30" s="1"/>
  <c r="T3" i="30"/>
  <c r="T17" i="30" s="1"/>
  <c r="S3" i="30"/>
  <c r="S17" i="30" s="1"/>
  <c r="R3" i="30"/>
  <c r="R17" i="30" s="1"/>
  <c r="Q3" i="30"/>
  <c r="Q17" i="30" s="1"/>
  <c r="P3" i="30"/>
  <c r="P17" i="30" s="1"/>
  <c r="O3" i="30"/>
  <c r="O17" i="30" s="1"/>
  <c r="N3" i="30"/>
  <c r="N17" i="30" s="1"/>
  <c r="M3" i="30"/>
  <c r="M17" i="30" s="1"/>
  <c r="L3" i="30"/>
  <c r="L17" i="30" s="1"/>
  <c r="K3" i="30"/>
  <c r="J3" i="30"/>
  <c r="I3" i="30"/>
  <c r="H3" i="30"/>
  <c r="G3" i="30"/>
  <c r="F3" i="30"/>
  <c r="E3" i="30"/>
  <c r="D3" i="30"/>
  <c r="C3" i="30"/>
  <c r="B3" i="30"/>
  <c r="AE19" i="29"/>
  <c r="AD19" i="29"/>
  <c r="AC19" i="29"/>
  <c r="AB19" i="29"/>
  <c r="AA19" i="29"/>
  <c r="Z19" i="29"/>
  <c r="Y19" i="29"/>
  <c r="X19" i="29"/>
  <c r="W19" i="29"/>
  <c r="V19" i="29"/>
  <c r="U19" i="29"/>
  <c r="T19" i="29"/>
  <c r="S19" i="29"/>
  <c r="R19" i="29"/>
  <c r="Q19" i="29"/>
  <c r="P19" i="29"/>
  <c r="O19" i="29"/>
  <c r="N19" i="29"/>
  <c r="M19" i="29"/>
  <c r="L19" i="29"/>
  <c r="K19" i="29"/>
  <c r="J19" i="29"/>
  <c r="I19" i="29"/>
  <c r="H19" i="29"/>
  <c r="G19" i="29"/>
  <c r="F19" i="29"/>
  <c r="E19" i="29"/>
  <c r="D19" i="29"/>
  <c r="C19" i="29"/>
  <c r="B19" i="29"/>
  <c r="AE18" i="29"/>
  <c r="AD18" i="29"/>
  <c r="AC18" i="29"/>
  <c r="AB18" i="29"/>
  <c r="AA18" i="29"/>
  <c r="Z18" i="29"/>
  <c r="Y18" i="29"/>
  <c r="X18" i="29"/>
  <c r="W18" i="29"/>
  <c r="V18" i="29"/>
  <c r="U18" i="29"/>
  <c r="T18" i="29"/>
  <c r="S18" i="29"/>
  <c r="R18" i="29"/>
  <c r="Q18" i="29"/>
  <c r="P18" i="29"/>
  <c r="O18" i="29"/>
  <c r="N18" i="29"/>
  <c r="M18" i="29"/>
  <c r="L18" i="29"/>
  <c r="K18" i="29"/>
  <c r="J18" i="29"/>
  <c r="I18" i="29"/>
  <c r="H18" i="29"/>
  <c r="G18" i="29"/>
  <c r="F18" i="29"/>
  <c r="E18" i="29"/>
  <c r="D18" i="29"/>
  <c r="C18" i="29"/>
  <c r="B18" i="29"/>
  <c r="AE17" i="29"/>
  <c r="AD17" i="29"/>
  <c r="AC17" i="29"/>
  <c r="AB17" i="29"/>
  <c r="AA17" i="29"/>
  <c r="Z17" i="29"/>
  <c r="Y17" i="29"/>
  <c r="X17" i="29"/>
  <c r="W17" i="29"/>
  <c r="V17" i="29"/>
  <c r="K17" i="29"/>
  <c r="J17" i="29"/>
  <c r="I17" i="29"/>
  <c r="H17" i="29"/>
  <c r="G17" i="29"/>
  <c r="F17" i="29"/>
  <c r="E17" i="29"/>
  <c r="D17" i="29"/>
  <c r="C17" i="29"/>
  <c r="B17" i="29"/>
  <c r="AE14" i="29"/>
  <c r="AD14" i="29"/>
  <c r="AC14" i="29"/>
  <c r="AB14" i="29"/>
  <c r="AA14" i="29"/>
  <c r="Z14" i="29"/>
  <c r="Y14" i="29"/>
  <c r="X14" i="29"/>
  <c r="W14" i="29"/>
  <c r="V14" i="29"/>
  <c r="U14" i="29"/>
  <c r="T14" i="29"/>
  <c r="S14" i="29"/>
  <c r="R14" i="29"/>
  <c r="Q14" i="29"/>
  <c r="P14" i="29"/>
  <c r="O14" i="29"/>
  <c r="N14" i="29"/>
  <c r="M14" i="29"/>
  <c r="L14" i="29"/>
  <c r="K14" i="29"/>
  <c r="J14" i="29"/>
  <c r="I14" i="29"/>
  <c r="H14" i="29"/>
  <c r="G14" i="29"/>
  <c r="F14" i="29"/>
  <c r="E14" i="29"/>
  <c r="D14" i="29"/>
  <c r="C14" i="29"/>
  <c r="B14" i="29"/>
  <c r="AE11" i="29"/>
  <c r="AD11" i="29"/>
  <c r="AC11" i="29"/>
  <c r="AB11" i="29"/>
  <c r="AA11" i="29"/>
  <c r="Z11" i="29"/>
  <c r="Y11" i="29"/>
  <c r="X11" i="29"/>
  <c r="W11" i="29"/>
  <c r="V11" i="29"/>
  <c r="U11" i="29"/>
  <c r="T11" i="29"/>
  <c r="S11" i="29"/>
  <c r="R11" i="29"/>
  <c r="Q11" i="29"/>
  <c r="P11" i="29"/>
  <c r="O11" i="29"/>
  <c r="N11" i="29"/>
  <c r="M11" i="29"/>
  <c r="L11" i="29"/>
  <c r="K11" i="29"/>
  <c r="J11" i="29"/>
  <c r="I11" i="29"/>
  <c r="H11" i="29"/>
  <c r="G11" i="29"/>
  <c r="F11" i="29"/>
  <c r="E11" i="29"/>
  <c r="D11" i="29"/>
  <c r="C11" i="29"/>
  <c r="B11" i="29"/>
  <c r="AE10" i="29"/>
  <c r="AD10" i="29"/>
  <c r="AC10" i="29"/>
  <c r="AB10" i="29"/>
  <c r="AA10" i="29"/>
  <c r="Z10" i="29"/>
  <c r="Y10" i="29"/>
  <c r="X10" i="29"/>
  <c r="W10" i="29"/>
  <c r="V10" i="29"/>
  <c r="U10" i="29"/>
  <c r="T10" i="29"/>
  <c r="S10" i="29"/>
  <c r="R10" i="29"/>
  <c r="Q10" i="29"/>
  <c r="P10" i="29"/>
  <c r="O10" i="29"/>
  <c r="N10" i="29"/>
  <c r="M10" i="29"/>
  <c r="L10" i="29"/>
  <c r="K10" i="29"/>
  <c r="J10" i="29"/>
  <c r="I10" i="29"/>
  <c r="H10" i="29"/>
  <c r="G10" i="29"/>
  <c r="F10" i="29"/>
  <c r="E10" i="29"/>
  <c r="D10" i="29"/>
  <c r="C10" i="29"/>
  <c r="B10" i="29"/>
  <c r="AE4" i="29"/>
  <c r="AD4" i="29"/>
  <c r="AC4" i="29"/>
  <c r="AB4" i="29"/>
  <c r="AA4" i="29"/>
  <c r="Z4" i="29"/>
  <c r="Y4" i="29"/>
  <c r="X4" i="29"/>
  <c r="W4" i="29"/>
  <c r="V4" i="29"/>
  <c r="U4" i="29"/>
  <c r="T4" i="29"/>
  <c r="S4" i="29"/>
  <c r="R4" i="29"/>
  <c r="Q4" i="29"/>
  <c r="P4" i="29"/>
  <c r="O4" i="29"/>
  <c r="N4" i="29"/>
  <c r="M4" i="29"/>
  <c r="L4" i="29"/>
  <c r="K4" i="29"/>
  <c r="J4" i="29"/>
  <c r="I4" i="29"/>
  <c r="H4" i="29"/>
  <c r="G4" i="29"/>
  <c r="F4" i="29"/>
  <c r="E4" i="29"/>
  <c r="D4" i="29"/>
  <c r="C4" i="29"/>
  <c r="B4" i="29"/>
  <c r="AE3" i="29"/>
  <c r="AD3" i="29"/>
  <c r="AC3" i="29"/>
  <c r="AB3" i="29"/>
  <c r="AA3" i="29"/>
  <c r="Z3" i="29"/>
  <c r="Y3" i="29"/>
  <c r="X3" i="29"/>
  <c r="W3" i="29"/>
  <c r="V3" i="29"/>
  <c r="U3" i="29"/>
  <c r="U17" i="29" s="1"/>
  <c r="T3" i="29"/>
  <c r="T17" i="29" s="1"/>
  <c r="S3" i="29"/>
  <c r="S17" i="29" s="1"/>
  <c r="R3" i="29"/>
  <c r="R17" i="29" s="1"/>
  <c r="Q3" i="29"/>
  <c r="Q17" i="29" s="1"/>
  <c r="P3" i="29"/>
  <c r="P17" i="29" s="1"/>
  <c r="O3" i="29"/>
  <c r="O17" i="29" s="1"/>
  <c r="N3" i="29"/>
  <c r="N17" i="29" s="1"/>
  <c r="M3" i="29"/>
  <c r="M17" i="29" s="1"/>
  <c r="L3" i="29"/>
  <c r="L17" i="29" s="1"/>
  <c r="K3" i="29"/>
  <c r="J3" i="29"/>
  <c r="I3" i="29"/>
  <c r="H3" i="29"/>
  <c r="G3" i="29"/>
  <c r="F3" i="29"/>
  <c r="E3" i="29"/>
  <c r="D3" i="29"/>
  <c r="C3" i="29"/>
  <c r="B3" i="29"/>
  <c r="B9" i="16" l="1"/>
  <c r="C8" i="16" l="1"/>
  <c r="B8" i="16"/>
  <c r="B99" i="24"/>
  <c r="B46" i="24" l="1"/>
  <c r="C15" i="16" l="1"/>
  <c r="B15" i="16"/>
  <c r="C11" i="16"/>
  <c r="B11" i="16"/>
  <c r="C9" i="16"/>
  <c r="E5" i="19"/>
  <c r="F5" i="19"/>
  <c r="G5" i="19"/>
  <c r="H5" i="19"/>
  <c r="I5" i="19"/>
  <c r="J5" i="19"/>
  <c r="K5" i="19"/>
  <c r="L5" i="19"/>
  <c r="M5" i="19"/>
  <c r="D5" i="19"/>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Y11" i="16" l="1"/>
  <c r="C5" i="19"/>
  <c r="B5" i="19"/>
  <c r="Y15" i="16"/>
  <c r="X15" i="16"/>
  <c r="W15" i="16"/>
  <c r="V15" i="16"/>
  <c r="U15" i="16"/>
  <c r="T15" i="16"/>
  <c r="S15" i="16"/>
  <c r="R15" i="16"/>
  <c r="Q15" i="16"/>
  <c r="P15" i="16"/>
  <c r="O15" i="16"/>
  <c r="N15" i="16"/>
  <c r="M15" i="16"/>
  <c r="L15" i="16"/>
  <c r="K15" i="16"/>
  <c r="J15" i="16"/>
  <c r="I15" i="16"/>
  <c r="H15" i="16"/>
  <c r="G15" i="16"/>
  <c r="F15" i="16"/>
  <c r="X11" i="16"/>
  <c r="W11" i="16"/>
  <c r="V11" i="16"/>
  <c r="U11" i="16"/>
  <c r="T11" i="16"/>
  <c r="S11" i="16"/>
  <c r="R11" i="16"/>
  <c r="Q11" i="16"/>
  <c r="P11" i="16"/>
  <c r="O11" i="16"/>
  <c r="N11" i="16"/>
  <c r="M11" i="16"/>
  <c r="L11" i="16"/>
  <c r="K11" i="16"/>
  <c r="J11" i="16"/>
  <c r="I11" i="16"/>
  <c r="H11" i="16"/>
  <c r="G11" i="16"/>
  <c r="Y9" i="16"/>
  <c r="X9" i="16"/>
  <c r="W9" i="16"/>
  <c r="V9" i="16"/>
  <c r="U9" i="16"/>
  <c r="T9" i="16"/>
  <c r="S9" i="16"/>
  <c r="R9" i="16"/>
  <c r="Q9" i="16"/>
  <c r="P9" i="16"/>
  <c r="O9" i="16"/>
  <c r="N9" i="16"/>
  <c r="M9" i="16"/>
  <c r="L9" i="16"/>
  <c r="K9" i="16"/>
  <c r="J9" i="16"/>
  <c r="I9" i="16"/>
  <c r="H9" i="16"/>
  <c r="G9" i="16"/>
  <c r="F9" i="16"/>
  <c r="B100" i="24"/>
  <c r="B69" i="24"/>
  <c r="B50"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K117" i="24" l="1"/>
  <c r="Y117" i="24"/>
  <c r="G117" i="24"/>
  <c r="H117" i="24"/>
  <c r="AC117" i="24"/>
  <c r="AE7" i="19" s="1"/>
  <c r="J117" i="24"/>
  <c r="L7" i="19" s="1"/>
  <c r="L117" i="24"/>
  <c r="N7" i="19" s="1"/>
  <c r="M117" i="24"/>
  <c r="O7" i="19" s="1"/>
  <c r="N117" i="24"/>
  <c r="P7" i="19" s="1"/>
  <c r="O117" i="24"/>
  <c r="Q7" i="19" s="1"/>
  <c r="P117" i="24"/>
  <c r="R7" i="19" s="1"/>
  <c r="R117" i="24"/>
  <c r="T7" i="19" s="1"/>
  <c r="S117" i="24"/>
  <c r="U7" i="19" s="1"/>
  <c r="D117" i="24"/>
  <c r="F7" i="19" s="1"/>
  <c r="E117" i="24"/>
  <c r="G7" i="19" s="1"/>
  <c r="AB117" i="24"/>
  <c r="AD7" i="19" s="1"/>
  <c r="I117" i="24"/>
  <c r="K7" i="19" s="1"/>
  <c r="B117" i="24"/>
  <c r="D7" i="19" s="1"/>
  <c r="Q117" i="24"/>
  <c r="S7" i="19" s="1"/>
  <c r="X117" i="24"/>
  <c r="Z7" i="19" s="1"/>
  <c r="F117" i="24"/>
  <c r="H7" i="19" s="1"/>
  <c r="Z117" i="24"/>
  <c r="AB7" i="19" s="1"/>
  <c r="AA117" i="24"/>
  <c r="AC7" i="19" s="1"/>
  <c r="Q119" i="24"/>
  <c r="T117" i="24"/>
  <c r="V7" i="19" s="1"/>
  <c r="U117" i="24"/>
  <c r="V117" i="24"/>
  <c r="C117" i="24"/>
  <c r="E7" i="19" s="1"/>
  <c r="W117" i="24"/>
  <c r="Y7" i="19" s="1"/>
  <c r="W7" i="19"/>
  <c r="X7" i="19"/>
  <c r="AA7" i="19"/>
  <c r="I7" i="19"/>
  <c r="J7" i="19"/>
  <c r="M7" i="19"/>
  <c r="F11" i="16"/>
  <c r="AG14" i="14"/>
  <c r="AC14" i="14"/>
  <c r="V14" i="14"/>
  <c r="AD14" i="14"/>
  <c r="W14" i="14"/>
  <c r="AE14" i="14"/>
  <c r="X14" i="14"/>
  <c r="AF14" i="14"/>
  <c r="Y14" i="14"/>
  <c r="Z14" i="14"/>
  <c r="AA14" i="14"/>
  <c r="AB14" i="14"/>
  <c r="B73" i="24"/>
  <c r="B70" i="24"/>
  <c r="H79" i="24" s="1"/>
  <c r="R79" i="24" s="1"/>
  <c r="R80" i="24" s="1"/>
  <c r="K14" i="14"/>
  <c r="S14" i="14"/>
  <c r="Q14" i="14"/>
  <c r="R14" i="14"/>
  <c r="L14" i="14"/>
  <c r="M14" i="14"/>
  <c r="U14" i="14"/>
  <c r="J14" i="14"/>
  <c r="N14" i="14"/>
  <c r="P14" i="14"/>
  <c r="T14" i="14"/>
  <c r="O14" i="14"/>
  <c r="H14" i="14"/>
  <c r="I14" i="14"/>
  <c r="E9" i="16"/>
  <c r="B79" i="24"/>
  <c r="B80" i="24" s="1"/>
  <c r="E15" i="16"/>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S8" i="19" l="1"/>
  <c r="Z9" i="16"/>
  <c r="Z11" i="16"/>
  <c r="Z15" i="16"/>
  <c r="C73" i="24"/>
  <c r="H73" i="24"/>
  <c r="D11" i="16"/>
  <c r="E11" i="16"/>
  <c r="X79" i="24"/>
  <c r="X80" i="24" s="1"/>
  <c r="W119" i="24" s="1"/>
  <c r="W79" i="24"/>
  <c r="W80" i="24" s="1"/>
  <c r="V119" i="24" s="1"/>
  <c r="Y79" i="24"/>
  <c r="Y80" i="24" s="1"/>
  <c r="X119" i="24" s="1"/>
  <c r="L79" i="24"/>
  <c r="L80" i="24" s="1"/>
  <c r="K119" i="24" s="1"/>
  <c r="Z79" i="24"/>
  <c r="Z80" i="24" s="1"/>
  <c r="Y119" i="24" s="1"/>
  <c r="V79" i="24"/>
  <c r="V80" i="24" s="1"/>
  <c r="U119" i="24" s="1"/>
  <c r="O79" i="24"/>
  <c r="O80" i="24" s="1"/>
  <c r="N119" i="24" s="1"/>
  <c r="D9" i="16"/>
  <c r="C79" i="24"/>
  <c r="C80" i="24" s="1"/>
  <c r="B144" i="24" s="1"/>
  <c r="T79" i="24"/>
  <c r="T80" i="24" s="1"/>
  <c r="AD79" i="24"/>
  <c r="AD80" i="24" s="1"/>
  <c r="AC119" i="24" s="1"/>
  <c r="I79" i="24"/>
  <c r="I80" i="24" s="1"/>
  <c r="H119" i="24" s="1"/>
  <c r="U79" i="24"/>
  <c r="U80" i="24" s="1"/>
  <c r="T119" i="24" s="1"/>
  <c r="Q79" i="24"/>
  <c r="Q80" i="24" s="1"/>
  <c r="P119" i="24" s="1"/>
  <c r="AB79" i="24"/>
  <c r="AB80" i="24" s="1"/>
  <c r="AA119" i="24" s="1"/>
  <c r="J79" i="24"/>
  <c r="J80" i="24" s="1"/>
  <c r="I119" i="24" s="1"/>
  <c r="M79" i="24"/>
  <c r="M80" i="24" s="1"/>
  <c r="L119" i="24" s="1"/>
  <c r="K79" i="24"/>
  <c r="K80" i="24" s="1"/>
  <c r="J119" i="24" s="1"/>
  <c r="AC79" i="24"/>
  <c r="AC80" i="24" s="1"/>
  <c r="AB119" i="24" s="1"/>
  <c r="H80" i="24"/>
  <c r="G119" i="24" s="1"/>
  <c r="S79" i="24"/>
  <c r="S80" i="24" s="1"/>
  <c r="R119" i="24" s="1"/>
  <c r="N79" i="24"/>
  <c r="N80" i="24" s="1"/>
  <c r="M119" i="24" s="1"/>
  <c r="P79" i="24"/>
  <c r="P80" i="24" s="1"/>
  <c r="O119" i="24" s="1"/>
  <c r="AA79" i="24"/>
  <c r="AA80" i="24" s="1"/>
  <c r="Z119" i="24" s="1"/>
  <c r="D15" i="16"/>
  <c r="D46" i="14"/>
  <c r="U8" i="16" l="1"/>
  <c r="S119" i="24"/>
  <c r="Q161" i="24"/>
  <c r="Q169" i="24" s="1"/>
  <c r="S160" i="24"/>
  <c r="S168" i="24" s="1"/>
  <c r="Q171" i="24"/>
  <c r="Q170" i="24"/>
  <c r="AA9" i="16"/>
  <c r="AA11" i="16"/>
  <c r="AA15" i="16"/>
  <c r="G14" i="14"/>
  <c r="F14" i="14"/>
  <c r="D79" i="24"/>
  <c r="D80" i="24" s="1"/>
  <c r="C144" i="24" s="1"/>
  <c r="A30" i="17"/>
  <c r="I161" i="24" l="1"/>
  <c r="I169" i="24" s="1"/>
  <c r="K8" i="19"/>
  <c r="Z161" i="24"/>
  <c r="Z169" i="24" s="1"/>
  <c r="AB8" i="19"/>
  <c r="H161" i="24"/>
  <c r="H169" i="24" s="1"/>
  <c r="H171" i="24" s="1"/>
  <c r="J8" i="19"/>
  <c r="AC161" i="24"/>
  <c r="AC169" i="24" s="1"/>
  <c r="AC170" i="24" s="1"/>
  <c r="AE8" i="19"/>
  <c r="Y161" i="24"/>
  <c r="Y169" i="24" s="1"/>
  <c r="Y171" i="24" s="1"/>
  <c r="AA8" i="19"/>
  <c r="S161" i="24"/>
  <c r="S169" i="24" s="1"/>
  <c r="U8" i="19"/>
  <c r="U161" i="24"/>
  <c r="U169" i="24" s="1"/>
  <c r="U171" i="24" s="1"/>
  <c r="W8" i="19"/>
  <c r="W161" i="24"/>
  <c r="W169" i="24" s="1"/>
  <c r="W171" i="24" s="1"/>
  <c r="Y8" i="19"/>
  <c r="R161" i="24"/>
  <c r="R169" i="24" s="1"/>
  <c r="R171" i="24" s="1"/>
  <c r="T8" i="19"/>
  <c r="V161" i="24"/>
  <c r="V169" i="24" s="1"/>
  <c r="V170" i="24" s="1"/>
  <c r="X8" i="19"/>
  <c r="P161" i="24"/>
  <c r="P169" i="24" s="1"/>
  <c r="R8" i="19"/>
  <c r="N161" i="24"/>
  <c r="N169" i="24" s="1"/>
  <c r="P8" i="19"/>
  <c r="AB161" i="24"/>
  <c r="AB169" i="24" s="1"/>
  <c r="AB171" i="24" s="1"/>
  <c r="AD8" i="19"/>
  <c r="T161" i="24"/>
  <c r="T169" i="24" s="1"/>
  <c r="T171" i="24" s="1"/>
  <c r="V8" i="19"/>
  <c r="G161" i="24"/>
  <c r="G169" i="24" s="1"/>
  <c r="G171" i="24" s="1"/>
  <c r="I8" i="19"/>
  <c r="O161" i="24"/>
  <c r="O169" i="24" s="1"/>
  <c r="O170" i="24" s="1"/>
  <c r="Q8" i="19"/>
  <c r="AA161" i="24"/>
  <c r="AA169" i="24" s="1"/>
  <c r="AA171" i="24" s="1"/>
  <c r="AC8" i="19"/>
  <c r="L161" i="24"/>
  <c r="L169" i="24" s="1"/>
  <c r="L170" i="24" s="1"/>
  <c r="N8" i="19"/>
  <c r="J161" i="24"/>
  <c r="J169" i="24" s="1"/>
  <c r="J171" i="24" s="1"/>
  <c r="L8" i="19"/>
  <c r="M161" i="24"/>
  <c r="M169" i="24" s="1"/>
  <c r="M170" i="24" s="1"/>
  <c r="O8" i="19"/>
  <c r="K161" i="24"/>
  <c r="K169" i="24" s="1"/>
  <c r="M8" i="19"/>
  <c r="X161" i="24"/>
  <c r="X169" i="24" s="1"/>
  <c r="Z8" i="19"/>
  <c r="C161" i="24"/>
  <c r="C169" i="24" s="1"/>
  <c r="C171" i="24" s="1"/>
  <c r="N170" i="24"/>
  <c r="N171" i="24"/>
  <c r="K170" i="24"/>
  <c r="K171" i="24"/>
  <c r="Z171" i="24"/>
  <c r="Z170" i="24"/>
  <c r="S170" i="24"/>
  <c r="S173" i="24" s="1"/>
  <c r="S171" i="24"/>
  <c r="H170" i="24"/>
  <c r="AC171" i="24"/>
  <c r="X171" i="24"/>
  <c r="X170" i="24"/>
  <c r="Y170" i="24"/>
  <c r="I171" i="24"/>
  <c r="I170" i="24"/>
  <c r="P171" i="24"/>
  <c r="P170" i="24"/>
  <c r="Y8" i="16"/>
  <c r="W160" i="24"/>
  <c r="W168" i="24" s="1"/>
  <c r="L8" i="16"/>
  <c r="J160" i="24"/>
  <c r="J168" i="24" s="1"/>
  <c r="Z8" i="16"/>
  <c r="X160" i="24"/>
  <c r="X168" i="24" s="1"/>
  <c r="V8" i="16"/>
  <c r="T160" i="24"/>
  <c r="T168" i="24" s="1"/>
  <c r="N8" i="16"/>
  <c r="L160" i="24"/>
  <c r="L168" i="24" s="1"/>
  <c r="S8" i="16"/>
  <c r="Q160" i="24"/>
  <c r="Q168" i="24" s="1"/>
  <c r="Q173" i="24" s="1"/>
  <c r="Q8" i="16"/>
  <c r="O160" i="24"/>
  <c r="O168" i="24" s="1"/>
  <c r="T8" i="16"/>
  <c r="R160" i="24"/>
  <c r="R168" i="24" s="1"/>
  <c r="R8" i="16"/>
  <c r="P160" i="24"/>
  <c r="P168" i="24" s="1"/>
  <c r="W8" i="16"/>
  <c r="U160" i="24"/>
  <c r="U168" i="24" s="1"/>
  <c r="X8" i="16"/>
  <c r="V160" i="24"/>
  <c r="V168" i="24" s="1"/>
  <c r="O8" i="16"/>
  <c r="M160" i="24"/>
  <c r="M168" i="24" s="1"/>
  <c r="K8" i="16"/>
  <c r="I160" i="24"/>
  <c r="I168" i="24" s="1"/>
  <c r="P8" i="16"/>
  <c r="N160" i="24"/>
  <c r="N168" i="24" s="1"/>
  <c r="AA8" i="16"/>
  <c r="Y160" i="24"/>
  <c r="Y168" i="24" s="1"/>
  <c r="AB8" i="16"/>
  <c r="Z160" i="24"/>
  <c r="Z168" i="24" s="1"/>
  <c r="M8" i="16"/>
  <c r="K160" i="24"/>
  <c r="K168" i="24" s="1"/>
  <c r="AB9" i="16"/>
  <c r="AB15" i="16"/>
  <c r="AB11" i="16"/>
  <c r="E79" i="24"/>
  <c r="F79" i="24" s="1"/>
  <c r="D14" i="14"/>
  <c r="G11" i="12"/>
  <c r="H11" i="12"/>
  <c r="I11" i="12"/>
  <c r="F11" i="12"/>
  <c r="N10" i="12"/>
  <c r="M10" i="12"/>
  <c r="L10" i="12"/>
  <c r="C170" i="24" l="1"/>
  <c r="W170" i="24"/>
  <c r="W173" i="24" s="1"/>
  <c r="L171" i="24"/>
  <c r="AA170" i="24"/>
  <c r="T170" i="24"/>
  <c r="T173" i="24" s="1"/>
  <c r="U170" i="24"/>
  <c r="U173" i="24" s="1"/>
  <c r="O171" i="24"/>
  <c r="M171" i="24"/>
  <c r="V171" i="24"/>
  <c r="R170" i="24"/>
  <c r="J170" i="24"/>
  <c r="G170" i="24"/>
  <c r="AB170" i="24"/>
  <c r="R173" i="24"/>
  <c r="V173" i="24"/>
  <c r="C160" i="24"/>
  <c r="C168" i="24" s="1"/>
  <c r="C173" i="24" s="1"/>
  <c r="K173" i="24"/>
  <c r="J173" i="24"/>
  <c r="Z173" i="24"/>
  <c r="I173" i="24"/>
  <c r="X173" i="24"/>
  <c r="L173" i="24"/>
  <c r="N173" i="24"/>
  <c r="Y173" i="24"/>
  <c r="M173" i="24"/>
  <c r="P173" i="24"/>
  <c r="O173" i="24"/>
  <c r="G8" i="16"/>
  <c r="E160" i="24"/>
  <c r="E168" i="24" s="1"/>
  <c r="E8" i="16"/>
  <c r="AC15" i="16"/>
  <c r="AC9" i="16"/>
  <c r="AC11" i="16"/>
  <c r="E80" i="24"/>
  <c r="D144" i="24" s="1"/>
  <c r="F80" i="24"/>
  <c r="E119" i="24" s="1"/>
  <c r="G79" i="24"/>
  <c r="G80" i="24" s="1"/>
  <c r="F119" i="24" s="1"/>
  <c r="M11" i="12"/>
  <c r="L11" i="12"/>
  <c r="D161" i="24" l="1"/>
  <c r="D169" i="24" s="1"/>
  <c r="D171" i="24"/>
  <c r="D170" i="24"/>
  <c r="AC8" i="16"/>
  <c r="AA160" i="24"/>
  <c r="AA168" i="24" s="1"/>
  <c r="AA173" i="24" s="1"/>
  <c r="D8" i="16"/>
  <c r="B160" i="24"/>
  <c r="B168" i="24" s="1"/>
  <c r="AD15" i="16"/>
  <c r="AD11" i="16"/>
  <c r="AD9" i="16"/>
  <c r="B16" i="16"/>
  <c r="B17" i="16"/>
  <c r="F161" i="24" l="1"/>
  <c r="F169" i="24" s="1"/>
  <c r="H8" i="19"/>
  <c r="E161" i="24"/>
  <c r="E169" i="24" s="1"/>
  <c r="G8" i="19"/>
  <c r="D160" i="24"/>
  <c r="D168" i="24" s="1"/>
  <c r="D173" i="24" s="1"/>
  <c r="F8" i="16"/>
  <c r="F171" i="24"/>
  <c r="F170" i="24"/>
  <c r="E170" i="24"/>
  <c r="E173" i="24" s="1"/>
  <c r="E171" i="24"/>
  <c r="J8" i="16"/>
  <c r="H160" i="24"/>
  <c r="H168" i="24" s="1"/>
  <c r="H173" i="24" s="1"/>
  <c r="AD8" i="16"/>
  <c r="AB160" i="24"/>
  <c r="AB168" i="24" s="1"/>
  <c r="AB173" i="24" s="1"/>
  <c r="I8" i="16"/>
  <c r="G160" i="24"/>
  <c r="G168" i="24" s="1"/>
  <c r="G173" i="24" s="1"/>
  <c r="H8" i="16"/>
  <c r="F160" i="24"/>
  <c r="F168" i="24" s="1"/>
  <c r="AE15" i="16"/>
  <c r="AE11" i="16"/>
  <c r="AE9" i="16"/>
  <c r="E51" i="14"/>
  <c r="F173" i="24" l="1"/>
  <c r="AE8" i="16"/>
  <c r="AC160" i="24"/>
  <c r="AC168" i="24" s="1"/>
  <c r="AC173" i="24" s="1"/>
  <c r="D74" i="14"/>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E46" i="14"/>
  <c r="N27" i="14"/>
  <c r="F78" i="14"/>
  <c r="G74" i="14"/>
  <c r="D64" i="14"/>
  <c r="E61" i="14"/>
  <c r="G97" i="14"/>
  <c r="F102" i="14"/>
  <c r="O21" i="14"/>
  <c r="F46" i="14"/>
  <c r="F94" i="14"/>
  <c r="G89" i="14"/>
  <c r="G86" i="14"/>
  <c r="H81" i="14"/>
  <c r="E33" i="14"/>
  <c r="F67" i="14"/>
  <c r="E70" i="14"/>
  <c r="F109" i="14"/>
  <c r="F58" i="14"/>
  <c r="G39" i="14" l="1"/>
  <c r="C2" i="19"/>
  <c r="O7" i="14"/>
  <c r="O27" i="14"/>
  <c r="E64" i="14"/>
  <c r="F61" i="14"/>
  <c r="H39" i="14"/>
  <c r="G46" i="14"/>
  <c r="G94" i="14"/>
  <c r="H89" i="14"/>
  <c r="H74" i="14"/>
  <c r="G78" i="14"/>
  <c r="H86" i="14"/>
  <c r="I81" i="14"/>
  <c r="P21" i="14"/>
  <c r="P7" i="14"/>
  <c r="G102" i="14"/>
  <c r="H97" i="14"/>
  <c r="G67" i="14"/>
  <c r="F70" i="14"/>
  <c r="F33" i="14"/>
  <c r="G109" i="14"/>
  <c r="G58" i="14"/>
  <c r="F51" i="14"/>
  <c r="D2" i="19" l="1"/>
  <c r="P27" i="14"/>
  <c r="Q21" i="14"/>
  <c r="I39" i="14"/>
  <c r="H67" i="14"/>
  <c r="G70" i="14"/>
  <c r="H102" i="14"/>
  <c r="I97" i="14"/>
  <c r="G61" i="14"/>
  <c r="F64" i="14"/>
  <c r="I74" i="14"/>
  <c r="H78" i="14"/>
  <c r="H46" i="14"/>
  <c r="I86" i="14"/>
  <c r="J81" i="14"/>
  <c r="I89" i="14"/>
  <c r="H94" i="14"/>
  <c r="G33" i="14"/>
  <c r="Q7" i="14"/>
  <c r="H109" i="14"/>
  <c r="G51" i="14"/>
  <c r="H58" i="14"/>
  <c r="E2" i="19" l="1"/>
  <c r="Q27" i="14"/>
  <c r="H33" i="14"/>
  <c r="J39" i="14"/>
  <c r="R7" i="14"/>
  <c r="I46" i="14"/>
  <c r="I67" i="14"/>
  <c r="H70" i="14"/>
  <c r="I78" i="14"/>
  <c r="J74" i="14"/>
  <c r="R21" i="14"/>
  <c r="I94" i="14"/>
  <c r="J89" i="14"/>
  <c r="G64" i="14"/>
  <c r="H61" i="14"/>
  <c r="J86" i="14"/>
  <c r="K81" i="14"/>
  <c r="I102" i="14"/>
  <c r="J97" i="14"/>
  <c r="I109" i="14"/>
  <c r="I58" i="14"/>
  <c r="H51" i="14"/>
  <c r="F2" i="19" l="1"/>
  <c r="R27" i="14"/>
  <c r="S7" i="14"/>
  <c r="J78" i="14"/>
  <c r="K74" i="14"/>
  <c r="H64" i="14"/>
  <c r="I61" i="14"/>
  <c r="K39" i="14"/>
  <c r="S21" i="14"/>
  <c r="I70" i="14"/>
  <c r="J67" i="14"/>
  <c r="I33" i="14"/>
  <c r="L81" i="14"/>
  <c r="K86" i="14"/>
  <c r="K97" i="14"/>
  <c r="J102" i="14"/>
  <c r="J94" i="14"/>
  <c r="K89" i="14"/>
  <c r="J46" i="14"/>
  <c r="J109" i="14"/>
  <c r="I51" i="14"/>
  <c r="J58" i="14"/>
  <c r="G2" i="19" l="1"/>
  <c r="S27" i="14"/>
  <c r="K46" i="14"/>
  <c r="L89" i="14"/>
  <c r="K94" i="14"/>
  <c r="K78" i="14"/>
  <c r="L74" i="14"/>
  <c r="T21" i="14"/>
  <c r="M81" i="14"/>
  <c r="L86" i="14"/>
  <c r="L39" i="14"/>
  <c r="T7" i="14"/>
  <c r="J61" i="14"/>
  <c r="I64" i="14"/>
  <c r="K67" i="14"/>
  <c r="J70" i="14"/>
  <c r="L97" i="14"/>
  <c r="K102" i="14"/>
  <c r="J33" i="14"/>
  <c r="K109" i="14"/>
  <c r="K58" i="14"/>
  <c r="J51" i="14"/>
  <c r="H2" i="19" l="1"/>
  <c r="T27" i="14"/>
  <c r="L102" i="14"/>
  <c r="M97" i="14"/>
  <c r="M39" i="14"/>
  <c r="L94" i="14"/>
  <c r="M89" i="14"/>
  <c r="L78" i="14"/>
  <c r="M74" i="14"/>
  <c r="K70" i="14"/>
  <c r="L67" i="14"/>
  <c r="M86" i="14"/>
  <c r="N81" i="14"/>
  <c r="L46" i="14"/>
  <c r="U7" i="14"/>
  <c r="K33" i="14"/>
  <c r="K61" i="14"/>
  <c r="J64" i="14"/>
  <c r="U21" i="14"/>
  <c r="L109" i="14"/>
  <c r="K51" i="14"/>
  <c r="L58" i="14"/>
  <c r="I2" i="19" l="1"/>
  <c r="U27" i="14"/>
  <c r="M94" i="14"/>
  <c r="N89" i="14"/>
  <c r="L61" i="14"/>
  <c r="K64" i="14"/>
  <c r="V7" i="14"/>
  <c r="M102" i="14"/>
  <c r="N97" i="14"/>
  <c r="N86" i="14"/>
  <c r="O81" i="14"/>
  <c r="L33" i="14"/>
  <c r="N39" i="14"/>
  <c r="L70" i="14"/>
  <c r="M67" i="14"/>
  <c r="M46" i="14"/>
  <c r="M78" i="14"/>
  <c r="N74" i="14"/>
  <c r="M109" i="14"/>
  <c r="M58" i="14"/>
  <c r="L51" i="14"/>
  <c r="J2" i="19" l="1"/>
  <c r="V27" i="14"/>
  <c r="O86" i="14"/>
  <c r="P81" i="14"/>
  <c r="N46" i="14"/>
  <c r="L64" i="14"/>
  <c r="M61" i="14"/>
  <c r="W21" i="14"/>
  <c r="M70" i="14"/>
  <c r="N67" i="14"/>
  <c r="W7" i="14"/>
  <c r="N102" i="14"/>
  <c r="O97" i="14"/>
  <c r="N94" i="14"/>
  <c r="O89" i="14"/>
  <c r="M33" i="14"/>
  <c r="O74" i="14"/>
  <c r="N78" i="14"/>
  <c r="O39" i="14"/>
  <c r="N109" i="14"/>
  <c r="M51" i="14"/>
  <c r="N58" i="14"/>
  <c r="K2" i="19" l="1"/>
  <c r="W27" i="14"/>
  <c r="O94" i="14"/>
  <c r="P89" i="14"/>
  <c r="N61" i="14"/>
  <c r="M64" i="14"/>
  <c r="X21" i="14"/>
  <c r="O78" i="14"/>
  <c r="P74" i="14"/>
  <c r="N33" i="14"/>
  <c r="X7" i="14"/>
  <c r="O46" i="14"/>
  <c r="N70" i="14"/>
  <c r="O67" i="14"/>
  <c r="Q81" i="14"/>
  <c r="P86" i="14"/>
  <c r="O102" i="14"/>
  <c r="P97" i="14"/>
  <c r="P39" i="14"/>
  <c r="O109" i="14"/>
  <c r="O58" i="14"/>
  <c r="N51" i="14"/>
  <c r="L2" i="19" l="1"/>
  <c r="X27" i="14"/>
  <c r="P46" i="14"/>
  <c r="P78" i="14"/>
  <c r="Q74" i="14"/>
  <c r="Q97" i="14"/>
  <c r="P102" i="14"/>
  <c r="Y21" i="14"/>
  <c r="O70" i="14"/>
  <c r="P67" i="14"/>
  <c r="P94" i="14"/>
  <c r="Q89" i="14"/>
  <c r="Y7" i="14"/>
  <c r="O33" i="14"/>
  <c r="Q86" i="14"/>
  <c r="R81" i="14"/>
  <c r="N64" i="14"/>
  <c r="O61" i="14"/>
  <c r="Q39" i="14"/>
  <c r="P109" i="14"/>
  <c r="O51" i="14"/>
  <c r="P58" i="14"/>
  <c r="M2" i="19" l="1"/>
  <c r="Y27" i="14"/>
  <c r="Z21" i="14"/>
  <c r="R97" i="14"/>
  <c r="Q102" i="14"/>
  <c r="O64" i="14"/>
  <c r="P61" i="14"/>
  <c r="Q94" i="14"/>
  <c r="R89" i="14"/>
  <c r="Q78" i="14"/>
  <c r="R74" i="14"/>
  <c r="R86" i="14"/>
  <c r="S81" i="14"/>
  <c r="P70" i="14"/>
  <c r="Q67" i="14"/>
  <c r="Q46" i="14"/>
  <c r="Z7" i="14"/>
  <c r="R39" i="14"/>
  <c r="P33" i="14"/>
  <c r="Q109" i="14"/>
  <c r="Q58" i="14"/>
  <c r="P51" i="14"/>
  <c r="N2" i="19" l="1"/>
  <c r="Z27" i="14"/>
  <c r="R102" i="14"/>
  <c r="S97" i="14"/>
  <c r="R46" i="14"/>
  <c r="Q61" i="14"/>
  <c r="P64" i="14"/>
  <c r="R78" i="14"/>
  <c r="S74" i="14"/>
  <c r="AA21" i="14"/>
  <c r="R94" i="14"/>
  <c r="S89" i="14"/>
  <c r="R67" i="14"/>
  <c r="Q70" i="14"/>
  <c r="S39" i="14"/>
  <c r="T81" i="14"/>
  <c r="S86" i="14"/>
  <c r="AA7" i="14"/>
  <c r="Q33" i="14"/>
  <c r="R109" i="14"/>
  <c r="Q51" i="14"/>
  <c r="R58" i="14"/>
  <c r="O2" i="19" l="1"/>
  <c r="AA27" i="14"/>
  <c r="T89" i="14"/>
  <c r="S94" i="14"/>
  <c r="R70" i="14"/>
  <c r="S67" i="14"/>
  <c r="T86" i="14"/>
  <c r="U81" i="14"/>
  <c r="Q64" i="14"/>
  <c r="R61" i="14"/>
  <c r="AB7" i="14"/>
  <c r="S78" i="14"/>
  <c r="T74" i="14"/>
  <c r="S102" i="14"/>
  <c r="T97" i="14"/>
  <c r="AB21" i="14"/>
  <c r="S46" i="14"/>
  <c r="T39" i="14"/>
  <c r="R33" i="14"/>
  <c r="S109" i="14"/>
  <c r="S58" i="14"/>
  <c r="R51" i="14"/>
  <c r="P2" i="19" l="1"/>
  <c r="AB27" i="14"/>
  <c r="U86" i="14"/>
  <c r="V81" i="14"/>
  <c r="T94" i="14"/>
  <c r="U89" i="14"/>
  <c r="S33" i="14"/>
  <c r="U39" i="14"/>
  <c r="T46" i="14"/>
  <c r="AC7" i="14"/>
  <c r="S70" i="14"/>
  <c r="T67" i="14"/>
  <c r="U97" i="14"/>
  <c r="T102" i="14"/>
  <c r="T78" i="14"/>
  <c r="U74" i="14"/>
  <c r="AC21" i="14"/>
  <c r="R64" i="14"/>
  <c r="S61" i="14"/>
  <c r="T109" i="14"/>
  <c r="T58" i="14"/>
  <c r="S51" i="14"/>
  <c r="Q2" i="19" l="1"/>
  <c r="AC27" i="14"/>
  <c r="V39" i="14"/>
  <c r="U102" i="14"/>
  <c r="V97" i="14"/>
  <c r="AD21" i="14"/>
  <c r="T70" i="14"/>
  <c r="U67" i="14"/>
  <c r="AD7" i="14"/>
  <c r="U94" i="14"/>
  <c r="V89" i="14"/>
  <c r="T33" i="14"/>
  <c r="U78" i="14"/>
  <c r="V74" i="14"/>
  <c r="U46" i="14"/>
  <c r="V86" i="14"/>
  <c r="W81" i="14"/>
  <c r="S64" i="14"/>
  <c r="T61" i="14"/>
  <c r="U109" i="14"/>
  <c r="T51" i="14"/>
  <c r="U58" i="14"/>
  <c r="R2" i="19" l="1"/>
  <c r="AD27" i="14"/>
  <c r="U70" i="14"/>
  <c r="V67" i="14"/>
  <c r="X81" i="14"/>
  <c r="W86" i="14"/>
  <c r="V46" i="14"/>
  <c r="V102" i="14"/>
  <c r="W97" i="14"/>
  <c r="V78" i="14"/>
  <c r="W74" i="14"/>
  <c r="AE7" i="14"/>
  <c r="U33" i="14"/>
  <c r="V94" i="14"/>
  <c r="W89" i="14"/>
  <c r="AE21" i="14"/>
  <c r="T64" i="14"/>
  <c r="U61" i="14"/>
  <c r="W39" i="14"/>
  <c r="V109" i="14"/>
  <c r="V58" i="14"/>
  <c r="U51" i="14"/>
  <c r="S2" i="19" l="1"/>
  <c r="AE27" i="14"/>
  <c r="W94" i="14"/>
  <c r="X89" i="14"/>
  <c r="W46" i="14"/>
  <c r="AG7" i="14"/>
  <c r="AF7" i="14"/>
  <c r="Y81" i="14"/>
  <c r="X86" i="14"/>
  <c r="X39" i="14"/>
  <c r="V33" i="14"/>
  <c r="AG21" i="14"/>
  <c r="AF21" i="14"/>
  <c r="W78" i="14"/>
  <c r="X74" i="14"/>
  <c r="V70" i="14"/>
  <c r="W67" i="14"/>
  <c r="X97" i="14"/>
  <c r="W102" i="14"/>
  <c r="V61" i="14"/>
  <c r="U64" i="14"/>
  <c r="W109" i="14"/>
  <c r="V51" i="14"/>
  <c r="W58" i="14"/>
  <c r="T2" i="19" l="1"/>
  <c r="AG27" i="14"/>
  <c r="AF27" i="14"/>
  <c r="X102" i="14"/>
  <c r="Y97" i="14"/>
  <c r="X46" i="14"/>
  <c r="W70" i="14"/>
  <c r="X67" i="14"/>
  <c r="Y39" i="14"/>
  <c r="X94" i="14"/>
  <c r="Y89" i="14"/>
  <c r="X78" i="14"/>
  <c r="Y74" i="14"/>
  <c r="Y86" i="14"/>
  <c r="Z81" i="14"/>
  <c r="V64" i="14"/>
  <c r="W61" i="14"/>
  <c r="W33" i="14"/>
  <c r="X109" i="14"/>
  <c r="X58" i="14"/>
  <c r="W51" i="14"/>
  <c r="U2" i="19" l="1"/>
  <c r="AA81" i="14"/>
  <c r="Z86" i="14"/>
  <c r="Z39" i="14"/>
  <c r="Y94" i="14"/>
  <c r="Z89" i="14"/>
  <c r="Y78" i="14"/>
  <c r="Z74" i="14"/>
  <c r="X33" i="14"/>
  <c r="Y102" i="14"/>
  <c r="Z97" i="14"/>
  <c r="X70" i="14"/>
  <c r="Y67" i="14"/>
  <c r="Y46" i="14"/>
  <c r="W64" i="14"/>
  <c r="X61" i="14"/>
  <c r="Y109" i="14"/>
  <c r="X51" i="14"/>
  <c r="Y58" i="14"/>
  <c r="V2" i="19" l="1"/>
  <c r="Y70" i="14"/>
  <c r="Z67" i="14"/>
  <c r="AA89" i="14"/>
  <c r="Z94" i="14"/>
  <c r="Z46" i="14"/>
  <c r="Z102" i="14"/>
  <c r="AA97" i="14"/>
  <c r="AA39" i="14"/>
  <c r="X64" i="14"/>
  <c r="Y61" i="14"/>
  <c r="Y33" i="14"/>
  <c r="AA74" i="14"/>
  <c r="Z78" i="14"/>
  <c r="AA86" i="14"/>
  <c r="AB81" i="14"/>
  <c r="Z109" i="14"/>
  <c r="Z58" i="14"/>
  <c r="Y51" i="14"/>
  <c r="W2" i="19" l="1"/>
  <c r="AB74" i="14"/>
  <c r="AA78" i="14"/>
  <c r="Y64" i="14"/>
  <c r="Z61" i="14"/>
  <c r="AA46" i="14"/>
  <c r="AC81" i="14"/>
  <c r="AB86" i="14"/>
  <c r="AB89" i="14"/>
  <c r="AA94" i="14"/>
  <c r="AB97" i="14"/>
  <c r="AA102" i="14"/>
  <c r="Z33" i="14"/>
  <c r="Z70" i="14"/>
  <c r="AA67" i="14"/>
  <c r="AB39" i="14"/>
  <c r="AA109" i="14"/>
  <c r="Z51" i="14"/>
  <c r="AA58" i="14"/>
  <c r="X2" i="19" l="1"/>
  <c r="AA33" i="14"/>
  <c r="AB46" i="14"/>
  <c r="AA70" i="14"/>
  <c r="AB67" i="14"/>
  <c r="Z64" i="14"/>
  <c r="AA61" i="14"/>
  <c r="AB102" i="14"/>
  <c r="AC97" i="14"/>
  <c r="AC86" i="14"/>
  <c r="AD81" i="14"/>
  <c r="AC39" i="14"/>
  <c r="AB94" i="14"/>
  <c r="AC89" i="14"/>
  <c r="AC74" i="14"/>
  <c r="AB78" i="14"/>
  <c r="AB109" i="14"/>
  <c r="AB58" i="14"/>
  <c r="AA51" i="14"/>
  <c r="Y2" i="19" l="1"/>
  <c r="AD39" i="14"/>
  <c r="AE81" i="14"/>
  <c r="AD86" i="14"/>
  <c r="AC46" i="14"/>
  <c r="AB70" i="14"/>
  <c r="AC67" i="14"/>
  <c r="AC78" i="14"/>
  <c r="AD74" i="14"/>
  <c r="AC102" i="14"/>
  <c r="AD97" i="14"/>
  <c r="AB33" i="14"/>
  <c r="AB61" i="14"/>
  <c r="AA64" i="14"/>
  <c r="AD89" i="14"/>
  <c r="AC94" i="14"/>
  <c r="AC109" i="14"/>
  <c r="AB51" i="14"/>
  <c r="AC58" i="14"/>
  <c r="Z2" i="19" l="1"/>
  <c r="AC33" i="14"/>
  <c r="AD102" i="14"/>
  <c r="AE97" i="14"/>
  <c r="AB64" i="14"/>
  <c r="AC61" i="14"/>
  <c r="AF81" i="14"/>
  <c r="AE86" i="14"/>
  <c r="AD78" i="14"/>
  <c r="AE74" i="14"/>
  <c r="AD67" i="14"/>
  <c r="AC70" i="14"/>
  <c r="AD46" i="14"/>
  <c r="AD94" i="14"/>
  <c r="AE89" i="14"/>
  <c r="AE39" i="14"/>
  <c r="AD109" i="14"/>
  <c r="AD58" i="14"/>
  <c r="AC51" i="14"/>
  <c r="AA2" i="19" l="1"/>
  <c r="AG81" i="14"/>
  <c r="AF86" i="14"/>
  <c r="AE67" i="14"/>
  <c r="AD70" i="14"/>
  <c r="AF74" i="14"/>
  <c r="AE78" i="14"/>
  <c r="AE102" i="14"/>
  <c r="AF97" i="14"/>
  <c r="AF39" i="14"/>
  <c r="AD33" i="14"/>
  <c r="AE46" i="14"/>
  <c r="AD61" i="14"/>
  <c r="AC64" i="14"/>
  <c r="AE94" i="14"/>
  <c r="AF89" i="14"/>
  <c r="AE109" i="14"/>
  <c r="AD51" i="14"/>
  <c r="AE58" i="14"/>
  <c r="AB2" i="19" l="1"/>
  <c r="AG97" i="14"/>
  <c r="AF102" i="14"/>
  <c r="AG74" i="14"/>
  <c r="AF78" i="14"/>
  <c r="AF67" i="14"/>
  <c r="AE70" i="14"/>
  <c r="AG39" i="14"/>
  <c r="AE61" i="14"/>
  <c r="AD64" i="14"/>
  <c r="AF46" i="14"/>
  <c r="AE33" i="14"/>
  <c r="AF94" i="14"/>
  <c r="AG89" i="14"/>
  <c r="AG86" i="14"/>
  <c r="AH81" i="14"/>
  <c r="AF109" i="14"/>
  <c r="AG58" i="14"/>
  <c r="AF58" i="14"/>
  <c r="AE51" i="14"/>
  <c r="AC2" i="19" l="1"/>
  <c r="AG67" i="14"/>
  <c r="AF70" i="14"/>
  <c r="AH86" i="14"/>
  <c r="AG46" i="14"/>
  <c r="AG78" i="14"/>
  <c r="AH74" i="14"/>
  <c r="AF33" i="14"/>
  <c r="AH89" i="14"/>
  <c r="AG94" i="14"/>
  <c r="AE64" i="14"/>
  <c r="AF61" i="14"/>
  <c r="AH97" i="14"/>
  <c r="AG102" i="14"/>
  <c r="AG109" i="14"/>
  <c r="AF51" i="14"/>
  <c r="AD2" i="19" l="1"/>
  <c r="AG33" i="14"/>
  <c r="AH102" i="14"/>
  <c r="AH78" i="14"/>
  <c r="AH94" i="14"/>
  <c r="AF64" i="14"/>
  <c r="AG61" i="14"/>
  <c r="AG70" i="14"/>
  <c r="AH109" i="14"/>
  <c r="AG51" i="14"/>
  <c r="AE2" i="19" l="1"/>
  <c r="AG64" i="14"/>
  <c r="D73" i="24" l="1"/>
  <c r="E73" i="24" s="1"/>
  <c r="F73" i="24" s="1"/>
  <c r="G73" i="24" s="1"/>
  <c r="B161" i="24"/>
  <c r="B169" i="24" s="1"/>
  <c r="B170" i="24" l="1"/>
  <c r="B173" i="24" s="1"/>
  <c r="B171" i="24"/>
  <c r="B42" i="38" l="1"/>
  <c r="B22" i="31"/>
</calcChain>
</file>

<file path=xl/sharedStrings.xml><?xml version="1.0" encoding="utf-8"?>
<sst xmlns="http://schemas.openxmlformats.org/spreadsheetml/2006/main" count="3649" uniqueCount="1093">
  <si>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</si>
  <si>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</si>
  <si>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</si>
  <si>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</si>
  <si>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</si>
  <si>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</si>
  <si>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</si>
  <si>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</si>
  <si>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</si>
  <si>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</si>
  <si>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</si>
  <si>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</si>
  <si>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</si>
  <si>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</si>
  <si>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</si>
  <si>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</si>
  <si>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</si>
  <si>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</si>
  <si>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</si>
  <si>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</si>
  <si>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</si>
  <si>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</si>
  <si>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</si>
  <si>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</si>
  <si>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</si>
  <si>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</si>
  <si>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</si>
  <si>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</si>
  <si>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</si>
  <si>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</si>
  <si>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</si>
  <si>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</si>
  <si>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</si>
  <si>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</si>
  <si>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</si>
  <si>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</si>
  <si>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</si>
  <si>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</si>
  <si>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</si>
  <si>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</si>
  <si>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</si>
  <si>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</si>
  <si>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</si>
  <si>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</si>
  <si>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</si>
  <si>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</si>
  <si>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</si>
  <si>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</si>
  <si>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</si>
  <si>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</si>
  <si>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</si>
  <si>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</si>
  <si>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</si>
  <si>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</si>
  <si>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</si>
  <si>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</si>
  <si>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</si>
  <si>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</si>
  <si>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</si>
  <si>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</si>
  <si>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</si>
  <si>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</si>
  <si>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</si>
  <si>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</si>
  <si>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</si>
  <si>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</si>
  <si>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</si>
  <si>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</si>
  <si>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</si>
  <si>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</si>
  <si>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</si>
  <si>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</si>
  <si>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</si>
  <si>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</si>
  <si>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</si>
  <si>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</si>
  <si>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</si>
  <si>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</si>
  <si>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</si>
  <si>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</si>
  <si>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</si>
  <si>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</si>
  <si>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</si>
  <si>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</si>
  <si>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</si>
  <si>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</si>
  <si>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</si>
  <si>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</si>
  <si>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</si>
  <si>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</si>
  <si>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</si>
  <si>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</si>
  <si>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</si>
  <si>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</si>
  <si>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</si>
  <si>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</si>
  <si>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</si>
  <si>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</si>
  <si>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</si>
  <si>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</si>
  <si>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</si>
  <si>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</si>
  <si>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</si>
  <si>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</si>
  <si>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</si>
  <si>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</si>
  <si>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</si>
  <si>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</si>
  <si>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</si>
  <si>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</si>
  <si>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</si>
  <si>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</si>
  <si>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</si>
  <si>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</si>
  <si>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</si>
  <si>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</si>
  <si>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</si>
  <si>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</si>
  <si>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</si>
  <si>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</si>
  <si>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</si>
  <si>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</si>
  <si>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</si>
  <si>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</si>
  <si>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</si>
  <si>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</si>
  <si>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</si>
  <si>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</si>
  <si>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</si>
  <si>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</si>
  <si>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</si>
  <si>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</si>
  <si>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</si>
  <si>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</si>
  <si>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</si>
  <si>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</si>
  <si>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</si>
  <si>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</si>
  <si>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</si>
  <si>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</si>
  <si>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</si>
  <si>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</si>
  <si>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</si>
  <si>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</si>
  <si>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</si>
  <si>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</si>
  <si>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</si>
  <si>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</si>
  <si>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</si>
  <si>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</si>
  <si>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</si>
  <si>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</si>
  <si>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</si>
  <si>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</si>
  <si>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</si>
  <si>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</si>
  <si>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</si>
  <si>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</si>
  <si>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</si>
  <si>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</si>
  <si>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</si>
  <si>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</si>
  <si>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</si>
  <si>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</si>
  <si>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</si>
  <si>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</si>
  <si>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</si>
  <si>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</si>
  <si>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</si>
  <si>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</si>
  <si>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</si>
  <si>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</si>
  <si>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</si>
  <si>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</si>
  <si>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</si>
  <si>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</si>
  <si>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</si>
  <si>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</si>
  <si>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</si>
  <si>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</si>
  <si>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</si>
  <si>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</si>
  <si>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</si>
  <si>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</si>
  <si>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</si>
  <si>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</si>
  <si>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</si>
  <si>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</si>
  <si>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</si>
  <si>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</si>
  <si>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</si>
  <si>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</si>
  <si>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</si>
  <si>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</si>
  <si>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</si>
  <si>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</si>
  <si>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</si>
  <si>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</si>
  <si>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</si>
  <si>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</si>
  <si>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</si>
  <si>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</si>
  <si>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</si>
  <si>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</si>
  <si>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</si>
  <si>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</si>
  <si>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</si>
  <si>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</si>
  <si>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</si>
  <si>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</si>
  <si>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</si>
  <si>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</si>
  <si>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</si>
  <si>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</si>
  <si>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</si>
  <si>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</si>
  <si>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</si>
  <si>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</si>
  <si>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</si>
  <si>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</si>
  <si>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</si>
  <si>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</si>
  <si>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</si>
  <si>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</si>
  <si>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</si>
  <si>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</si>
  <si>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</si>
  <si>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</si>
  <si>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</si>
  <si>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</si>
  <si>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</si>
  <si>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</si>
  <si>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</si>
  <si>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</si>
  <si>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</si>
  <si>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</si>
  <si>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</si>
  <si>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</si>
  <si>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</si>
  <si>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</si>
  <si>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</si>
  <si>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</si>
  <si>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</si>
  <si>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</si>
  <si>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</si>
  <si>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</si>
  <si>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</si>
  <si>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</si>
  <si>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</si>
  <si>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</si>
  <si>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</si>
  <si>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</si>
  <si>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</si>
  <si>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</si>
  <si>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</si>
  <si>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</si>
  <si>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</si>
  <si>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</si>
  <si>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</si>
  <si>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</si>
  <si>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</si>
  <si>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</si>
  <si>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</si>
  <si>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</si>
  <si>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</si>
  <si>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</si>
  <si>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</si>
  <si>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</si>
  <si>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</si>
  <si>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</si>
  <si>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</si>
  <si>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</si>
  <si>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</si>
  <si>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</si>
  <si>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</si>
  <si>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</si>
  <si>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</si>
  <si>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</si>
  <si>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</si>
  <si>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</si>
  <si>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</si>
  <si>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</si>
  <si>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</si>
  <si>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</si>
  <si>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</si>
  <si>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</si>
  <si>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</si>
  <si>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</si>
  <si>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</si>
  <si>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</si>
  <si>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</si>
  <si>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</si>
  <si>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</si>
  <si>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</si>
  <si>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</si>
  <si>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</si>
  <si>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</si>
  <si>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</si>
  <si>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</si>
  <si>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</si>
  <si>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</si>
  <si>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</si>
  <si>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</si>
  <si>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</si>
  <si>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</si>
  <si>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lignite ($/BTU)</t>
  </si>
  <si>
    <t>hard coal ($/BTU)</t>
  </si>
  <si>
    <t>BS BAU Subsidy per Unit Electricity Capacity Built</t>
  </si>
  <si>
    <t>Solar PV  - $/MW</t>
  </si>
  <si>
    <t>Solar Thermal - $/MW</t>
  </si>
  <si>
    <t>Geothermal - $/MW</t>
  </si>
  <si>
    <t>Coal - $/MWh</t>
  </si>
  <si>
    <t>Nuclear - $/MWh</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</si>
  <si>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</si>
  <si>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</si>
  <si>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</si>
  <si>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</si>
  <si>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</si>
  <si>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</si>
  <si>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</si>
  <si>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</si>
  <si>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</si>
  <si>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</si>
  <si>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</si>
  <si>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</si>
  <si>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</si>
  <si>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</si>
  <si>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</si>
  <si>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</si>
  <si>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</si>
  <si>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</si>
  <si>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</si>
  <si>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</si>
  <si>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</si>
  <si>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</si>
  <si>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</si>
  <si>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</si>
  <si>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</si>
  <si>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</si>
  <si>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</si>
  <si>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</si>
  <si>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</si>
  <si>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</si>
  <si>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</si>
  <si>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</si>
  <si>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</si>
  <si>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</si>
  <si>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</si>
  <si>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</si>
  <si>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</si>
  <si>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</si>
  <si>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</si>
  <si>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</si>
  <si>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</si>
  <si>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</si>
  <si>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</si>
  <si>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</si>
  <si>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</si>
  <si>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</si>
  <si>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</si>
  <si>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</si>
  <si>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</si>
  <si>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</si>
  <si>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</si>
  <si>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</si>
  <si>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</si>
  <si>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</si>
  <si>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</si>
  <si>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</si>
  <si>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</si>
  <si>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</si>
  <si>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</si>
  <si>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</si>
  <si>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</si>
  <si>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</si>
  <si>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</si>
  <si>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</si>
  <si>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</si>
  <si>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</si>
  <si>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</si>
  <si>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</si>
  <si>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</si>
  <si>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</si>
  <si>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</si>
  <si>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</si>
  <si>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</si>
  <si>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</si>
  <si>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</si>
  <si>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</si>
  <si>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</si>
  <si>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</si>
  <si>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</si>
  <si>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</si>
  <si>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</si>
  <si>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</si>
  <si>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</si>
  <si>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</si>
  <si>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</si>
  <si>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</si>
  <si>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</si>
  <si>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</si>
  <si>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</si>
  <si>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</si>
  <si>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</si>
  <si>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</si>
  <si>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</si>
  <si>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</si>
  <si>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</si>
  <si>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</si>
  <si>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</si>
  <si>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</si>
  <si>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</si>
  <si>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</si>
  <si>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</si>
  <si>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</si>
  <si>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</si>
  <si>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</si>
  <si>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</si>
  <si>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</si>
  <si>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</si>
  <si>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</si>
  <si>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</si>
  <si>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</si>
  <si>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</si>
  <si>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</si>
  <si>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</si>
  <si>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</si>
  <si>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</si>
  <si>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</si>
  <si>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</si>
  <si>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</si>
  <si>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</si>
  <si>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</si>
  <si>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</si>
  <si>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</si>
  <si>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</si>
  <si>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</si>
  <si>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</si>
  <si>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</si>
  <si>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</si>
  <si>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</si>
  <si>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</si>
  <si>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</si>
  <si>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</si>
  <si>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</si>
  <si>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</si>
  <si>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</si>
  <si>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</si>
  <si>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</si>
  <si>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</si>
  <si>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</si>
  <si>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</si>
  <si>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</si>
  <si>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</si>
  <si>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</si>
  <si>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</si>
  <si>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</si>
  <si>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</si>
  <si>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</si>
  <si>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</si>
  <si>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</si>
  <si>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</si>
  <si>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</si>
  <si>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</si>
  <si>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</si>
  <si>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</si>
  <si>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</si>
  <si>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</si>
  <si>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</si>
  <si>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</si>
  <si>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</si>
  <si>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</si>
  <si>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</si>
  <si>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</si>
  <si>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</si>
  <si>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</si>
  <si>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</si>
  <si>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</si>
  <si>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</si>
  <si>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</si>
  <si>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</si>
  <si>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</si>
  <si>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</si>
  <si>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</si>
  <si>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</si>
  <si>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</si>
  <si>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</si>
  <si>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</si>
  <si>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</si>
  <si>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</si>
  <si>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</si>
  <si>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</si>
  <si>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</si>
  <si>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</si>
  <si>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</si>
  <si>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</si>
  <si>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</si>
  <si>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</si>
  <si>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</si>
  <si>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</si>
  <si>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</si>
  <si>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</si>
  <si>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</si>
  <si>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</si>
  <si>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</si>
  <si>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</si>
  <si>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</si>
  <si>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</si>
  <si>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</si>
  <si>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</si>
  <si>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</si>
  <si>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</si>
  <si>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</si>
  <si>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</si>
  <si>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</si>
  <si>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</si>
  <si>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</si>
  <si>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</si>
  <si>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</si>
  <si>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</si>
  <si>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</si>
  <si>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</si>
  <si>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</si>
  <si>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</si>
  <si>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</si>
  <si>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Section 9.2.2; Section 9.2.1, second paragraph</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</si>
  <si>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</si>
  <si>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</si>
  <si>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</si>
  <si>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</si>
  <si>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</si>
  <si>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</si>
  <si>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</si>
  <si>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</si>
  <si>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</si>
  <si>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</si>
  <si>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</si>
  <si>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</si>
  <si>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</si>
  <si>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</si>
  <si>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</si>
  <si>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</si>
  <si>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</si>
  <si>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</si>
  <si>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</si>
  <si>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</si>
  <si>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</si>
  <si>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</si>
  <si>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</si>
  <si>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</si>
  <si>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</si>
  <si>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</si>
  <si>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</si>
  <si>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</si>
  <si>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</si>
  <si>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</si>
  <si>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</si>
  <si>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</si>
  <si>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</si>
  <si>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</si>
  <si>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</si>
  <si>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</si>
  <si>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</si>
  <si>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</si>
  <si>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</si>
  <si>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</si>
  <si>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</si>
  <si>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</si>
  <si>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</si>
  <si>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</si>
  <si>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</si>
  <si>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</si>
  <si>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</si>
  <si>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</si>
  <si>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</si>
  <si>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</si>
  <si>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</si>
  <si>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</si>
  <si>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</si>
  <si>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</si>
  <si>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</si>
  <si>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</si>
  <si>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</si>
  <si>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</si>
  <si>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</si>
  <si>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</si>
  <si>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</si>
  <si>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</si>
  <si>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</si>
  <si>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</si>
  <si>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</si>
  <si>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</si>
  <si>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</si>
  <si>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</si>
  <si>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</si>
  <si>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</si>
  <si>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</si>
  <si>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</si>
  <si>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</si>
  <si>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</si>
  <si>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</si>
  <si>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</si>
  <si>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</si>
  <si>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</si>
  <si>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</si>
  <si>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</si>
  <si>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</si>
  <si>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</si>
  <si>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</si>
  <si>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</si>
  <si>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</si>
  <si>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</si>
  <si>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</si>
  <si>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</si>
  <si>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</si>
  <si>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</si>
  <si>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</si>
  <si>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</si>
  <si>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</si>
  <si>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</si>
  <si>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</si>
  <si>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</si>
  <si>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</si>
  <si>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</si>
  <si>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</si>
  <si>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</si>
  <si>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</si>
  <si>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</si>
  <si>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</si>
  <si>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</si>
  <si>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</si>
  <si>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</si>
  <si>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</si>
  <si>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</si>
  <si>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</si>
  <si>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</si>
  <si>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</si>
  <si>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</si>
  <si>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</si>
  <si>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</si>
  <si>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</si>
  <si>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</si>
  <si>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</si>
  <si>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</si>
  <si>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</si>
  <si>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</si>
  <si>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</si>
  <si>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</si>
  <si>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</si>
  <si>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</si>
  <si>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</si>
  <si>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</si>
  <si>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</si>
  <si>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</si>
  <si>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</si>
  <si>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</si>
  <si>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</si>
  <si>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</si>
  <si>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</si>
  <si>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</si>
  <si>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</si>
  <si>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</si>
  <si>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</si>
  <si>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</si>
  <si>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</si>
  <si>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</si>
  <si>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</si>
  <si>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</si>
  <si>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</si>
  <si>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</si>
  <si>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</si>
  <si>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</si>
  <si>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</si>
  <si>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</si>
  <si>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</si>
  <si>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</si>
  <si>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</si>
  <si>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</si>
  <si>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</si>
  <si>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</si>
  <si>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</si>
  <si>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</si>
  <si>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</si>
  <si>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</si>
  <si>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</si>
  <si>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</si>
  <si>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</si>
  <si>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</si>
  <si>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</si>
  <si>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</si>
  <si>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</si>
  <si>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</si>
  <si>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</si>
  <si>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</si>
  <si>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</si>
  <si>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</si>
  <si>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</si>
  <si>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</si>
  <si>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</si>
  <si>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</si>
  <si>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</si>
  <si>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</si>
  <si>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</si>
  <si>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</si>
  <si>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</si>
  <si>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</si>
  <si>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</si>
  <si>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</si>
  <si>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</si>
  <si>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</si>
  <si>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</si>
  <si>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</si>
  <si>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bonus</t>
  </si>
  <si>
    <t>Transferability penalty</t>
  </si>
  <si>
    <t>Energy community bonus</t>
  </si>
  <si>
    <t>Fraction of capacity qualifying for energy community bonus</t>
  </si>
  <si>
    <t>PTC</t>
  </si>
  <si>
    <t>*schedules extended by 2 years for commenced construction provision</t>
  </si>
  <si>
    <t>Onshore Wind Credit Value 2012 $ / MWh</t>
  </si>
  <si>
    <t>Solar PV Credit Value (2020 $ / MWh)</t>
  </si>
  <si>
    <t>ITC</t>
  </si>
  <si>
    <t>ITC Phase-out Schedule</t>
  </si>
  <si>
    <t>Base Credit</t>
  </si>
  <si>
    <t>Bonus Credit</t>
  </si>
  <si>
    <t>ITC Settings</t>
  </si>
  <si>
    <t>Solar PV Credit Value % project costs</t>
  </si>
  <si>
    <t>Solar Thermal Credit Value % project costs</t>
  </si>
  <si>
    <t>Geothermal Credit Value % project costs</t>
  </si>
  <si>
    <t>Offshore Credit Value % project costs</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</si>
  <si>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</si>
  <si>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</si>
  <si>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</si>
  <si>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</si>
  <si>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</si>
  <si>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</si>
  <si>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</si>
  <si>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</si>
  <si>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</si>
  <si>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</si>
  <si>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</si>
  <si>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</si>
  <si>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</si>
  <si>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</si>
  <si>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We don't use a discount rate, in line with other factors that are part of the cost per unit new elec output</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</si>
  <si>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</si>
  <si>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</si>
  <si>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</si>
  <si>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</si>
  <si>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</si>
  <si>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</si>
  <si>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</si>
  <si>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</si>
  <si>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</si>
  <si>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</si>
  <si>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</si>
  <si>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</si>
  <si>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</si>
  <si>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</si>
  <si>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</si>
  <si>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</si>
  <si>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</si>
  <si>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</si>
  <si>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</si>
  <si>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</si>
  <si>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</si>
  <si>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</si>
  <si>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</si>
  <si>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</si>
  <si>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</si>
  <si>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</si>
  <si>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</si>
  <si>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</si>
  <si>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</si>
  <si>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</si>
  <si>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</si>
  <si>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</si>
  <si>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</si>
  <si>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</si>
  <si>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</si>
  <si>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</si>
  <si>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</si>
  <si>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</si>
  <si>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</si>
  <si>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</si>
  <si>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</si>
  <si>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</si>
  <si>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</si>
  <si>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</si>
  <si>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</si>
  <si>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</si>
  <si>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</si>
  <si>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</si>
  <si>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</si>
  <si>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</si>
  <si>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</si>
  <si>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</si>
  <si>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</si>
  <si>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</si>
  <si>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</si>
  <si>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</si>
  <si>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</si>
  <si>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</si>
  <si>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</si>
  <si>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</si>
  <si>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</si>
  <si>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</si>
  <si>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</si>
  <si>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</si>
  <si>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</si>
  <si>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</si>
  <si>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</si>
  <si>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</si>
  <si>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</si>
  <si>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</si>
  <si>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</si>
  <si>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</si>
  <si>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</si>
  <si>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</si>
  <si>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</si>
  <si>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</si>
  <si>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</si>
  <si>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</si>
  <si>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</si>
  <si>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</si>
  <si>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</si>
  <si>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</si>
  <si>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</si>
  <si>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</si>
  <si>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</si>
  <si>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</si>
  <si>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</si>
  <si>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</si>
  <si>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</si>
  <si>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</si>
  <si>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</si>
  <si>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</si>
  <si>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</si>
  <si>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</si>
  <si>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</si>
  <si>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</si>
  <si>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</si>
  <si>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</si>
  <si>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</si>
  <si>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</si>
  <si>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</si>
  <si>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</si>
  <si>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</si>
  <si>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</si>
  <si>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</si>
  <si>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</si>
  <si>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</si>
  <si>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</si>
  <si>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</si>
  <si>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</si>
  <si>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</si>
  <si>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</si>
  <si>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</si>
  <si>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</si>
  <si>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</si>
  <si>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</si>
  <si>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</si>
  <si>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</si>
  <si>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</si>
  <si>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</si>
  <si>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</si>
  <si>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</si>
  <si>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</si>
  <si>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</si>
  <si>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</si>
  <si>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</si>
  <si>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</si>
  <si>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</si>
  <si>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</si>
  <si>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</si>
  <si>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</si>
  <si>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</si>
  <si>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</si>
  <si>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</si>
  <si>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</si>
  <si>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</si>
  <si>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</si>
  <si>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</si>
  <si>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</si>
  <si>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</si>
  <si>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</si>
  <si>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</si>
  <si>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</si>
  <si>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</si>
  <si>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</si>
  <si>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</si>
  <si>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</si>
  <si>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</si>
  <si>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</si>
  <si>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</si>
  <si>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</si>
  <si>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</si>
  <si>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</si>
  <si>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</si>
  <si>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</si>
  <si>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</si>
  <si>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</si>
  <si>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</si>
  <si>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</si>
  <si>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</si>
  <si>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</si>
  <si>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</si>
  <si>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</si>
  <si>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</si>
  <si>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</si>
  <si>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</si>
  <si>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</si>
  <si>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</si>
  <si>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</si>
  <si>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</si>
  <si>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</si>
  <si>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</si>
  <si>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</si>
  <si>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</si>
  <si>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</si>
  <si>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</si>
  <si>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</si>
  <si>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</si>
  <si>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</si>
  <si>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</si>
  <si>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</si>
  <si>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</si>
  <si>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</si>
  <si>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</si>
  <si>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</si>
  <si>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</si>
  <si>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</si>
  <si>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</si>
  <si>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</si>
  <si>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</si>
  <si>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</si>
  <si>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</si>
  <si>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</si>
  <si>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</si>
  <si>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</si>
  <si>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</si>
  <si>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</si>
  <si>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</si>
  <si>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</si>
  <si>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</si>
  <si>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</si>
  <si>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</si>
  <si>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</si>
  <si>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</si>
  <si>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</si>
  <si>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</si>
  <si>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</si>
  <si>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</si>
  <si>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</si>
  <si>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</si>
  <si>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</si>
  <si>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</si>
  <si>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</si>
  <si>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</si>
  <si>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</si>
  <si>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</si>
  <si>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</si>
  <si>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</si>
  <si>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</si>
  <si>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</si>
  <si>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</si>
  <si>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</si>
  <si>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</si>
  <si>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</si>
  <si>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</si>
  <si>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</si>
  <si>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</si>
  <si>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</si>
  <si>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</si>
  <si>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</si>
  <si>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</si>
  <si>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BS Duration of Subsidies per Unit Electricity Output</t>
  </si>
  <si>
    <t>The duration of subsidies per unit electricity output variable should specify the number of years</t>
  </si>
  <si>
    <t>generators will qualify for electricity production tax credits/incentives.</t>
  </si>
  <si>
    <t>crude oil ($/BTU)</t>
  </si>
  <si>
    <t>heavy fuel oil ($/BTU)</t>
  </si>
  <si>
    <t>Green Hydrogen Price ($/kg)</t>
  </si>
  <si>
    <t>Blue Hydrogen Price ($/kg)</t>
  </si>
  <si>
    <t>BNEF Projections, 2012 $</t>
  </si>
  <si>
    <t>Hydrogen Energy Content (using Higher Heating Values)</t>
  </si>
  <si>
    <t>BTU/lb</t>
  </si>
  <si>
    <t>Source: U.S. DOE, Alternative Fuels Data Center, https://afdc.energy.gov/fuels/fuel_comparison_chart.pdf</t>
  </si>
  <si>
    <t>Conversion factor</t>
  </si>
  <si>
    <t>lb/kg</t>
  </si>
  <si>
    <t>These data points form a linear cost decline.  Projecting it out to 2050 results in a cost decline of 70% relative to 2018.</t>
  </si>
  <si>
    <t>However, the IEA source (The Future of Hydrogen) only projects a 50% cost cecline in hydrogen supplier CapEx and OpEx</t>
  </si>
  <si>
    <t>over that time period, and only for electrolysis, not for natural gas reforming or coal gasification.</t>
  </si>
  <si>
    <t>To have the drop in prices charged by hydrogen suppliers better match the price drops in their CapEx and OpEx costs,</t>
  </si>
  <si>
    <t>we use IEA data to project percentage declines in hydrogen cost, though we continue to rely on</t>
  </si>
  <si>
    <t>California Energy Commission / California Air Resources Board data for prices in the start year.</t>
  </si>
  <si>
    <t>We only use electrolysis costs here, because they are the only costs that decline, and they may drive the market</t>
  </si>
  <si>
    <t>price of hydrogen fuel.  (In any case, these declines are already more conservative than extrapolating CEC/CARB values.)</t>
  </si>
  <si>
    <t>BNEF Year</t>
  </si>
  <si>
    <t>Green Hydrogen Price ($/BTU)</t>
  </si>
  <si>
    <t>Blue Hydrogen Price ($/BTU)</t>
  </si>
  <si>
    <t>Transportation Sector Price</t>
  </si>
  <si>
    <t>Green hydrogen $ per kg (2020 $)</t>
  </si>
  <si>
    <t>Blue hydrogen $ per kg (2020 $)</t>
  </si>
  <si>
    <t>According to the EPA Greenhouse Gas Inventory, electricity sector CO2 emissions were 1554.4 MMT in 2022.</t>
  </si>
  <si>
    <t>https://www.nrel.gov/docs/fy25osti/92256.pdf</t>
  </si>
  <si>
    <t>threshold reached</t>
  </si>
  <si>
    <t>first year</t>
  </si>
  <si>
    <t>second year</t>
  </si>
  <si>
    <t>third year</t>
  </si>
  <si>
    <t>Penalty for Monetizing Tax Credit Incentives</t>
  </si>
  <si>
    <t>PTC Phase-out Schedule, onshore wind</t>
  </si>
  <si>
    <t>PTC Phase-out Schedule, solar PV</t>
  </si>
  <si>
    <t>construction period (source: NREL ATB)</t>
  </si>
  <si>
    <t>Solar ITC vs. PTC</t>
  </si>
  <si>
    <t>Project Size</t>
  </si>
  <si>
    <t>Annual MWh</t>
  </si>
  <si>
    <t>Discount Rate</t>
  </si>
  <si>
    <t>ITC Value</t>
  </si>
  <si>
    <t>PTC Value (annual)</t>
  </si>
  <si>
    <t>PTC Value (upfront, discounted)</t>
  </si>
  <si>
    <t>PTC Value (upfront, undiscounted)</t>
  </si>
  <si>
    <t>ATB Cost per Watt</t>
  </si>
  <si>
    <t>PTC duration</t>
  </si>
  <si>
    <t>ITC or PTC?</t>
  </si>
  <si>
    <t>Capacity Factor Assumption</t>
  </si>
  <si>
    <t>*see solar ITC vs. PTC determination below</t>
  </si>
  <si>
    <t>ITC Phase-out Scheulde, solar PV</t>
  </si>
  <si>
    <t>ITC Phase-out Scheulde, solar thermal</t>
  </si>
  <si>
    <t>ITC Phase-out Scheulde, geothermal</t>
  </si>
  <si>
    <t>ITC Phase-out Scheulde, offshore wind</t>
  </si>
  <si>
    <t>Phaseout Timeline (without commenced construction provisions, covered below)</t>
  </si>
  <si>
    <t>Latest calibration year target passed: 2036</t>
  </si>
  <si>
    <t>Hydrogen Prices using CEC/CARB Start Year Price and IEA Rate of Price Decline</t>
  </si>
  <si>
    <t>Green Hydrogen Prices ($/BTU)</t>
  </si>
  <si>
    <t>Blue Hydrogen Prices ($/BTU)</t>
  </si>
  <si>
    <t>Transportation Sector Hydrogen Prices</t>
  </si>
  <si>
    <t>$/kg (2020 USD)</t>
  </si>
  <si>
    <t>$/BTU (2012 USD)</t>
  </si>
  <si>
    <t>Distribution and Storage Costs (DOE)</t>
  </si>
  <si>
    <t>T&amp;D $ per kg (2022 $)</t>
  </si>
  <si>
    <t>Unsubsidized Prices</t>
  </si>
  <si>
    <t>Industry Sector Price</t>
  </si>
  <si>
    <t>Electricity Sector Price</t>
  </si>
  <si>
    <t>Subsidized Prices</t>
  </si>
  <si>
    <t>Subsidy</t>
  </si>
  <si>
    <t>Hydrogen Phase-in Period</t>
  </si>
  <si>
    <t>Hydrogen Tax Credit Phase-out Period (adjusting for duration period)</t>
  </si>
  <si>
    <t>2023 to 2012</t>
  </si>
  <si>
    <t>EIA Data from MECS</t>
  </si>
  <si>
    <t>https://www.eia.gov/todayinenergy/detail.php?id=61763</t>
  </si>
  <si>
    <t>$2018/MBTU</t>
  </si>
  <si>
    <t>$2012/BTU</t>
  </si>
  <si>
    <t>chemicals</t>
  </si>
  <si>
    <t>petroleum and coal products</t>
  </si>
  <si>
    <t>nonmetallic mineral products</t>
  </si>
  <si>
    <t>primary metals</t>
  </si>
  <si>
    <t>wood products</t>
  </si>
  <si>
    <t>bevarage and tobacco products</t>
  </si>
  <si>
    <t>computer and electronic products</t>
  </si>
  <si>
    <t>fabricated metal products</t>
  </si>
  <si>
    <t>transportation equipment</t>
  </si>
  <si>
    <t>printing and related support</t>
  </si>
  <si>
    <t>elec. Equip., appliances, and components</t>
  </si>
  <si>
    <t>indst/BIFUbC</t>
  </si>
  <si>
    <t>agriculture and forestry 01T03</t>
  </si>
  <si>
    <t>coal mining 05</t>
  </si>
  <si>
    <t>oil and gas extraction 06</t>
  </si>
  <si>
    <t>other mining and quarrying 07T08</t>
  </si>
  <si>
    <t>food beverage and tobacco 10T12</t>
  </si>
  <si>
    <t>textiles apparel and leather 13T15</t>
  </si>
  <si>
    <t>wood products 16</t>
  </si>
  <si>
    <t>pulp paper and printing 17T18</t>
  </si>
  <si>
    <t>refined petroleum and coke 19</t>
  </si>
  <si>
    <t>chemicals 20</t>
  </si>
  <si>
    <t>rubber and plastic products 22</t>
  </si>
  <si>
    <t>glass and glass products 231</t>
  </si>
  <si>
    <t>cement and other nonmetallic minerals 239</t>
  </si>
  <si>
    <t>iron and steel 241</t>
  </si>
  <si>
    <t>other metals 242</t>
  </si>
  <si>
    <t>metal products except machinery and vehicles 25</t>
  </si>
  <si>
    <t>computers and electronics 26</t>
  </si>
  <si>
    <t>appliances and electrical equipment 27</t>
  </si>
  <si>
    <t>other machinery 28</t>
  </si>
  <si>
    <t>road vehicles 29</t>
  </si>
  <si>
    <t>nonroad vehicles 30</t>
  </si>
  <si>
    <t>other manufacturing 31T33</t>
  </si>
  <si>
    <t>energy pipelines and gas processing 352T353</t>
  </si>
  <si>
    <t>water and waste 36T39</t>
  </si>
  <si>
    <t>construction 41T43</t>
  </si>
  <si>
    <t>Gray Hydrogen Prices ($/BTU)</t>
  </si>
  <si>
    <t>*note: for elec we add in distribution costs; for industry, we add those costs only for green H2; for transp, we use ICCT "at-the-pump" green H2 prices, so we don't add dist/storage costs</t>
  </si>
  <si>
    <t>Green Hydrogen Price ($/kg), 2023 USD</t>
  </si>
  <si>
    <t>Blue Hydrogen Price ($/kg), 2022 USD</t>
  </si>
  <si>
    <t>BNEF Projections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</si>
</sst>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5" formatCode="&quot;$&quot;#,##0_);\(&quot;$&quot;#,##0\)"/>
    <numFmt numFmtId="6" formatCode="&quot;$&quot;#,##0_);[Red]\(&quot;$&quot;#,##0\)"/>
    <numFmt numFmtId="8" formatCode="&quot;$&quot;#,##0.00_);[Red]\(&quot;$&quot;#,##0.0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 numFmtId="175" formatCode="0.000E+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
      <patternFill patternType="solid">
        <fgColor rgb="FF92D050"/>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3">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2" fontId="0" fillId="11" borderId="0" xfId="0" applyNumberFormat="1" applyFill="1"/>
    <xf numFmtId="0" fontId="38" fillId="0" borderId="0" xfId="0" applyFont="1" applyAlignment="1">
      <alignment vertical="center"/>
    </xf>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3"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5"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2"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7" borderId="30" xfId="0" applyFont="1" applyFill="1" applyBorder="1" applyAlignment="1">
      <alignment horizontal="center" vertical="center" wrapText="1"/>
    </xf>
    <xf numFmtId="0" fontId="31" fillId="17"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7" borderId="33" xfId="0" applyFont="1" applyFill="1" applyBorder="1" applyAlignment="1">
      <alignment horizontal="center" vertical="center" wrapText="1"/>
    </xf>
    <xf numFmtId="0" fontId="31" fillId="17"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8" borderId="0" xfId="0" applyNumberFormat="1" applyFont="1" applyFill="1" applyAlignment="1">
      <alignment horizontal="right"/>
    </xf>
    <xf numFmtId="37" fontId="31" fillId="18"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3" borderId="44" xfId="0" applyNumberFormat="1" applyFont="1" applyFill="1" applyBorder="1" applyAlignment="1">
      <alignment horizontal="right"/>
    </xf>
    <xf numFmtId="165" fontId="31" fillId="13"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3"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3"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3"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3"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4"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5" borderId="0" xfId="0" applyFont="1" applyFill="1" applyAlignment="1">
      <alignment horizontal="center"/>
    </xf>
    <xf numFmtId="0" fontId="34" fillId="0" borderId="62" xfId="0" applyFont="1" applyBorder="1"/>
    <xf numFmtId="9" fontId="31" fillId="13" borderId="63" xfId="0" applyNumberFormat="1" applyFont="1" applyFill="1" applyBorder="1"/>
    <xf numFmtId="0" fontId="34" fillId="0" borderId="64" xfId="0" applyFont="1" applyBorder="1"/>
    <xf numFmtId="9" fontId="31" fillId="13" borderId="65" xfId="0" applyNumberFormat="1" applyFont="1" applyFill="1" applyBorder="1"/>
    <xf numFmtId="9" fontId="31" fillId="13"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3" borderId="68" xfId="0" applyNumberFormat="1" applyFont="1" applyFill="1" applyBorder="1"/>
    <xf numFmtId="5" fontId="31" fillId="13" borderId="54" xfId="0" applyNumberFormat="1" applyFont="1" applyFill="1" applyBorder="1"/>
    <xf numFmtId="5" fontId="31" fillId="13" borderId="66" xfId="0" applyNumberFormat="1" applyFont="1" applyFill="1" applyBorder="1"/>
    <xf numFmtId="5" fontId="31" fillId="13" borderId="63" xfId="0" applyNumberFormat="1" applyFont="1" applyFill="1" applyBorder="1"/>
    <xf numFmtId="5" fontId="31" fillId="0" borderId="0" xfId="0" applyNumberFormat="1" applyFont="1"/>
    <xf numFmtId="170" fontId="31" fillId="13" borderId="68" xfId="0" applyNumberFormat="1" applyFont="1" applyFill="1" applyBorder="1"/>
    <xf numFmtId="170" fontId="31" fillId="13" borderId="54" xfId="0" applyNumberFormat="1" applyFont="1" applyFill="1" applyBorder="1"/>
    <xf numFmtId="170" fontId="31" fillId="13" borderId="66" xfId="0" applyNumberFormat="1" applyFont="1" applyFill="1" applyBorder="1"/>
    <xf numFmtId="170" fontId="31" fillId="13" borderId="63" xfId="0" applyNumberFormat="1" applyFont="1" applyFill="1" applyBorder="1"/>
    <xf numFmtId="170" fontId="31" fillId="13" borderId="70" xfId="0" applyNumberFormat="1" applyFont="1" applyFill="1" applyBorder="1"/>
    <xf numFmtId="0" fontId="31" fillId="0" borderId="71" xfId="0" applyFont="1" applyBorder="1"/>
    <xf numFmtId="0" fontId="31" fillId="0" borderId="72" xfId="0" applyFont="1" applyBorder="1"/>
    <xf numFmtId="5" fontId="31" fillId="13" borderId="70" xfId="0" applyNumberFormat="1" applyFont="1" applyFill="1" applyBorder="1"/>
    <xf numFmtId="0" fontId="34" fillId="10" borderId="0" xfId="0" applyFont="1" applyFill="1" applyAlignment="1">
      <alignment horizontal="center" vertical="center" textRotation="90" wrapText="1"/>
    </xf>
    <xf numFmtId="165" fontId="31" fillId="14"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2"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2"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2" borderId="0" xfId="0" applyFont="1" applyFill="1" applyAlignment="1">
      <alignment vertical="center" wrapText="1"/>
    </xf>
    <xf numFmtId="0" fontId="31" fillId="0" borderId="73" xfId="0" applyFont="1" applyBorder="1"/>
    <xf numFmtId="0" fontId="31" fillId="0" borderId="74" xfId="0" applyFont="1" applyBorder="1"/>
    <xf numFmtId="0" fontId="40" fillId="22"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3"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7"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7"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3" borderId="68" xfId="8" applyFont="1" applyFill="1" applyBorder="1"/>
    <xf numFmtId="9" fontId="31" fillId="13" borderId="54" xfId="8" applyFont="1" applyFill="1" applyBorder="1"/>
    <xf numFmtId="9" fontId="31" fillId="13"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8" fontId="0" fillId="0" borderId="0" xfId="0" applyNumberFormat="1"/>
    <xf numFmtId="0" fontId="1" fillId="26" borderId="0" xfId="0" applyFont="1" applyFill="1"/>
    <xf numFmtId="0" fontId="0" fillId="26" borderId="0" xfId="0" applyFill="1"/>
    <xf numFmtId="0" fontId="27" fillId="0" borderId="0" xfId="8" applyNumberFormat="1" applyFont="1"/>
    <xf numFmtId="0" fontId="28" fillId="0" borderId="0" xfId="26" applyFont="1" applyAlignment="1">
      <alignment horizontal="left" wrapText="1"/>
    </xf>
    <xf numFmtId="2" fontId="27" fillId="0" borderId="0" xfId="26" applyNumberFormat="1" applyFont="1"/>
    <xf numFmtId="6" fontId="27" fillId="0" borderId="0" xfId="26" applyNumberFormat="1" applyFont="1"/>
    <xf numFmtId="2" fontId="27" fillId="2" borderId="0" xfId="26" applyNumberFormat="1" applyFont="1" applyFill="1" applyAlignment="1">
      <alignment horizontal="left" wrapText="1"/>
    </xf>
    <xf numFmtId="44" fontId="0" fillId="0" borderId="0" xfId="25" applyFont="1"/>
    <xf numFmtId="175" fontId="0" fillId="0" borderId="0" xfId="0" applyNumberFormat="1"/>
    <xf numFmtId="0" fontId="40" fillId="12" borderId="15" xfId="0" applyFont="1" applyFill="1" applyBorder="1" applyAlignment="1">
      <alignment horizontal="center" vertical="center" wrapText="1"/>
    </xf>
    <xf numFmtId="0" fontId="40" fillId="12"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5" borderId="24" xfId="0" applyFont="1" applyFill="1" applyBorder="1" applyAlignment="1">
      <alignment horizontal="center"/>
    </xf>
    <xf numFmtId="0" fontId="40" fillId="15"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5" borderId="0" xfId="0" applyFont="1" applyFill="1" applyAlignment="1">
      <alignment horizontal="center" vertical="center" textRotation="90"/>
    </xf>
    <xf numFmtId="0" fontId="40" fillId="12" borderId="67" xfId="0" applyFont="1" applyFill="1" applyBorder="1" applyAlignment="1">
      <alignment horizontal="center" vertical="center" wrapText="1"/>
    </xf>
    <xf numFmtId="0" fontId="34" fillId="22" borderId="0" xfId="0" applyFont="1" applyFill="1" applyAlignment="1">
      <alignment horizontal="center" vertical="center" textRotation="90"/>
    </xf>
    <xf numFmtId="0" fontId="34" fillId="22" borderId="71" xfId="0" applyFont="1" applyFill="1" applyBorder="1" applyAlignment="1">
      <alignment horizontal="center" vertical="center" textRotation="90"/>
    </xf>
    <xf numFmtId="0" fontId="40" fillId="12" borderId="0" xfId="0" applyFont="1" applyFill="1" applyAlignment="1">
      <alignment horizontal="center" vertical="center" wrapText="1"/>
    </xf>
    <xf numFmtId="0" fontId="40" fillId="12"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0" borderId="0" xfId="0" applyFont="1" applyFill="1" applyAlignment="1">
      <alignment horizontal="center" vertical="center" textRotation="90" wrapText="1"/>
    </xf>
    <xf numFmtId="0" fontId="40" fillId="19"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4" borderId="21" xfId="0" applyFont="1" applyFill="1" applyBorder="1" applyAlignment="1">
      <alignment horizontal="center" wrapText="1"/>
    </xf>
    <xf numFmtId="0" fontId="31" fillId="14" borderId="22" xfId="0" applyFont="1" applyFill="1" applyBorder="1" applyAlignment="1">
      <alignment horizontal="center" wrapText="1"/>
    </xf>
    <xf numFmtId="0" fontId="0" fillId="0" borderId="0" xfId="0" applyAlignment="1">
      <alignment horizontal="center"/>
    </xf>
    <xf numFmtId="0" fontId="40" fillId="23" borderId="0" xfId="0" applyFont="1" applyFill="1" applyAlignment="1">
      <alignment horizontal="center" vertical="center" textRotation="90" wrapText="1"/>
    </xf>
    <xf numFmtId="0" fontId="39" fillId="23"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6" borderId="82" xfId="0" applyFont="1" applyFill="1" applyBorder="1" applyAlignment="1">
      <alignment horizontal="center"/>
    </xf>
    <xf numFmtId="0" fontId="45" fillId="16" borderId="83" xfId="0" applyFont="1" applyFill="1" applyBorder="1" applyAlignment="1">
      <alignment horizontal="center"/>
    </xf>
    <xf numFmtId="0" fontId="0" fillId="0" borderId="83" xfId="0" applyBorder="1"/>
    <xf numFmtId="0" fontId="0" fillId="0" borderId="84" xfId="0" applyBorder="1"/>
    <xf numFmtId="0" fontId="34" fillId="24" borderId="88" xfId="0" applyFont="1" applyFill="1" applyBorder="1" applyAlignment="1">
      <alignment horizontal="center"/>
    </xf>
    <xf numFmtId="0" fontId="34" fillId="24" borderId="89" xfId="0" applyFont="1" applyFill="1" applyBorder="1" applyAlignment="1">
      <alignment horizontal="center"/>
    </xf>
    <xf numFmtId="0" fontId="34" fillId="24"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1" borderId="0" xfId="0" applyFont="1" applyFill="1" applyAlignment="1">
      <alignment horizontal="center" vertical="center" textRotation="90"/>
    </xf>
    <xf numFmtId="0" fontId="40" fillId="22" borderId="0" xfId="0" applyFont="1" applyFill="1" applyAlignment="1">
      <alignment horizontal="center" vertical="center" wrapText="1"/>
    </xf>
    <xf numFmtId="0" fontId="40" fillId="19" borderId="0" xfId="0" applyFont="1" applyFill="1" applyAlignment="1">
      <alignment horizontal="center" vertical="center" textRotation="90" wrapText="1"/>
    </xf>
    <xf numFmtId="0" fontId="39" fillId="19"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5"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6" borderId="25" xfId="0" applyFont="1" applyFill="1" applyBorder="1" applyAlignment="1">
      <alignment horizontal="center"/>
    </xf>
    <xf numFmtId="0" fontId="45" fillId="16" borderId="26" xfId="0" applyFont="1" applyFill="1" applyBorder="1" applyAlignment="1">
      <alignment horizontal="center"/>
    </xf>
    <xf numFmtId="0" fontId="45" fillId="16"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Hydrogen!$A$46</c:f>
              <c:strCache>
                <c:ptCount val="1"/>
                <c:pt idx="0">
                  <c:v>agriculture and forestry 01T03</c:v>
                </c:pt>
              </c:strCache>
            </c:strRef>
          </c:tx>
          <c:spPr>
            <a:solidFill>
              <a:schemeClr val="accent1"/>
            </a:solidFill>
            <a:ln>
              <a:noFill/>
            </a:ln>
            <a:effectLst/>
          </c:spPr>
          <c:val>
            <c:numRef>
              <c:f>Hydrogen!$B$46:$AE$46</c:f>
              <c:numCache>
                <c:formatCode>General</c:formatCode>
                <c:ptCount val="30"/>
                <c:pt idx="0" formatCode="0.00E+0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0-DC82-4C02-981F-FA04B683ABBB}"/>
            </c:ext>
          </c:extLst>
        </c:ser>
        <c:ser>
          <c:idx val="1"/>
          <c:order val="1"/>
          <c:tx>
            <c:strRef>
              <c:f>Hydrogen!$A$47</c:f>
              <c:strCache>
                <c:ptCount val="1"/>
                <c:pt idx="0">
                  <c:v>coal mining 05</c:v>
                </c:pt>
              </c:strCache>
            </c:strRef>
          </c:tx>
          <c:spPr>
            <a:solidFill>
              <a:schemeClr val="accent2"/>
            </a:solidFill>
            <a:ln>
              <a:noFill/>
            </a:ln>
            <a:effectLst/>
          </c:spPr>
          <c:val>
            <c:numRef>
              <c:f>Hydrogen!$B$47:$AE$47</c:f>
              <c:numCache>
                <c:formatCode>General</c:formatCode>
                <c:ptCount val="30"/>
                <c:pt idx="0" formatCode="0.00E+0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1-DC82-4C02-981F-FA04B683ABBB}"/>
            </c:ext>
          </c:extLst>
        </c:ser>
        <c:ser>
          <c:idx val="2"/>
          <c:order val="2"/>
          <c:tx>
            <c:strRef>
              <c:f>Hydrogen!$A$48</c:f>
              <c:strCache>
                <c:ptCount val="1"/>
                <c:pt idx="0">
                  <c:v>oil and gas extraction 06</c:v>
                </c:pt>
              </c:strCache>
            </c:strRef>
          </c:tx>
          <c:spPr>
            <a:solidFill>
              <a:schemeClr val="accent3"/>
            </a:solidFill>
            <a:ln>
              <a:noFill/>
            </a:ln>
            <a:effectLst/>
          </c:spPr>
          <c:val>
            <c:numRef>
              <c:f>Hydrogen!$B$48:$AE$48</c:f>
              <c:numCache>
                <c:formatCode>General</c:formatCode>
                <c:ptCount val="30"/>
                <c:pt idx="0" formatCode="0.00E+0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2-DC82-4C02-981F-FA04B683ABBB}"/>
            </c:ext>
          </c:extLst>
        </c:ser>
        <c:ser>
          <c:idx val="3"/>
          <c:order val="3"/>
          <c:tx>
            <c:strRef>
              <c:f>Hydrogen!$A$49</c:f>
              <c:strCache>
                <c:ptCount val="1"/>
                <c:pt idx="0">
                  <c:v>other mining and quarrying 07T08</c:v>
                </c:pt>
              </c:strCache>
            </c:strRef>
          </c:tx>
          <c:spPr>
            <a:solidFill>
              <a:schemeClr val="accent4"/>
            </a:solidFill>
            <a:ln>
              <a:noFill/>
            </a:ln>
            <a:effectLst/>
          </c:spPr>
          <c:val>
            <c:numRef>
              <c:f>Hydrogen!$B$49:$AE$49</c:f>
              <c:numCache>
                <c:formatCode>General</c:formatCode>
                <c:ptCount val="30"/>
                <c:pt idx="0" formatCode="0.00E+0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3-DC82-4C02-981F-FA04B683ABBB}"/>
            </c:ext>
          </c:extLst>
        </c:ser>
        <c:ser>
          <c:idx val="4"/>
          <c:order val="4"/>
          <c:tx>
            <c:strRef>
              <c:f>Hydrogen!$A$50</c:f>
              <c:strCache>
                <c:ptCount val="1"/>
                <c:pt idx="0">
                  <c:v>food beverage and tobacco 10T12</c:v>
                </c:pt>
              </c:strCache>
            </c:strRef>
          </c:tx>
          <c:spPr>
            <a:solidFill>
              <a:schemeClr val="accent5"/>
            </a:solidFill>
            <a:ln>
              <a:noFill/>
            </a:ln>
            <a:effectLst/>
          </c:spPr>
          <c:val>
            <c:numRef>
              <c:f>Hydrogen!$B$50:$AE$50</c:f>
              <c:numCache>
                <c:formatCode>General</c:formatCode>
                <c:ptCount val="30"/>
                <c:pt idx="0" formatCode="0.00E+00">
                  <c:v>673800000000</c:v>
                </c:pt>
                <c:pt idx="1">
                  <c:v>665400000000</c:v>
                </c:pt>
                <c:pt idx="2">
                  <c:v>675800000000</c:v>
                </c:pt>
                <c:pt idx="3">
                  <c:v>682600000000</c:v>
                </c:pt>
                <c:pt idx="4">
                  <c:v>688900000000</c:v>
                </c:pt>
                <c:pt idx="5">
                  <c:v>697800000000</c:v>
                </c:pt>
                <c:pt idx="6">
                  <c:v>707600000000</c:v>
                </c:pt>
                <c:pt idx="7">
                  <c:v>717600000000</c:v>
                </c:pt>
                <c:pt idx="8">
                  <c:v>726200000000</c:v>
                </c:pt>
                <c:pt idx="9">
                  <c:v>734700000000</c:v>
                </c:pt>
                <c:pt idx="10">
                  <c:v>744200000000</c:v>
                </c:pt>
                <c:pt idx="11">
                  <c:v>752500000000</c:v>
                </c:pt>
                <c:pt idx="12">
                  <c:v>759300000000</c:v>
                </c:pt>
                <c:pt idx="13">
                  <c:v>766500000000</c:v>
                </c:pt>
                <c:pt idx="14">
                  <c:v>774400000000</c:v>
                </c:pt>
                <c:pt idx="15">
                  <c:v>782800000000</c:v>
                </c:pt>
                <c:pt idx="16">
                  <c:v>791000000000</c:v>
                </c:pt>
                <c:pt idx="17">
                  <c:v>799300000000</c:v>
                </c:pt>
                <c:pt idx="18">
                  <c:v>807800000000</c:v>
                </c:pt>
                <c:pt idx="19">
                  <c:v>816400000000</c:v>
                </c:pt>
                <c:pt idx="20">
                  <c:v>824700000000</c:v>
                </c:pt>
                <c:pt idx="21">
                  <c:v>833500000000</c:v>
                </c:pt>
                <c:pt idx="22">
                  <c:v>842100000000</c:v>
                </c:pt>
                <c:pt idx="23">
                  <c:v>850500000000</c:v>
                </c:pt>
                <c:pt idx="24">
                  <c:v>858900000000</c:v>
                </c:pt>
                <c:pt idx="25">
                  <c:v>866900000000</c:v>
                </c:pt>
                <c:pt idx="26">
                  <c:v>875100000000</c:v>
                </c:pt>
                <c:pt idx="27">
                  <c:v>883300000000</c:v>
                </c:pt>
                <c:pt idx="28">
                  <c:v>891600000000</c:v>
                </c:pt>
                <c:pt idx="29">
                  <c:v>899900000000</c:v>
                </c:pt>
              </c:numCache>
            </c:numRef>
          </c:val>
          <c:extLst>
            <c:ext xmlns:c16="http://schemas.microsoft.com/office/drawing/2014/chart" uri="{C3380CC4-5D6E-409C-BE32-E72D297353CC}">
              <c16:uniqueId val="{00000004-DC82-4C02-981F-FA04B683ABBB}"/>
            </c:ext>
          </c:extLst>
        </c:ser>
        <c:ser>
          <c:idx val="5"/>
          <c:order val="5"/>
          <c:tx>
            <c:strRef>
              <c:f>Hydrogen!$A$51</c:f>
              <c:strCache>
                <c:ptCount val="1"/>
                <c:pt idx="0">
                  <c:v>textiles apparel and leather 13T15</c:v>
                </c:pt>
              </c:strCache>
            </c:strRef>
          </c:tx>
          <c:spPr>
            <a:solidFill>
              <a:schemeClr val="accent6"/>
            </a:solidFill>
            <a:ln>
              <a:noFill/>
            </a:ln>
            <a:effectLst/>
          </c:spPr>
          <c:val>
            <c:numRef>
              <c:f>Hydrogen!$B$51:$AE$51</c:f>
              <c:numCache>
                <c:formatCode>General</c:formatCode>
                <c:ptCount val="30"/>
                <c:pt idx="0" formatCode="0.00E+0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5-DC82-4C02-981F-FA04B683ABBB}"/>
            </c:ext>
          </c:extLst>
        </c:ser>
        <c:ser>
          <c:idx val="6"/>
          <c:order val="6"/>
          <c:tx>
            <c:strRef>
              <c:f>Hydrogen!$A$52</c:f>
              <c:strCache>
                <c:ptCount val="1"/>
                <c:pt idx="0">
                  <c:v>wood products 16</c:v>
                </c:pt>
              </c:strCache>
            </c:strRef>
          </c:tx>
          <c:spPr>
            <a:solidFill>
              <a:schemeClr val="accent1">
                <a:lumMod val="60000"/>
              </a:schemeClr>
            </a:solidFill>
            <a:ln>
              <a:noFill/>
            </a:ln>
            <a:effectLst/>
          </c:spPr>
          <c:val>
            <c:numRef>
              <c:f>Hydrogen!$B$52:$AE$52</c:f>
              <c:numCache>
                <c:formatCode>General</c:formatCode>
                <c:ptCount val="30"/>
                <c:pt idx="0" formatCode="0.00E+0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6-DC82-4C02-981F-FA04B683ABBB}"/>
            </c:ext>
          </c:extLst>
        </c:ser>
        <c:ser>
          <c:idx val="7"/>
          <c:order val="7"/>
          <c:tx>
            <c:strRef>
              <c:f>Hydrogen!$A$53</c:f>
              <c:strCache>
                <c:ptCount val="1"/>
                <c:pt idx="0">
                  <c:v>pulp paper and printing 17T18</c:v>
                </c:pt>
              </c:strCache>
            </c:strRef>
          </c:tx>
          <c:spPr>
            <a:solidFill>
              <a:schemeClr val="accent2">
                <a:lumMod val="60000"/>
              </a:schemeClr>
            </a:solidFill>
            <a:ln>
              <a:noFill/>
            </a:ln>
            <a:effectLst/>
          </c:spPr>
          <c:val>
            <c:numRef>
              <c:f>Hydrogen!$B$53:$AE$53</c:f>
              <c:numCache>
                <c:formatCode>General</c:formatCode>
                <c:ptCount val="30"/>
                <c:pt idx="0" formatCode="0.00E+0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7-DC82-4C02-981F-FA04B683ABBB}"/>
            </c:ext>
          </c:extLst>
        </c:ser>
        <c:ser>
          <c:idx val="8"/>
          <c:order val="8"/>
          <c:tx>
            <c:strRef>
              <c:f>Hydrogen!$A$54</c:f>
              <c:strCache>
                <c:ptCount val="1"/>
                <c:pt idx="0">
                  <c:v>refined petroleum and coke 19</c:v>
                </c:pt>
              </c:strCache>
            </c:strRef>
          </c:tx>
          <c:spPr>
            <a:solidFill>
              <a:schemeClr val="accent3">
                <a:lumMod val="60000"/>
              </a:schemeClr>
            </a:solidFill>
            <a:ln>
              <a:noFill/>
            </a:ln>
            <a:effectLst/>
          </c:spPr>
          <c:val>
            <c:numRef>
              <c:f>Hydrogen!$B$54:$AE$54</c:f>
              <c:numCache>
                <c:formatCode>General</c:formatCode>
                <c:ptCount val="30"/>
                <c:pt idx="0" formatCode="0.00E+00">
                  <c:v>483600000000000</c:v>
                </c:pt>
                <c:pt idx="1">
                  <c:v>490200000000000</c:v>
                </c:pt>
                <c:pt idx="2">
                  <c:v>516700000000000</c:v>
                </c:pt>
                <c:pt idx="3">
                  <c:v>529800000000000</c:v>
                </c:pt>
                <c:pt idx="4">
                  <c:v>531700000000000</c:v>
                </c:pt>
                <c:pt idx="5">
                  <c:v>533000000000000</c:v>
                </c:pt>
                <c:pt idx="6">
                  <c:v>537700000000000</c:v>
                </c:pt>
                <c:pt idx="7">
                  <c:v>539700000000000</c:v>
                </c:pt>
                <c:pt idx="8">
                  <c:v>541400000000000</c:v>
                </c:pt>
                <c:pt idx="9">
                  <c:v>541600000000000</c:v>
                </c:pt>
                <c:pt idx="10">
                  <c:v>541000000000000</c:v>
                </c:pt>
                <c:pt idx="11">
                  <c:v>540600000000000</c:v>
                </c:pt>
                <c:pt idx="12">
                  <c:v>540000000000000</c:v>
                </c:pt>
                <c:pt idx="13">
                  <c:v>540500000000000</c:v>
                </c:pt>
                <c:pt idx="14">
                  <c:v>540900000000000</c:v>
                </c:pt>
                <c:pt idx="15">
                  <c:v>540300000000000</c:v>
                </c:pt>
                <c:pt idx="16">
                  <c:v>539500000000000</c:v>
                </c:pt>
                <c:pt idx="17">
                  <c:v>540300000000000</c:v>
                </c:pt>
                <c:pt idx="18">
                  <c:v>540300000000000</c:v>
                </c:pt>
                <c:pt idx="19">
                  <c:v>540500000000000</c:v>
                </c:pt>
                <c:pt idx="20">
                  <c:v>540900000000000</c:v>
                </c:pt>
                <c:pt idx="21">
                  <c:v>541300000000000</c:v>
                </c:pt>
                <c:pt idx="22">
                  <c:v>540400000000000</c:v>
                </c:pt>
                <c:pt idx="23">
                  <c:v>541600000000000</c:v>
                </c:pt>
                <c:pt idx="24">
                  <c:v>540800000000000</c:v>
                </c:pt>
                <c:pt idx="25">
                  <c:v>541900000000000</c:v>
                </c:pt>
                <c:pt idx="26">
                  <c:v>540300000000000</c:v>
                </c:pt>
                <c:pt idx="27">
                  <c:v>539700000000000</c:v>
                </c:pt>
                <c:pt idx="28">
                  <c:v>540300000000000</c:v>
                </c:pt>
                <c:pt idx="29">
                  <c:v>538400000000000</c:v>
                </c:pt>
              </c:numCache>
            </c:numRef>
          </c:val>
          <c:extLst>
            <c:ext xmlns:c16="http://schemas.microsoft.com/office/drawing/2014/chart" uri="{C3380CC4-5D6E-409C-BE32-E72D297353CC}">
              <c16:uniqueId val="{00000008-DC82-4C02-981F-FA04B683ABBB}"/>
            </c:ext>
          </c:extLst>
        </c:ser>
        <c:ser>
          <c:idx val="9"/>
          <c:order val="9"/>
          <c:tx>
            <c:strRef>
              <c:f>Hydrogen!$A$55</c:f>
              <c:strCache>
                <c:ptCount val="1"/>
                <c:pt idx="0">
                  <c:v>chemicals 20</c:v>
                </c:pt>
              </c:strCache>
            </c:strRef>
          </c:tx>
          <c:spPr>
            <a:solidFill>
              <a:schemeClr val="accent4">
                <a:lumMod val="60000"/>
              </a:schemeClr>
            </a:solidFill>
            <a:ln>
              <a:noFill/>
            </a:ln>
            <a:effectLst/>
          </c:spPr>
          <c:val>
            <c:numRef>
              <c:f>Hydrogen!$B$55:$AE$55</c:f>
              <c:numCache>
                <c:formatCode>General</c:formatCode>
                <c:ptCount val="30"/>
                <c:pt idx="0" formatCode="0.00E+00">
                  <c:v>238300000000000</c:v>
                </c:pt>
                <c:pt idx="1">
                  <c:v>243900000000000</c:v>
                </c:pt>
                <c:pt idx="2">
                  <c:v>232900000000000</c:v>
                </c:pt>
                <c:pt idx="3">
                  <c:v>227000000000000</c:v>
                </c:pt>
                <c:pt idx="4">
                  <c:v>233200000000000</c:v>
                </c:pt>
                <c:pt idx="5">
                  <c:v>241000000000000</c:v>
                </c:pt>
                <c:pt idx="6">
                  <c:v>247500000000000</c:v>
                </c:pt>
                <c:pt idx="7">
                  <c:v>252500000000000</c:v>
                </c:pt>
                <c:pt idx="8">
                  <c:v>255900000000000</c:v>
                </c:pt>
                <c:pt idx="9">
                  <c:v>258900000000000</c:v>
                </c:pt>
                <c:pt idx="10">
                  <c:v>263000000000000</c:v>
                </c:pt>
                <c:pt idx="11">
                  <c:v>267600000000000</c:v>
                </c:pt>
                <c:pt idx="12">
                  <c:v>271700000000000</c:v>
                </c:pt>
                <c:pt idx="13">
                  <c:v>276400000000000</c:v>
                </c:pt>
                <c:pt idx="14">
                  <c:v>280900000000000</c:v>
                </c:pt>
                <c:pt idx="15">
                  <c:v>284400000000000</c:v>
                </c:pt>
                <c:pt idx="16">
                  <c:v>288300000000000</c:v>
                </c:pt>
                <c:pt idx="17">
                  <c:v>291400000000000</c:v>
                </c:pt>
                <c:pt idx="18">
                  <c:v>295200000000000</c:v>
                </c:pt>
                <c:pt idx="19">
                  <c:v>300000000000000</c:v>
                </c:pt>
                <c:pt idx="20">
                  <c:v>304200000000000</c:v>
                </c:pt>
                <c:pt idx="21">
                  <c:v>308000000000000</c:v>
                </c:pt>
                <c:pt idx="22">
                  <c:v>311700000000000</c:v>
                </c:pt>
                <c:pt idx="23">
                  <c:v>314600000000000</c:v>
                </c:pt>
                <c:pt idx="24">
                  <c:v>317200000000000</c:v>
                </c:pt>
                <c:pt idx="25">
                  <c:v>321200000000000</c:v>
                </c:pt>
                <c:pt idx="26">
                  <c:v>325900000000000</c:v>
                </c:pt>
                <c:pt idx="27">
                  <c:v>328500000000000</c:v>
                </c:pt>
                <c:pt idx="28">
                  <c:v>332400000000000</c:v>
                </c:pt>
                <c:pt idx="29">
                  <c:v>338900000000000</c:v>
                </c:pt>
              </c:numCache>
            </c:numRef>
          </c:val>
          <c:extLst>
            <c:ext xmlns:c16="http://schemas.microsoft.com/office/drawing/2014/chart" uri="{C3380CC4-5D6E-409C-BE32-E72D297353CC}">
              <c16:uniqueId val="{00000009-DC82-4C02-981F-FA04B683ABBB}"/>
            </c:ext>
          </c:extLst>
        </c:ser>
        <c:ser>
          <c:idx val="10"/>
          <c:order val="10"/>
          <c:tx>
            <c:strRef>
              <c:f>Hydrogen!$A$56</c:f>
              <c:strCache>
                <c:ptCount val="1"/>
                <c:pt idx="0">
                  <c:v>rubber and plastic products 22</c:v>
                </c:pt>
              </c:strCache>
            </c:strRef>
          </c:tx>
          <c:spPr>
            <a:solidFill>
              <a:schemeClr val="accent5">
                <a:lumMod val="60000"/>
              </a:schemeClr>
            </a:solidFill>
            <a:ln>
              <a:noFill/>
            </a:ln>
            <a:effectLst/>
          </c:spPr>
          <c:val>
            <c:numRef>
              <c:f>Hydrogen!$B$56:$AE$56</c:f>
              <c:numCache>
                <c:formatCode>General</c:formatCode>
                <c:ptCount val="30"/>
                <c:pt idx="0" formatCode="0.00E+0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A-DC82-4C02-981F-FA04B683ABBB}"/>
            </c:ext>
          </c:extLst>
        </c:ser>
        <c:ser>
          <c:idx val="11"/>
          <c:order val="11"/>
          <c:tx>
            <c:strRef>
              <c:f>Hydrogen!$A$57</c:f>
              <c:strCache>
                <c:ptCount val="1"/>
                <c:pt idx="0">
                  <c:v>glass and glass products 231</c:v>
                </c:pt>
              </c:strCache>
            </c:strRef>
          </c:tx>
          <c:spPr>
            <a:solidFill>
              <a:schemeClr val="accent6">
                <a:lumMod val="60000"/>
              </a:schemeClr>
            </a:solidFill>
            <a:ln>
              <a:noFill/>
            </a:ln>
            <a:effectLst/>
          </c:spPr>
          <c:val>
            <c:numRef>
              <c:f>Hydrogen!$B$57:$AE$57</c:f>
              <c:numCache>
                <c:formatCode>General</c:formatCode>
                <c:ptCount val="30"/>
                <c:pt idx="0" formatCode="0.00E+0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B-DC82-4C02-981F-FA04B683ABBB}"/>
            </c:ext>
          </c:extLst>
        </c:ser>
        <c:ser>
          <c:idx val="12"/>
          <c:order val="12"/>
          <c:tx>
            <c:strRef>
              <c:f>Hydrogen!$A$58</c:f>
              <c:strCache>
                <c:ptCount val="1"/>
                <c:pt idx="0">
                  <c:v>cement and other nonmetallic minerals 239</c:v>
                </c:pt>
              </c:strCache>
            </c:strRef>
          </c:tx>
          <c:spPr>
            <a:solidFill>
              <a:schemeClr val="accent1">
                <a:lumMod val="80000"/>
                <a:lumOff val="20000"/>
              </a:schemeClr>
            </a:solidFill>
            <a:ln>
              <a:noFill/>
            </a:ln>
            <a:effectLst/>
          </c:spPr>
          <c:val>
            <c:numRef>
              <c:f>Hydrogen!$B$58:$AE$58</c:f>
              <c:numCache>
                <c:formatCode>General</c:formatCode>
                <c:ptCount val="30"/>
                <c:pt idx="0" formatCode="0.00E+0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C-DC82-4C02-981F-FA04B683ABBB}"/>
            </c:ext>
          </c:extLst>
        </c:ser>
        <c:ser>
          <c:idx val="13"/>
          <c:order val="13"/>
          <c:tx>
            <c:strRef>
              <c:f>Hydrogen!$A$59</c:f>
              <c:strCache>
                <c:ptCount val="1"/>
                <c:pt idx="0">
                  <c:v>iron and steel 241</c:v>
                </c:pt>
              </c:strCache>
            </c:strRef>
          </c:tx>
          <c:spPr>
            <a:solidFill>
              <a:schemeClr val="accent2">
                <a:lumMod val="80000"/>
                <a:lumOff val="20000"/>
              </a:schemeClr>
            </a:solidFill>
            <a:ln>
              <a:noFill/>
            </a:ln>
            <a:effectLst/>
          </c:spPr>
          <c:val>
            <c:numRef>
              <c:f>Hydrogen!$B$59:$AE$59</c:f>
              <c:numCache>
                <c:formatCode>General</c:formatCode>
                <c:ptCount val="30"/>
                <c:pt idx="0" formatCode="0.00E+0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D-DC82-4C02-981F-FA04B683ABBB}"/>
            </c:ext>
          </c:extLst>
        </c:ser>
        <c:ser>
          <c:idx val="14"/>
          <c:order val="14"/>
          <c:tx>
            <c:strRef>
              <c:f>Hydrogen!$A$60</c:f>
              <c:strCache>
                <c:ptCount val="1"/>
                <c:pt idx="0">
                  <c:v>other metals 242</c:v>
                </c:pt>
              </c:strCache>
            </c:strRef>
          </c:tx>
          <c:spPr>
            <a:solidFill>
              <a:schemeClr val="accent3">
                <a:lumMod val="80000"/>
                <a:lumOff val="20000"/>
              </a:schemeClr>
            </a:solidFill>
            <a:ln>
              <a:noFill/>
            </a:ln>
            <a:effectLst/>
          </c:spPr>
          <c:val>
            <c:numRef>
              <c:f>Hydrogen!$B$60:$AE$60</c:f>
              <c:numCache>
                <c:formatCode>General</c:formatCode>
                <c:ptCount val="30"/>
                <c:pt idx="0" formatCode="0.00E+0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E-DC82-4C02-981F-FA04B683ABBB}"/>
            </c:ext>
          </c:extLst>
        </c:ser>
        <c:ser>
          <c:idx val="15"/>
          <c:order val="15"/>
          <c:tx>
            <c:strRef>
              <c:f>Hydrogen!$A$61</c:f>
              <c:strCache>
                <c:ptCount val="1"/>
                <c:pt idx="0">
                  <c:v>metal products except machinery and vehicles 25</c:v>
                </c:pt>
              </c:strCache>
            </c:strRef>
          </c:tx>
          <c:spPr>
            <a:solidFill>
              <a:schemeClr val="accent4">
                <a:lumMod val="80000"/>
                <a:lumOff val="20000"/>
              </a:schemeClr>
            </a:solidFill>
            <a:ln>
              <a:noFill/>
            </a:ln>
            <a:effectLst/>
          </c:spPr>
          <c:val>
            <c:numRef>
              <c:f>Hydrogen!$B$61:$AE$61</c:f>
              <c:numCache>
                <c:formatCode>General</c:formatCode>
                <c:ptCount val="30"/>
                <c:pt idx="0" formatCode="0.00E+0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F-DC82-4C02-981F-FA04B683ABBB}"/>
            </c:ext>
          </c:extLst>
        </c:ser>
        <c:ser>
          <c:idx val="16"/>
          <c:order val="16"/>
          <c:tx>
            <c:strRef>
              <c:f>Hydrogen!$A$62</c:f>
              <c:strCache>
                <c:ptCount val="1"/>
                <c:pt idx="0">
                  <c:v>computers and electronics 26</c:v>
                </c:pt>
              </c:strCache>
            </c:strRef>
          </c:tx>
          <c:spPr>
            <a:solidFill>
              <a:schemeClr val="accent5">
                <a:lumMod val="80000"/>
                <a:lumOff val="20000"/>
              </a:schemeClr>
            </a:solidFill>
            <a:ln>
              <a:noFill/>
            </a:ln>
            <a:effectLst/>
          </c:spPr>
          <c:val>
            <c:numRef>
              <c:f>Hydrogen!$B$62:$AE$62</c:f>
              <c:numCache>
                <c:formatCode>General</c:formatCode>
                <c:ptCount val="30"/>
                <c:pt idx="0" formatCode="0.00E+00">
                  <c:v>3504000000000</c:v>
                </c:pt>
                <c:pt idx="1">
                  <c:v>3504000000000</c:v>
                </c:pt>
                <c:pt idx="2">
                  <c:v>3573000000000</c:v>
                </c:pt>
                <c:pt idx="3">
                  <c:v>3686000000000</c:v>
                </c:pt>
                <c:pt idx="4">
                  <c:v>3831000000000</c:v>
                </c:pt>
                <c:pt idx="5">
                  <c:v>3993000000000</c:v>
                </c:pt>
                <c:pt idx="6">
                  <c:v>4133000000000</c:v>
                </c:pt>
                <c:pt idx="7">
                  <c:v>4252000000000</c:v>
                </c:pt>
                <c:pt idx="8">
                  <c:v>4343000000000</c:v>
                </c:pt>
                <c:pt idx="9">
                  <c:v>4409000000000</c:v>
                </c:pt>
                <c:pt idx="10">
                  <c:v>4488000000000</c:v>
                </c:pt>
                <c:pt idx="11">
                  <c:v>4582000000000</c:v>
                </c:pt>
                <c:pt idx="12">
                  <c:v>4676000000000</c:v>
                </c:pt>
                <c:pt idx="13">
                  <c:v>4776000000000</c:v>
                </c:pt>
                <c:pt idx="14">
                  <c:v>4876000000000</c:v>
                </c:pt>
                <c:pt idx="15">
                  <c:v>4981000000000</c:v>
                </c:pt>
                <c:pt idx="16">
                  <c:v>5097000000000</c:v>
                </c:pt>
                <c:pt idx="17">
                  <c:v>5222000000000</c:v>
                </c:pt>
                <c:pt idx="18">
                  <c:v>5351000000000</c:v>
                </c:pt>
                <c:pt idx="19">
                  <c:v>5499000000000</c:v>
                </c:pt>
                <c:pt idx="20">
                  <c:v>5646000000000</c:v>
                </c:pt>
                <c:pt idx="21">
                  <c:v>5777000000000</c:v>
                </c:pt>
                <c:pt idx="22">
                  <c:v>5916000000000</c:v>
                </c:pt>
                <c:pt idx="23">
                  <c:v>6050000000000</c:v>
                </c:pt>
                <c:pt idx="24">
                  <c:v>6178000000000</c:v>
                </c:pt>
                <c:pt idx="25">
                  <c:v>6309000000000</c:v>
                </c:pt>
                <c:pt idx="26">
                  <c:v>6443000000000</c:v>
                </c:pt>
                <c:pt idx="27">
                  <c:v>6573000000000</c:v>
                </c:pt>
                <c:pt idx="28">
                  <c:v>6716000000000</c:v>
                </c:pt>
                <c:pt idx="29">
                  <c:v>6877000000000</c:v>
                </c:pt>
              </c:numCache>
            </c:numRef>
          </c:val>
          <c:extLst>
            <c:ext xmlns:c16="http://schemas.microsoft.com/office/drawing/2014/chart" uri="{C3380CC4-5D6E-409C-BE32-E72D297353CC}">
              <c16:uniqueId val="{00000010-DC82-4C02-981F-FA04B683ABBB}"/>
            </c:ext>
          </c:extLst>
        </c:ser>
        <c:ser>
          <c:idx val="17"/>
          <c:order val="17"/>
          <c:tx>
            <c:strRef>
              <c:f>Hydrogen!$A$63</c:f>
              <c:strCache>
                <c:ptCount val="1"/>
                <c:pt idx="0">
                  <c:v>appliances and electrical equipment 27</c:v>
                </c:pt>
              </c:strCache>
            </c:strRef>
          </c:tx>
          <c:spPr>
            <a:solidFill>
              <a:schemeClr val="accent6">
                <a:lumMod val="80000"/>
                <a:lumOff val="20000"/>
              </a:schemeClr>
            </a:solidFill>
            <a:ln>
              <a:noFill/>
            </a:ln>
            <a:effectLst/>
          </c:spPr>
          <c:val>
            <c:numRef>
              <c:f>Hydrogen!$B$63:$AE$63</c:f>
              <c:numCache>
                <c:formatCode>General</c:formatCode>
                <c:ptCount val="30"/>
                <c:pt idx="0" formatCode="0.00E+0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11-DC82-4C02-981F-FA04B683ABBB}"/>
            </c:ext>
          </c:extLst>
        </c:ser>
        <c:ser>
          <c:idx val="18"/>
          <c:order val="18"/>
          <c:tx>
            <c:strRef>
              <c:f>Hydrogen!$A$64</c:f>
              <c:strCache>
                <c:ptCount val="1"/>
                <c:pt idx="0">
                  <c:v>other machinery 28</c:v>
                </c:pt>
              </c:strCache>
            </c:strRef>
          </c:tx>
          <c:spPr>
            <a:solidFill>
              <a:schemeClr val="accent1">
                <a:lumMod val="80000"/>
              </a:schemeClr>
            </a:solidFill>
            <a:ln>
              <a:noFill/>
            </a:ln>
            <a:effectLst/>
          </c:spPr>
          <c:val>
            <c:numRef>
              <c:f>Hydrogen!$B$64:$AE$64</c:f>
              <c:numCache>
                <c:formatCode>General</c:formatCode>
                <c:ptCount val="30"/>
                <c:pt idx="0" formatCode="0.00E+0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12-DC82-4C02-981F-FA04B683ABBB}"/>
            </c:ext>
          </c:extLst>
        </c:ser>
        <c:ser>
          <c:idx val="19"/>
          <c:order val="19"/>
          <c:tx>
            <c:strRef>
              <c:f>Hydrogen!$A$65</c:f>
              <c:strCache>
                <c:ptCount val="1"/>
                <c:pt idx="0">
                  <c:v>road vehicles 29</c:v>
                </c:pt>
              </c:strCache>
            </c:strRef>
          </c:tx>
          <c:spPr>
            <a:solidFill>
              <a:schemeClr val="accent2">
                <a:lumMod val="80000"/>
              </a:schemeClr>
            </a:solidFill>
            <a:ln>
              <a:noFill/>
            </a:ln>
            <a:effectLst/>
          </c:spPr>
          <c:val>
            <c:numRef>
              <c:f>Hydrogen!$B$65:$AE$65</c:f>
              <c:numCache>
                <c:formatCode>General</c:formatCode>
                <c:ptCount val="30"/>
                <c:pt idx="0" formatCode="0.00E+0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13-DC82-4C02-981F-FA04B683ABBB}"/>
            </c:ext>
          </c:extLst>
        </c:ser>
        <c:ser>
          <c:idx val="20"/>
          <c:order val="20"/>
          <c:tx>
            <c:strRef>
              <c:f>Hydrogen!$A$66</c:f>
              <c:strCache>
                <c:ptCount val="1"/>
                <c:pt idx="0">
                  <c:v>nonroad vehicles 30</c:v>
                </c:pt>
              </c:strCache>
            </c:strRef>
          </c:tx>
          <c:spPr>
            <a:solidFill>
              <a:schemeClr val="accent3">
                <a:lumMod val="80000"/>
              </a:schemeClr>
            </a:solidFill>
            <a:ln>
              <a:noFill/>
            </a:ln>
            <a:effectLst/>
          </c:spPr>
          <c:val>
            <c:numRef>
              <c:f>Hydrogen!$B$66:$AE$66</c:f>
              <c:numCache>
                <c:formatCode>General</c:formatCode>
                <c:ptCount val="30"/>
                <c:pt idx="0" formatCode="0.00E+0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14-DC82-4C02-981F-FA04B683ABBB}"/>
            </c:ext>
          </c:extLst>
        </c:ser>
        <c:ser>
          <c:idx val="21"/>
          <c:order val="21"/>
          <c:tx>
            <c:strRef>
              <c:f>Hydrogen!$A$67</c:f>
              <c:strCache>
                <c:ptCount val="1"/>
                <c:pt idx="0">
                  <c:v>other manufacturing 31T33</c:v>
                </c:pt>
              </c:strCache>
            </c:strRef>
          </c:tx>
          <c:spPr>
            <a:solidFill>
              <a:schemeClr val="accent4">
                <a:lumMod val="80000"/>
              </a:schemeClr>
            </a:solidFill>
            <a:ln>
              <a:noFill/>
            </a:ln>
            <a:effectLst/>
          </c:spPr>
          <c:val>
            <c:numRef>
              <c:f>Hydrogen!$B$67:$AE$67</c:f>
              <c:numCache>
                <c:formatCode>General</c:formatCode>
                <c:ptCount val="30"/>
                <c:pt idx="0" formatCode="0.00E+0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15-DC82-4C02-981F-FA04B683ABBB}"/>
            </c:ext>
          </c:extLst>
        </c:ser>
        <c:ser>
          <c:idx val="22"/>
          <c:order val="22"/>
          <c:tx>
            <c:strRef>
              <c:f>Hydrogen!$A$68</c:f>
              <c:strCache>
                <c:ptCount val="1"/>
                <c:pt idx="0">
                  <c:v>energy pipelines and gas processing 352T353</c:v>
                </c:pt>
              </c:strCache>
            </c:strRef>
          </c:tx>
          <c:spPr>
            <a:solidFill>
              <a:schemeClr val="accent5">
                <a:lumMod val="80000"/>
              </a:schemeClr>
            </a:solidFill>
            <a:ln>
              <a:noFill/>
            </a:ln>
            <a:effectLst/>
          </c:spPr>
          <c:val>
            <c:numRef>
              <c:f>Hydrogen!$B$68:$AE$68</c:f>
              <c:numCache>
                <c:formatCode>General</c:formatCode>
                <c:ptCount val="30"/>
                <c:pt idx="0" formatCode="0.00E+0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16-DC82-4C02-981F-FA04B683ABBB}"/>
            </c:ext>
          </c:extLst>
        </c:ser>
        <c:ser>
          <c:idx val="23"/>
          <c:order val="23"/>
          <c:tx>
            <c:strRef>
              <c:f>Hydrogen!$A$69</c:f>
              <c:strCache>
                <c:ptCount val="1"/>
                <c:pt idx="0">
                  <c:v>water and waste 36T39</c:v>
                </c:pt>
              </c:strCache>
            </c:strRef>
          </c:tx>
          <c:spPr>
            <a:solidFill>
              <a:schemeClr val="accent6">
                <a:lumMod val="80000"/>
              </a:schemeClr>
            </a:solidFill>
            <a:ln>
              <a:noFill/>
            </a:ln>
            <a:effectLst/>
          </c:spPr>
          <c:val>
            <c:numRef>
              <c:f>Hydrogen!$B$69:$AE$69</c:f>
              <c:numCache>
                <c:formatCode>General</c:formatCode>
                <c:ptCount val="30"/>
                <c:pt idx="0" formatCode="0.00E+0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17-DC82-4C02-981F-FA04B683ABBB}"/>
            </c:ext>
          </c:extLst>
        </c:ser>
        <c:ser>
          <c:idx val="24"/>
          <c:order val="24"/>
          <c:tx>
            <c:strRef>
              <c:f>Hydrogen!$A$70</c:f>
              <c:strCache>
                <c:ptCount val="1"/>
                <c:pt idx="0">
                  <c:v>construction 41T43</c:v>
                </c:pt>
              </c:strCache>
            </c:strRef>
          </c:tx>
          <c:spPr>
            <a:solidFill>
              <a:schemeClr val="accent1">
                <a:lumMod val="60000"/>
                <a:lumOff val="40000"/>
              </a:schemeClr>
            </a:solidFill>
            <a:ln>
              <a:noFill/>
            </a:ln>
            <a:effectLst/>
          </c:spPr>
          <c:val>
            <c:numRef>
              <c:f>Hydrogen!$B$70:$AE$70</c:f>
              <c:numCache>
                <c:formatCode>General</c:formatCode>
                <c:ptCount val="30"/>
                <c:pt idx="0" formatCode="0.00E+0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18-DC82-4C02-981F-FA04B683ABBB}"/>
            </c:ext>
          </c:extLst>
        </c:ser>
        <c:dLbls>
          <c:showLegendKey val="0"/>
          <c:showVal val="0"/>
          <c:showCatName val="0"/>
          <c:showSerName val="0"/>
          <c:showPercent val="0"/>
          <c:showBubbleSize val="0"/>
        </c:dLbls>
        <c:axId val="1754788880"/>
        <c:axId val="1754786960"/>
      </c:areaChart>
      <c:catAx>
        <c:axId val="175478888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786960"/>
        <c:crosses val="autoZero"/>
        <c:auto val="1"/>
        <c:lblAlgn val="ctr"/>
        <c:lblOffset val="100"/>
        <c:noMultiLvlLbl val="0"/>
      </c:catAx>
      <c:valAx>
        <c:axId val="175478696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78888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Hydrogen!$A$75</c:f>
              <c:strCache>
                <c:ptCount val="1"/>
                <c:pt idx="0">
                  <c:v>Green Hydrogen Prices ($/BTU)</c:v>
                </c:pt>
              </c:strCache>
            </c:strRef>
          </c:tx>
          <c:spPr>
            <a:ln w="19050" cap="rnd">
              <a:solidFill>
                <a:schemeClr val="accent1"/>
              </a:solidFill>
              <a:round/>
            </a:ln>
            <a:effectLst/>
          </c:spPr>
          <c:marker>
            <c:symbol val="none"/>
          </c:marker>
          <c:xVal>
            <c:numRef>
              <c:f>Hydrogen!$B$74:$AE$74</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Hydrogen!$B$75:$AE$75</c:f>
              <c:numCache>
                <c:formatCode>0.00E+00</c:formatCode>
                <c:ptCount val="30"/>
                <c:pt idx="0">
                  <c:v>4.4286384027621053E-5</c:v>
                </c:pt>
                <c:pt idx="1">
                  <c:v>4.236576021724326E-5</c:v>
                </c:pt>
                <c:pt idx="2">
                  <c:v>4.0445136406865902E-5</c:v>
                </c:pt>
                <c:pt idx="3">
                  <c:v>3.8524512596488543E-5</c:v>
                </c:pt>
                <c:pt idx="4">
                  <c:v>3.6603888786110751E-5</c:v>
                </c:pt>
                <c:pt idx="5">
                  <c:v>3.4683264975733392E-5</c:v>
                </c:pt>
                <c:pt idx="6">
                  <c:v>3.2762641165356033E-5</c:v>
                </c:pt>
                <c:pt idx="7">
                  <c:v>3.0842017354978241E-5</c:v>
                </c:pt>
                <c:pt idx="8">
                  <c:v>2.8921393544600882E-5</c:v>
                </c:pt>
                <c:pt idx="9">
                  <c:v>2.700076973422374E-5</c:v>
                </c:pt>
                <c:pt idx="10">
                  <c:v>2.6468596886765035E-5</c:v>
                </c:pt>
                <c:pt idx="11">
                  <c:v>2.593642403930633E-5</c:v>
                </c:pt>
                <c:pt idx="12">
                  <c:v>2.5404251191847409E-5</c:v>
                </c:pt>
                <c:pt idx="13">
                  <c:v>2.4872078344388704E-5</c:v>
                </c:pt>
                <c:pt idx="14">
                  <c:v>2.4339905496929999E-5</c:v>
                </c:pt>
                <c:pt idx="15">
                  <c:v>2.3807732649471077E-5</c:v>
                </c:pt>
                <c:pt idx="16">
                  <c:v>2.3275559802012373E-5</c:v>
                </c:pt>
                <c:pt idx="17">
                  <c:v>2.2743386954553668E-5</c:v>
                </c:pt>
                <c:pt idx="18">
                  <c:v>2.2211214107094963E-5</c:v>
                </c:pt>
                <c:pt idx="19">
                  <c:v>2.1679041259636041E-5</c:v>
                </c:pt>
                <c:pt idx="20">
                  <c:v>2.1146868412177337E-5</c:v>
                </c:pt>
                <c:pt idx="21">
                  <c:v>2.0614695564718632E-5</c:v>
                </c:pt>
                <c:pt idx="22">
                  <c:v>2.008252271725971E-5</c:v>
                </c:pt>
                <c:pt idx="23">
                  <c:v>1.9550349869801005E-5</c:v>
                </c:pt>
                <c:pt idx="24">
                  <c:v>1.9018177022342301E-5</c:v>
                </c:pt>
                <c:pt idx="25">
                  <c:v>1.8486004174883596E-5</c:v>
                </c:pt>
                <c:pt idx="26">
                  <c:v>1.7953831327424674E-5</c:v>
                </c:pt>
                <c:pt idx="27">
                  <c:v>1.7421658479965969E-5</c:v>
                </c:pt>
                <c:pt idx="28">
                  <c:v>1.6889485632507265E-5</c:v>
                </c:pt>
                <c:pt idx="29">
                  <c:v>1.6357312785048343E-5</c:v>
                </c:pt>
              </c:numCache>
            </c:numRef>
          </c:yVal>
          <c:smooth val="0"/>
          <c:extLst>
            <c:ext xmlns:c16="http://schemas.microsoft.com/office/drawing/2014/chart" uri="{C3380CC4-5D6E-409C-BE32-E72D297353CC}">
              <c16:uniqueId val="{00000000-4FB0-4CB0-B001-50F16CA7B56C}"/>
            </c:ext>
          </c:extLst>
        </c:ser>
        <c:ser>
          <c:idx val="1"/>
          <c:order val="1"/>
          <c:tx>
            <c:strRef>
              <c:f>Hydrogen!$A$76</c:f>
              <c:strCache>
                <c:ptCount val="1"/>
                <c:pt idx="0">
                  <c:v>Blue Hydrogen Prices ($/BTU)</c:v>
                </c:pt>
              </c:strCache>
            </c:strRef>
          </c:tx>
          <c:spPr>
            <a:ln w="19050" cap="rnd">
              <a:solidFill>
                <a:schemeClr val="accent2"/>
              </a:solidFill>
              <a:round/>
            </a:ln>
            <a:effectLst/>
          </c:spPr>
          <c:marker>
            <c:symbol val="none"/>
          </c:marker>
          <c:xVal>
            <c:numRef>
              <c:f>Hydrogen!$B$74:$AE$74</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Hydrogen!$B$76:$AE$76</c:f>
              <c:numCache>
                <c:formatCode>0.00E+00</c:formatCode>
                <c:ptCount val="30"/>
                <c:pt idx="0">
                  <c:v>1.4664359237477799E-5</c:v>
                </c:pt>
                <c:pt idx="1">
                  <c:v>1.4622699126007693E-5</c:v>
                </c:pt>
                <c:pt idx="2">
                  <c:v>1.4581039014537587E-5</c:v>
                </c:pt>
                <c:pt idx="3">
                  <c:v>1.4539378903067482E-5</c:v>
                </c:pt>
                <c:pt idx="4">
                  <c:v>1.4497718791597376E-5</c:v>
                </c:pt>
                <c:pt idx="5">
                  <c:v>1.4456058680127271E-5</c:v>
                </c:pt>
                <c:pt idx="6">
                  <c:v>1.4414398568657165E-5</c:v>
                </c:pt>
                <c:pt idx="7">
                  <c:v>1.4372738457187046E-5</c:v>
                </c:pt>
                <c:pt idx="8">
                  <c:v>1.433107834571694E-5</c:v>
                </c:pt>
                <c:pt idx="9">
                  <c:v>1.4289418234246835E-5</c:v>
                </c:pt>
                <c:pt idx="10">
                  <c:v>1.4277753403035206E-5</c:v>
                </c:pt>
                <c:pt idx="11">
                  <c:v>1.4266088571823577E-5</c:v>
                </c:pt>
                <c:pt idx="12">
                  <c:v>1.4254423740611944E-5</c:v>
                </c:pt>
                <c:pt idx="13">
                  <c:v>1.4242758909400316E-5</c:v>
                </c:pt>
                <c:pt idx="14">
                  <c:v>1.4231094078188687E-5</c:v>
                </c:pt>
                <c:pt idx="15">
                  <c:v>1.4219429246977054E-5</c:v>
                </c:pt>
                <c:pt idx="16">
                  <c:v>1.4207764415765425E-5</c:v>
                </c:pt>
                <c:pt idx="17">
                  <c:v>1.4196099584553793E-5</c:v>
                </c:pt>
                <c:pt idx="18">
                  <c:v>1.4184434753342164E-5</c:v>
                </c:pt>
                <c:pt idx="19">
                  <c:v>1.4172769922130535E-5</c:v>
                </c:pt>
                <c:pt idx="20">
                  <c:v>1.4161105090918903E-5</c:v>
                </c:pt>
                <c:pt idx="21">
                  <c:v>1.4149440259707274E-5</c:v>
                </c:pt>
                <c:pt idx="22">
                  <c:v>1.4137775428495645E-5</c:v>
                </c:pt>
                <c:pt idx="23">
                  <c:v>1.4126110597284013E-5</c:v>
                </c:pt>
                <c:pt idx="24">
                  <c:v>1.4114445766072384E-5</c:v>
                </c:pt>
                <c:pt idx="25">
                  <c:v>1.4102780934860755E-5</c:v>
                </c:pt>
                <c:pt idx="26">
                  <c:v>1.4091116103649123E-5</c:v>
                </c:pt>
                <c:pt idx="27">
                  <c:v>1.4079451272437494E-5</c:v>
                </c:pt>
                <c:pt idx="28">
                  <c:v>1.4067786441225865E-5</c:v>
                </c:pt>
                <c:pt idx="29">
                  <c:v>1.4056121610014233E-5</c:v>
                </c:pt>
              </c:numCache>
            </c:numRef>
          </c:yVal>
          <c:smooth val="0"/>
          <c:extLst>
            <c:ext xmlns:c16="http://schemas.microsoft.com/office/drawing/2014/chart" uri="{C3380CC4-5D6E-409C-BE32-E72D297353CC}">
              <c16:uniqueId val="{00000001-4FB0-4CB0-B001-50F16CA7B56C}"/>
            </c:ext>
          </c:extLst>
        </c:ser>
        <c:ser>
          <c:idx val="2"/>
          <c:order val="2"/>
          <c:tx>
            <c:strRef>
              <c:f>Hydrogen!$A$77</c:f>
              <c:strCache>
                <c:ptCount val="1"/>
                <c:pt idx="0">
                  <c:v>Gray Hydrogen Prices ($/BTU)</c:v>
                </c:pt>
              </c:strCache>
            </c:strRef>
          </c:tx>
          <c:spPr>
            <a:ln w="19050" cap="rnd">
              <a:solidFill>
                <a:schemeClr val="accent3"/>
              </a:solidFill>
              <a:round/>
            </a:ln>
            <a:effectLst/>
          </c:spPr>
          <c:marker>
            <c:symbol val="none"/>
          </c:marker>
          <c:xVal>
            <c:numRef>
              <c:f>Hydrogen!$B$74:$AE$74</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Hydrogen!$B$77:$AE$77</c:f>
              <c:numCache>
                <c:formatCode>0.00E+00</c:formatCode>
                <c:ptCount val="30"/>
                <c:pt idx="0">
                  <c:v>6.1270046794103888E-6</c:v>
                </c:pt>
                <c:pt idx="1">
                  <c:v>6.1237076825451521E-6</c:v>
                </c:pt>
                <c:pt idx="2">
                  <c:v>6.1350344085392195E-6</c:v>
                </c:pt>
                <c:pt idx="3">
                  <c:v>6.1429341617507607E-6</c:v>
                </c:pt>
                <c:pt idx="4">
                  <c:v>6.1430896314587123E-6</c:v>
                </c:pt>
                <c:pt idx="5">
                  <c:v>6.1427019287707007E-6</c:v>
                </c:pt>
                <c:pt idx="6">
                  <c:v>6.1427797016153345E-6</c:v>
                </c:pt>
                <c:pt idx="7">
                  <c:v>6.1430959591434492E-6</c:v>
                </c:pt>
                <c:pt idx="8">
                  <c:v>6.143626639861051E-6</c:v>
                </c:pt>
                <c:pt idx="9">
                  <c:v>6.1436746619678152E-6</c:v>
                </c:pt>
                <c:pt idx="10">
                  <c:v>6.1433589753151203E-6</c:v>
                </c:pt>
                <c:pt idx="11">
                  <c:v>6.1431051533032709E-6</c:v>
                </c:pt>
                <c:pt idx="12">
                  <c:v>6.1431114946521096E-6</c:v>
                </c:pt>
                <c:pt idx="13">
                  <c:v>6.1429757826231019E-6</c:v>
                </c:pt>
                <c:pt idx="14">
                  <c:v>6.1429715254086538E-6</c:v>
                </c:pt>
                <c:pt idx="15">
                  <c:v>6.1436437598315542E-6</c:v>
                </c:pt>
                <c:pt idx="16">
                  <c:v>6.1443298186611788E-6</c:v>
                </c:pt>
                <c:pt idx="17">
                  <c:v>6.1457896284074429E-6</c:v>
                </c:pt>
                <c:pt idx="18">
                  <c:v>6.1468842873573003E-6</c:v>
                </c:pt>
                <c:pt idx="19">
                  <c:v>6.1478520338529503E-6</c:v>
                </c:pt>
                <c:pt idx="20">
                  <c:v>6.149139038254838E-6</c:v>
                </c:pt>
                <c:pt idx="21">
                  <c:v>6.1502726670136646E-6</c:v>
                </c:pt>
                <c:pt idx="22">
                  <c:v>6.1515855805889245E-6</c:v>
                </c:pt>
                <c:pt idx="23">
                  <c:v>6.1533184870823281E-6</c:v>
                </c:pt>
                <c:pt idx="24">
                  <c:v>6.1549917797356382E-6</c:v>
                </c:pt>
                <c:pt idx="25">
                  <c:v>6.1559704793020225E-6</c:v>
                </c:pt>
                <c:pt idx="26">
                  <c:v>6.1565095542175943E-6</c:v>
                </c:pt>
                <c:pt idx="27">
                  <c:v>6.1582053720575078E-6</c:v>
                </c:pt>
                <c:pt idx="28">
                  <c:v>6.1594814379337416E-6</c:v>
                </c:pt>
                <c:pt idx="29">
                  <c:v>6.1595810567059191E-6</c:v>
                </c:pt>
              </c:numCache>
            </c:numRef>
          </c:yVal>
          <c:smooth val="0"/>
          <c:extLst>
            <c:ext xmlns:c16="http://schemas.microsoft.com/office/drawing/2014/chart" uri="{C3380CC4-5D6E-409C-BE32-E72D297353CC}">
              <c16:uniqueId val="{00000002-4FB0-4CB0-B001-50F16CA7B56C}"/>
            </c:ext>
          </c:extLst>
        </c:ser>
        <c:dLbls>
          <c:showLegendKey val="0"/>
          <c:showVal val="0"/>
          <c:showCatName val="0"/>
          <c:showSerName val="0"/>
          <c:showPercent val="0"/>
          <c:showBubbleSize val="0"/>
        </c:dLbls>
        <c:axId val="1670766128"/>
        <c:axId val="1670763728"/>
      </c:scatterChart>
      <c:valAx>
        <c:axId val="1670766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763728"/>
        <c:crosses val="autoZero"/>
        <c:crossBetween val="midCat"/>
      </c:valAx>
      <c:valAx>
        <c:axId val="1670763728"/>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7661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22</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1</xdr:col>
      <xdr:colOff>361764</xdr:colOff>
      <xdr:row>48</xdr:row>
      <xdr:rowOff>70037</xdr:rowOff>
    </xdr:from>
    <xdr:to>
      <xdr:col>17</xdr:col>
      <xdr:colOff>243354</xdr:colOff>
      <xdr:row>66</xdr:row>
      <xdr:rowOff>86472</xdr:rowOff>
    </xdr:to>
    <xdr:graphicFrame macro="">
      <xdr:nvGraphicFramePr>
        <xdr:cNvPr id="3" name="Chart 2">
          <a:extLst>
            <a:ext uri="{FF2B5EF4-FFF2-40B4-BE49-F238E27FC236}">
              <a16:creationId xmlns:a16="http://schemas.microsoft.com/office/drawing/2014/main" id="{A9A06FEF-2173-69B9-8E55-5922D24D9D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274544</xdr:colOff>
      <xdr:row>68</xdr:row>
      <xdr:rowOff>1119</xdr:rowOff>
    </xdr:from>
    <xdr:to>
      <xdr:col>5</xdr:col>
      <xdr:colOff>638736</xdr:colOff>
      <xdr:row>77</xdr:row>
      <xdr:rowOff>134471</xdr:rowOff>
    </xdr:to>
    <xdr:graphicFrame macro="">
      <xdr:nvGraphicFramePr>
        <xdr:cNvPr id="4" name="Chart 3">
          <a:extLst>
            <a:ext uri="{FF2B5EF4-FFF2-40B4-BE49-F238E27FC236}">
              <a16:creationId xmlns:a16="http://schemas.microsoft.com/office/drawing/2014/main" id="{204E4F98-184A-8807-7B15-60B2724A4B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obrien\Downloads\BAU%20Fuel%20Prices%20and%20Taxes.xlsx" TargetMode="External"/><Relationship Id="rId1" Type="http://schemas.openxmlformats.org/officeDocument/2006/relationships/externalLinkPath" Target="/Users/MeganMahajan/Downloads/BAU%20Fuel%20Prices%20and%20Taxe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MeganMahajan\Documents\eps-us-analysis\InputData\fuels\BFPaT\BAU%20Fuel%20Prices%20and%20Taxes.xlsx" TargetMode="External"/><Relationship Id="rId1" Type="http://schemas.openxmlformats.org/officeDocument/2006/relationships/externalLinkPath" Target="/Users/MeganMahajan/Documents/eps-us-analysis/InputData/fuels/BFPaT/BAU%20Fuel%20Prices%20and%20Tax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 2023 Table 2"/>
      <sheetName val="AEO 2022 Table 2"/>
      <sheetName val="Gas Futures"/>
      <sheetName val="Henry Hub Historicals"/>
      <sheetName val="NG Sector Price Historicals"/>
      <sheetName val="Historical Monthly Gas Cons"/>
      <sheetName val="NG Calcs"/>
      <sheetName val="AEO 2023 Table 3"/>
      <sheetName val="AEO 2022 Table 3"/>
      <sheetName val="AEO 2023 Table 12"/>
      <sheetName val="AEO 2022 Table 12"/>
      <sheetName val="AEO 2023 Table 57"/>
      <sheetName val="AEO 2022 Table 57"/>
      <sheetName val="AEO Table 57"/>
      <sheetName val="STEO"/>
      <sheetName val="Hard Coal and Lig Multipliers"/>
      <sheetName val="Table 7.1"/>
      <sheetName val="Hydrogen"/>
      <sheetName val="Transp Charging"/>
      <sheetName val="Other Fuels"/>
      <sheetName val="Inflation Reduction Act - H2"/>
      <sheetName val="Tax Percentages"/>
      <sheetName val="Pretax &gt;"/>
      <sheetName val="BFPaT-pretax-electricity"/>
      <sheetName val="BFPaT-pretax-coal"/>
      <sheetName val="BFPaT-pretax-natgas"/>
      <sheetName val="BFPaT-pretax-nuclear"/>
      <sheetName val="BFPaT-pretax-hydro"/>
      <sheetName val="BFPaT-pretax-wind"/>
      <sheetName val="BFPaT-pretax-solar"/>
      <sheetName val="BFPaT-pretax-biomass"/>
      <sheetName val="BFPaT-pretax-petgas"/>
      <sheetName val="BFPaT-pretax-petdies"/>
      <sheetName val="BFPaT-pretax-biogas"/>
      <sheetName val="BFPaT-pretax-biodies"/>
      <sheetName val="BFPaT-pretax-jetkerosene"/>
      <sheetName val="BFPaT-pretax-heat"/>
      <sheetName val="BFPaT-pretax-geothermal"/>
      <sheetName val="BFPaT-pretax-lignite"/>
      <sheetName val="BFPaT-pretax-crude"/>
      <sheetName val="BFPaT-pretax-heavyfueloil"/>
      <sheetName val="BFPaT-pretax-lpgpropbut"/>
      <sheetName val="BFPaT-pretax-msw"/>
      <sheetName val="BFPaT-pretax-hydrogen"/>
      <sheetName val="Summary_pretax"/>
      <sheetName val="Fuel Tax &gt;"/>
      <sheetName val="BFPaT-fueltax-electricity"/>
      <sheetName val="BFPaT-fueltax-coal"/>
      <sheetName val="BFPaT-fueltax-natgas"/>
      <sheetName val="BFPaT-fueltax-nuclear"/>
      <sheetName val="BFPaT-fueltax-hydro"/>
      <sheetName val="BFPaT-fueltax-wind"/>
      <sheetName val="BFPaT-fueltax-solar"/>
      <sheetName val="BFPaT-fueltax-biomass"/>
      <sheetName val="BFPaT-fueltax-petgas"/>
      <sheetName val="BFPaT-fueltax-petdies"/>
      <sheetName val="BFPaT-fueltax-biogas"/>
      <sheetName val="BFPaT-fueltax-biodies"/>
      <sheetName val="BFPaT-fueltax-jetkerosene"/>
      <sheetName val="BFPaT-fueltax-heat"/>
      <sheetName val="BFPaT-fueltax-geothermal"/>
      <sheetName val="BFPaT-fueltax-lignite"/>
      <sheetName val="BFPaT-fueltax-crude"/>
      <sheetName val="BFPaT-fueltax-heavyfueloil"/>
      <sheetName val="BFPaT-fueltax-lpgpropbut"/>
      <sheetName val="BFPaT-fueltax-msw"/>
      <sheetName val="BFPaT-fueltax-hydrogen"/>
      <sheetName val="Summary_tax"/>
    </sheetNames>
    <sheetDataSet>
      <sheetData sheetId="0">
        <row r="122">
          <cell r="A122">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51">
          <cell r="A51" t="str">
            <v>agriculture and forestry 01T03</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 2023 Table 2"/>
      <sheetName val="AEO 2022 Table 2"/>
      <sheetName val="Gas Futures"/>
      <sheetName val="Henry Hub Historicals"/>
      <sheetName val="NG Sector Price Historicals"/>
      <sheetName val="Historical Monthly Gas Cons"/>
      <sheetName val="NG Calcs"/>
      <sheetName val="AEO 2023 Table 3"/>
      <sheetName val="AEO 2022 Table 3"/>
      <sheetName val="AEO 2023 Table 12"/>
      <sheetName val="AEO 2022 Table 12"/>
      <sheetName val="AEO 2023 Table 57"/>
      <sheetName val="AEO 2022 Table 57"/>
      <sheetName val="AEO Table 57"/>
      <sheetName val="STEO"/>
      <sheetName val="Hard Coal and Lig Multipliers"/>
      <sheetName val="Hydrogen"/>
      <sheetName val="Transp Charging"/>
      <sheetName val="Other Fuels"/>
      <sheetName val="Inflation Reduction Act"/>
      <sheetName val="Tax Percentages"/>
      <sheetName val="Pretax &gt;"/>
      <sheetName val="BFPaT-pretax-electricity"/>
      <sheetName val="BFPaT-pretax-coal"/>
      <sheetName val="BFPaT-pretax-natgas"/>
      <sheetName val="BFPaT-pretax-nuclear"/>
      <sheetName val="BFPaT-pretax-hydro"/>
      <sheetName val="BFPaT-pretax-wind"/>
      <sheetName val="BFPaT-pretax-solar"/>
      <sheetName val="BFPaT-pretax-biomass"/>
      <sheetName val="BFPaT-pretax-petgas"/>
      <sheetName val="BFPaT-pretax-petdies"/>
      <sheetName val="BFPaT-pretax-biogas"/>
      <sheetName val="BFPaT-pretax-biodies"/>
      <sheetName val="BFPaT-pretax-jetkerosene"/>
      <sheetName val="BFPaT-pretax-heat"/>
      <sheetName val="BFPaT-pretax-geothermal"/>
      <sheetName val="BFPaT-pretax-lignite"/>
      <sheetName val="BFPaT-pretax-crude"/>
      <sheetName val="BFPaT-pretax-heavyfueloil"/>
      <sheetName val="BFPaT-pretax-lpgpropbut"/>
      <sheetName val="BFPaT-pretax-msw"/>
      <sheetName val="BFPaT-pretax-hydrogen"/>
      <sheetName val="Summary_pretax"/>
      <sheetName val="Fuel Tax &gt;"/>
      <sheetName val="BFPaT-fueltax-electricity"/>
      <sheetName val="BFPaT-fueltax-coal"/>
      <sheetName val="BFPaT-fueltax-natgas"/>
      <sheetName val="BFPaT-fueltax-nuclear"/>
      <sheetName val="BFPaT-fueltax-hydro"/>
      <sheetName val="BFPaT-fueltax-wind"/>
      <sheetName val="BFPaT-fueltax-solar"/>
      <sheetName val="BFPaT-fueltax-biomass"/>
      <sheetName val="BFPaT-fueltax-petgas"/>
      <sheetName val="BFPaT-fueltax-petdies"/>
      <sheetName val="BFPaT-fueltax-biogas"/>
      <sheetName val="BFPaT-fueltax-biodies"/>
      <sheetName val="BFPaT-fueltax-jetkerosene"/>
      <sheetName val="BFPaT-fueltax-heat"/>
      <sheetName val="BFPaT-fueltax-geothermal"/>
      <sheetName val="BFPaT-fueltax-lignite"/>
      <sheetName val="BFPaT-fueltax-crude"/>
      <sheetName val="BFPaT-fueltax-heavyfueloil"/>
      <sheetName val="BFPaT-fueltax-lpgpropbut"/>
      <sheetName val="BFPaT-fueltax-msw"/>
      <sheetName val="BFPaT-fueltax-hydrogen"/>
      <sheetName val="Summary_tax"/>
    </sheetNames>
    <sheetDataSet>
      <sheetData sheetId="0">
        <row r="118">
          <cell r="A118">
            <v>0.84730412960844359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N15">
            <v>0.92062879123815489</v>
          </cell>
        </row>
        <row r="16">
          <cell r="N16">
            <v>1.0036394752510358</v>
          </cell>
        </row>
      </sheetData>
      <sheetData sheetId="17"/>
      <sheetData sheetId="18">
        <row r="1">
          <cell r="D1" t="str">
            <v>Hydrogen ($/kg)</v>
          </cell>
        </row>
        <row r="2">
          <cell r="A2">
            <v>2000</v>
          </cell>
        </row>
        <row r="3">
          <cell r="A3">
            <v>2001</v>
          </cell>
        </row>
        <row r="4">
          <cell r="A4">
            <v>2002</v>
          </cell>
        </row>
        <row r="5">
          <cell r="A5">
            <v>2003</v>
          </cell>
        </row>
        <row r="6">
          <cell r="A6">
            <v>2004</v>
          </cell>
        </row>
        <row r="7">
          <cell r="A7">
            <v>2005</v>
          </cell>
        </row>
        <row r="8">
          <cell r="A8">
            <v>2006</v>
          </cell>
        </row>
        <row r="9">
          <cell r="A9">
            <v>2007</v>
          </cell>
        </row>
        <row r="10">
          <cell r="A10">
            <v>2008</v>
          </cell>
        </row>
        <row r="11">
          <cell r="A11">
            <v>2009</v>
          </cell>
        </row>
        <row r="12">
          <cell r="A12">
            <v>2010</v>
          </cell>
        </row>
        <row r="13">
          <cell r="A13">
            <v>2011</v>
          </cell>
        </row>
        <row r="14">
          <cell r="A14">
            <v>2012</v>
          </cell>
        </row>
        <row r="15">
          <cell r="A15">
            <v>2013</v>
          </cell>
        </row>
        <row r="16">
          <cell r="A16">
            <v>2014</v>
          </cell>
        </row>
        <row r="17">
          <cell r="A17">
            <v>2015</v>
          </cell>
        </row>
        <row r="18">
          <cell r="A18">
            <v>2016</v>
          </cell>
        </row>
        <row r="19">
          <cell r="A19">
            <v>2017</v>
          </cell>
        </row>
        <row r="20">
          <cell r="A20">
            <v>2018</v>
          </cell>
        </row>
        <row r="21">
          <cell r="A21">
            <v>2019</v>
          </cell>
        </row>
        <row r="22">
          <cell r="A22">
            <v>2020</v>
          </cell>
          <cell r="D22">
            <v>10.2913893016123</v>
          </cell>
        </row>
        <row r="23">
          <cell r="A23">
            <v>2021</v>
          </cell>
          <cell r="D23">
            <v>10.05360309644399</v>
          </cell>
        </row>
        <row r="24">
          <cell r="A24">
            <v>2022</v>
          </cell>
          <cell r="D24">
            <v>11.59</v>
          </cell>
        </row>
        <row r="25">
          <cell r="A25">
            <v>2023</v>
          </cell>
          <cell r="D25">
            <v>10.7</v>
          </cell>
        </row>
        <row r="26">
          <cell r="A26">
            <v>2024</v>
          </cell>
          <cell r="D26">
            <v>10.3</v>
          </cell>
        </row>
        <row r="27">
          <cell r="A27">
            <v>2025</v>
          </cell>
          <cell r="D27">
            <v>10.029999999999999</v>
          </cell>
        </row>
        <row r="28">
          <cell r="A28">
            <v>2026</v>
          </cell>
          <cell r="D28">
            <v>9.85</v>
          </cell>
        </row>
        <row r="29">
          <cell r="A29">
            <v>2027</v>
          </cell>
          <cell r="D29">
            <v>9.7200000000000006</v>
          </cell>
        </row>
        <row r="30">
          <cell r="A30">
            <v>2028</v>
          </cell>
          <cell r="D30">
            <v>9.64</v>
          </cell>
        </row>
        <row r="31">
          <cell r="A31">
            <v>2029</v>
          </cell>
          <cell r="D31">
            <v>9.59</v>
          </cell>
        </row>
        <row r="32">
          <cell r="A32">
            <v>2030</v>
          </cell>
          <cell r="D32">
            <v>9.5500000000000007</v>
          </cell>
        </row>
        <row r="33">
          <cell r="A33">
            <v>2031</v>
          </cell>
          <cell r="D33">
            <v>9.51</v>
          </cell>
        </row>
        <row r="34">
          <cell r="A34">
            <v>2032</v>
          </cell>
          <cell r="D34">
            <v>9.48</v>
          </cell>
        </row>
        <row r="35">
          <cell r="A35">
            <v>2033</v>
          </cell>
          <cell r="D35">
            <v>9.4499999999999993</v>
          </cell>
        </row>
        <row r="36">
          <cell r="A36">
            <v>2034</v>
          </cell>
          <cell r="D36">
            <v>9.41</v>
          </cell>
        </row>
        <row r="37">
          <cell r="A37">
            <v>2035</v>
          </cell>
          <cell r="D37">
            <v>9.3699999999999992</v>
          </cell>
        </row>
        <row r="39">
          <cell r="A39" t="str">
            <v>Transportation Sector Electricity Prices</v>
          </cell>
        </row>
        <row r="40">
          <cell r="D40">
            <v>2023</v>
          </cell>
        </row>
        <row r="41">
          <cell r="A41" t="str">
            <v>$/KWh (2020 $)</v>
          </cell>
          <cell r="D41">
            <v>0.17280000000000001</v>
          </cell>
        </row>
        <row r="42">
          <cell r="A42" t="str">
            <v>$/BTU (2012 $)</v>
          </cell>
          <cell r="D42">
            <v>4.4925684184746456E-5</v>
          </cell>
        </row>
        <row r="44">
          <cell r="A44" t="str">
            <v>BTU per kWh</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3.xml"/><Relationship Id="rId5" Type="http://schemas.openxmlformats.org/officeDocument/2006/relationships/printerSettings" Target="../printerSettings/printerSettings5.bin"/><Relationship Id="rId4" Type="http://schemas.openxmlformats.org/officeDocument/2006/relationships/hyperlink" Target="https://www.nrel.gov/docs/fy22osti/83586.pdf"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7.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6"/>
  <sheetViews>
    <sheetView tabSelected="1" workbookViewId="0">
      <selection activeCell="D19" sqref="D19"/>
    </sheetView>
  </sheetViews>
  <sheetFormatPr defaultColWidth="9.26953125" defaultRowHeight="14.5" x14ac:dyDescent="0.35"/>
  <cols>
    <col min="2" max="2" width="83.26953125" customWidth="1"/>
  </cols>
  <sheetData>
    <row r="1" spans="1:2" x14ac:dyDescent="0.35">
      <c r="A1" s="1" t="s">
        <v>184</v>
      </c>
    </row>
    <row r="2" spans="1:2" x14ac:dyDescent="0.35">
      <c r="A2" s="1" t="s">
        <v>183</v>
      </c>
    </row>
    <row r="3" spans="1:2" x14ac:dyDescent="0.35">
      <c r="A3" s="1" t="s">
        <v>307</v>
      </c>
    </row>
    <row r="4" spans="1:2" x14ac:dyDescent="0.35">
      <c r="A4" s="1" t="s">
        <v>975</v>
      </c>
    </row>
    <row r="6" spans="1:2" x14ac:dyDescent="0.35">
      <c r="A6" s="1" t="s">
        <v>0</v>
      </c>
      <c r="B6" s="27" t="s">
        <v>115</v>
      </c>
    </row>
    <row r="7" spans="1:2" x14ac:dyDescent="0.35">
      <c r="B7" t="s">
        <v>1</v>
      </c>
    </row>
    <row r="8" spans="1:2" x14ac:dyDescent="0.35">
      <c r="B8" s="2">
        <v>2014</v>
      </c>
    </row>
    <row r="9" spans="1:2" x14ac:dyDescent="0.35">
      <c r="B9" t="s">
        <v>2</v>
      </c>
    </row>
    <row r="10" spans="1:2" x14ac:dyDescent="0.35">
      <c r="B10" s="28" t="s">
        <v>3</v>
      </c>
    </row>
    <row r="11" spans="1:2" x14ac:dyDescent="0.35">
      <c r="B11" t="s">
        <v>4</v>
      </c>
    </row>
    <row r="13" spans="1:2" x14ac:dyDescent="0.35">
      <c r="B13" s="27" t="s">
        <v>256</v>
      </c>
    </row>
    <row r="14" spans="1:2" x14ac:dyDescent="0.35">
      <c r="B14" t="s">
        <v>288</v>
      </c>
    </row>
    <row r="15" spans="1:2" x14ac:dyDescent="0.35">
      <c r="B15" s="2">
        <v>2015</v>
      </c>
    </row>
    <row r="16" spans="1:2" x14ac:dyDescent="0.35">
      <c r="B16" t="s">
        <v>289</v>
      </c>
    </row>
    <row r="17" spans="2:2" x14ac:dyDescent="0.35">
      <c r="B17" s="28" t="s">
        <v>230</v>
      </c>
    </row>
    <row r="19" spans="2:2" x14ac:dyDescent="0.35">
      <c r="B19" s="27" t="s">
        <v>290</v>
      </c>
    </row>
    <row r="20" spans="2:2" x14ac:dyDescent="0.35">
      <c r="B20" t="s">
        <v>516</v>
      </c>
    </row>
    <row r="21" spans="2:2" x14ac:dyDescent="0.35">
      <c r="B21" s="2">
        <v>2020</v>
      </c>
    </row>
    <row r="22" spans="2:2" x14ac:dyDescent="0.35">
      <c r="B22" t="s">
        <v>515</v>
      </c>
    </row>
    <row r="23" spans="2:2" x14ac:dyDescent="0.35">
      <c r="B23" s="28" t="s">
        <v>514</v>
      </c>
    </row>
    <row r="25" spans="2:2" x14ac:dyDescent="0.35">
      <c r="B25" s="27" t="s">
        <v>291</v>
      </c>
    </row>
    <row r="26" spans="2:2" x14ac:dyDescent="0.35">
      <c r="B26" t="s">
        <v>292</v>
      </c>
    </row>
    <row r="27" spans="2:2" x14ac:dyDescent="0.35">
      <c r="B27" s="2">
        <v>2015</v>
      </c>
    </row>
    <row r="28" spans="2:2" x14ac:dyDescent="0.35">
      <c r="B28" t="s">
        <v>293</v>
      </c>
    </row>
    <row r="29" spans="2:2" x14ac:dyDescent="0.35">
      <c r="B29" s="28" t="s">
        <v>224</v>
      </c>
    </row>
    <row r="31" spans="2:2" x14ac:dyDescent="0.35">
      <c r="B31" s="27" t="s">
        <v>297</v>
      </c>
    </row>
    <row r="32" spans="2:2" x14ac:dyDescent="0.35">
      <c r="B32" t="s">
        <v>294</v>
      </c>
    </row>
    <row r="33" spans="2:2" x14ac:dyDescent="0.35">
      <c r="B33" s="2">
        <v>2015</v>
      </c>
    </row>
    <row r="34" spans="2:2" x14ac:dyDescent="0.35">
      <c r="B34" t="s">
        <v>295</v>
      </c>
    </row>
    <row r="35" spans="2:2" x14ac:dyDescent="0.35">
      <c r="B35" s="28" t="s">
        <v>235</v>
      </c>
    </row>
    <row r="36" spans="2:2" x14ac:dyDescent="0.35">
      <c r="B36" t="s">
        <v>296</v>
      </c>
    </row>
    <row r="38" spans="2:2" x14ac:dyDescent="0.35">
      <c r="B38" s="27" t="s">
        <v>167</v>
      </c>
    </row>
    <row r="39" spans="2:2" x14ac:dyDescent="0.35">
      <c r="B39" t="s">
        <v>168</v>
      </c>
    </row>
    <row r="40" spans="2:2" x14ac:dyDescent="0.35">
      <c r="B40" s="2" t="s">
        <v>624</v>
      </c>
    </row>
    <row r="41" spans="2:2" x14ac:dyDescent="0.35">
      <c r="B41" t="s">
        <v>625</v>
      </c>
    </row>
    <row r="42" spans="2:2" x14ac:dyDescent="0.35">
      <c r="B42" s="28" t="s">
        <v>577</v>
      </c>
    </row>
    <row r="43" spans="2:2" x14ac:dyDescent="0.35">
      <c r="B43" t="s">
        <v>623</v>
      </c>
    </row>
    <row r="45" spans="2:2" x14ac:dyDescent="0.35">
      <c r="B45" s="27" t="s">
        <v>521</v>
      </c>
    </row>
    <row r="46" spans="2:2" x14ac:dyDescent="0.35">
      <c r="B46" t="s">
        <v>517</v>
      </c>
    </row>
    <row r="47" spans="2:2" x14ac:dyDescent="0.35">
      <c r="B47" s="2">
        <v>2020</v>
      </c>
    </row>
    <row r="48" spans="2:2" x14ac:dyDescent="0.35">
      <c r="B48" t="s">
        <v>518</v>
      </c>
    </row>
    <row r="49" spans="1:2" x14ac:dyDescent="0.35">
      <c r="B49" s="28" t="s">
        <v>512</v>
      </c>
    </row>
    <row r="51" spans="1:2" x14ac:dyDescent="0.35">
      <c r="B51" s="27" t="s">
        <v>1008</v>
      </c>
    </row>
    <row r="52" spans="1:2" x14ac:dyDescent="0.35">
      <c r="B52" t="s">
        <v>522</v>
      </c>
    </row>
    <row r="53" spans="1:2" x14ac:dyDescent="0.35">
      <c r="B53" s="2">
        <v>2020</v>
      </c>
    </row>
    <row r="54" spans="1:2" x14ac:dyDescent="0.35">
      <c r="B54" t="s">
        <v>523</v>
      </c>
    </row>
    <row r="55" spans="1:2" x14ac:dyDescent="0.35">
      <c r="B55" t="s">
        <v>524</v>
      </c>
    </row>
    <row r="56" spans="1:2" x14ac:dyDescent="0.35">
      <c r="B56" t="s">
        <v>525</v>
      </c>
    </row>
    <row r="59" spans="1:2" x14ac:dyDescent="0.35">
      <c r="A59" s="1" t="s">
        <v>169</v>
      </c>
    </row>
    <row r="60" spans="1:2" x14ac:dyDescent="0.35">
      <c r="A60" t="s">
        <v>976</v>
      </c>
    </row>
    <row r="61" spans="1:2" x14ac:dyDescent="0.35">
      <c r="A61" t="s">
        <v>977</v>
      </c>
    </row>
    <row r="62" spans="1:2" x14ac:dyDescent="0.35">
      <c r="A62" s="1"/>
    </row>
    <row r="63" spans="1:2" x14ac:dyDescent="0.35">
      <c r="A63" t="s">
        <v>658</v>
      </c>
    </row>
    <row r="64" spans="1:2" x14ac:dyDescent="0.35">
      <c r="A64" t="s">
        <v>659</v>
      </c>
    </row>
    <row r="65" spans="1:1" x14ac:dyDescent="0.35">
      <c r="A65" s="1"/>
    </row>
    <row r="66" spans="1:1" x14ac:dyDescent="0.35">
      <c r="A66" t="s">
        <v>170</v>
      </c>
    </row>
    <row r="67" spans="1:1" x14ac:dyDescent="0.35">
      <c r="A67" t="s">
        <v>171</v>
      </c>
    </row>
    <row r="69" spans="1:1" x14ac:dyDescent="0.35">
      <c r="A69" t="s">
        <v>174</v>
      </c>
    </row>
    <row r="70" spans="1:1" x14ac:dyDescent="0.35">
      <c r="A70" t="s">
        <v>175</v>
      </c>
    </row>
    <row r="71" spans="1:1" x14ac:dyDescent="0.35">
      <c r="A71" t="s">
        <v>176</v>
      </c>
    </row>
    <row r="72" spans="1:1" x14ac:dyDescent="0.35">
      <c r="A72" t="s">
        <v>177</v>
      </c>
    </row>
    <row r="74" spans="1:1" x14ac:dyDescent="0.35">
      <c r="A74" t="s">
        <v>186</v>
      </c>
    </row>
    <row r="75" spans="1:1" x14ac:dyDescent="0.35">
      <c r="A75" t="s">
        <v>187</v>
      </c>
    </row>
    <row r="76" spans="1:1" x14ac:dyDescent="0.35">
      <c r="A76" t="s">
        <v>188</v>
      </c>
    </row>
    <row r="77" spans="1:1" x14ac:dyDescent="0.35">
      <c r="A77" t="s">
        <v>190</v>
      </c>
    </row>
    <row r="78" spans="1:1" x14ac:dyDescent="0.35">
      <c r="A78">
        <v>0.97099999999999997</v>
      </c>
    </row>
    <row r="79" spans="1:1" x14ac:dyDescent="0.35">
      <c r="A79" t="s">
        <v>189</v>
      </c>
    </row>
    <row r="81" spans="1:5" x14ac:dyDescent="0.35">
      <c r="A81" t="s">
        <v>519</v>
      </c>
    </row>
    <row r="82" spans="1:5" x14ac:dyDescent="0.35">
      <c r="A82">
        <v>0.89805481563188172</v>
      </c>
    </row>
    <row r="83" spans="1:5" x14ac:dyDescent="0.35">
      <c r="A83" t="s">
        <v>189</v>
      </c>
    </row>
    <row r="84" spans="1:5" x14ac:dyDescent="0.35">
      <c r="A84">
        <v>0.88711067149387013</v>
      </c>
      <c r="B84" t="s">
        <v>526</v>
      </c>
      <c r="E84" s="19"/>
    </row>
    <row r="85" spans="1:5" x14ac:dyDescent="0.35">
      <c r="A85">
        <v>0.78452102304761584</v>
      </c>
      <c r="B85" t="s">
        <v>754</v>
      </c>
      <c r="E85" s="19"/>
    </row>
    <row r="86" spans="1:5" x14ac:dyDescent="0.35">
      <c r="A86">
        <v>0.75350342301658668</v>
      </c>
      <c r="B86" t="s">
        <v>1046</v>
      </c>
    </row>
  </sheetData>
  <hyperlinks>
    <hyperlink ref="B10" r:id="rId1" xr:uid="{E434201F-67F7-4D65-9066-DFDD513735DE}"/>
    <hyperlink ref="B49"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3"/>
  <cols>
    <col min="1" max="1" width="21.26953125" style="37" bestFit="1" customWidth="1"/>
    <col min="2" max="2" width="46.7265625" style="37" customWidth="1"/>
    <col min="3" max="16384" width="8.7265625" style="37"/>
  </cols>
  <sheetData>
    <row r="1" spans="1:33" ht="15" customHeight="1" thickBot="1" x14ac:dyDescent="0.35">
      <c r="B1" s="53" t="s">
        <v>626</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3"/>
    <row r="3" spans="1:33" ht="15" customHeight="1" x14ac:dyDescent="0.3">
      <c r="C3" s="73" t="s">
        <v>489</v>
      </c>
      <c r="D3" s="73" t="s">
        <v>627</v>
      </c>
      <c r="E3" s="55"/>
      <c r="F3" s="55"/>
      <c r="G3" s="55"/>
    </row>
    <row r="4" spans="1:33" ht="15" customHeight="1" x14ac:dyDescent="0.3">
      <c r="C4" s="73" t="s">
        <v>490</v>
      </c>
      <c r="D4" s="73" t="s">
        <v>628</v>
      </c>
      <c r="E4" s="55"/>
      <c r="F4" s="55"/>
      <c r="G4" s="73" t="s">
        <v>607</v>
      </c>
    </row>
    <row r="5" spans="1:33" ht="15" customHeight="1" x14ac:dyDescent="0.3">
      <c r="C5" s="73" t="s">
        <v>491</v>
      </c>
      <c r="D5" s="73" t="s">
        <v>629</v>
      </c>
      <c r="E5" s="55"/>
      <c r="F5" s="55"/>
      <c r="G5" s="55"/>
    </row>
    <row r="6" spans="1:33" ht="15" customHeight="1" x14ac:dyDescent="0.3">
      <c r="C6" s="73" t="s">
        <v>492</v>
      </c>
      <c r="D6" s="55"/>
      <c r="E6" s="73" t="s">
        <v>630</v>
      </c>
      <c r="F6" s="55"/>
      <c r="G6" s="55"/>
    </row>
    <row r="7" spans="1:33" ht="12" x14ac:dyDescent="0.3"/>
    <row r="8" spans="1:33" ht="12" x14ac:dyDescent="0.3"/>
    <row r="9" spans="1:33" ht="12" x14ac:dyDescent="0.3">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35">
      <c r="A10" s="43" t="s">
        <v>313</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604</v>
      </c>
      <c r="AG10" s="38"/>
    </row>
    <row r="11" spans="1:33" ht="15" customHeight="1" x14ac:dyDescent="0.3">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603</v>
      </c>
      <c r="AG11" s="38"/>
    </row>
    <row r="12" spans="1:33" ht="15" customHeight="1" x14ac:dyDescent="0.3">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602</v>
      </c>
      <c r="AG12" s="38"/>
    </row>
    <row r="13" spans="1:33" ht="15" customHeight="1" thickBot="1" x14ac:dyDescent="0.3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631</v>
      </c>
      <c r="AG13" s="38"/>
    </row>
    <row r="14" spans="1:33" ht="15" customHeight="1" thickTop="1" x14ac:dyDescent="0.3">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3">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3">
      <c r="A16" s="43" t="s">
        <v>314</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3">
      <c r="A17" s="43" t="s">
        <v>315</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3">
      <c r="A18" s="43" t="s">
        <v>316</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3">
      <c r="A19" s="43" t="s">
        <v>317</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3">
      <c r="A20" s="43" t="s">
        <v>318</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3">
      <c r="A21" s="43" t="s">
        <v>319</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3">
      <c r="A22" s="43" t="s">
        <v>320</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3">
      <c r="A23" s="43" t="s">
        <v>321</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3">
      <c r="A24" s="43" t="s">
        <v>322</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3">
      <c r="A25" s="43" t="s">
        <v>323</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3">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3">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3">
      <c r="A28" s="43" t="s">
        <v>324</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3">
      <c r="A29" s="43" t="s">
        <v>325</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3">
      <c r="A30" s="43" t="s">
        <v>326</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3">
      <c r="A31" s="43" t="s">
        <v>327</v>
      </c>
      <c r="B31" s="66" t="s">
        <v>328</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3">
      <c r="A32" s="43" t="s">
        <v>329</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3">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3">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3">
      <c r="A35" s="43" t="s">
        <v>330</v>
      </c>
      <c r="B35" s="66" t="s">
        <v>331</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3">
      <c r="A36" s="43" t="s">
        <v>332</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3">
      <c r="A37" s="43" t="s">
        <v>333</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3">
      <c r="A38" s="43" t="s">
        <v>334</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3">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3">
      <c r="A40" s="43" t="s">
        <v>335</v>
      </c>
      <c r="B40" s="65" t="s">
        <v>336</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600</v>
      </c>
      <c r="AG40" s="38"/>
    </row>
    <row r="41" spans="1:33" ht="12" x14ac:dyDescent="0.3">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3">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3">
      <c r="A43" s="43" t="s">
        <v>337</v>
      </c>
      <c r="B43" s="66" t="s">
        <v>338</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3">
      <c r="A44" s="43" t="s">
        <v>339</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3">
      <c r="A45" s="43" t="s">
        <v>340</v>
      </c>
      <c r="B45" s="66" t="s">
        <v>341</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3">
      <c r="A46" s="43" t="s">
        <v>342</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3">
      <c r="A47" s="43" t="s">
        <v>343</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3">
      <c r="A48" s="43" t="s">
        <v>344</v>
      </c>
      <c r="B48" s="66" t="s">
        <v>345</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3">
      <c r="A49" s="43" t="s">
        <v>346</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3">
      <c r="A50" s="43" t="s">
        <v>347</v>
      </c>
      <c r="B50" s="66" t="s">
        <v>348</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3">
      <c r="A51" s="43" t="s">
        <v>349</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3">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3">
      <c r="B53" s="65" t="s">
        <v>632</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3">
      <c r="A54" s="43" t="s">
        <v>350</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3">
      <c r="A55" s="43" t="s">
        <v>351</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3">
      <c r="A56" s="43" t="s">
        <v>352</v>
      </c>
      <c r="B56" s="66" t="s">
        <v>353</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3">
      <c r="A57" s="43" t="s">
        <v>354</v>
      </c>
      <c r="B57" s="66" t="s">
        <v>355</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3">
      <c r="A58" s="43" t="s">
        <v>356</v>
      </c>
      <c r="B58" s="66" t="s">
        <v>357</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3">
      <c r="A59" s="43" t="s">
        <v>358</v>
      </c>
      <c r="B59" s="66" t="s">
        <v>359</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3">
      <c r="A60" s="43" t="s">
        <v>360</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3">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3">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3">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3">
      <c r="A64" s="43" t="s">
        <v>361</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3">
      <c r="A65" s="43" t="s">
        <v>362</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3">
      <c r="A66" s="43" t="s">
        <v>363</v>
      </c>
      <c r="B66" s="66" t="s">
        <v>353</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3">
      <c r="A67" s="43" t="s">
        <v>364</v>
      </c>
      <c r="B67" s="66" t="s">
        <v>355</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3">
      <c r="A68" s="43" t="s">
        <v>365</v>
      </c>
      <c r="B68" s="66" t="s">
        <v>357</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3">
      <c r="A69" s="43" t="s">
        <v>366</v>
      </c>
      <c r="B69" s="66" t="s">
        <v>359</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3">
      <c r="A70" s="43" t="s">
        <v>367</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3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3">
      <c r="B72" s="59" t="s">
        <v>545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3">
      <c r="B73" s="38" t="s">
        <v>633</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3">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3">
      <c r="B75" s="38" t="s">
        <v>528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3">
      <c r="B76" s="38" t="s">
        <v>634</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3">
      <c r="B77" s="38" t="s">
        <v>529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3">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3">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3">
      <c r="B80" s="38" t="s">
        <v>530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3">
      <c r="B81" s="38" t="s">
        <v>531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3">
      <c r="B82" s="38" t="s">
        <v>635</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3">
      <c r="B83" s="38" t="s">
        <v>533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3">
      <c r="B84" s="38" t="s">
        <v>534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3">
      <c r="B85" s="38" t="s">
        <v>535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3">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3">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3">
      <c r="B88" s="38" t="s">
        <v>536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3">
      <c r="B89" s="38" t="s">
        <v>537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3">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3">
      <c r="B91" s="38" t="s">
        <v>538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3">
      <c r="B92" s="38" t="s">
        <v>539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3">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3">
      <c r="B94" s="38" t="s">
        <v>540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3">
      <c r="B95" s="38" t="s">
        <v>541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3">
      <c r="B96" s="38" t="s">
        <v>542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3">
      <c r="B97" s="38" t="s">
        <v>543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3">
      <c r="B98" s="38" t="s">
        <v>544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3">
      <c r="B99" s="38" t="s">
        <v>636</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3">
      <c r="B100" s="38" t="s">
        <v>637</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3">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3">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3">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3">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3">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3">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3">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3">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3">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 x14ac:dyDescent="0.3"/>
  <cols>
    <col min="1" max="1" width="19.7265625" style="37" bestFit="1" customWidth="1"/>
    <col min="2" max="2" width="46.7265625" style="37" customWidth="1"/>
    <col min="3" max="16384" width="8.7265625" style="37"/>
  </cols>
  <sheetData>
    <row r="1" spans="1:33" ht="15" customHeight="1" thickBot="1" x14ac:dyDescent="0.35">
      <c r="B1" s="53" t="s">
        <v>610</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3"/>
    <row r="3" spans="1:33" ht="15" customHeight="1" x14ac:dyDescent="0.3">
      <c r="C3" s="55" t="s">
        <v>489</v>
      </c>
      <c r="D3" s="55" t="s">
        <v>609</v>
      </c>
      <c r="E3" s="55"/>
      <c r="F3" s="55"/>
      <c r="G3" s="55"/>
    </row>
    <row r="4" spans="1:33" ht="15" customHeight="1" x14ac:dyDescent="0.3">
      <c r="C4" s="55" t="s">
        <v>490</v>
      </c>
      <c r="D4" s="55" t="s">
        <v>608</v>
      </c>
      <c r="E4" s="55"/>
      <c r="F4" s="55"/>
      <c r="G4" s="55" t="s">
        <v>607</v>
      </c>
    </row>
    <row r="5" spans="1:33" ht="15" customHeight="1" x14ac:dyDescent="0.3">
      <c r="C5" s="55" t="s">
        <v>491</v>
      </c>
      <c r="D5" s="55" t="s">
        <v>606</v>
      </c>
      <c r="E5" s="55"/>
      <c r="F5" s="55"/>
      <c r="G5" s="55"/>
    </row>
    <row r="6" spans="1:33" ht="15" customHeight="1" x14ac:dyDescent="0.3">
      <c r="C6" s="55" t="s">
        <v>492</v>
      </c>
      <c r="D6" s="55"/>
      <c r="E6" s="55" t="s">
        <v>605</v>
      </c>
      <c r="F6" s="55"/>
      <c r="G6" s="55"/>
    </row>
    <row r="10" spans="1:33" ht="15" customHeight="1" x14ac:dyDescent="0.35">
      <c r="A10" s="43" t="s">
        <v>368</v>
      </c>
      <c r="B10" s="54" t="s">
        <v>117</v>
      </c>
      <c r="AG10" s="51" t="s">
        <v>604</v>
      </c>
    </row>
    <row r="11" spans="1:33" ht="15" customHeight="1" x14ac:dyDescent="0.3">
      <c r="B11" s="53" t="s">
        <v>118</v>
      </c>
      <c r="AG11" s="51" t="s">
        <v>603</v>
      </c>
    </row>
    <row r="12" spans="1:33" ht="15" customHeight="1" x14ac:dyDescent="0.3">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602</v>
      </c>
    </row>
    <row r="13" spans="1:33" ht="15" customHeight="1" thickBot="1" x14ac:dyDescent="0.3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601</v>
      </c>
    </row>
    <row r="14" spans="1:33" ht="15" customHeight="1" thickTop="1" x14ac:dyDescent="0.3"/>
    <row r="15" spans="1:33" ht="15" customHeight="1" x14ac:dyDescent="0.3">
      <c r="B15" s="46" t="s">
        <v>120</v>
      </c>
    </row>
    <row r="16" spans="1:33" ht="15" customHeight="1" x14ac:dyDescent="0.3"/>
    <row r="17" spans="1:33" ht="15" customHeight="1" x14ac:dyDescent="0.3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3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35">
      <c r="A19" s="43" t="s">
        <v>369</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35">
      <c r="A20" s="43" t="s">
        <v>370</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35">
      <c r="A21" s="43" t="s">
        <v>371</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35">
      <c r="A22" s="43" t="s">
        <v>372</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35">
      <c r="A23" s="43" t="s">
        <v>373</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600</v>
      </c>
    </row>
    <row r="24" spans="1:33" ht="15" customHeight="1" x14ac:dyDescent="0.35">
      <c r="A24" s="43" t="s">
        <v>374</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35">
      <c r="A25" s="43" t="s">
        <v>375</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600</v>
      </c>
    </row>
    <row r="26" spans="1:33" ht="15" customHeight="1" x14ac:dyDescent="0.3">
      <c r="A26" s="43" t="s">
        <v>376</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3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35">
      <c r="A28" s="43" t="s">
        <v>377</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35">
      <c r="A29" s="43" t="s">
        <v>378</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35">
      <c r="A30" s="43" t="s">
        <v>379</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5" x14ac:dyDescent="0.35">
      <c r="A31" s="43" t="s">
        <v>380</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5" x14ac:dyDescent="0.35">
      <c r="A32" s="43" t="s">
        <v>499</v>
      </c>
      <c r="B32" s="42" t="s">
        <v>493</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3">
      <c r="A33" s="43" t="s">
        <v>381</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3">
      <c r="A34" s="43" t="s">
        <v>382</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5" x14ac:dyDescent="0.35">
      <c r="A35" s="43" t="s">
        <v>383</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5" x14ac:dyDescent="0.35">
      <c r="B36"/>
      <c r="C36"/>
      <c r="D36"/>
      <c r="E36"/>
      <c r="F36"/>
      <c r="G36"/>
      <c r="H36"/>
      <c r="I36"/>
      <c r="J36"/>
      <c r="K36"/>
      <c r="L36"/>
      <c r="M36"/>
      <c r="N36"/>
      <c r="O36"/>
      <c r="P36"/>
      <c r="Q36"/>
      <c r="R36"/>
      <c r="S36"/>
      <c r="T36"/>
      <c r="U36"/>
      <c r="V36"/>
      <c r="W36"/>
      <c r="X36"/>
      <c r="Y36"/>
      <c r="Z36"/>
      <c r="AA36"/>
      <c r="AB36"/>
      <c r="AC36"/>
      <c r="AD36"/>
      <c r="AE36"/>
      <c r="AF36"/>
      <c r="AG36"/>
    </row>
    <row r="37" spans="1:33" x14ac:dyDescent="0.3">
      <c r="A37" s="43" t="s">
        <v>384</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5" x14ac:dyDescent="0.35">
      <c r="B38"/>
      <c r="C38"/>
      <c r="D38"/>
      <c r="E38"/>
      <c r="F38"/>
      <c r="G38"/>
      <c r="H38"/>
      <c r="I38"/>
      <c r="J38"/>
      <c r="K38"/>
      <c r="L38"/>
      <c r="M38"/>
      <c r="N38"/>
      <c r="O38"/>
      <c r="P38"/>
      <c r="Q38"/>
      <c r="R38"/>
      <c r="S38"/>
      <c r="T38"/>
      <c r="U38"/>
      <c r="V38"/>
      <c r="W38"/>
      <c r="X38"/>
      <c r="Y38"/>
      <c r="Z38"/>
      <c r="AA38"/>
      <c r="AB38"/>
      <c r="AC38"/>
      <c r="AD38"/>
      <c r="AE38"/>
      <c r="AF38"/>
      <c r="AG38"/>
    </row>
    <row r="39" spans="1:33" ht="14.5" x14ac:dyDescent="0.35">
      <c r="B39" s="46" t="s">
        <v>135</v>
      </c>
      <c r="C39"/>
      <c r="D39"/>
      <c r="E39"/>
      <c r="F39"/>
      <c r="G39"/>
      <c r="H39"/>
      <c r="I39"/>
      <c r="J39"/>
      <c r="K39"/>
      <c r="L39"/>
      <c r="M39"/>
      <c r="N39"/>
      <c r="O39"/>
      <c r="P39"/>
      <c r="Q39"/>
      <c r="R39"/>
      <c r="S39"/>
      <c r="T39"/>
      <c r="U39"/>
      <c r="V39"/>
      <c r="W39"/>
      <c r="X39"/>
      <c r="Y39"/>
      <c r="Z39"/>
      <c r="AA39"/>
      <c r="AB39"/>
      <c r="AC39"/>
      <c r="AD39"/>
      <c r="AE39"/>
      <c r="AF39"/>
      <c r="AG39"/>
    </row>
    <row r="40" spans="1:33" ht="14.5" x14ac:dyDescent="0.35">
      <c r="A40" s="43" t="s">
        <v>385</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5" x14ac:dyDescent="0.35">
      <c r="A41" s="43" t="s">
        <v>386</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5" x14ac:dyDescent="0.35">
      <c r="A42" s="43" t="s">
        <v>387</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5" x14ac:dyDescent="0.35">
      <c r="A43" s="43" t="s">
        <v>388</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5" x14ac:dyDescent="0.35">
      <c r="A44" s="43" t="s">
        <v>389</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5" x14ac:dyDescent="0.35">
      <c r="A45" s="43" t="s">
        <v>390</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3">
      <c r="A46" s="43" t="s">
        <v>391</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5" x14ac:dyDescent="0.35">
      <c r="A47" s="43" t="s">
        <v>392</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3">
      <c r="A48" s="43" t="s">
        <v>393</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5" x14ac:dyDescent="0.3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3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35">
      <c r="A51" s="43" t="s">
        <v>394</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35">
      <c r="A52" s="43" t="s">
        <v>395</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35">
      <c r="A53" s="43" t="s">
        <v>396</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35">
      <c r="A54" s="43" t="s">
        <v>397</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35">
      <c r="A55" s="43" t="s">
        <v>398</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35">
      <c r="A56" s="43" t="s">
        <v>399</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3">
      <c r="A57" s="43" t="s">
        <v>400</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3">
      <c r="A58" s="43" t="s">
        <v>401</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3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3">
      <c r="A60" s="43" t="s">
        <v>402</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3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3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35">
      <c r="A63" s="43" t="s">
        <v>403</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35">
      <c r="A64" s="43" t="s">
        <v>404</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35">
      <c r="A65" s="43" t="s">
        <v>405</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5" x14ac:dyDescent="0.35">
      <c r="A66" s="43" t="s">
        <v>406</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3">
      <c r="A67" s="43" t="s">
        <v>407</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35">
      <c r="A68" s="43" t="s">
        <v>408</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3">
      <c r="A69" s="43" t="s">
        <v>409</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3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3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35">
      <c r="B72" s="46" t="s">
        <v>613</v>
      </c>
      <c r="C72"/>
      <c r="D72"/>
      <c r="E72"/>
      <c r="F72"/>
      <c r="G72"/>
      <c r="H72"/>
      <c r="I72"/>
      <c r="J72"/>
      <c r="K72"/>
      <c r="L72"/>
      <c r="M72"/>
      <c r="N72"/>
      <c r="O72"/>
      <c r="P72"/>
      <c r="Q72"/>
      <c r="R72"/>
      <c r="S72"/>
      <c r="T72"/>
      <c r="U72"/>
      <c r="V72"/>
      <c r="W72"/>
      <c r="X72"/>
      <c r="Y72"/>
      <c r="Z72"/>
      <c r="AA72"/>
      <c r="AB72"/>
      <c r="AC72"/>
      <c r="AD72"/>
      <c r="AE72"/>
      <c r="AF72"/>
      <c r="AG72"/>
    </row>
    <row r="73" spans="1:33" ht="14.5" x14ac:dyDescent="0.35">
      <c r="A73" s="43" t="s">
        <v>410</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35">
      <c r="A74" s="43" t="s">
        <v>411</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35">
      <c r="A75" s="43" t="s">
        <v>412</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35">
      <c r="A76" s="43" t="s">
        <v>413</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3">
      <c r="A77" s="43" t="s">
        <v>414</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35">
      <c r="B78" s="46" t="s">
        <v>155</v>
      </c>
      <c r="C78"/>
      <c r="D78"/>
      <c r="E78"/>
      <c r="F78"/>
      <c r="G78"/>
      <c r="H78"/>
      <c r="I78"/>
      <c r="J78"/>
      <c r="K78"/>
      <c r="L78"/>
      <c r="M78"/>
      <c r="N78"/>
      <c r="O78"/>
      <c r="P78"/>
      <c r="Q78"/>
      <c r="R78"/>
      <c r="S78"/>
      <c r="T78"/>
      <c r="U78"/>
      <c r="V78"/>
      <c r="W78"/>
      <c r="X78"/>
      <c r="Y78"/>
      <c r="Z78"/>
      <c r="AA78"/>
      <c r="AB78"/>
      <c r="AC78"/>
      <c r="AD78"/>
      <c r="AE78"/>
      <c r="AF78"/>
      <c r="AG78"/>
    </row>
    <row r="79" spans="1:33" ht="14.5" x14ac:dyDescent="0.35">
      <c r="A79" s="43" t="s">
        <v>415</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35">
      <c r="A80" s="43" t="s">
        <v>416</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5" x14ac:dyDescent="0.35">
      <c r="A81" s="43" t="s">
        <v>417</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35">
      <c r="A82" s="43" t="s">
        <v>418</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3">
      <c r="A83" s="43" t="s">
        <v>419</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3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3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35">
      <c r="B86" s="46" t="s">
        <v>613</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35">
      <c r="A87" s="43" t="s">
        <v>420</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35">
      <c r="A88" s="43" t="s">
        <v>421</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35">
      <c r="A89" s="43" t="s">
        <v>422</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3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35">
      <c r="A91" s="43" t="s">
        <v>423</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5" x14ac:dyDescent="0.35">
      <c r="A92" s="43" t="s">
        <v>424</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35">
      <c r="A93" s="43" t="s">
        <v>425</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3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3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35">
      <c r="A96" s="43" t="s">
        <v>426</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35">
      <c r="A97" s="43" t="s">
        <v>427</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35">
      <c r="A98" s="43" t="s">
        <v>428</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35"/>
    <row r="100" spans="1:33" ht="15" customHeight="1" x14ac:dyDescent="0.3">
      <c r="B100" s="39" t="s">
        <v>557</v>
      </c>
    </row>
    <row r="101" spans="1:33" x14ac:dyDescent="0.3">
      <c r="B101" s="38" t="s">
        <v>546</v>
      </c>
    </row>
    <row r="102" spans="1:33" x14ac:dyDescent="0.3">
      <c r="B102" s="38" t="s">
        <v>547</v>
      </c>
    </row>
    <row r="103" spans="1:33" ht="15" customHeight="1" x14ac:dyDescent="0.3">
      <c r="B103" s="38" t="s">
        <v>548</v>
      </c>
    </row>
    <row r="104" spans="1:33" ht="15" customHeight="1" x14ac:dyDescent="0.3">
      <c r="B104" s="38" t="s">
        <v>549</v>
      </c>
    </row>
    <row r="105" spans="1:33" ht="15" customHeight="1" x14ac:dyDescent="0.3">
      <c r="B105" s="38" t="s">
        <v>550</v>
      </c>
    </row>
    <row r="106" spans="1:33" ht="15" customHeight="1" x14ac:dyDescent="0.3">
      <c r="B106" s="38" t="s">
        <v>551</v>
      </c>
    </row>
    <row r="107" spans="1:33" ht="15" customHeight="1" x14ac:dyDescent="0.3">
      <c r="B107" s="38" t="s">
        <v>164</v>
      </c>
    </row>
    <row r="108" spans="1:33" ht="15" customHeight="1" x14ac:dyDescent="0.3">
      <c r="B108" s="38" t="s">
        <v>552</v>
      </c>
    </row>
    <row r="109" spans="1:33" ht="15" customHeight="1" x14ac:dyDescent="0.3">
      <c r="B109" s="38" t="s">
        <v>76</v>
      </c>
    </row>
    <row r="110" spans="1:33" ht="15" customHeight="1" x14ac:dyDescent="0.3">
      <c r="B110" s="38" t="s">
        <v>77</v>
      </c>
    </row>
    <row r="111" spans="1:33" ht="15" customHeight="1" x14ac:dyDescent="0.3">
      <c r="B111" s="38" t="s">
        <v>553</v>
      </c>
    </row>
    <row r="112" spans="1:33" ht="15" customHeight="1" x14ac:dyDescent="0.3">
      <c r="B112" s="478" t="s">
        <v>558</v>
      </c>
      <c r="C112" s="477"/>
      <c r="D112" s="477"/>
      <c r="E112" s="477"/>
      <c r="F112" s="477"/>
      <c r="G112" s="477"/>
      <c r="H112" s="477"/>
      <c r="I112" s="477"/>
      <c r="J112" s="477"/>
      <c r="K112" s="477"/>
      <c r="L112" s="477"/>
      <c r="M112" s="477"/>
      <c r="N112" s="477"/>
      <c r="O112" s="477"/>
      <c r="P112" s="477"/>
      <c r="Q112" s="477"/>
      <c r="R112" s="477"/>
      <c r="S112" s="477"/>
      <c r="T112" s="477"/>
      <c r="U112" s="477"/>
      <c r="V112" s="477"/>
      <c r="W112" s="477"/>
      <c r="X112" s="477"/>
      <c r="Y112" s="477"/>
      <c r="Z112" s="477"/>
      <c r="AA112" s="477"/>
      <c r="AB112" s="477"/>
      <c r="AC112" s="477"/>
      <c r="AD112" s="477"/>
      <c r="AE112" s="477"/>
      <c r="AF112" s="477"/>
      <c r="AG112" s="477"/>
    </row>
    <row r="113" spans="2:2" ht="15" customHeight="1" x14ac:dyDescent="0.3">
      <c r="B113" s="38" t="s">
        <v>554</v>
      </c>
    </row>
    <row r="114" spans="2:2" ht="15" customHeight="1" x14ac:dyDescent="0.3">
      <c r="B114" s="38" t="s">
        <v>555</v>
      </c>
    </row>
    <row r="115" spans="2:2" ht="15" customHeight="1" x14ac:dyDescent="0.3">
      <c r="B115" s="38" t="s">
        <v>556</v>
      </c>
    </row>
    <row r="116" spans="2:2" ht="15" customHeight="1" x14ac:dyDescent="0.3">
      <c r="B116" s="38" t="s">
        <v>165</v>
      </c>
    </row>
    <row r="117" spans="2:2" ht="15" customHeight="1" x14ac:dyDescent="0.3">
      <c r="B117" s="38" t="s">
        <v>543</v>
      </c>
    </row>
    <row r="118" spans="2:2" ht="15" customHeight="1" x14ac:dyDescent="0.3">
      <c r="B118" s="38" t="s">
        <v>544</v>
      </c>
    </row>
    <row r="119" spans="2:2" ht="15" customHeight="1" x14ac:dyDescent="0.3">
      <c r="B119" s="38" t="s">
        <v>612</v>
      </c>
    </row>
    <row r="120" spans="2:2" ht="15" customHeight="1" x14ac:dyDescent="0.3">
      <c r="B120" s="38" t="s">
        <v>611</v>
      </c>
    </row>
    <row r="121" spans="2:2" ht="15" customHeight="1" x14ac:dyDescent="0.3"/>
    <row r="122" spans="2:2" ht="15" customHeight="1" x14ac:dyDescent="0.3"/>
    <row r="123" spans="2:2" ht="15" customHeight="1" x14ac:dyDescent="0.3"/>
    <row r="124" spans="2:2" ht="15" customHeight="1" x14ac:dyDescent="0.3"/>
    <row r="125" spans="2:2" ht="15" customHeight="1" x14ac:dyDescent="0.3"/>
    <row r="126" spans="2:2" ht="15" customHeight="1" x14ac:dyDescent="0.3"/>
    <row r="127" spans="2:2" ht="15" customHeight="1" x14ac:dyDescent="0.3"/>
    <row r="128" spans="2:2"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41" ht="15" customHeight="1" x14ac:dyDescent="0.3"/>
    <row r="142" ht="15" customHeight="1" x14ac:dyDescent="0.3"/>
    <row r="143" ht="15" customHeight="1" x14ac:dyDescent="0.3"/>
    <row r="144" ht="15" customHeight="1" x14ac:dyDescent="0.3"/>
    <row r="145" ht="15" customHeight="1" x14ac:dyDescent="0.3"/>
    <row r="146" ht="15" customHeight="1" x14ac:dyDescent="0.3"/>
    <row r="147" ht="15" customHeight="1" x14ac:dyDescent="0.3"/>
    <row r="148" ht="15" customHeight="1" x14ac:dyDescent="0.3"/>
    <row r="149"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spans="2:33" ht="15" customHeight="1" x14ac:dyDescent="0.3"/>
    <row r="306" spans="2:33" ht="15" customHeight="1" x14ac:dyDescent="0.3"/>
    <row r="307" spans="2:33" ht="15" customHeight="1" x14ac:dyDescent="0.3"/>
    <row r="308" spans="2:33" ht="15" customHeight="1" x14ac:dyDescent="0.3">
      <c r="B308" s="477"/>
      <c r="C308" s="477"/>
      <c r="D308" s="477"/>
      <c r="E308" s="477"/>
      <c r="F308" s="477"/>
      <c r="G308" s="477"/>
      <c r="H308" s="477"/>
      <c r="I308" s="477"/>
      <c r="J308" s="477"/>
      <c r="K308" s="477"/>
      <c r="L308" s="477"/>
      <c r="M308" s="477"/>
      <c r="N308" s="477"/>
      <c r="O308" s="477"/>
      <c r="P308" s="477"/>
      <c r="Q308" s="477"/>
      <c r="R308" s="477"/>
      <c r="S308" s="477"/>
      <c r="T308" s="477"/>
      <c r="U308" s="477"/>
      <c r="V308" s="477"/>
      <c r="W308" s="477"/>
      <c r="X308" s="477"/>
      <c r="Y308" s="477"/>
      <c r="Z308" s="477"/>
      <c r="AA308" s="477"/>
      <c r="AB308" s="477"/>
      <c r="AC308" s="477"/>
      <c r="AD308" s="477"/>
      <c r="AE308" s="477"/>
      <c r="AF308" s="477"/>
      <c r="AG308" s="477"/>
    </row>
    <row r="309" spans="2:33" ht="15" customHeight="1" x14ac:dyDescent="0.3"/>
    <row r="310" spans="2:33" ht="15" customHeight="1" x14ac:dyDescent="0.3"/>
    <row r="311" spans="2:33" ht="15" customHeight="1" x14ac:dyDescent="0.3"/>
    <row r="312" spans="2:33" ht="15" customHeight="1" x14ac:dyDescent="0.3"/>
    <row r="313" spans="2:33" ht="15" customHeight="1" x14ac:dyDescent="0.3"/>
    <row r="314" spans="2:33" ht="15" customHeight="1" x14ac:dyDescent="0.3"/>
    <row r="315" spans="2:33" ht="15" customHeight="1" x14ac:dyDescent="0.3"/>
    <row r="316" spans="2:33" ht="15" customHeight="1" x14ac:dyDescent="0.3"/>
    <row r="317" spans="2:33" ht="15" customHeight="1" x14ac:dyDescent="0.3"/>
    <row r="318" spans="2:33" ht="15" customHeight="1" x14ac:dyDescent="0.3"/>
    <row r="319" spans="2:33" ht="15" customHeight="1" x14ac:dyDescent="0.3"/>
    <row r="320" spans="2:33"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2"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19" ht="15" customHeight="1" x14ac:dyDescent="0.3"/>
    <row r="420"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3"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3" ht="15" customHeight="1" x14ac:dyDescent="0.3"/>
    <row r="444"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8" ht="15" customHeight="1" x14ac:dyDescent="0.3"/>
    <row r="459" ht="15" customHeight="1" x14ac:dyDescent="0.3"/>
    <row r="460" ht="15" customHeight="1" x14ac:dyDescent="0.3"/>
    <row r="461" ht="15" customHeight="1" x14ac:dyDescent="0.3"/>
    <row r="462" ht="15" customHeight="1" x14ac:dyDescent="0.3"/>
    <row r="463" ht="15" customHeight="1" x14ac:dyDescent="0.3"/>
    <row r="464" ht="15" customHeight="1" x14ac:dyDescent="0.3"/>
    <row r="465" ht="15" customHeight="1" x14ac:dyDescent="0.3"/>
    <row r="466" ht="15" customHeight="1" x14ac:dyDescent="0.3"/>
    <row r="467" ht="15" customHeight="1" x14ac:dyDescent="0.3"/>
    <row r="468" ht="15" customHeight="1" x14ac:dyDescent="0.3"/>
    <row r="469" ht="15" customHeight="1" x14ac:dyDescent="0.3"/>
    <row r="470" ht="15" customHeight="1" x14ac:dyDescent="0.3"/>
    <row r="471" ht="15" customHeight="1" x14ac:dyDescent="0.3"/>
    <row r="472" ht="15"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79" ht="15" customHeight="1" x14ac:dyDescent="0.3"/>
    <row r="480" ht="15" customHeight="1" x14ac:dyDescent="0.3"/>
    <row r="481" ht="15" customHeight="1" x14ac:dyDescent="0.3"/>
    <row r="482" ht="15" customHeight="1" x14ac:dyDescent="0.3"/>
    <row r="483" ht="15" customHeight="1" x14ac:dyDescent="0.3"/>
    <row r="484" ht="15" customHeight="1" x14ac:dyDescent="0.3"/>
    <row r="485" ht="15" customHeight="1" x14ac:dyDescent="0.3"/>
    <row r="486" ht="15" customHeight="1" x14ac:dyDescent="0.3"/>
    <row r="487" ht="15" customHeight="1" x14ac:dyDescent="0.3"/>
    <row r="488" ht="15" customHeight="1" x14ac:dyDescent="0.3"/>
    <row r="489" ht="15" customHeight="1" x14ac:dyDescent="0.3"/>
    <row r="490" ht="15" customHeight="1" x14ac:dyDescent="0.3"/>
    <row r="491" ht="15" customHeight="1" x14ac:dyDescent="0.3"/>
    <row r="492" ht="15" customHeight="1" x14ac:dyDescent="0.3"/>
    <row r="493" ht="15" customHeight="1" x14ac:dyDescent="0.3"/>
    <row r="494" ht="15" customHeight="1" x14ac:dyDescent="0.3"/>
    <row r="495" ht="15" customHeight="1" x14ac:dyDescent="0.3"/>
    <row r="496" ht="15" customHeight="1" x14ac:dyDescent="0.3"/>
    <row r="497" spans="2:33" ht="15" customHeight="1" x14ac:dyDescent="0.3"/>
    <row r="498" spans="2:33" ht="15" customHeight="1" x14ac:dyDescent="0.3"/>
    <row r="499" spans="2:33" ht="15" customHeight="1" x14ac:dyDescent="0.3"/>
    <row r="500" spans="2:33" ht="15" customHeight="1" x14ac:dyDescent="0.3"/>
    <row r="501" spans="2:33" ht="15" customHeight="1" x14ac:dyDescent="0.3"/>
    <row r="502" spans="2:33" ht="15" customHeight="1" x14ac:dyDescent="0.3"/>
    <row r="503" spans="2:33" ht="15" customHeight="1" x14ac:dyDescent="0.3"/>
    <row r="504" spans="2:33" ht="15" customHeight="1" x14ac:dyDescent="0.3"/>
    <row r="505" spans="2:33" ht="15" customHeight="1" x14ac:dyDescent="0.3"/>
    <row r="506" spans="2:33" ht="15" customHeight="1" x14ac:dyDescent="0.3"/>
    <row r="507" spans="2:33" ht="15" customHeight="1" x14ac:dyDescent="0.3"/>
    <row r="508" spans="2:33" ht="15" customHeight="1" x14ac:dyDescent="0.3"/>
    <row r="509" spans="2:33" ht="15" customHeight="1" x14ac:dyDescent="0.3"/>
    <row r="510" spans="2:33" ht="15" customHeight="1" x14ac:dyDescent="0.3"/>
    <row r="511" spans="2:33" ht="15" customHeight="1" x14ac:dyDescent="0.3">
      <c r="B511" s="477"/>
      <c r="C511" s="477"/>
      <c r="D511" s="477"/>
      <c r="E511" s="477"/>
      <c r="F511" s="477"/>
      <c r="G511" s="477"/>
      <c r="H511" s="477"/>
      <c r="I511" s="477"/>
      <c r="J511" s="477"/>
      <c r="K511" s="477"/>
      <c r="L511" s="477"/>
      <c r="M511" s="477"/>
      <c r="N511" s="477"/>
      <c r="O511" s="477"/>
      <c r="P511" s="477"/>
      <c r="Q511" s="477"/>
      <c r="R511" s="477"/>
      <c r="S511" s="477"/>
      <c r="T511" s="477"/>
      <c r="U511" s="477"/>
      <c r="V511" s="477"/>
      <c r="W511" s="477"/>
      <c r="X511" s="477"/>
      <c r="Y511" s="477"/>
      <c r="Z511" s="477"/>
      <c r="AA511" s="477"/>
      <c r="AB511" s="477"/>
      <c r="AC511" s="477"/>
      <c r="AD511" s="477"/>
      <c r="AE511" s="477"/>
      <c r="AF511" s="477"/>
      <c r="AG511" s="477"/>
    </row>
    <row r="512" spans="2:33" ht="15" customHeight="1" x14ac:dyDescent="0.3"/>
    <row r="513" ht="15" customHeight="1" x14ac:dyDescent="0.3"/>
    <row r="514" ht="15" customHeight="1" x14ac:dyDescent="0.3"/>
    <row r="515" ht="15" customHeight="1" x14ac:dyDescent="0.3"/>
    <row r="516" ht="15" customHeight="1" x14ac:dyDescent="0.3"/>
    <row r="517" ht="15" customHeight="1" x14ac:dyDescent="0.3"/>
    <row r="518" ht="15" customHeight="1" x14ac:dyDescent="0.3"/>
    <row r="519" ht="15" customHeight="1" x14ac:dyDescent="0.3"/>
    <row r="520" ht="15" customHeight="1" x14ac:dyDescent="0.3"/>
    <row r="521" ht="15" customHeight="1" x14ac:dyDescent="0.3"/>
    <row r="522" ht="15" customHeight="1" x14ac:dyDescent="0.3"/>
    <row r="523" ht="15" customHeight="1" x14ac:dyDescent="0.3"/>
    <row r="524" ht="15" customHeight="1" x14ac:dyDescent="0.3"/>
    <row r="525" ht="15" customHeight="1" x14ac:dyDescent="0.3"/>
    <row r="526" ht="15" customHeight="1" x14ac:dyDescent="0.3"/>
    <row r="527" ht="15" customHeight="1" x14ac:dyDescent="0.3"/>
    <row r="528" ht="15" customHeight="1" x14ac:dyDescent="0.3"/>
    <row r="529" ht="15" customHeight="1" x14ac:dyDescent="0.3"/>
    <row r="530" ht="15" customHeight="1" x14ac:dyDescent="0.3"/>
    <row r="531" ht="15" customHeight="1" x14ac:dyDescent="0.3"/>
    <row r="532" ht="15" customHeight="1" x14ac:dyDescent="0.3"/>
    <row r="533" ht="15" customHeight="1" x14ac:dyDescent="0.3"/>
    <row r="534" ht="15" customHeight="1" x14ac:dyDescent="0.3"/>
    <row r="535" ht="15" customHeight="1" x14ac:dyDescent="0.3"/>
    <row r="536" ht="15" customHeight="1" x14ac:dyDescent="0.3"/>
    <row r="537" ht="15" customHeight="1" x14ac:dyDescent="0.3"/>
    <row r="538" ht="15" customHeight="1" x14ac:dyDescent="0.3"/>
    <row r="539" ht="15" customHeight="1" x14ac:dyDescent="0.3"/>
    <row r="540" ht="15" customHeight="1" x14ac:dyDescent="0.3"/>
    <row r="541" ht="15" customHeight="1" x14ac:dyDescent="0.3"/>
    <row r="542" ht="15" customHeight="1" x14ac:dyDescent="0.3"/>
    <row r="543" ht="15" customHeight="1" x14ac:dyDescent="0.3"/>
    <row r="544" ht="15" customHeight="1" x14ac:dyDescent="0.3"/>
    <row r="545" ht="15" customHeight="1" x14ac:dyDescent="0.3"/>
    <row r="546" ht="15" customHeight="1" x14ac:dyDescent="0.3"/>
    <row r="547" ht="15" customHeight="1" x14ac:dyDescent="0.3"/>
    <row r="548" ht="15" customHeight="1" x14ac:dyDescent="0.3"/>
    <row r="549" ht="15" customHeight="1" x14ac:dyDescent="0.3"/>
    <row r="550" ht="15" customHeight="1" x14ac:dyDescent="0.3"/>
    <row r="551" ht="15" customHeight="1" x14ac:dyDescent="0.3"/>
    <row r="552" ht="15" customHeight="1" x14ac:dyDescent="0.3"/>
    <row r="553" ht="15" customHeight="1" x14ac:dyDescent="0.3"/>
    <row r="554" ht="15" customHeight="1" x14ac:dyDescent="0.3"/>
    <row r="555" ht="15" customHeight="1" x14ac:dyDescent="0.3"/>
    <row r="556" ht="15" customHeight="1" x14ac:dyDescent="0.3"/>
    <row r="557" ht="15" customHeight="1" x14ac:dyDescent="0.3"/>
    <row r="558" ht="15" customHeight="1" x14ac:dyDescent="0.3"/>
    <row r="559" ht="15" customHeight="1" x14ac:dyDescent="0.3"/>
    <row r="560" ht="15" customHeight="1" x14ac:dyDescent="0.3"/>
    <row r="561" ht="15" customHeight="1" x14ac:dyDescent="0.3"/>
    <row r="562" ht="15" customHeight="1" x14ac:dyDescent="0.3"/>
    <row r="563" ht="15" customHeight="1" x14ac:dyDescent="0.3"/>
    <row r="564" ht="15" customHeight="1" x14ac:dyDescent="0.3"/>
    <row r="565" ht="15" customHeight="1" x14ac:dyDescent="0.3"/>
    <row r="566" ht="15" customHeight="1" x14ac:dyDescent="0.3"/>
    <row r="567" ht="15" customHeight="1" x14ac:dyDescent="0.3"/>
    <row r="568" ht="15" customHeight="1" x14ac:dyDescent="0.3"/>
    <row r="569" ht="15" customHeight="1" x14ac:dyDescent="0.3"/>
    <row r="570" ht="15" customHeight="1" x14ac:dyDescent="0.3"/>
    <row r="571" ht="15" customHeight="1" x14ac:dyDescent="0.3"/>
    <row r="572" ht="15" customHeight="1" x14ac:dyDescent="0.3"/>
    <row r="573" ht="15" customHeight="1" x14ac:dyDescent="0.3"/>
    <row r="574" ht="15" customHeight="1" x14ac:dyDescent="0.3"/>
    <row r="575" ht="15" customHeight="1" x14ac:dyDescent="0.3"/>
    <row r="576" ht="15" customHeight="1" x14ac:dyDescent="0.3"/>
    <row r="577" ht="15" customHeight="1" x14ac:dyDescent="0.3"/>
    <row r="578" ht="15" customHeight="1" x14ac:dyDescent="0.3"/>
    <row r="579" ht="15" customHeight="1" x14ac:dyDescent="0.3"/>
    <row r="580" ht="15" customHeight="1" x14ac:dyDescent="0.3"/>
    <row r="581" ht="15" customHeight="1" x14ac:dyDescent="0.3"/>
    <row r="582" ht="15" customHeight="1" x14ac:dyDescent="0.3"/>
    <row r="583" ht="15" customHeight="1" x14ac:dyDescent="0.3"/>
    <row r="584" ht="15" customHeight="1" x14ac:dyDescent="0.3"/>
    <row r="585" ht="15" customHeight="1" x14ac:dyDescent="0.3"/>
    <row r="586" ht="15" customHeight="1" x14ac:dyDescent="0.3"/>
    <row r="587" ht="15" customHeight="1" x14ac:dyDescent="0.3"/>
    <row r="588" ht="15" customHeight="1" x14ac:dyDescent="0.3"/>
    <row r="589" ht="15" customHeight="1" x14ac:dyDescent="0.3"/>
    <row r="590" ht="15" customHeight="1" x14ac:dyDescent="0.3"/>
    <row r="591" ht="15" customHeight="1" x14ac:dyDescent="0.3"/>
    <row r="592" ht="15" customHeight="1" x14ac:dyDescent="0.3"/>
    <row r="593" ht="15" customHeight="1" x14ac:dyDescent="0.3"/>
    <row r="594" ht="15" customHeight="1" x14ac:dyDescent="0.3"/>
    <row r="595" ht="15" customHeight="1" x14ac:dyDescent="0.3"/>
    <row r="596" ht="15" customHeight="1" x14ac:dyDescent="0.3"/>
    <row r="597" ht="15" customHeight="1" x14ac:dyDescent="0.3"/>
    <row r="598" ht="15"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15" customHeight="1" x14ac:dyDescent="0.3"/>
    <row r="607" ht="15" customHeight="1" x14ac:dyDescent="0.3"/>
    <row r="608" ht="15" customHeight="1" x14ac:dyDescent="0.3"/>
    <row r="609" ht="15" customHeight="1" x14ac:dyDescent="0.3"/>
    <row r="610" ht="15" customHeight="1" x14ac:dyDescent="0.3"/>
    <row r="611" ht="15" customHeight="1" x14ac:dyDescent="0.3"/>
    <row r="612" ht="15" customHeight="1" x14ac:dyDescent="0.3"/>
    <row r="613" ht="15" customHeight="1" x14ac:dyDescent="0.3"/>
    <row r="614" ht="15" customHeight="1" x14ac:dyDescent="0.3"/>
    <row r="615" ht="15" customHeight="1" x14ac:dyDescent="0.3"/>
    <row r="616"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15" customHeight="1" x14ac:dyDescent="0.3"/>
    <row r="624" ht="15" customHeight="1" x14ac:dyDescent="0.3"/>
    <row r="625" ht="15" customHeight="1" x14ac:dyDescent="0.3"/>
    <row r="626" ht="15" customHeight="1" x14ac:dyDescent="0.3"/>
    <row r="627" ht="15" customHeight="1" x14ac:dyDescent="0.3"/>
    <row r="628" ht="15" customHeight="1" x14ac:dyDescent="0.3"/>
    <row r="629" ht="15" customHeight="1" x14ac:dyDescent="0.3"/>
    <row r="630" ht="15" customHeight="1" x14ac:dyDescent="0.3"/>
    <row r="631" ht="15" customHeight="1" x14ac:dyDescent="0.3"/>
    <row r="632" ht="15" customHeight="1" x14ac:dyDescent="0.3"/>
    <row r="633" ht="15" customHeight="1" x14ac:dyDescent="0.3"/>
    <row r="634" ht="15" customHeight="1" x14ac:dyDescent="0.3"/>
    <row r="635" ht="15" customHeight="1" x14ac:dyDescent="0.3"/>
    <row r="636" ht="15" customHeight="1" x14ac:dyDescent="0.3"/>
    <row r="637" ht="15" customHeight="1" x14ac:dyDescent="0.3"/>
    <row r="638" ht="15" customHeight="1" x14ac:dyDescent="0.3"/>
    <row r="639" ht="15" customHeight="1" x14ac:dyDescent="0.3"/>
    <row r="640" ht="15" customHeight="1" x14ac:dyDescent="0.3"/>
    <row r="641" ht="15" customHeight="1" x14ac:dyDescent="0.3"/>
    <row r="642" ht="15" customHeight="1" x14ac:dyDescent="0.3"/>
    <row r="643" ht="15" customHeight="1" x14ac:dyDescent="0.3"/>
    <row r="644" ht="15" customHeight="1" x14ac:dyDescent="0.3"/>
    <row r="645" ht="15"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15" customHeight="1" x14ac:dyDescent="0.3"/>
    <row r="656" ht="15" customHeight="1" x14ac:dyDescent="0.3"/>
    <row r="657" ht="15" customHeight="1" x14ac:dyDescent="0.3"/>
    <row r="658" ht="15" customHeight="1" x14ac:dyDescent="0.3"/>
    <row r="659" ht="15" customHeight="1" x14ac:dyDescent="0.3"/>
    <row r="660" ht="15" customHeight="1" x14ac:dyDescent="0.3"/>
    <row r="661" ht="15" customHeight="1" x14ac:dyDescent="0.3"/>
    <row r="662" ht="15" customHeight="1" x14ac:dyDescent="0.3"/>
    <row r="663" ht="15" customHeight="1" x14ac:dyDescent="0.3"/>
    <row r="664" ht="15"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15" customHeight="1" x14ac:dyDescent="0.3"/>
    <row r="673" ht="15" customHeight="1" x14ac:dyDescent="0.3"/>
    <row r="674" ht="15" customHeight="1" x14ac:dyDescent="0.3"/>
    <row r="675" ht="15" customHeight="1" x14ac:dyDescent="0.3"/>
    <row r="676" ht="15" customHeight="1" x14ac:dyDescent="0.3"/>
    <row r="677" ht="15" customHeight="1" x14ac:dyDescent="0.3"/>
    <row r="678" ht="15" customHeight="1" x14ac:dyDescent="0.3"/>
    <row r="679" ht="15" customHeight="1" x14ac:dyDescent="0.3"/>
    <row r="680" ht="15" customHeight="1" x14ac:dyDescent="0.3"/>
    <row r="681" ht="15" customHeight="1" x14ac:dyDescent="0.3"/>
    <row r="682" ht="15" customHeight="1" x14ac:dyDescent="0.3"/>
    <row r="683" ht="15" customHeight="1" x14ac:dyDescent="0.3"/>
    <row r="684" ht="15" customHeight="1" x14ac:dyDescent="0.3"/>
    <row r="685" ht="15" customHeight="1" x14ac:dyDescent="0.3"/>
    <row r="686" ht="15" customHeight="1" x14ac:dyDescent="0.3"/>
    <row r="687" ht="15" customHeight="1" x14ac:dyDescent="0.3"/>
    <row r="688" ht="15" customHeight="1" x14ac:dyDescent="0.3"/>
    <row r="689" ht="15" customHeight="1" x14ac:dyDescent="0.3"/>
    <row r="690" ht="15" customHeight="1" x14ac:dyDescent="0.3"/>
    <row r="691" ht="15" customHeight="1" x14ac:dyDescent="0.3"/>
    <row r="692" ht="15" customHeight="1" x14ac:dyDescent="0.3"/>
    <row r="693" ht="15" customHeight="1" x14ac:dyDescent="0.3"/>
    <row r="694" ht="15" customHeight="1" x14ac:dyDescent="0.3"/>
    <row r="695" ht="15" customHeight="1" x14ac:dyDescent="0.3"/>
    <row r="696" ht="15" customHeight="1" x14ac:dyDescent="0.3"/>
    <row r="697" ht="15" customHeight="1" x14ac:dyDescent="0.3"/>
    <row r="698" ht="15" customHeight="1" x14ac:dyDescent="0.3"/>
    <row r="699" ht="15" customHeight="1" x14ac:dyDescent="0.3"/>
    <row r="700" ht="15" customHeight="1" x14ac:dyDescent="0.3"/>
    <row r="701" ht="15" customHeight="1" x14ac:dyDescent="0.3"/>
    <row r="702" ht="15" customHeight="1" x14ac:dyDescent="0.3"/>
    <row r="703" ht="15" customHeight="1" x14ac:dyDescent="0.3"/>
    <row r="704" ht="15" customHeight="1" x14ac:dyDescent="0.3"/>
    <row r="705" spans="2:33" ht="15" customHeight="1" x14ac:dyDescent="0.3"/>
    <row r="706" spans="2:33" ht="15" customHeight="1" x14ac:dyDescent="0.3"/>
    <row r="707" spans="2:33" ht="15" customHeight="1" x14ac:dyDescent="0.3"/>
    <row r="708" spans="2:33" ht="15" customHeight="1" x14ac:dyDescent="0.3"/>
    <row r="709" spans="2:33" ht="15" customHeight="1" x14ac:dyDescent="0.3"/>
    <row r="710" spans="2:33" ht="15" customHeight="1" x14ac:dyDescent="0.3"/>
    <row r="711" spans="2:33" ht="15" customHeight="1" x14ac:dyDescent="0.3"/>
    <row r="712" spans="2:33" ht="15" customHeight="1" x14ac:dyDescent="0.3">
      <c r="B712" s="477"/>
      <c r="C712" s="477"/>
      <c r="D712" s="477"/>
      <c r="E712" s="477"/>
      <c r="F712" s="477"/>
      <c r="G712" s="477"/>
      <c r="H712" s="477"/>
      <c r="I712" s="477"/>
      <c r="J712" s="477"/>
      <c r="K712" s="477"/>
      <c r="L712" s="477"/>
      <c r="M712" s="477"/>
      <c r="N712" s="477"/>
      <c r="O712" s="477"/>
      <c r="P712" s="477"/>
      <c r="Q712" s="477"/>
      <c r="R712" s="477"/>
      <c r="S712" s="477"/>
      <c r="T712" s="477"/>
      <c r="U712" s="477"/>
      <c r="V712" s="477"/>
      <c r="W712" s="477"/>
      <c r="X712" s="477"/>
      <c r="Y712" s="477"/>
      <c r="Z712" s="477"/>
      <c r="AA712" s="477"/>
      <c r="AB712" s="477"/>
      <c r="AC712" s="477"/>
      <c r="AD712" s="477"/>
      <c r="AE712" s="477"/>
      <c r="AF712" s="477"/>
      <c r="AG712" s="477"/>
    </row>
    <row r="713" spans="2:33" ht="15" customHeight="1" x14ac:dyDescent="0.3"/>
    <row r="714" spans="2:33" ht="15" customHeight="1" x14ac:dyDescent="0.3"/>
    <row r="715" spans="2:33" ht="15" customHeight="1" x14ac:dyDescent="0.3"/>
    <row r="716" spans="2:33" ht="15" customHeight="1" x14ac:dyDescent="0.3"/>
    <row r="717" spans="2:33" ht="15" customHeight="1" x14ac:dyDescent="0.3"/>
    <row r="718" spans="2:33" ht="15" customHeight="1" x14ac:dyDescent="0.3"/>
    <row r="719" spans="2:33" ht="15" customHeight="1" x14ac:dyDescent="0.3"/>
    <row r="720" spans="2:33" ht="15" customHeight="1" x14ac:dyDescent="0.3"/>
    <row r="721" ht="15" customHeight="1" x14ac:dyDescent="0.3"/>
    <row r="722" ht="15" customHeight="1" x14ac:dyDescent="0.3"/>
    <row r="723" ht="15" customHeight="1" x14ac:dyDescent="0.3"/>
    <row r="724" ht="15" customHeight="1" x14ac:dyDescent="0.3"/>
    <row r="725" ht="15" customHeight="1" x14ac:dyDescent="0.3"/>
    <row r="726" ht="15" customHeight="1" x14ac:dyDescent="0.3"/>
    <row r="727" ht="15" customHeight="1" x14ac:dyDescent="0.3"/>
    <row r="728" ht="15" customHeight="1" x14ac:dyDescent="0.3"/>
    <row r="729" ht="15" customHeight="1" x14ac:dyDescent="0.3"/>
    <row r="730" ht="15" customHeight="1" x14ac:dyDescent="0.3"/>
    <row r="731" ht="15" customHeight="1" x14ac:dyDescent="0.3"/>
    <row r="732" ht="15" customHeight="1" x14ac:dyDescent="0.3"/>
    <row r="733" ht="15" customHeight="1" x14ac:dyDescent="0.3"/>
    <row r="734" ht="15" customHeight="1" x14ac:dyDescent="0.3"/>
    <row r="735" ht="15" customHeight="1" x14ac:dyDescent="0.3"/>
    <row r="736" ht="15" customHeight="1" x14ac:dyDescent="0.3"/>
    <row r="737" ht="15" customHeight="1" x14ac:dyDescent="0.3"/>
    <row r="738" ht="15" customHeight="1" x14ac:dyDescent="0.3"/>
    <row r="739" ht="15" customHeight="1" x14ac:dyDescent="0.3"/>
    <row r="740" ht="15" customHeight="1" x14ac:dyDescent="0.3"/>
    <row r="741" ht="15" customHeight="1" x14ac:dyDescent="0.3"/>
    <row r="742" ht="15" customHeight="1" x14ac:dyDescent="0.3"/>
    <row r="743" ht="15" customHeight="1" x14ac:dyDescent="0.3"/>
    <row r="744" ht="15" customHeight="1" x14ac:dyDescent="0.3"/>
    <row r="745" ht="15" customHeight="1" x14ac:dyDescent="0.3"/>
    <row r="746" ht="15" customHeight="1" x14ac:dyDescent="0.3"/>
    <row r="747" ht="15" customHeight="1" x14ac:dyDescent="0.3"/>
    <row r="748" ht="15" customHeight="1" x14ac:dyDescent="0.3"/>
    <row r="749" ht="15" customHeight="1" x14ac:dyDescent="0.3"/>
    <row r="750" ht="15" customHeight="1" x14ac:dyDescent="0.3"/>
    <row r="751" ht="15" customHeight="1" x14ac:dyDescent="0.3"/>
    <row r="752" ht="15" customHeight="1" x14ac:dyDescent="0.3"/>
    <row r="753" ht="15" customHeight="1" x14ac:dyDescent="0.3"/>
    <row r="754" ht="15" customHeight="1" x14ac:dyDescent="0.3"/>
    <row r="755" ht="15" customHeight="1" x14ac:dyDescent="0.3"/>
    <row r="756" ht="15" customHeight="1" x14ac:dyDescent="0.3"/>
    <row r="757" ht="15" customHeight="1" x14ac:dyDescent="0.3"/>
    <row r="758" ht="15" customHeight="1" x14ac:dyDescent="0.3"/>
    <row r="759" ht="15" customHeight="1" x14ac:dyDescent="0.3"/>
    <row r="760" ht="15" customHeight="1" x14ac:dyDescent="0.3"/>
    <row r="761" ht="15" customHeight="1" x14ac:dyDescent="0.3"/>
    <row r="762" ht="15" customHeight="1" x14ac:dyDescent="0.3"/>
    <row r="763" ht="15" customHeight="1" x14ac:dyDescent="0.3"/>
    <row r="764" ht="15" customHeight="1" x14ac:dyDescent="0.3"/>
    <row r="765" ht="15" customHeight="1" x14ac:dyDescent="0.3"/>
    <row r="766" ht="15" customHeight="1" x14ac:dyDescent="0.3"/>
    <row r="767" ht="15" customHeight="1" x14ac:dyDescent="0.3"/>
    <row r="768" ht="15" customHeight="1" x14ac:dyDescent="0.3"/>
    <row r="769" ht="15" customHeight="1" x14ac:dyDescent="0.3"/>
    <row r="770" ht="15" customHeight="1" x14ac:dyDescent="0.3"/>
    <row r="771" ht="15" customHeight="1" x14ac:dyDescent="0.3"/>
    <row r="772" ht="15" customHeight="1" x14ac:dyDescent="0.3"/>
    <row r="773" ht="15" customHeight="1" x14ac:dyDescent="0.3"/>
    <row r="774" ht="15" customHeight="1" x14ac:dyDescent="0.3"/>
    <row r="775" ht="15" customHeight="1" x14ac:dyDescent="0.3"/>
    <row r="776" ht="15" customHeight="1" x14ac:dyDescent="0.3"/>
    <row r="777" ht="15" customHeight="1" x14ac:dyDescent="0.3"/>
    <row r="778" ht="15" customHeight="1" x14ac:dyDescent="0.3"/>
    <row r="779" ht="15" customHeight="1" x14ac:dyDescent="0.3"/>
    <row r="780" ht="15" customHeight="1" x14ac:dyDescent="0.3"/>
    <row r="781" ht="15" customHeight="1" x14ac:dyDescent="0.3"/>
    <row r="782" ht="15" customHeight="1" x14ac:dyDescent="0.3"/>
    <row r="783" ht="15" customHeight="1" x14ac:dyDescent="0.3"/>
    <row r="784" ht="15" customHeight="1" x14ac:dyDescent="0.3"/>
    <row r="785" ht="15" customHeight="1" x14ac:dyDescent="0.3"/>
    <row r="786" ht="15" customHeight="1" x14ac:dyDescent="0.3"/>
    <row r="787" ht="15" customHeight="1" x14ac:dyDescent="0.3"/>
    <row r="788" ht="15" customHeight="1" x14ac:dyDescent="0.3"/>
    <row r="789" ht="15" customHeight="1" x14ac:dyDescent="0.3"/>
    <row r="790" ht="15" customHeight="1" x14ac:dyDescent="0.3"/>
    <row r="791" ht="15" customHeight="1" x14ac:dyDescent="0.3"/>
    <row r="792" ht="15" customHeight="1" x14ac:dyDescent="0.3"/>
    <row r="793" ht="15" customHeight="1" x14ac:dyDescent="0.3"/>
    <row r="794" ht="15" customHeight="1" x14ac:dyDescent="0.3"/>
    <row r="795" ht="15" customHeight="1" x14ac:dyDescent="0.3"/>
    <row r="796" ht="15" customHeight="1" x14ac:dyDescent="0.3"/>
    <row r="797" ht="15" customHeight="1" x14ac:dyDescent="0.3"/>
    <row r="798" ht="15" customHeight="1" x14ac:dyDescent="0.3"/>
    <row r="799" ht="15" customHeight="1" x14ac:dyDescent="0.3"/>
    <row r="800" ht="15" customHeight="1" x14ac:dyDescent="0.3"/>
    <row r="801" ht="15" customHeight="1" x14ac:dyDescent="0.3"/>
    <row r="802" ht="15" customHeight="1" x14ac:dyDescent="0.3"/>
    <row r="803" ht="15" customHeight="1" x14ac:dyDescent="0.3"/>
    <row r="804" ht="15" customHeight="1" x14ac:dyDescent="0.3"/>
    <row r="805" ht="15" customHeight="1" x14ac:dyDescent="0.3"/>
    <row r="806" ht="15" customHeight="1" x14ac:dyDescent="0.3"/>
    <row r="807" ht="15" customHeight="1" x14ac:dyDescent="0.3"/>
    <row r="808" ht="15" customHeight="1" x14ac:dyDescent="0.3"/>
    <row r="809" ht="15" customHeight="1" x14ac:dyDescent="0.3"/>
    <row r="810" ht="15" customHeight="1" x14ac:dyDescent="0.3"/>
    <row r="811" ht="15" customHeight="1" x14ac:dyDescent="0.3"/>
    <row r="812" ht="15" customHeight="1" x14ac:dyDescent="0.3"/>
    <row r="813" ht="15" customHeight="1" x14ac:dyDescent="0.3"/>
    <row r="814" ht="15" customHeight="1" x14ac:dyDescent="0.3"/>
    <row r="815" ht="15" customHeight="1" x14ac:dyDescent="0.3"/>
    <row r="816" ht="15" customHeight="1" x14ac:dyDescent="0.3"/>
    <row r="817" ht="15" customHeight="1" x14ac:dyDescent="0.3"/>
    <row r="818" ht="15" customHeight="1" x14ac:dyDescent="0.3"/>
    <row r="819" ht="15" customHeight="1" x14ac:dyDescent="0.3"/>
    <row r="820" ht="15" customHeight="1" x14ac:dyDescent="0.3"/>
    <row r="821" ht="15" customHeight="1" x14ac:dyDescent="0.3"/>
    <row r="822" ht="15" customHeight="1" x14ac:dyDescent="0.3"/>
    <row r="823" ht="15" customHeight="1" x14ac:dyDescent="0.3"/>
    <row r="824"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39" ht="15" customHeight="1" x14ac:dyDescent="0.3"/>
    <row r="840" ht="15" customHeight="1" x14ac:dyDescent="0.3"/>
    <row r="841" ht="15" customHeight="1" x14ac:dyDescent="0.3"/>
    <row r="842" ht="15" customHeight="1" x14ac:dyDescent="0.3"/>
    <row r="843" ht="15" customHeight="1" x14ac:dyDescent="0.3"/>
    <row r="844" ht="15" customHeight="1" x14ac:dyDescent="0.3"/>
    <row r="845" ht="15" customHeight="1" x14ac:dyDescent="0.3"/>
    <row r="846" ht="15" customHeight="1" x14ac:dyDescent="0.3"/>
    <row r="847" ht="15" customHeight="1" x14ac:dyDescent="0.3"/>
    <row r="848" ht="15"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6" ht="15" customHeight="1" x14ac:dyDescent="0.3"/>
    <row r="857" ht="15" customHeight="1" x14ac:dyDescent="0.3"/>
    <row r="858" ht="15" customHeight="1" x14ac:dyDescent="0.3"/>
    <row r="859" ht="15" customHeight="1" x14ac:dyDescent="0.3"/>
    <row r="860" ht="15" customHeight="1" x14ac:dyDescent="0.3"/>
    <row r="861" ht="15" customHeight="1" x14ac:dyDescent="0.3"/>
    <row r="862" ht="15" customHeight="1" x14ac:dyDescent="0.3"/>
    <row r="863" ht="15" customHeight="1" x14ac:dyDescent="0.3"/>
    <row r="864" ht="15"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4" ht="15" customHeight="1" x14ac:dyDescent="0.3"/>
    <row r="875" ht="15" customHeight="1" x14ac:dyDescent="0.3"/>
    <row r="876" ht="15" customHeight="1" x14ac:dyDescent="0.3"/>
    <row r="877" ht="15" customHeight="1" x14ac:dyDescent="0.3"/>
    <row r="878" ht="15" customHeight="1" x14ac:dyDescent="0.3"/>
    <row r="879" ht="15" customHeight="1" x14ac:dyDescent="0.3"/>
    <row r="880" ht="15" customHeight="1" x14ac:dyDescent="0.3"/>
    <row r="881" spans="2:33" ht="15" customHeight="1" x14ac:dyDescent="0.3"/>
    <row r="882" spans="2:33" ht="15" customHeight="1" x14ac:dyDescent="0.3"/>
    <row r="883" spans="2:33" ht="15" customHeight="1" x14ac:dyDescent="0.3"/>
    <row r="884" spans="2:33" ht="15" customHeight="1" x14ac:dyDescent="0.3"/>
    <row r="885" spans="2:33" ht="15" customHeight="1" x14ac:dyDescent="0.3"/>
    <row r="886" spans="2:33" ht="15" customHeight="1" x14ac:dyDescent="0.3"/>
    <row r="887" spans="2:33" ht="15" customHeight="1" x14ac:dyDescent="0.3">
      <c r="B887" s="477"/>
      <c r="C887" s="477"/>
      <c r="D887" s="477"/>
      <c r="E887" s="477"/>
      <c r="F887" s="477"/>
      <c r="G887" s="477"/>
      <c r="H887" s="477"/>
      <c r="I887" s="477"/>
      <c r="J887" s="477"/>
      <c r="K887" s="477"/>
      <c r="L887" s="477"/>
      <c r="M887" s="477"/>
      <c r="N887" s="477"/>
      <c r="O887" s="477"/>
      <c r="P887" s="477"/>
      <c r="Q887" s="477"/>
      <c r="R887" s="477"/>
      <c r="S887" s="477"/>
      <c r="T887" s="477"/>
      <c r="U887" s="477"/>
      <c r="V887" s="477"/>
      <c r="W887" s="477"/>
      <c r="X887" s="477"/>
      <c r="Y887" s="477"/>
      <c r="Z887" s="477"/>
      <c r="AA887" s="477"/>
      <c r="AB887" s="477"/>
      <c r="AC887" s="477"/>
      <c r="AD887" s="477"/>
      <c r="AE887" s="477"/>
      <c r="AF887" s="477"/>
      <c r="AG887" s="477"/>
    </row>
    <row r="888" spans="2:33" ht="15" customHeight="1" x14ac:dyDescent="0.3"/>
    <row r="889" spans="2:33" ht="15" customHeight="1" x14ac:dyDescent="0.3"/>
    <row r="890" spans="2:33" ht="15" customHeight="1" x14ac:dyDescent="0.3"/>
    <row r="891" spans="2:33" ht="15" customHeight="1" x14ac:dyDescent="0.3"/>
    <row r="892" spans="2:33" ht="15" customHeight="1" x14ac:dyDescent="0.3"/>
    <row r="893" spans="2:33" ht="15" customHeight="1" x14ac:dyDescent="0.3"/>
    <row r="894" spans="2:33" ht="15" customHeight="1" x14ac:dyDescent="0.3"/>
    <row r="895" spans="2:33" ht="15" customHeight="1" x14ac:dyDescent="0.3"/>
    <row r="896" spans="2:33"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06" ht="15" customHeight="1" x14ac:dyDescent="0.3"/>
    <row r="907" ht="15" customHeight="1" x14ac:dyDescent="0.3"/>
    <row r="908" ht="15" customHeight="1" x14ac:dyDescent="0.3"/>
    <row r="909" ht="15" customHeight="1" x14ac:dyDescent="0.3"/>
    <row r="910" ht="15" customHeight="1" x14ac:dyDescent="0.3"/>
    <row r="911" ht="15" customHeight="1" x14ac:dyDescent="0.3"/>
    <row r="912" ht="15" customHeight="1" x14ac:dyDescent="0.3"/>
    <row r="913" ht="15" customHeight="1" x14ac:dyDescent="0.3"/>
    <row r="914" ht="15" customHeight="1" x14ac:dyDescent="0.3"/>
    <row r="915" ht="15" customHeight="1" x14ac:dyDescent="0.3"/>
    <row r="916" ht="15" customHeight="1" x14ac:dyDescent="0.3"/>
    <row r="917" ht="15" customHeight="1" x14ac:dyDescent="0.3"/>
    <row r="918" ht="15" customHeight="1" x14ac:dyDescent="0.3"/>
    <row r="919" ht="15" customHeight="1" x14ac:dyDescent="0.3"/>
    <row r="920" ht="15" customHeight="1" x14ac:dyDescent="0.3"/>
    <row r="921" ht="15" customHeight="1" x14ac:dyDescent="0.3"/>
    <row r="922" ht="15" customHeight="1" x14ac:dyDescent="0.3"/>
    <row r="923" ht="15" customHeight="1" x14ac:dyDescent="0.3"/>
    <row r="924" ht="15" customHeight="1" x14ac:dyDescent="0.3"/>
    <row r="925" ht="15" customHeight="1" x14ac:dyDescent="0.3"/>
    <row r="926" ht="15" customHeight="1" x14ac:dyDescent="0.3"/>
    <row r="927" ht="15" customHeight="1" x14ac:dyDescent="0.3"/>
    <row r="928" ht="15" customHeight="1" x14ac:dyDescent="0.3"/>
    <row r="929" ht="15" customHeight="1" x14ac:dyDescent="0.3"/>
    <row r="930" ht="15" customHeight="1" x14ac:dyDescent="0.3"/>
    <row r="931" ht="15" customHeight="1" x14ac:dyDescent="0.3"/>
    <row r="932" ht="15" customHeight="1" x14ac:dyDescent="0.3"/>
    <row r="933" ht="15" customHeight="1" x14ac:dyDescent="0.3"/>
    <row r="934" ht="15" customHeight="1" x14ac:dyDescent="0.3"/>
    <row r="935" ht="15" customHeight="1" x14ac:dyDescent="0.3"/>
    <row r="936" ht="15" customHeight="1" x14ac:dyDescent="0.3"/>
    <row r="937" ht="15" customHeight="1" x14ac:dyDescent="0.3"/>
    <row r="938" ht="15" customHeight="1" x14ac:dyDescent="0.3"/>
    <row r="939" ht="15" customHeight="1" x14ac:dyDescent="0.3"/>
    <row r="940" ht="15" customHeight="1" x14ac:dyDescent="0.3"/>
    <row r="941" ht="15" customHeight="1" x14ac:dyDescent="0.3"/>
    <row r="942" ht="15" customHeight="1" x14ac:dyDescent="0.3"/>
    <row r="943" ht="15" customHeight="1" x14ac:dyDescent="0.3"/>
    <row r="944" ht="15" customHeight="1" x14ac:dyDescent="0.3"/>
    <row r="945" ht="15" customHeight="1" x14ac:dyDescent="0.3"/>
    <row r="946" ht="15" customHeight="1" x14ac:dyDescent="0.3"/>
    <row r="947" ht="15" customHeight="1" x14ac:dyDescent="0.3"/>
    <row r="948" ht="15" customHeight="1" x14ac:dyDescent="0.3"/>
    <row r="949" ht="15" customHeight="1" x14ac:dyDescent="0.3"/>
    <row r="950" ht="15" customHeight="1" x14ac:dyDescent="0.3"/>
    <row r="951" ht="15" customHeight="1" x14ac:dyDescent="0.3"/>
    <row r="952" ht="15" customHeight="1" x14ac:dyDescent="0.3"/>
    <row r="953" ht="15" customHeight="1" x14ac:dyDescent="0.3"/>
    <row r="954" ht="15" customHeight="1" x14ac:dyDescent="0.3"/>
    <row r="955" ht="15" customHeight="1" x14ac:dyDescent="0.3"/>
    <row r="956" ht="15" customHeight="1" x14ac:dyDescent="0.3"/>
    <row r="957" ht="15" customHeight="1" x14ac:dyDescent="0.3"/>
    <row r="958" ht="15" customHeight="1" x14ac:dyDescent="0.3"/>
    <row r="959" ht="15" customHeight="1" x14ac:dyDescent="0.3"/>
    <row r="960" ht="15" customHeight="1" x14ac:dyDescent="0.3"/>
    <row r="961" ht="15" customHeight="1" x14ac:dyDescent="0.3"/>
    <row r="962" ht="15" customHeight="1" x14ac:dyDescent="0.3"/>
    <row r="963" ht="15" customHeight="1" x14ac:dyDescent="0.3"/>
    <row r="964" ht="15" customHeight="1" x14ac:dyDescent="0.3"/>
    <row r="965" ht="15" customHeight="1" x14ac:dyDescent="0.3"/>
    <row r="966" ht="15" customHeight="1" x14ac:dyDescent="0.3"/>
    <row r="967" ht="15" customHeight="1" x14ac:dyDescent="0.3"/>
    <row r="968" ht="15" customHeight="1" x14ac:dyDescent="0.3"/>
    <row r="969" ht="15" customHeight="1" x14ac:dyDescent="0.3"/>
    <row r="970" ht="15" customHeight="1" x14ac:dyDescent="0.3"/>
    <row r="971" ht="15" customHeight="1" x14ac:dyDescent="0.3"/>
    <row r="972" ht="15" customHeight="1" x14ac:dyDescent="0.3"/>
    <row r="973" ht="15" customHeight="1" x14ac:dyDescent="0.3"/>
    <row r="974" ht="15" customHeight="1" x14ac:dyDescent="0.3"/>
    <row r="975" ht="15" customHeight="1" x14ac:dyDescent="0.3"/>
    <row r="976" ht="15" customHeight="1" x14ac:dyDescent="0.3"/>
    <row r="977" ht="15" customHeight="1" x14ac:dyDescent="0.3"/>
    <row r="978" ht="15" customHeight="1" x14ac:dyDescent="0.3"/>
    <row r="979" ht="15" customHeight="1" x14ac:dyDescent="0.3"/>
    <row r="980" ht="15" customHeight="1" x14ac:dyDescent="0.3"/>
    <row r="981" ht="15" customHeight="1" x14ac:dyDescent="0.3"/>
    <row r="982" ht="15" customHeight="1" x14ac:dyDescent="0.3"/>
    <row r="983" ht="15" customHeight="1" x14ac:dyDescent="0.3"/>
    <row r="984" ht="15" customHeight="1" x14ac:dyDescent="0.3"/>
    <row r="985" ht="15" customHeight="1" x14ac:dyDescent="0.3"/>
    <row r="986" ht="15" customHeight="1" x14ac:dyDescent="0.3"/>
    <row r="987" ht="15" customHeight="1" x14ac:dyDescent="0.3"/>
    <row r="988" ht="15" customHeight="1" x14ac:dyDescent="0.3"/>
    <row r="989" ht="15" customHeight="1" x14ac:dyDescent="0.3"/>
    <row r="990" ht="15" customHeight="1" x14ac:dyDescent="0.3"/>
    <row r="991" ht="15" customHeight="1" x14ac:dyDescent="0.3"/>
    <row r="992" ht="15" customHeight="1" x14ac:dyDescent="0.3"/>
    <row r="993" ht="15" customHeight="1" x14ac:dyDescent="0.3"/>
    <row r="994" ht="15" customHeight="1" x14ac:dyDescent="0.3"/>
    <row r="995" ht="15" customHeight="1" x14ac:dyDescent="0.3"/>
    <row r="996" ht="15" customHeight="1" x14ac:dyDescent="0.3"/>
    <row r="997" ht="15" customHeight="1" x14ac:dyDescent="0.3"/>
    <row r="998" ht="15" customHeight="1" x14ac:dyDescent="0.3"/>
    <row r="999" ht="15" customHeight="1" x14ac:dyDescent="0.3"/>
    <row r="1000" ht="15" customHeight="1" x14ac:dyDescent="0.3"/>
    <row r="1001" ht="15" customHeight="1" x14ac:dyDescent="0.3"/>
    <row r="1002" ht="15" customHeight="1" x14ac:dyDescent="0.3"/>
    <row r="1003" ht="15" customHeight="1" x14ac:dyDescent="0.3"/>
    <row r="1004" ht="15" customHeight="1" x14ac:dyDescent="0.3"/>
    <row r="1005" ht="15" customHeight="1" x14ac:dyDescent="0.3"/>
    <row r="1006" ht="15" customHeight="1" x14ac:dyDescent="0.3"/>
    <row r="1007" ht="15" customHeight="1" x14ac:dyDescent="0.3"/>
    <row r="1008" ht="15" customHeight="1" x14ac:dyDescent="0.3"/>
    <row r="1009" ht="15" customHeight="1" x14ac:dyDescent="0.3"/>
    <row r="1010" ht="15" customHeight="1" x14ac:dyDescent="0.3"/>
    <row r="1011" ht="15" customHeight="1" x14ac:dyDescent="0.3"/>
    <row r="1012" ht="15" customHeight="1" x14ac:dyDescent="0.3"/>
    <row r="1013" ht="15" customHeight="1" x14ac:dyDescent="0.3"/>
    <row r="1014" ht="15" customHeight="1" x14ac:dyDescent="0.3"/>
    <row r="1015" ht="15" customHeight="1" x14ac:dyDescent="0.3"/>
    <row r="1016" ht="15" customHeight="1" x14ac:dyDescent="0.3"/>
    <row r="1017" ht="15" customHeight="1" x14ac:dyDescent="0.3"/>
    <row r="1018" ht="15" customHeight="1" x14ac:dyDescent="0.3"/>
    <row r="1019" ht="15" customHeight="1" x14ac:dyDescent="0.3"/>
    <row r="1020" ht="15" customHeight="1" x14ac:dyDescent="0.3"/>
    <row r="1021" ht="15" customHeight="1" x14ac:dyDescent="0.3"/>
    <row r="1022" ht="15" customHeight="1" x14ac:dyDescent="0.3"/>
    <row r="1023" ht="15" customHeight="1" x14ac:dyDescent="0.3"/>
    <row r="1024" ht="15" customHeight="1" x14ac:dyDescent="0.3"/>
    <row r="1025" ht="15" customHeight="1" x14ac:dyDescent="0.3"/>
    <row r="1026" ht="15" customHeight="1" x14ac:dyDescent="0.3"/>
    <row r="1027" ht="15" customHeight="1" x14ac:dyDescent="0.3"/>
    <row r="1028" ht="15" customHeight="1" x14ac:dyDescent="0.3"/>
    <row r="1029" ht="15" customHeight="1" x14ac:dyDescent="0.3"/>
    <row r="1030" ht="15" customHeight="1" x14ac:dyDescent="0.3"/>
    <row r="1031" ht="15" customHeight="1" x14ac:dyDescent="0.3"/>
    <row r="1032" ht="15" customHeight="1" x14ac:dyDescent="0.3"/>
    <row r="1033" ht="15" customHeight="1" x14ac:dyDescent="0.3"/>
    <row r="1034" ht="15" customHeight="1" x14ac:dyDescent="0.3"/>
    <row r="1035" ht="15" customHeight="1" x14ac:dyDescent="0.3"/>
    <row r="1036" ht="15" customHeight="1" x14ac:dyDescent="0.3"/>
    <row r="1037" ht="15" customHeight="1" x14ac:dyDescent="0.3"/>
    <row r="1038" ht="15" customHeight="1" x14ac:dyDescent="0.3"/>
    <row r="1039" ht="15" customHeight="1" x14ac:dyDescent="0.3"/>
    <row r="1040" ht="15" customHeight="1" x14ac:dyDescent="0.3"/>
    <row r="1041" ht="15" customHeight="1" x14ac:dyDescent="0.3"/>
    <row r="1042" ht="15" customHeight="1" x14ac:dyDescent="0.3"/>
    <row r="1043" ht="15" customHeight="1" x14ac:dyDescent="0.3"/>
    <row r="1044" ht="15" customHeight="1" x14ac:dyDescent="0.3"/>
    <row r="1045" ht="15" customHeight="1" x14ac:dyDescent="0.3"/>
    <row r="1046" ht="15" customHeight="1" x14ac:dyDescent="0.3"/>
    <row r="1047" ht="15" customHeight="1" x14ac:dyDescent="0.3"/>
    <row r="1048" ht="15" customHeight="1" x14ac:dyDescent="0.3"/>
    <row r="1049" ht="15" customHeight="1" x14ac:dyDescent="0.3"/>
    <row r="1050" ht="15" customHeight="1" x14ac:dyDescent="0.3"/>
    <row r="1051" ht="15" customHeight="1" x14ac:dyDescent="0.3"/>
    <row r="1052" ht="15" customHeight="1" x14ac:dyDescent="0.3"/>
    <row r="1053" ht="15" customHeight="1" x14ac:dyDescent="0.3"/>
    <row r="1054" ht="15" customHeight="1" x14ac:dyDescent="0.3"/>
    <row r="1055" ht="15" customHeight="1" x14ac:dyDescent="0.3"/>
    <row r="1056" ht="15" customHeight="1" x14ac:dyDescent="0.3"/>
    <row r="1057" ht="15" customHeight="1" x14ac:dyDescent="0.3"/>
    <row r="1058" ht="15" customHeight="1" x14ac:dyDescent="0.3"/>
    <row r="1059" ht="15" customHeight="1" x14ac:dyDescent="0.3"/>
    <row r="1060" ht="15" customHeight="1" x14ac:dyDescent="0.3"/>
    <row r="1061" ht="15" customHeight="1" x14ac:dyDescent="0.3"/>
    <row r="1062" ht="15" customHeight="1" x14ac:dyDescent="0.3"/>
    <row r="1063" ht="15" customHeight="1" x14ac:dyDescent="0.3"/>
    <row r="1064" ht="15" customHeight="1" x14ac:dyDescent="0.3"/>
    <row r="1065" ht="15" customHeight="1" x14ac:dyDescent="0.3"/>
    <row r="1066" ht="15" customHeight="1" x14ac:dyDescent="0.3"/>
    <row r="1067" ht="15" customHeight="1" x14ac:dyDescent="0.3"/>
    <row r="1068" ht="15" customHeight="1" x14ac:dyDescent="0.3"/>
    <row r="1069" ht="15" customHeight="1" x14ac:dyDescent="0.3"/>
    <row r="1070" ht="15" customHeight="1" x14ac:dyDescent="0.3"/>
    <row r="1071" ht="15" customHeight="1" x14ac:dyDescent="0.3"/>
    <row r="1072" ht="15" customHeight="1" x14ac:dyDescent="0.3"/>
    <row r="1073" ht="15" customHeight="1" x14ac:dyDescent="0.3"/>
    <row r="1074" ht="15" customHeight="1" x14ac:dyDescent="0.3"/>
    <row r="1075" ht="15" customHeight="1" x14ac:dyDescent="0.3"/>
    <row r="1076" ht="15" customHeight="1" x14ac:dyDescent="0.3"/>
    <row r="1077" ht="15" customHeight="1" x14ac:dyDescent="0.3"/>
    <row r="1078" ht="15" customHeight="1" x14ac:dyDescent="0.3"/>
    <row r="1079" ht="15" customHeight="1" x14ac:dyDescent="0.3"/>
    <row r="1080" ht="15" customHeight="1" x14ac:dyDescent="0.3"/>
    <row r="1081" ht="15" customHeight="1" x14ac:dyDescent="0.3"/>
    <row r="1082" ht="15" customHeight="1" x14ac:dyDescent="0.3"/>
    <row r="1083" ht="15" customHeight="1" x14ac:dyDescent="0.3"/>
    <row r="1084" ht="15" customHeight="1" x14ac:dyDescent="0.3"/>
    <row r="1085" ht="15" customHeight="1" x14ac:dyDescent="0.3"/>
    <row r="1086" ht="15" customHeight="1" x14ac:dyDescent="0.3"/>
    <row r="1087" ht="15" customHeight="1" x14ac:dyDescent="0.3"/>
    <row r="1088" ht="15" customHeight="1" x14ac:dyDescent="0.3"/>
    <row r="1089" spans="2:33" ht="15" customHeight="1" x14ac:dyDescent="0.3"/>
    <row r="1090" spans="2:33" ht="15" customHeight="1" x14ac:dyDescent="0.3"/>
    <row r="1091" spans="2:33" ht="15" customHeight="1" x14ac:dyDescent="0.3"/>
    <row r="1092" spans="2:33" ht="15" customHeight="1" x14ac:dyDescent="0.3"/>
    <row r="1093" spans="2:33" ht="15" customHeight="1" x14ac:dyDescent="0.3"/>
    <row r="1094" spans="2:33" ht="15" customHeight="1" x14ac:dyDescent="0.3"/>
    <row r="1095" spans="2:33" ht="15" customHeight="1" x14ac:dyDescent="0.3"/>
    <row r="1096" spans="2:33" ht="15" customHeight="1" x14ac:dyDescent="0.3"/>
    <row r="1097" spans="2:33" ht="15" customHeight="1" x14ac:dyDescent="0.3"/>
    <row r="1098" spans="2:33" ht="15" customHeight="1" x14ac:dyDescent="0.3"/>
    <row r="1099" spans="2:33" ht="15" customHeight="1" x14ac:dyDescent="0.3"/>
    <row r="1100" spans="2:33" ht="15" customHeight="1" x14ac:dyDescent="0.3">
      <c r="B1100" s="477"/>
      <c r="C1100" s="477"/>
      <c r="D1100" s="477"/>
      <c r="E1100" s="477"/>
      <c r="F1100" s="477"/>
      <c r="G1100" s="477"/>
      <c r="H1100" s="477"/>
      <c r="I1100" s="477"/>
      <c r="J1100" s="477"/>
      <c r="K1100" s="477"/>
      <c r="L1100" s="477"/>
      <c r="M1100" s="477"/>
      <c r="N1100" s="477"/>
      <c r="O1100" s="477"/>
      <c r="P1100" s="477"/>
      <c r="Q1100" s="477"/>
      <c r="R1100" s="477"/>
      <c r="S1100" s="477"/>
      <c r="T1100" s="477"/>
      <c r="U1100" s="477"/>
      <c r="V1100" s="477"/>
      <c r="W1100" s="477"/>
      <c r="X1100" s="477"/>
      <c r="Y1100" s="477"/>
      <c r="Z1100" s="477"/>
      <c r="AA1100" s="477"/>
      <c r="AB1100" s="477"/>
      <c r="AC1100" s="477"/>
      <c r="AD1100" s="477"/>
      <c r="AE1100" s="477"/>
      <c r="AF1100" s="477"/>
      <c r="AG1100" s="477"/>
    </row>
    <row r="1101" spans="2:33" ht="15" customHeight="1" x14ac:dyDescent="0.3"/>
    <row r="1102" spans="2:33" ht="15" customHeight="1" x14ac:dyDescent="0.3"/>
    <row r="1103" spans="2:33" ht="15" customHeight="1" x14ac:dyDescent="0.3"/>
    <row r="1104" spans="2:33" ht="15" customHeight="1" x14ac:dyDescent="0.3"/>
    <row r="1105" ht="15" customHeight="1" x14ac:dyDescent="0.3"/>
    <row r="1106" ht="15" customHeight="1" x14ac:dyDescent="0.3"/>
    <row r="1107" ht="15" customHeight="1" x14ac:dyDescent="0.3"/>
    <row r="1108" ht="15" customHeight="1" x14ac:dyDescent="0.3"/>
    <row r="1109" ht="15" customHeight="1" x14ac:dyDescent="0.3"/>
    <row r="1110" ht="15" customHeight="1" x14ac:dyDescent="0.3"/>
    <row r="1111" ht="15" customHeight="1" x14ac:dyDescent="0.3"/>
    <row r="1112" ht="15" customHeight="1" x14ac:dyDescent="0.3"/>
    <row r="1113" ht="15" customHeight="1" x14ac:dyDescent="0.3"/>
    <row r="1114" ht="15" customHeight="1" x14ac:dyDescent="0.3"/>
    <row r="1115" ht="15" customHeight="1" x14ac:dyDescent="0.3"/>
    <row r="1116" ht="15" customHeight="1" x14ac:dyDescent="0.3"/>
    <row r="1117" ht="15" customHeight="1" x14ac:dyDescent="0.3"/>
    <row r="1118" ht="15" customHeight="1" x14ac:dyDescent="0.3"/>
    <row r="1119" ht="15" customHeight="1" x14ac:dyDescent="0.3"/>
    <row r="1120" ht="15" customHeight="1" x14ac:dyDescent="0.3"/>
    <row r="1121" ht="15" customHeight="1" x14ac:dyDescent="0.3"/>
    <row r="1122" ht="15" customHeight="1" x14ac:dyDescent="0.3"/>
    <row r="1123" ht="15" customHeight="1" x14ac:dyDescent="0.3"/>
    <row r="1124" ht="15" customHeight="1" x14ac:dyDescent="0.3"/>
    <row r="1125" ht="15" customHeight="1" x14ac:dyDescent="0.3"/>
    <row r="1126" ht="15" customHeight="1" x14ac:dyDescent="0.3"/>
    <row r="1127" ht="15" customHeight="1" x14ac:dyDescent="0.3"/>
    <row r="1128" ht="15" customHeight="1" x14ac:dyDescent="0.3"/>
    <row r="1129" ht="15" customHeight="1" x14ac:dyDescent="0.3"/>
    <row r="1130" ht="15" customHeight="1" x14ac:dyDescent="0.3"/>
    <row r="1131" ht="15" customHeight="1" x14ac:dyDescent="0.3"/>
    <row r="1132" ht="15" customHeight="1" x14ac:dyDescent="0.3"/>
    <row r="1133" ht="15" customHeight="1" x14ac:dyDescent="0.3"/>
    <row r="1134" ht="15" customHeight="1" x14ac:dyDescent="0.3"/>
    <row r="1135" ht="15" customHeight="1" x14ac:dyDescent="0.3"/>
    <row r="1136" ht="15" customHeight="1" x14ac:dyDescent="0.3"/>
    <row r="1137" ht="15" customHeight="1" x14ac:dyDescent="0.3"/>
    <row r="1138" ht="15" customHeight="1" x14ac:dyDescent="0.3"/>
    <row r="1139" ht="15" customHeight="1" x14ac:dyDescent="0.3"/>
    <row r="1140" ht="15" customHeight="1" x14ac:dyDescent="0.3"/>
    <row r="1141" ht="15" customHeight="1" x14ac:dyDescent="0.3"/>
    <row r="1142" ht="15" customHeight="1" x14ac:dyDescent="0.3"/>
    <row r="1143" ht="15" customHeight="1" x14ac:dyDescent="0.3"/>
    <row r="1144" ht="15" customHeight="1" x14ac:dyDescent="0.3"/>
    <row r="1145" ht="15" customHeight="1" x14ac:dyDescent="0.3"/>
    <row r="1146" ht="15" customHeight="1" x14ac:dyDescent="0.3"/>
    <row r="1147" ht="15" customHeight="1" x14ac:dyDescent="0.3"/>
    <row r="1148" ht="15" customHeight="1" x14ac:dyDescent="0.3"/>
    <row r="1149" ht="15" customHeight="1" x14ac:dyDescent="0.3"/>
    <row r="1150" ht="15" customHeight="1" x14ac:dyDescent="0.3"/>
    <row r="1151" ht="15" customHeight="1" x14ac:dyDescent="0.3"/>
    <row r="1152" ht="15" customHeight="1" x14ac:dyDescent="0.3"/>
    <row r="1153" ht="15" customHeight="1" x14ac:dyDescent="0.3"/>
    <row r="1154" ht="15" customHeight="1" x14ac:dyDescent="0.3"/>
    <row r="1155" ht="15" customHeight="1" x14ac:dyDescent="0.3"/>
    <row r="1156" ht="15" customHeight="1" x14ac:dyDescent="0.3"/>
    <row r="1157" ht="15" customHeight="1" x14ac:dyDescent="0.3"/>
    <row r="1158" ht="15" customHeight="1" x14ac:dyDescent="0.3"/>
    <row r="1159" ht="15" customHeight="1" x14ac:dyDescent="0.3"/>
    <row r="1160" ht="15" customHeight="1" x14ac:dyDescent="0.3"/>
    <row r="1161" ht="15" customHeight="1" x14ac:dyDescent="0.3"/>
    <row r="1162" ht="15" customHeight="1" x14ac:dyDescent="0.3"/>
    <row r="1163" ht="15" customHeight="1" x14ac:dyDescent="0.3"/>
    <row r="1164" ht="15" customHeight="1" x14ac:dyDescent="0.3"/>
    <row r="1165" ht="15" customHeight="1" x14ac:dyDescent="0.3"/>
    <row r="1166" ht="15" customHeight="1" x14ac:dyDescent="0.3"/>
    <row r="1167" ht="15" customHeight="1" x14ac:dyDescent="0.3"/>
    <row r="1168" ht="15" customHeight="1" x14ac:dyDescent="0.3"/>
    <row r="1169" ht="15" customHeight="1" x14ac:dyDescent="0.3"/>
    <row r="1170" ht="15" customHeight="1" x14ac:dyDescent="0.3"/>
    <row r="1171" ht="15" customHeight="1" x14ac:dyDescent="0.3"/>
    <row r="1172" ht="15" customHeight="1" x14ac:dyDescent="0.3"/>
    <row r="1173" ht="15" customHeight="1" x14ac:dyDescent="0.3"/>
    <row r="1174" ht="15" customHeight="1" x14ac:dyDescent="0.3"/>
    <row r="1175" ht="15" customHeight="1" x14ac:dyDescent="0.3"/>
    <row r="1176" ht="15" customHeight="1" x14ac:dyDescent="0.3"/>
    <row r="1177" ht="15" customHeight="1" x14ac:dyDescent="0.3"/>
    <row r="1178" ht="15" customHeight="1" x14ac:dyDescent="0.3"/>
    <row r="1179" ht="15" customHeight="1" x14ac:dyDescent="0.3"/>
    <row r="1180" ht="15" customHeight="1" x14ac:dyDescent="0.3"/>
    <row r="1181" ht="15" customHeight="1" x14ac:dyDescent="0.3"/>
    <row r="1182" ht="15" customHeight="1" x14ac:dyDescent="0.3"/>
    <row r="1183" ht="15" customHeight="1" x14ac:dyDescent="0.3"/>
    <row r="1184" ht="15" customHeight="1" x14ac:dyDescent="0.3"/>
    <row r="1185" ht="15" customHeight="1" x14ac:dyDescent="0.3"/>
    <row r="1186" ht="15" customHeight="1" x14ac:dyDescent="0.3"/>
    <row r="1187" ht="15" customHeight="1" x14ac:dyDescent="0.3"/>
    <row r="1188" ht="15" customHeight="1" x14ac:dyDescent="0.3"/>
    <row r="1189" ht="15" customHeight="1" x14ac:dyDescent="0.3"/>
    <row r="1190" ht="15" customHeight="1" x14ac:dyDescent="0.3"/>
    <row r="1191" ht="15" customHeight="1" x14ac:dyDescent="0.3"/>
    <row r="1192" ht="15" customHeight="1" x14ac:dyDescent="0.3"/>
    <row r="1193" ht="15" customHeight="1" x14ac:dyDescent="0.3"/>
    <row r="1194" ht="15" customHeight="1" x14ac:dyDescent="0.3"/>
    <row r="1195" ht="15" customHeight="1" x14ac:dyDescent="0.3"/>
    <row r="1196" ht="15" customHeight="1" x14ac:dyDescent="0.3"/>
    <row r="1197" ht="15" customHeight="1" x14ac:dyDescent="0.3"/>
    <row r="1198" ht="15" customHeight="1" x14ac:dyDescent="0.3"/>
    <row r="1199" ht="15" customHeight="1" x14ac:dyDescent="0.3"/>
    <row r="1200" ht="15" customHeight="1" x14ac:dyDescent="0.3"/>
    <row r="1201" ht="15" customHeight="1" x14ac:dyDescent="0.3"/>
    <row r="1202" ht="15" customHeight="1" x14ac:dyDescent="0.3"/>
    <row r="1203" ht="15" customHeight="1" x14ac:dyDescent="0.3"/>
    <row r="1204" ht="15" customHeight="1" x14ac:dyDescent="0.3"/>
    <row r="1205" ht="15" customHeight="1" x14ac:dyDescent="0.3"/>
    <row r="1206" ht="15" customHeight="1" x14ac:dyDescent="0.3"/>
    <row r="1207" ht="15" customHeight="1" x14ac:dyDescent="0.3"/>
    <row r="1208" ht="15" customHeight="1" x14ac:dyDescent="0.3"/>
    <row r="1209" ht="15" customHeight="1" x14ac:dyDescent="0.3"/>
    <row r="1210" ht="15" customHeight="1" x14ac:dyDescent="0.3"/>
    <row r="1211" ht="15" customHeight="1" x14ac:dyDescent="0.3"/>
    <row r="1212" ht="15" customHeight="1" x14ac:dyDescent="0.3"/>
    <row r="1213" ht="15" customHeight="1" x14ac:dyDescent="0.3"/>
    <row r="1214" ht="15" customHeight="1" x14ac:dyDescent="0.3"/>
    <row r="1215" ht="15" customHeight="1" x14ac:dyDescent="0.3"/>
    <row r="1216" ht="15" customHeight="1" x14ac:dyDescent="0.3"/>
    <row r="1217" spans="2:33" ht="15" customHeight="1" x14ac:dyDescent="0.3"/>
    <row r="1218" spans="2:33" ht="15" customHeight="1" x14ac:dyDescent="0.3"/>
    <row r="1219" spans="2:33" ht="15" customHeight="1" x14ac:dyDescent="0.3"/>
    <row r="1220" spans="2:33" ht="15" customHeight="1" x14ac:dyDescent="0.3"/>
    <row r="1221" spans="2:33" ht="15" customHeight="1" x14ac:dyDescent="0.3"/>
    <row r="1222" spans="2:33" ht="15" customHeight="1" x14ac:dyDescent="0.3"/>
    <row r="1223" spans="2:33" ht="15" customHeight="1" x14ac:dyDescent="0.3"/>
    <row r="1224" spans="2:33" ht="15" customHeight="1" x14ac:dyDescent="0.3"/>
    <row r="1225" spans="2:33" ht="15" customHeight="1" x14ac:dyDescent="0.3"/>
    <row r="1226" spans="2:33" ht="15" customHeight="1" x14ac:dyDescent="0.3"/>
    <row r="1227" spans="2:33" ht="15" customHeight="1" x14ac:dyDescent="0.3">
      <c r="B1227" s="477"/>
      <c r="C1227" s="477"/>
      <c r="D1227" s="477"/>
      <c r="E1227" s="477"/>
      <c r="F1227" s="477"/>
      <c r="G1227" s="477"/>
      <c r="H1227" s="477"/>
      <c r="I1227" s="477"/>
      <c r="J1227" s="477"/>
      <c r="K1227" s="477"/>
      <c r="L1227" s="477"/>
      <c r="M1227" s="477"/>
      <c r="N1227" s="477"/>
      <c r="O1227" s="477"/>
      <c r="P1227" s="477"/>
      <c r="Q1227" s="477"/>
      <c r="R1227" s="477"/>
      <c r="S1227" s="477"/>
      <c r="T1227" s="477"/>
      <c r="U1227" s="477"/>
      <c r="V1227" s="477"/>
      <c r="W1227" s="477"/>
      <c r="X1227" s="477"/>
      <c r="Y1227" s="477"/>
      <c r="Z1227" s="477"/>
      <c r="AA1227" s="477"/>
      <c r="AB1227" s="477"/>
      <c r="AC1227" s="477"/>
      <c r="AD1227" s="477"/>
      <c r="AE1227" s="477"/>
      <c r="AF1227" s="477"/>
      <c r="AG1227" s="477"/>
    </row>
    <row r="1228" spans="2:33" ht="15" customHeight="1" x14ac:dyDescent="0.3"/>
    <row r="1229" spans="2:33" ht="15" customHeight="1" x14ac:dyDescent="0.3"/>
    <row r="1230" spans="2:33" ht="15" customHeight="1" x14ac:dyDescent="0.3"/>
    <row r="1231" spans="2:33" ht="15" customHeight="1" x14ac:dyDescent="0.3"/>
    <row r="1232" spans="2:33" ht="15" customHeight="1" x14ac:dyDescent="0.3"/>
    <row r="1233" ht="15" customHeight="1" x14ac:dyDescent="0.3"/>
    <row r="1234" ht="15" customHeight="1" x14ac:dyDescent="0.3"/>
    <row r="1235" ht="15" customHeight="1" x14ac:dyDescent="0.3"/>
    <row r="1236" ht="15" customHeight="1" x14ac:dyDescent="0.3"/>
    <row r="1237" ht="15" customHeight="1" x14ac:dyDescent="0.3"/>
    <row r="1238" ht="15" customHeight="1" x14ac:dyDescent="0.3"/>
    <row r="1239" ht="15" customHeight="1" x14ac:dyDescent="0.3"/>
    <row r="1240" ht="15" customHeight="1" x14ac:dyDescent="0.3"/>
    <row r="1241" ht="15" customHeight="1" x14ac:dyDescent="0.3"/>
    <row r="1242" ht="15" customHeight="1" x14ac:dyDescent="0.3"/>
    <row r="1243" ht="15" customHeight="1" x14ac:dyDescent="0.3"/>
    <row r="1244" ht="15" customHeight="1" x14ac:dyDescent="0.3"/>
    <row r="1245" ht="15" customHeight="1" x14ac:dyDescent="0.3"/>
    <row r="1246" ht="15" customHeight="1" x14ac:dyDescent="0.3"/>
    <row r="1247" ht="15" customHeight="1" x14ac:dyDescent="0.3"/>
    <row r="1248" ht="15" customHeight="1" x14ac:dyDescent="0.3"/>
    <row r="1249" ht="15" customHeight="1" x14ac:dyDescent="0.3"/>
    <row r="1250" ht="15" customHeight="1" x14ac:dyDescent="0.3"/>
    <row r="1251" ht="15" customHeight="1" x14ac:dyDescent="0.3"/>
    <row r="1252" ht="15" customHeight="1" x14ac:dyDescent="0.3"/>
    <row r="1253" ht="15" customHeight="1" x14ac:dyDescent="0.3"/>
    <row r="1254" ht="15" customHeight="1" x14ac:dyDescent="0.3"/>
    <row r="1255" ht="15" customHeight="1" x14ac:dyDescent="0.3"/>
    <row r="1256" ht="15" customHeight="1" x14ac:dyDescent="0.3"/>
    <row r="1257" ht="15" customHeight="1" x14ac:dyDescent="0.3"/>
    <row r="1258" ht="15" customHeight="1" x14ac:dyDescent="0.3"/>
    <row r="1259" ht="15" customHeight="1" x14ac:dyDescent="0.3"/>
    <row r="1260" ht="15" customHeight="1" x14ac:dyDescent="0.3"/>
    <row r="1261" ht="15" customHeight="1" x14ac:dyDescent="0.3"/>
    <row r="1262" ht="15" customHeight="1" x14ac:dyDescent="0.3"/>
    <row r="1263" ht="15" customHeight="1" x14ac:dyDescent="0.3"/>
    <row r="1264" ht="15" customHeight="1" x14ac:dyDescent="0.3"/>
    <row r="1265" ht="15" customHeight="1" x14ac:dyDescent="0.3"/>
    <row r="1266" ht="15" customHeight="1" x14ac:dyDescent="0.3"/>
    <row r="1267" ht="15" customHeight="1" x14ac:dyDescent="0.3"/>
    <row r="1268" ht="15" customHeight="1" x14ac:dyDescent="0.3"/>
    <row r="1269" ht="15" customHeight="1" x14ac:dyDescent="0.3"/>
    <row r="1270" ht="15" customHeight="1" x14ac:dyDescent="0.3"/>
    <row r="1271" ht="15" customHeight="1" x14ac:dyDescent="0.3"/>
    <row r="1272" ht="15" customHeight="1" x14ac:dyDescent="0.3"/>
    <row r="1273" ht="15" customHeight="1" x14ac:dyDescent="0.3"/>
    <row r="1274" ht="15" customHeight="1" x14ac:dyDescent="0.3"/>
    <row r="1275" ht="15" customHeight="1" x14ac:dyDescent="0.3"/>
    <row r="1276" ht="15" customHeight="1" x14ac:dyDescent="0.3"/>
    <row r="1277" ht="15" customHeight="1" x14ac:dyDescent="0.3"/>
    <row r="1278" ht="15" customHeight="1" x14ac:dyDescent="0.3"/>
    <row r="1279" ht="15" customHeight="1" x14ac:dyDescent="0.3"/>
    <row r="1280" ht="15" customHeight="1" x14ac:dyDescent="0.3"/>
    <row r="1281" ht="15" customHeight="1" x14ac:dyDescent="0.3"/>
    <row r="1282" ht="15" customHeight="1" x14ac:dyDescent="0.3"/>
    <row r="1283" ht="15" customHeight="1" x14ac:dyDescent="0.3"/>
    <row r="1284" ht="15" customHeight="1" x14ac:dyDescent="0.3"/>
    <row r="1285" ht="15" customHeight="1" x14ac:dyDescent="0.3"/>
    <row r="1286" ht="15" customHeight="1" x14ac:dyDescent="0.3"/>
    <row r="1287" ht="15" customHeight="1" x14ac:dyDescent="0.3"/>
    <row r="1288" ht="15" customHeight="1" x14ac:dyDescent="0.3"/>
    <row r="1289" ht="15" customHeight="1" x14ac:dyDescent="0.3"/>
    <row r="1290" ht="15" customHeight="1" x14ac:dyDescent="0.3"/>
    <row r="1291" ht="15" customHeight="1" x14ac:dyDescent="0.3"/>
    <row r="1292" ht="15" customHeight="1" x14ac:dyDescent="0.3"/>
    <row r="1293" ht="15" customHeight="1" x14ac:dyDescent="0.3"/>
    <row r="1294" ht="15" customHeight="1" x14ac:dyDescent="0.3"/>
    <row r="1295" ht="15" customHeight="1" x14ac:dyDescent="0.3"/>
    <row r="1296" ht="15" customHeight="1" x14ac:dyDescent="0.3"/>
    <row r="1297" ht="15" customHeight="1" x14ac:dyDescent="0.3"/>
    <row r="1298" ht="15" customHeight="1" x14ac:dyDescent="0.3"/>
    <row r="1299" ht="15" customHeight="1" x14ac:dyDescent="0.3"/>
    <row r="1300" ht="15" customHeight="1" x14ac:dyDescent="0.3"/>
    <row r="1301" ht="15" customHeight="1" x14ac:dyDescent="0.3"/>
    <row r="1302" ht="15" customHeight="1" x14ac:dyDescent="0.3"/>
    <row r="1303" ht="15" customHeight="1" x14ac:dyDescent="0.3"/>
    <row r="1304" ht="15" customHeight="1" x14ac:dyDescent="0.3"/>
    <row r="1305" ht="15" customHeight="1" x14ac:dyDescent="0.3"/>
    <row r="1306" ht="15" customHeight="1" x14ac:dyDescent="0.3"/>
    <row r="1307" ht="15" customHeight="1" x14ac:dyDescent="0.3"/>
    <row r="1308" ht="15" customHeight="1" x14ac:dyDescent="0.3"/>
    <row r="1309" ht="15" customHeight="1" x14ac:dyDescent="0.3"/>
    <row r="1310" ht="15" customHeight="1" x14ac:dyDescent="0.3"/>
    <row r="1311" ht="15" customHeight="1" x14ac:dyDescent="0.3"/>
    <row r="1312" ht="15" customHeight="1" x14ac:dyDescent="0.3"/>
    <row r="1313" ht="15" customHeight="1" x14ac:dyDescent="0.3"/>
    <row r="1314" ht="15" customHeight="1" x14ac:dyDescent="0.3"/>
    <row r="1315" ht="15" customHeight="1" x14ac:dyDescent="0.3"/>
    <row r="1316" ht="15" customHeight="1" x14ac:dyDescent="0.3"/>
    <row r="1317" ht="15" customHeight="1" x14ac:dyDescent="0.3"/>
    <row r="1318" ht="15" customHeight="1" x14ac:dyDescent="0.3"/>
    <row r="1319" ht="15" customHeight="1" x14ac:dyDescent="0.3"/>
    <row r="1320" ht="15" customHeight="1" x14ac:dyDescent="0.3"/>
    <row r="1321" ht="15" customHeight="1" x14ac:dyDescent="0.3"/>
    <row r="1322" ht="15" customHeight="1" x14ac:dyDescent="0.3"/>
    <row r="1323" ht="15" customHeight="1" x14ac:dyDescent="0.3"/>
    <row r="1324" ht="15" customHeight="1" x14ac:dyDescent="0.3"/>
    <row r="1325" ht="15" customHeight="1" x14ac:dyDescent="0.3"/>
    <row r="1326" ht="15" customHeight="1" x14ac:dyDescent="0.3"/>
    <row r="1327" ht="15" customHeight="1" x14ac:dyDescent="0.3"/>
    <row r="1328" ht="15" customHeight="1" x14ac:dyDescent="0.3"/>
    <row r="1329" ht="15" customHeight="1" x14ac:dyDescent="0.3"/>
    <row r="1330" ht="15" customHeight="1" x14ac:dyDescent="0.3"/>
    <row r="1331" ht="15" customHeight="1" x14ac:dyDescent="0.3"/>
    <row r="1332" ht="15" customHeight="1" x14ac:dyDescent="0.3"/>
    <row r="1333" ht="15" customHeight="1" x14ac:dyDescent="0.3"/>
    <row r="1334" ht="15" customHeight="1" x14ac:dyDescent="0.3"/>
    <row r="1335" ht="15" customHeight="1" x14ac:dyDescent="0.3"/>
    <row r="1336" ht="15" customHeight="1" x14ac:dyDescent="0.3"/>
    <row r="1337" ht="15" customHeight="1" x14ac:dyDescent="0.3"/>
    <row r="1338" ht="15" customHeight="1" x14ac:dyDescent="0.3"/>
    <row r="1339" ht="15" customHeight="1" x14ac:dyDescent="0.3"/>
    <row r="1340" ht="15" customHeight="1" x14ac:dyDescent="0.3"/>
    <row r="1341" ht="15" customHeight="1" x14ac:dyDescent="0.3"/>
    <row r="1342" ht="15" customHeight="1" x14ac:dyDescent="0.3"/>
    <row r="1343" ht="15" customHeight="1" x14ac:dyDescent="0.3"/>
    <row r="1344" ht="15" customHeight="1" x14ac:dyDescent="0.3"/>
    <row r="1345" ht="15" customHeight="1" x14ac:dyDescent="0.3"/>
    <row r="1346" ht="15" customHeight="1" x14ac:dyDescent="0.3"/>
    <row r="1347" ht="15" customHeight="1" x14ac:dyDescent="0.3"/>
    <row r="1348" ht="15" customHeight="1" x14ac:dyDescent="0.3"/>
    <row r="1349" ht="15" customHeight="1" x14ac:dyDescent="0.3"/>
    <row r="1350" ht="15" customHeight="1" x14ac:dyDescent="0.3"/>
    <row r="1351" ht="15" customHeight="1" x14ac:dyDescent="0.3"/>
    <row r="1352" ht="15" customHeight="1" x14ac:dyDescent="0.3"/>
    <row r="1353" ht="15" customHeight="1" x14ac:dyDescent="0.3"/>
    <row r="1354" ht="15" customHeight="1" x14ac:dyDescent="0.3"/>
    <row r="1355" ht="15" customHeight="1" x14ac:dyDescent="0.3"/>
    <row r="1356" ht="15" customHeight="1" x14ac:dyDescent="0.3"/>
    <row r="1357" ht="15" customHeight="1" x14ac:dyDescent="0.3"/>
    <row r="1358" ht="15" customHeight="1" x14ac:dyDescent="0.3"/>
    <row r="1359" ht="15" customHeight="1" x14ac:dyDescent="0.3"/>
    <row r="1360" ht="15" customHeight="1" x14ac:dyDescent="0.3"/>
    <row r="1361" ht="15" customHeight="1" x14ac:dyDescent="0.3"/>
    <row r="1362" ht="15" customHeight="1" x14ac:dyDescent="0.3"/>
    <row r="1363" ht="15" customHeight="1" x14ac:dyDescent="0.3"/>
    <row r="1364" ht="15" customHeight="1" x14ac:dyDescent="0.3"/>
    <row r="1365" ht="15" customHeight="1" x14ac:dyDescent="0.3"/>
    <row r="1366" ht="15" customHeight="1" x14ac:dyDescent="0.3"/>
    <row r="1367" ht="15" customHeight="1" x14ac:dyDescent="0.3"/>
    <row r="1368" ht="15" customHeight="1" x14ac:dyDescent="0.3"/>
    <row r="1369" ht="15" customHeight="1" x14ac:dyDescent="0.3"/>
    <row r="1370" ht="15" customHeight="1" x14ac:dyDescent="0.3"/>
    <row r="1371" ht="15" customHeight="1" x14ac:dyDescent="0.3"/>
    <row r="1372" ht="15" customHeight="1" x14ac:dyDescent="0.3"/>
    <row r="1373" ht="15" customHeight="1" x14ac:dyDescent="0.3"/>
    <row r="1374" ht="15" customHeight="1" x14ac:dyDescent="0.3"/>
    <row r="1375" ht="15" customHeight="1" x14ac:dyDescent="0.3"/>
    <row r="1376" ht="15" customHeight="1" x14ac:dyDescent="0.3"/>
    <row r="1377" spans="2:33" ht="15" customHeight="1" x14ac:dyDescent="0.3"/>
    <row r="1378" spans="2:33" ht="15" customHeight="1" x14ac:dyDescent="0.3"/>
    <row r="1379" spans="2:33" ht="15" customHeight="1" x14ac:dyDescent="0.3"/>
    <row r="1380" spans="2:33" ht="15" customHeight="1" x14ac:dyDescent="0.3"/>
    <row r="1381" spans="2:33" ht="15" customHeight="1" x14ac:dyDescent="0.3"/>
    <row r="1382" spans="2:33" ht="15" customHeight="1" x14ac:dyDescent="0.3"/>
    <row r="1383" spans="2:33" ht="15" customHeight="1" x14ac:dyDescent="0.3"/>
    <row r="1384" spans="2:33" ht="15" customHeight="1" x14ac:dyDescent="0.3"/>
    <row r="1385" spans="2:33" ht="15" customHeight="1" x14ac:dyDescent="0.3"/>
    <row r="1386" spans="2:33" ht="15" customHeight="1" x14ac:dyDescent="0.3"/>
    <row r="1387" spans="2:33" ht="15" customHeight="1" x14ac:dyDescent="0.3"/>
    <row r="1388" spans="2:33" ht="15" customHeight="1" x14ac:dyDescent="0.3"/>
    <row r="1389" spans="2:33" ht="15" customHeight="1" x14ac:dyDescent="0.3"/>
    <row r="1390" spans="2:33" ht="15" customHeight="1" x14ac:dyDescent="0.3">
      <c r="B1390" s="477"/>
      <c r="C1390" s="477"/>
      <c r="D1390" s="477"/>
      <c r="E1390" s="477"/>
      <c r="F1390" s="477"/>
      <c r="G1390" s="477"/>
      <c r="H1390" s="477"/>
      <c r="I1390" s="477"/>
      <c r="J1390" s="477"/>
      <c r="K1390" s="477"/>
      <c r="L1390" s="477"/>
      <c r="M1390" s="477"/>
      <c r="N1390" s="477"/>
      <c r="O1390" s="477"/>
      <c r="P1390" s="477"/>
      <c r="Q1390" s="477"/>
      <c r="R1390" s="477"/>
      <c r="S1390" s="477"/>
      <c r="T1390" s="477"/>
      <c r="U1390" s="477"/>
      <c r="V1390" s="477"/>
      <c r="W1390" s="477"/>
      <c r="X1390" s="477"/>
      <c r="Y1390" s="477"/>
      <c r="Z1390" s="477"/>
      <c r="AA1390" s="477"/>
      <c r="AB1390" s="477"/>
      <c r="AC1390" s="477"/>
      <c r="AD1390" s="477"/>
      <c r="AE1390" s="477"/>
      <c r="AF1390" s="477"/>
      <c r="AG1390" s="477"/>
    </row>
    <row r="1391" spans="2:33" ht="15" customHeight="1" x14ac:dyDescent="0.3"/>
    <row r="1392" spans="2:33" ht="15" customHeight="1" x14ac:dyDescent="0.3"/>
    <row r="1393" ht="15" customHeight="1" x14ac:dyDescent="0.3"/>
    <row r="1394" ht="15" customHeight="1" x14ac:dyDescent="0.3"/>
    <row r="1395" ht="15" customHeight="1" x14ac:dyDescent="0.3"/>
    <row r="1396" ht="15" customHeight="1" x14ac:dyDescent="0.3"/>
    <row r="1397" ht="15" customHeight="1" x14ac:dyDescent="0.3"/>
    <row r="1398" ht="15" customHeight="1" x14ac:dyDescent="0.3"/>
    <row r="1399" ht="15" customHeight="1" x14ac:dyDescent="0.3"/>
    <row r="1400" ht="15" customHeight="1" x14ac:dyDescent="0.3"/>
    <row r="1401" ht="15" customHeight="1" x14ac:dyDescent="0.3"/>
    <row r="1402" ht="15" customHeight="1" x14ac:dyDescent="0.3"/>
    <row r="1403" ht="15" customHeight="1" x14ac:dyDescent="0.3"/>
    <row r="1404" ht="15" customHeight="1" x14ac:dyDescent="0.3"/>
    <row r="1405" ht="15" customHeight="1" x14ac:dyDescent="0.3"/>
    <row r="1406" ht="15" customHeight="1" x14ac:dyDescent="0.3"/>
    <row r="1407" ht="15" customHeight="1" x14ac:dyDescent="0.3"/>
    <row r="1408" ht="15" customHeight="1" x14ac:dyDescent="0.3"/>
    <row r="1409" ht="15" customHeight="1" x14ac:dyDescent="0.3"/>
    <row r="1410" ht="15" customHeight="1" x14ac:dyDescent="0.3"/>
    <row r="1411" ht="15" customHeight="1" x14ac:dyDescent="0.3"/>
    <row r="1412" ht="15" customHeight="1" x14ac:dyDescent="0.3"/>
    <row r="1413" ht="15" customHeight="1" x14ac:dyDescent="0.3"/>
    <row r="1414" ht="15" customHeight="1" x14ac:dyDescent="0.3"/>
    <row r="1415" ht="15" customHeight="1" x14ac:dyDescent="0.3"/>
    <row r="1416" ht="15" customHeight="1" x14ac:dyDescent="0.3"/>
    <row r="1417" ht="15" customHeight="1" x14ac:dyDescent="0.3"/>
    <row r="1418" ht="15" customHeight="1" x14ac:dyDescent="0.3"/>
    <row r="1419" ht="15" customHeight="1" x14ac:dyDescent="0.3"/>
    <row r="1420" ht="15" customHeight="1" x14ac:dyDescent="0.3"/>
    <row r="1421" ht="15" customHeight="1" x14ac:dyDescent="0.3"/>
    <row r="1422" ht="15" customHeight="1" x14ac:dyDescent="0.3"/>
    <row r="1423" ht="15" customHeight="1" x14ac:dyDescent="0.3"/>
    <row r="1424" ht="15" customHeight="1" x14ac:dyDescent="0.3"/>
    <row r="1425" ht="15" customHeight="1" x14ac:dyDescent="0.3"/>
    <row r="1426" ht="15" customHeight="1" x14ac:dyDescent="0.3"/>
    <row r="1427" ht="15" customHeight="1" x14ac:dyDescent="0.3"/>
    <row r="1428" ht="15" customHeight="1" x14ac:dyDescent="0.3"/>
    <row r="1429" ht="15" customHeight="1" x14ac:dyDescent="0.3"/>
    <row r="1430" ht="15" customHeight="1" x14ac:dyDescent="0.3"/>
    <row r="1431" ht="15" customHeight="1" x14ac:dyDescent="0.3"/>
    <row r="1432" ht="15" customHeight="1" x14ac:dyDescent="0.3"/>
    <row r="1433" ht="15" customHeight="1" x14ac:dyDescent="0.3"/>
    <row r="1434" ht="15" customHeight="1" x14ac:dyDescent="0.3"/>
    <row r="1435" ht="15" customHeight="1" x14ac:dyDescent="0.3"/>
    <row r="1436" ht="15" customHeight="1" x14ac:dyDescent="0.3"/>
    <row r="1437" ht="15" customHeight="1" x14ac:dyDescent="0.3"/>
    <row r="1438" ht="15" customHeight="1" x14ac:dyDescent="0.3"/>
    <row r="1439" ht="15" customHeight="1" x14ac:dyDescent="0.3"/>
    <row r="1440" ht="15" customHeight="1" x14ac:dyDescent="0.3"/>
    <row r="1441" ht="15" customHeight="1" x14ac:dyDescent="0.3"/>
    <row r="1442" ht="15" customHeight="1" x14ac:dyDescent="0.3"/>
    <row r="1443" ht="15" customHeight="1" x14ac:dyDescent="0.3"/>
    <row r="1444" ht="15" customHeight="1" x14ac:dyDescent="0.3"/>
    <row r="1445" ht="15" customHeight="1" x14ac:dyDescent="0.3"/>
    <row r="1446" ht="15" customHeight="1" x14ac:dyDescent="0.3"/>
    <row r="1447" ht="15" customHeight="1" x14ac:dyDescent="0.3"/>
    <row r="1448" ht="15" customHeight="1" x14ac:dyDescent="0.3"/>
    <row r="1449" ht="15" customHeight="1" x14ac:dyDescent="0.3"/>
    <row r="1450" ht="15" customHeight="1" x14ac:dyDescent="0.3"/>
    <row r="1451" ht="15" customHeight="1" x14ac:dyDescent="0.3"/>
    <row r="1452" ht="15" customHeight="1" x14ac:dyDescent="0.3"/>
    <row r="1453" ht="15" customHeight="1" x14ac:dyDescent="0.3"/>
    <row r="1454" ht="15" customHeight="1" x14ac:dyDescent="0.3"/>
    <row r="1455" ht="15" customHeight="1" x14ac:dyDescent="0.3"/>
    <row r="1456" ht="15" customHeight="1" x14ac:dyDescent="0.3"/>
    <row r="1457" ht="15" customHeight="1" x14ac:dyDescent="0.3"/>
    <row r="1458" ht="15" customHeight="1" x14ac:dyDescent="0.3"/>
    <row r="1459" ht="15" customHeight="1" x14ac:dyDescent="0.3"/>
    <row r="1460" ht="15" customHeight="1" x14ac:dyDescent="0.3"/>
    <row r="1461" ht="15" customHeight="1" x14ac:dyDescent="0.3"/>
    <row r="1462" ht="15" customHeight="1" x14ac:dyDescent="0.3"/>
    <row r="1463" ht="15" customHeight="1" x14ac:dyDescent="0.3"/>
    <row r="1464" ht="15" customHeight="1" x14ac:dyDescent="0.3"/>
    <row r="1465" ht="15" customHeight="1" x14ac:dyDescent="0.3"/>
    <row r="1466" ht="15" customHeight="1" x14ac:dyDescent="0.3"/>
    <row r="1467" ht="15" customHeight="1" x14ac:dyDescent="0.3"/>
    <row r="1468" ht="15" customHeight="1" x14ac:dyDescent="0.3"/>
    <row r="1469" ht="15" customHeight="1" x14ac:dyDescent="0.3"/>
    <row r="1470" ht="15" customHeight="1" x14ac:dyDescent="0.3"/>
    <row r="1471" ht="15" customHeight="1" x14ac:dyDescent="0.3"/>
    <row r="1472" ht="15" customHeight="1" x14ac:dyDescent="0.3"/>
    <row r="1473" ht="15" customHeight="1" x14ac:dyDescent="0.3"/>
    <row r="1474" ht="15" customHeight="1" x14ac:dyDescent="0.3"/>
    <row r="1475" ht="15" customHeight="1" x14ac:dyDescent="0.3"/>
    <row r="1476" ht="15" customHeight="1" x14ac:dyDescent="0.3"/>
    <row r="1477" ht="15" customHeight="1" x14ac:dyDescent="0.3"/>
    <row r="1478" ht="15" customHeight="1" x14ac:dyDescent="0.3"/>
    <row r="1479" ht="15" customHeight="1" x14ac:dyDescent="0.3"/>
    <row r="1480" ht="15" customHeight="1" x14ac:dyDescent="0.3"/>
    <row r="1481" ht="15" customHeight="1" x14ac:dyDescent="0.3"/>
    <row r="1482" ht="15" customHeight="1" x14ac:dyDescent="0.3"/>
    <row r="1483" ht="15" customHeight="1" x14ac:dyDescent="0.3"/>
    <row r="1484" ht="15" customHeight="1" x14ac:dyDescent="0.3"/>
    <row r="1485" ht="15" customHeight="1" x14ac:dyDescent="0.3"/>
    <row r="1486" ht="15" customHeight="1" x14ac:dyDescent="0.3"/>
    <row r="1487" ht="15" customHeight="1" x14ac:dyDescent="0.3"/>
    <row r="1488" ht="15" customHeight="1" x14ac:dyDescent="0.3"/>
    <row r="1489" spans="2:33" ht="15" customHeight="1" x14ac:dyDescent="0.3"/>
    <row r="1490" spans="2:33" ht="15" customHeight="1" x14ac:dyDescent="0.3"/>
    <row r="1491" spans="2:33" ht="15" customHeight="1" x14ac:dyDescent="0.3"/>
    <row r="1492" spans="2:33" ht="15" customHeight="1" x14ac:dyDescent="0.3"/>
    <row r="1493" spans="2:33" ht="15" customHeight="1" x14ac:dyDescent="0.3"/>
    <row r="1494" spans="2:33" ht="15" customHeight="1" x14ac:dyDescent="0.3"/>
    <row r="1495" spans="2:33" ht="15" customHeight="1" x14ac:dyDescent="0.3"/>
    <row r="1496" spans="2:33" ht="15" customHeight="1" x14ac:dyDescent="0.3"/>
    <row r="1497" spans="2:33" ht="15" customHeight="1" x14ac:dyDescent="0.3"/>
    <row r="1498" spans="2:33" ht="15" customHeight="1" x14ac:dyDescent="0.3"/>
    <row r="1499" spans="2:33" ht="15" customHeight="1" x14ac:dyDescent="0.3"/>
    <row r="1500" spans="2:33" ht="15" customHeight="1" x14ac:dyDescent="0.3"/>
    <row r="1501" spans="2:33" ht="15" customHeight="1" x14ac:dyDescent="0.3"/>
    <row r="1502" spans="2:33" ht="15" customHeight="1" x14ac:dyDescent="0.3">
      <c r="B1502" s="477"/>
      <c r="C1502" s="477"/>
      <c r="D1502" s="477"/>
      <c r="E1502" s="477"/>
      <c r="F1502" s="477"/>
      <c r="G1502" s="477"/>
      <c r="H1502" s="477"/>
      <c r="I1502" s="477"/>
      <c r="J1502" s="477"/>
      <c r="K1502" s="477"/>
      <c r="L1502" s="477"/>
      <c r="M1502" s="477"/>
      <c r="N1502" s="477"/>
      <c r="O1502" s="477"/>
      <c r="P1502" s="477"/>
      <c r="Q1502" s="477"/>
      <c r="R1502" s="477"/>
      <c r="S1502" s="477"/>
      <c r="T1502" s="477"/>
      <c r="U1502" s="477"/>
      <c r="V1502" s="477"/>
      <c r="W1502" s="477"/>
      <c r="X1502" s="477"/>
      <c r="Y1502" s="477"/>
      <c r="Z1502" s="477"/>
      <c r="AA1502" s="477"/>
      <c r="AB1502" s="477"/>
      <c r="AC1502" s="477"/>
      <c r="AD1502" s="477"/>
      <c r="AE1502" s="477"/>
      <c r="AF1502" s="477"/>
      <c r="AG1502" s="477"/>
    </row>
    <row r="1503" spans="2:33" ht="15" customHeight="1" x14ac:dyDescent="0.3"/>
    <row r="1504" spans="2:33" ht="15" customHeight="1" x14ac:dyDescent="0.3"/>
    <row r="1505" ht="15" customHeight="1" x14ac:dyDescent="0.3"/>
    <row r="1506" ht="15" customHeight="1" x14ac:dyDescent="0.3"/>
    <row r="1507" ht="15" customHeight="1" x14ac:dyDescent="0.3"/>
    <row r="1508" ht="15" customHeight="1" x14ac:dyDescent="0.3"/>
    <row r="1509" ht="15" customHeight="1" x14ac:dyDescent="0.3"/>
    <row r="1510" ht="15" customHeight="1" x14ac:dyDescent="0.3"/>
    <row r="1511" ht="15" customHeight="1" x14ac:dyDescent="0.3"/>
    <row r="1512" ht="15" customHeight="1" x14ac:dyDescent="0.3"/>
    <row r="1513" ht="15" customHeight="1" x14ac:dyDescent="0.3"/>
    <row r="1514" ht="15" customHeight="1" x14ac:dyDescent="0.3"/>
    <row r="1515" ht="15" customHeight="1" x14ac:dyDescent="0.3"/>
    <row r="1516" ht="15" customHeight="1" x14ac:dyDescent="0.3"/>
    <row r="1517" ht="15" customHeight="1" x14ac:dyDescent="0.3"/>
    <row r="1518" ht="15" customHeight="1" x14ac:dyDescent="0.3"/>
    <row r="1519" ht="15" customHeight="1" x14ac:dyDescent="0.3"/>
    <row r="1520" ht="15" customHeight="1" x14ac:dyDescent="0.3"/>
    <row r="1521" ht="15" customHeight="1" x14ac:dyDescent="0.3"/>
    <row r="1522" ht="15" customHeight="1" x14ac:dyDescent="0.3"/>
    <row r="1523" ht="15" customHeight="1" x14ac:dyDescent="0.3"/>
    <row r="1524" ht="15" customHeight="1" x14ac:dyDescent="0.3"/>
    <row r="1525" ht="15" customHeight="1" x14ac:dyDescent="0.3"/>
    <row r="1526" ht="15" customHeight="1" x14ac:dyDescent="0.3"/>
    <row r="1527" ht="15" customHeight="1" x14ac:dyDescent="0.3"/>
    <row r="1528" ht="15" customHeight="1" x14ac:dyDescent="0.3"/>
    <row r="1529" ht="15" customHeight="1" x14ac:dyDescent="0.3"/>
    <row r="1530" ht="15" customHeight="1" x14ac:dyDescent="0.3"/>
    <row r="1531" ht="15" customHeight="1" x14ac:dyDescent="0.3"/>
    <row r="1532" ht="15" customHeight="1" x14ac:dyDescent="0.3"/>
    <row r="1533" ht="15" customHeight="1" x14ac:dyDescent="0.3"/>
    <row r="1534" ht="15" customHeight="1" x14ac:dyDescent="0.3"/>
    <row r="1535" ht="15" customHeight="1" x14ac:dyDescent="0.3"/>
    <row r="1536" ht="15" customHeight="1" x14ac:dyDescent="0.3"/>
    <row r="1537" ht="15" customHeight="1" x14ac:dyDescent="0.3"/>
    <row r="1538" ht="15" customHeight="1" x14ac:dyDescent="0.3"/>
    <row r="1539" ht="15" customHeight="1" x14ac:dyDescent="0.3"/>
    <row r="1540" ht="15" customHeight="1" x14ac:dyDescent="0.3"/>
    <row r="1541" ht="15" customHeight="1" x14ac:dyDescent="0.3"/>
    <row r="1542" ht="15" customHeight="1" x14ac:dyDescent="0.3"/>
    <row r="1543" ht="15" customHeight="1" x14ac:dyDescent="0.3"/>
    <row r="1544" ht="15" customHeight="1" x14ac:dyDescent="0.3"/>
    <row r="1545" ht="15" customHeight="1" x14ac:dyDescent="0.3"/>
    <row r="1546" ht="15" customHeight="1" x14ac:dyDescent="0.3"/>
    <row r="1547" ht="15" customHeight="1" x14ac:dyDescent="0.3"/>
    <row r="1548" ht="15" customHeight="1" x14ac:dyDescent="0.3"/>
    <row r="1549" ht="15" customHeight="1" x14ac:dyDescent="0.3"/>
    <row r="1550" ht="15" customHeight="1" x14ac:dyDescent="0.3"/>
    <row r="1551" ht="15" customHeight="1" x14ac:dyDescent="0.3"/>
    <row r="1552" ht="15" customHeight="1" x14ac:dyDescent="0.3"/>
    <row r="1553" ht="15" customHeight="1" x14ac:dyDescent="0.3"/>
    <row r="1554" ht="15" customHeight="1" x14ac:dyDescent="0.3"/>
    <row r="1555" ht="15" customHeight="1" x14ac:dyDescent="0.3"/>
    <row r="1556" ht="15" customHeight="1" x14ac:dyDescent="0.3"/>
    <row r="1557" ht="15" customHeight="1" x14ac:dyDescent="0.3"/>
    <row r="1558" ht="15" customHeight="1" x14ac:dyDescent="0.3"/>
    <row r="1559" ht="15" customHeight="1" x14ac:dyDescent="0.3"/>
    <row r="1560" ht="15" customHeight="1" x14ac:dyDescent="0.3"/>
    <row r="1561" ht="15" customHeight="1" x14ac:dyDescent="0.3"/>
    <row r="1562" ht="15" customHeight="1" x14ac:dyDescent="0.3"/>
    <row r="1563" ht="15" customHeight="1" x14ac:dyDescent="0.3"/>
    <row r="1564" ht="15" customHeight="1" x14ac:dyDescent="0.3"/>
    <row r="1565" ht="15" customHeight="1" x14ac:dyDescent="0.3"/>
    <row r="1566" ht="15" customHeight="1" x14ac:dyDescent="0.3"/>
    <row r="1567" ht="15" customHeight="1" x14ac:dyDescent="0.3"/>
    <row r="1568" ht="15" customHeight="1" x14ac:dyDescent="0.3"/>
    <row r="1569" ht="15" customHeight="1" x14ac:dyDescent="0.3"/>
    <row r="1570" ht="15" customHeight="1" x14ac:dyDescent="0.3"/>
    <row r="1571" ht="15" customHeight="1" x14ac:dyDescent="0.3"/>
    <row r="1572" ht="15" customHeight="1" x14ac:dyDescent="0.3"/>
    <row r="1573" ht="15" customHeight="1" x14ac:dyDescent="0.3"/>
    <row r="1574" ht="15" customHeight="1" x14ac:dyDescent="0.3"/>
    <row r="1575" ht="15" customHeight="1" x14ac:dyDescent="0.3"/>
    <row r="1576" ht="15" customHeight="1" x14ac:dyDescent="0.3"/>
    <row r="1577" ht="15" customHeight="1" x14ac:dyDescent="0.3"/>
    <row r="1578" ht="15" customHeight="1" x14ac:dyDescent="0.3"/>
    <row r="1579" ht="15" customHeight="1" x14ac:dyDescent="0.3"/>
    <row r="1580" ht="15" customHeight="1" x14ac:dyDescent="0.3"/>
    <row r="1581" ht="15" customHeight="1" x14ac:dyDescent="0.3"/>
    <row r="1582" ht="15" customHeight="1" x14ac:dyDescent="0.3"/>
    <row r="1583" ht="15" customHeight="1" x14ac:dyDescent="0.3"/>
    <row r="1584" ht="15" customHeight="1" x14ac:dyDescent="0.3"/>
    <row r="1585" ht="15" customHeight="1" x14ac:dyDescent="0.3"/>
    <row r="1586" ht="15" customHeight="1" x14ac:dyDescent="0.3"/>
    <row r="1587" ht="15" customHeight="1" x14ac:dyDescent="0.3"/>
    <row r="1588" ht="15" customHeight="1" x14ac:dyDescent="0.3"/>
    <row r="1589" ht="15" customHeight="1" x14ac:dyDescent="0.3"/>
    <row r="1590" ht="15" customHeight="1" x14ac:dyDescent="0.3"/>
    <row r="1591" ht="15" customHeight="1" x14ac:dyDescent="0.3"/>
    <row r="1592" ht="15" customHeight="1" x14ac:dyDescent="0.3"/>
    <row r="1593" ht="15" customHeight="1" x14ac:dyDescent="0.3"/>
    <row r="1594" ht="15" customHeight="1" x14ac:dyDescent="0.3"/>
    <row r="1595" ht="15" customHeight="1" x14ac:dyDescent="0.3"/>
    <row r="1596" ht="15" customHeight="1" x14ac:dyDescent="0.3"/>
    <row r="1597" ht="15" customHeight="1" x14ac:dyDescent="0.3"/>
    <row r="1598" ht="15" customHeight="1" x14ac:dyDescent="0.3"/>
    <row r="1599" ht="15" customHeight="1" x14ac:dyDescent="0.3"/>
    <row r="1600" ht="15" customHeight="1" x14ac:dyDescent="0.3"/>
    <row r="1601" spans="2:33" ht="15" customHeight="1" x14ac:dyDescent="0.3"/>
    <row r="1602" spans="2:33" ht="15" customHeight="1" x14ac:dyDescent="0.3"/>
    <row r="1603" spans="2:33" ht="15" customHeight="1" x14ac:dyDescent="0.3"/>
    <row r="1604" spans="2:33" ht="15" customHeight="1" x14ac:dyDescent="0.3">
      <c r="B1604" s="477"/>
      <c r="C1604" s="477"/>
      <c r="D1604" s="477"/>
      <c r="E1604" s="477"/>
      <c r="F1604" s="477"/>
      <c r="G1604" s="477"/>
      <c r="H1604" s="477"/>
      <c r="I1604" s="477"/>
      <c r="J1604" s="477"/>
      <c r="K1604" s="477"/>
      <c r="L1604" s="477"/>
      <c r="M1604" s="477"/>
      <c r="N1604" s="477"/>
      <c r="O1604" s="477"/>
      <c r="P1604" s="477"/>
      <c r="Q1604" s="477"/>
      <c r="R1604" s="477"/>
      <c r="S1604" s="477"/>
      <c r="T1604" s="477"/>
      <c r="U1604" s="477"/>
      <c r="V1604" s="477"/>
      <c r="W1604" s="477"/>
      <c r="X1604" s="477"/>
      <c r="Y1604" s="477"/>
      <c r="Z1604" s="477"/>
      <c r="AA1604" s="477"/>
      <c r="AB1604" s="477"/>
      <c r="AC1604" s="477"/>
      <c r="AD1604" s="477"/>
      <c r="AE1604" s="477"/>
      <c r="AF1604" s="477"/>
      <c r="AG1604" s="477"/>
    </row>
    <row r="1605" spans="2:33" ht="15" customHeight="1" x14ac:dyDescent="0.3"/>
    <row r="1606" spans="2:33" ht="15" customHeight="1" x14ac:dyDescent="0.3"/>
    <row r="1607" spans="2:33" ht="15" customHeight="1" x14ac:dyDescent="0.3"/>
    <row r="1608" spans="2:33" ht="15" customHeight="1" x14ac:dyDescent="0.3"/>
    <row r="1609" spans="2:33" ht="15" customHeight="1" x14ac:dyDescent="0.3"/>
    <row r="1610" spans="2:33" ht="15" customHeight="1" x14ac:dyDescent="0.3"/>
    <row r="1611" spans="2:33" ht="15" customHeight="1" x14ac:dyDescent="0.3"/>
    <row r="1612" spans="2:33" ht="15" customHeight="1" x14ac:dyDescent="0.3"/>
    <row r="1613" spans="2:33" ht="15" customHeight="1" x14ac:dyDescent="0.3"/>
    <row r="1614" spans="2:33" ht="15" customHeight="1" x14ac:dyDescent="0.3"/>
    <row r="1615" spans="2:33" ht="15" customHeight="1" x14ac:dyDescent="0.3"/>
    <row r="1616" spans="2:33" ht="15" customHeight="1" x14ac:dyDescent="0.3"/>
    <row r="1617" ht="15" customHeight="1" x14ac:dyDescent="0.3"/>
    <row r="1618" ht="15" customHeight="1" x14ac:dyDescent="0.3"/>
    <row r="1619" ht="15" customHeight="1" x14ac:dyDescent="0.3"/>
    <row r="1620" ht="15" customHeight="1" x14ac:dyDescent="0.3"/>
    <row r="1621" ht="15" customHeight="1" x14ac:dyDescent="0.3"/>
    <row r="1622" ht="15" customHeight="1" x14ac:dyDescent="0.3"/>
    <row r="1623" ht="15" customHeight="1" x14ac:dyDescent="0.3"/>
    <row r="1624" ht="15" customHeight="1" x14ac:dyDescent="0.3"/>
    <row r="1625" ht="15" customHeight="1" x14ac:dyDescent="0.3"/>
    <row r="1626" ht="15" customHeight="1" x14ac:dyDescent="0.3"/>
    <row r="1627" ht="15" customHeight="1" x14ac:dyDescent="0.3"/>
    <row r="1628" ht="15" customHeight="1" x14ac:dyDescent="0.3"/>
    <row r="1629" ht="15" customHeight="1" x14ac:dyDescent="0.3"/>
    <row r="1630" ht="15" customHeight="1" x14ac:dyDescent="0.3"/>
    <row r="1631" ht="15" customHeight="1" x14ac:dyDescent="0.3"/>
    <row r="1632" ht="15" customHeight="1" x14ac:dyDescent="0.3"/>
    <row r="1633" ht="15" customHeight="1" x14ac:dyDescent="0.3"/>
    <row r="1634" ht="15" customHeight="1" x14ac:dyDescent="0.3"/>
    <row r="1635" ht="15" customHeight="1" x14ac:dyDescent="0.3"/>
    <row r="1636" ht="15" customHeight="1" x14ac:dyDescent="0.3"/>
    <row r="1637" ht="15" customHeight="1" x14ac:dyDescent="0.3"/>
    <row r="1638" ht="15" customHeight="1" x14ac:dyDescent="0.3"/>
    <row r="1639" ht="15" customHeight="1" x14ac:dyDescent="0.3"/>
    <row r="1640" ht="15" customHeight="1" x14ac:dyDescent="0.3"/>
    <row r="1641" ht="15" customHeight="1" x14ac:dyDescent="0.3"/>
    <row r="1642" ht="15" customHeight="1" x14ac:dyDescent="0.3"/>
    <row r="1643" ht="15" customHeight="1" x14ac:dyDescent="0.3"/>
    <row r="1644" ht="15" customHeight="1" x14ac:dyDescent="0.3"/>
    <row r="1645" ht="15" customHeight="1" x14ac:dyDescent="0.3"/>
    <row r="1646" ht="15" customHeight="1" x14ac:dyDescent="0.3"/>
    <row r="1647" ht="15" customHeight="1" x14ac:dyDescent="0.3"/>
    <row r="1648" ht="15" customHeight="1" x14ac:dyDescent="0.3"/>
    <row r="1649" ht="15" customHeight="1" x14ac:dyDescent="0.3"/>
    <row r="1650" ht="15" customHeight="1" x14ac:dyDescent="0.3"/>
    <row r="1651" ht="15" customHeight="1" x14ac:dyDescent="0.3"/>
    <row r="1652" ht="15" customHeight="1" x14ac:dyDescent="0.3"/>
    <row r="1653" ht="15" customHeight="1" x14ac:dyDescent="0.3"/>
    <row r="1654" ht="15" customHeight="1" x14ac:dyDescent="0.3"/>
    <row r="1655" ht="15" customHeight="1" x14ac:dyDescent="0.3"/>
    <row r="1656" ht="15" customHeight="1" x14ac:dyDescent="0.3"/>
    <row r="1657" ht="15" customHeight="1" x14ac:dyDescent="0.3"/>
    <row r="1658" ht="15" customHeight="1" x14ac:dyDescent="0.3"/>
    <row r="1659" ht="15" customHeight="1" x14ac:dyDescent="0.3"/>
    <row r="1660" ht="15" customHeight="1" x14ac:dyDescent="0.3"/>
    <row r="1661" ht="15" customHeight="1" x14ac:dyDescent="0.3"/>
    <row r="1662" ht="15" customHeight="1" x14ac:dyDescent="0.3"/>
    <row r="1663" ht="15" customHeight="1" x14ac:dyDescent="0.3"/>
    <row r="1664" ht="15" customHeight="1" x14ac:dyDescent="0.3"/>
    <row r="1665" ht="15" customHeight="1" x14ac:dyDescent="0.3"/>
    <row r="1666" ht="15" customHeight="1" x14ac:dyDescent="0.3"/>
    <row r="1667" ht="15" customHeight="1" x14ac:dyDescent="0.3"/>
    <row r="1668" ht="15" customHeight="1" x14ac:dyDescent="0.3"/>
    <row r="1669" ht="15" customHeight="1" x14ac:dyDescent="0.3"/>
    <row r="1670" ht="15" customHeight="1" x14ac:dyDescent="0.3"/>
    <row r="1671" ht="15" customHeight="1" x14ac:dyDescent="0.3"/>
    <row r="1672" ht="15" customHeight="1" x14ac:dyDescent="0.3"/>
    <row r="1673" ht="15" customHeight="1" x14ac:dyDescent="0.3"/>
    <row r="1674" ht="15" customHeight="1" x14ac:dyDescent="0.3"/>
    <row r="1675" ht="15" customHeight="1" x14ac:dyDescent="0.3"/>
    <row r="1676" ht="15" customHeight="1" x14ac:dyDescent="0.3"/>
    <row r="1677" ht="15" customHeight="1" x14ac:dyDescent="0.3"/>
    <row r="1678" ht="15" customHeight="1" x14ac:dyDescent="0.3"/>
    <row r="1679" ht="15" customHeight="1" x14ac:dyDescent="0.3"/>
    <row r="1680" ht="15" customHeight="1" x14ac:dyDescent="0.3"/>
    <row r="1681" ht="15" customHeight="1" x14ac:dyDescent="0.3"/>
    <row r="1682" ht="15" customHeight="1" x14ac:dyDescent="0.3"/>
    <row r="1683" ht="15" customHeight="1" x14ac:dyDescent="0.3"/>
    <row r="1684" ht="15" customHeight="1" x14ac:dyDescent="0.3"/>
    <row r="1685" ht="15" customHeight="1" x14ac:dyDescent="0.3"/>
    <row r="1686" ht="15" customHeight="1" x14ac:dyDescent="0.3"/>
    <row r="1687" ht="15" customHeight="1" x14ac:dyDescent="0.3"/>
    <row r="1688" ht="15" customHeight="1" x14ac:dyDescent="0.3"/>
    <row r="1689" ht="15" customHeight="1" x14ac:dyDescent="0.3"/>
    <row r="1690" ht="15" customHeight="1" x14ac:dyDescent="0.3"/>
    <row r="1691" ht="15" customHeight="1" x14ac:dyDescent="0.3"/>
    <row r="1692" ht="15" customHeight="1" x14ac:dyDescent="0.3"/>
    <row r="1693" ht="15" customHeight="1" x14ac:dyDescent="0.3"/>
    <row r="1694" ht="15" customHeight="1" x14ac:dyDescent="0.3"/>
    <row r="1695" ht="15" customHeight="1" x14ac:dyDescent="0.3"/>
    <row r="1696" ht="15" customHeight="1" x14ac:dyDescent="0.3"/>
    <row r="1697" spans="2:33" ht="15" customHeight="1" x14ac:dyDescent="0.3"/>
    <row r="1698" spans="2:33" ht="15" customHeight="1" x14ac:dyDescent="0.3">
      <c r="B1698" s="477"/>
      <c r="C1698" s="477"/>
      <c r="D1698" s="477"/>
      <c r="E1698" s="477"/>
      <c r="F1698" s="477"/>
      <c r="G1698" s="477"/>
      <c r="H1698" s="477"/>
      <c r="I1698" s="477"/>
      <c r="J1698" s="477"/>
      <c r="K1698" s="477"/>
      <c r="L1698" s="477"/>
      <c r="M1698" s="477"/>
      <c r="N1698" s="477"/>
      <c r="O1698" s="477"/>
      <c r="P1698" s="477"/>
      <c r="Q1698" s="477"/>
      <c r="R1698" s="477"/>
      <c r="S1698" s="477"/>
      <c r="T1698" s="477"/>
      <c r="U1698" s="477"/>
      <c r="V1698" s="477"/>
      <c r="W1698" s="477"/>
      <c r="X1698" s="477"/>
      <c r="Y1698" s="477"/>
      <c r="Z1698" s="477"/>
      <c r="AA1698" s="477"/>
      <c r="AB1698" s="477"/>
      <c r="AC1698" s="477"/>
      <c r="AD1698" s="477"/>
      <c r="AE1698" s="477"/>
      <c r="AF1698" s="477"/>
      <c r="AG1698" s="477"/>
    </row>
    <row r="1699" spans="2:33" ht="15" customHeight="1" x14ac:dyDescent="0.3"/>
    <row r="1700" spans="2:33" ht="15" customHeight="1" x14ac:dyDescent="0.3"/>
    <row r="1701" spans="2:33" ht="15" customHeight="1" x14ac:dyDescent="0.3"/>
    <row r="1702" spans="2:33" ht="15" customHeight="1" x14ac:dyDescent="0.3"/>
    <row r="1703" spans="2:33" ht="15" customHeight="1" x14ac:dyDescent="0.3"/>
    <row r="1704" spans="2:33" ht="15" customHeight="1" x14ac:dyDescent="0.3"/>
    <row r="1705" spans="2:33" ht="15" customHeight="1" x14ac:dyDescent="0.3"/>
    <row r="1706" spans="2:33" ht="15" customHeight="1" x14ac:dyDescent="0.3"/>
    <row r="1707" spans="2:33" ht="15" customHeight="1" x14ac:dyDescent="0.3"/>
    <row r="1708" spans="2:33" ht="15" customHeight="1" x14ac:dyDescent="0.3"/>
    <row r="1709" spans="2:33" ht="15" customHeight="1" x14ac:dyDescent="0.3"/>
    <row r="1710" spans="2:33" ht="15" customHeight="1" x14ac:dyDescent="0.3"/>
    <row r="1711" spans="2:33" ht="15" customHeight="1" x14ac:dyDescent="0.3"/>
    <row r="1712" spans="2:33" ht="15" customHeight="1" x14ac:dyDescent="0.3"/>
    <row r="1713" ht="15" customHeight="1" x14ac:dyDescent="0.3"/>
    <row r="1714" ht="15" customHeight="1" x14ac:dyDescent="0.3"/>
    <row r="1715" ht="15" customHeight="1" x14ac:dyDescent="0.3"/>
    <row r="1716" ht="15" customHeight="1" x14ac:dyDescent="0.3"/>
    <row r="1717" ht="15" customHeight="1" x14ac:dyDescent="0.3"/>
    <row r="1718" ht="15" customHeight="1" x14ac:dyDescent="0.3"/>
    <row r="1719" ht="15" customHeight="1" x14ac:dyDescent="0.3"/>
    <row r="1720" ht="15" customHeight="1" x14ac:dyDescent="0.3"/>
    <row r="1721" ht="15" customHeight="1" x14ac:dyDescent="0.3"/>
    <row r="1722" ht="15" customHeight="1" x14ac:dyDescent="0.3"/>
    <row r="1723" ht="15" customHeight="1" x14ac:dyDescent="0.3"/>
    <row r="1724" ht="15" customHeight="1" x14ac:dyDescent="0.3"/>
    <row r="1725" ht="15" customHeight="1" x14ac:dyDescent="0.3"/>
    <row r="1726" ht="15" customHeight="1" x14ac:dyDescent="0.3"/>
    <row r="1727" ht="15" customHeight="1" x14ac:dyDescent="0.3"/>
    <row r="1728" ht="15" customHeight="1" x14ac:dyDescent="0.3"/>
    <row r="1729" ht="15" customHeight="1" x14ac:dyDescent="0.3"/>
    <row r="1730" ht="15" customHeight="1" x14ac:dyDescent="0.3"/>
    <row r="1731" ht="15" customHeight="1" x14ac:dyDescent="0.3"/>
    <row r="1732" ht="15" customHeight="1" x14ac:dyDescent="0.3"/>
    <row r="1733" ht="15" customHeight="1" x14ac:dyDescent="0.3"/>
    <row r="1734" ht="15" customHeight="1" x14ac:dyDescent="0.3"/>
    <row r="1735" ht="15" customHeight="1" x14ac:dyDescent="0.3"/>
    <row r="1736" ht="15" customHeight="1" x14ac:dyDescent="0.3"/>
    <row r="1737" ht="15" customHeight="1" x14ac:dyDescent="0.3"/>
    <row r="1738" ht="15" customHeight="1" x14ac:dyDescent="0.3"/>
    <row r="1739" ht="15" customHeight="1" x14ac:dyDescent="0.3"/>
    <row r="1740" ht="15" customHeight="1" x14ac:dyDescent="0.3"/>
    <row r="1741" ht="15" customHeight="1" x14ac:dyDescent="0.3"/>
    <row r="1742" ht="15" customHeight="1" x14ac:dyDescent="0.3"/>
    <row r="1743" ht="15" customHeight="1" x14ac:dyDescent="0.3"/>
    <row r="1744" ht="15" customHeight="1" x14ac:dyDescent="0.3"/>
    <row r="1745" ht="15" customHeight="1" x14ac:dyDescent="0.3"/>
    <row r="1746" ht="15" customHeight="1" x14ac:dyDescent="0.3"/>
    <row r="1747" ht="15" customHeight="1" x14ac:dyDescent="0.3"/>
    <row r="1748" ht="15" customHeight="1" x14ac:dyDescent="0.3"/>
    <row r="1749" ht="15" customHeight="1" x14ac:dyDescent="0.3"/>
    <row r="1750" ht="15" customHeight="1" x14ac:dyDescent="0.3"/>
    <row r="1751" ht="15" customHeight="1" x14ac:dyDescent="0.3"/>
    <row r="1752" ht="15" customHeight="1" x14ac:dyDescent="0.3"/>
    <row r="1753" ht="15" customHeight="1" x14ac:dyDescent="0.3"/>
    <row r="1754" ht="15" customHeight="1" x14ac:dyDescent="0.3"/>
    <row r="1755" ht="15" customHeight="1" x14ac:dyDescent="0.3"/>
    <row r="1756" ht="15" customHeight="1" x14ac:dyDescent="0.3"/>
    <row r="1757" ht="15" customHeight="1" x14ac:dyDescent="0.3"/>
    <row r="1758" ht="15" customHeight="1" x14ac:dyDescent="0.3"/>
    <row r="1759" ht="15" customHeight="1" x14ac:dyDescent="0.3"/>
    <row r="1760" ht="15" customHeight="1" x14ac:dyDescent="0.3"/>
    <row r="1761" ht="15" customHeight="1" x14ac:dyDescent="0.3"/>
    <row r="1762" ht="15" customHeight="1" x14ac:dyDescent="0.3"/>
    <row r="1763" ht="15" customHeight="1" x14ac:dyDescent="0.3"/>
    <row r="1764" ht="15" customHeight="1" x14ac:dyDescent="0.3"/>
    <row r="1765" ht="15" customHeight="1" x14ac:dyDescent="0.3"/>
    <row r="1766" ht="15" customHeight="1" x14ac:dyDescent="0.3"/>
    <row r="1767" ht="15" customHeight="1" x14ac:dyDescent="0.3"/>
    <row r="1768" ht="15" customHeight="1" x14ac:dyDescent="0.3"/>
    <row r="1769" ht="15" customHeight="1" x14ac:dyDescent="0.3"/>
    <row r="1770" ht="15" customHeight="1" x14ac:dyDescent="0.3"/>
    <row r="1771" ht="15" customHeight="1" x14ac:dyDescent="0.3"/>
    <row r="1772" ht="15" customHeight="1" x14ac:dyDescent="0.3"/>
    <row r="1773" ht="15" customHeight="1" x14ac:dyDescent="0.3"/>
    <row r="1774" ht="15" customHeight="1" x14ac:dyDescent="0.3"/>
    <row r="1775" ht="15" customHeight="1" x14ac:dyDescent="0.3"/>
    <row r="1776" ht="15" customHeight="1" x14ac:dyDescent="0.3"/>
    <row r="1777" ht="15" customHeight="1" x14ac:dyDescent="0.3"/>
    <row r="1778" ht="15" customHeight="1" x14ac:dyDescent="0.3"/>
    <row r="1779" ht="15" customHeight="1" x14ac:dyDescent="0.3"/>
    <row r="1780" ht="15" customHeight="1" x14ac:dyDescent="0.3"/>
    <row r="1781" ht="15" customHeight="1" x14ac:dyDescent="0.3"/>
    <row r="1782" ht="15" customHeight="1" x14ac:dyDescent="0.3"/>
    <row r="1783" ht="15" customHeight="1" x14ac:dyDescent="0.3"/>
    <row r="1784" ht="15" customHeight="1" x14ac:dyDescent="0.3"/>
    <row r="1785" ht="15" customHeight="1" x14ac:dyDescent="0.3"/>
    <row r="1786" ht="15" customHeight="1" x14ac:dyDescent="0.3"/>
    <row r="1787" ht="15" customHeight="1" x14ac:dyDescent="0.3"/>
    <row r="1788" ht="15" customHeight="1" x14ac:dyDescent="0.3"/>
    <row r="1789" ht="15" customHeight="1" x14ac:dyDescent="0.3"/>
    <row r="1790" ht="15" customHeight="1" x14ac:dyDescent="0.3"/>
    <row r="1791" ht="15" customHeight="1" x14ac:dyDescent="0.3"/>
    <row r="1792" ht="15" customHeight="1" x14ac:dyDescent="0.3"/>
    <row r="1793" ht="15" customHeight="1" x14ac:dyDescent="0.3"/>
    <row r="1794" ht="15" customHeight="1" x14ac:dyDescent="0.3"/>
    <row r="1795" ht="15" customHeight="1" x14ac:dyDescent="0.3"/>
    <row r="1796" ht="15" customHeight="1" x14ac:dyDescent="0.3"/>
    <row r="1797" ht="15" customHeight="1" x14ac:dyDescent="0.3"/>
    <row r="1798" ht="15" customHeight="1" x14ac:dyDescent="0.3"/>
    <row r="1799" ht="15" customHeight="1" x14ac:dyDescent="0.3"/>
    <row r="1800" ht="15" customHeight="1" x14ac:dyDescent="0.3"/>
    <row r="1801" ht="15" customHeight="1" x14ac:dyDescent="0.3"/>
    <row r="1802" ht="15" customHeight="1" x14ac:dyDescent="0.3"/>
    <row r="1803" ht="15" customHeight="1" x14ac:dyDescent="0.3"/>
    <row r="1804" ht="15" customHeight="1" x14ac:dyDescent="0.3"/>
    <row r="1805" ht="15" customHeight="1" x14ac:dyDescent="0.3"/>
    <row r="1806" ht="15" customHeight="1" x14ac:dyDescent="0.3"/>
    <row r="1807" ht="15" customHeight="1" x14ac:dyDescent="0.3"/>
    <row r="1808" ht="15" customHeight="1" x14ac:dyDescent="0.3"/>
    <row r="1809" ht="15" customHeight="1" x14ac:dyDescent="0.3"/>
    <row r="1810" ht="15" customHeight="1" x14ac:dyDescent="0.3"/>
    <row r="1811" ht="15" customHeight="1" x14ac:dyDescent="0.3"/>
    <row r="1812" ht="15" customHeight="1" x14ac:dyDescent="0.3"/>
    <row r="1813" ht="15" customHeight="1" x14ac:dyDescent="0.3"/>
    <row r="1814" ht="15" customHeight="1" x14ac:dyDescent="0.3"/>
    <row r="1815" ht="15" customHeight="1" x14ac:dyDescent="0.3"/>
    <row r="1816" ht="15" customHeight="1" x14ac:dyDescent="0.3"/>
    <row r="1817" ht="15" customHeight="1" x14ac:dyDescent="0.3"/>
    <row r="1818" ht="15" customHeight="1" x14ac:dyDescent="0.3"/>
    <row r="1819" ht="15" customHeight="1" x14ac:dyDescent="0.3"/>
    <row r="1820" ht="15" customHeight="1" x14ac:dyDescent="0.3"/>
    <row r="1821" ht="15" customHeight="1" x14ac:dyDescent="0.3"/>
    <row r="1822" ht="15" customHeight="1" x14ac:dyDescent="0.3"/>
    <row r="1823" ht="15" customHeight="1" x14ac:dyDescent="0.3"/>
    <row r="1824" ht="15" customHeight="1" x14ac:dyDescent="0.3"/>
    <row r="1825" ht="15" customHeight="1" x14ac:dyDescent="0.3"/>
    <row r="1826" ht="15" customHeight="1" x14ac:dyDescent="0.3"/>
    <row r="1827" ht="15" customHeight="1" x14ac:dyDescent="0.3"/>
    <row r="1828" ht="15" customHeight="1" x14ac:dyDescent="0.3"/>
    <row r="1829" ht="15" customHeight="1" x14ac:dyDescent="0.3"/>
    <row r="1830" ht="15" customHeight="1" x14ac:dyDescent="0.3"/>
    <row r="1831" ht="15" customHeight="1" x14ac:dyDescent="0.3"/>
    <row r="1832" ht="15" customHeight="1" x14ac:dyDescent="0.3"/>
    <row r="1833" ht="15" customHeight="1" x14ac:dyDescent="0.3"/>
    <row r="1834" ht="15" customHeight="1" x14ac:dyDescent="0.3"/>
    <row r="1835" ht="15" customHeight="1" x14ac:dyDescent="0.3"/>
    <row r="1836" ht="15" customHeight="1" x14ac:dyDescent="0.3"/>
    <row r="1837" ht="15" customHeight="1" x14ac:dyDescent="0.3"/>
    <row r="1838" ht="15" customHeight="1" x14ac:dyDescent="0.3"/>
    <row r="1839" ht="15" customHeight="1" x14ac:dyDescent="0.3"/>
    <row r="1840" ht="15" customHeight="1" x14ac:dyDescent="0.3"/>
    <row r="1841" ht="15" customHeight="1" x14ac:dyDescent="0.3"/>
    <row r="1842" ht="15" customHeight="1" x14ac:dyDescent="0.3"/>
    <row r="1843" ht="15" customHeight="1" x14ac:dyDescent="0.3"/>
    <row r="1844" ht="15" customHeight="1" x14ac:dyDescent="0.3"/>
    <row r="1845" ht="15" customHeight="1" x14ac:dyDescent="0.3"/>
    <row r="1846" ht="15" customHeight="1" x14ac:dyDescent="0.3"/>
    <row r="1847" ht="15" customHeight="1" x14ac:dyDescent="0.3"/>
    <row r="1848" ht="15" customHeight="1" x14ac:dyDescent="0.3"/>
    <row r="1849" ht="15" customHeight="1" x14ac:dyDescent="0.3"/>
    <row r="1850" ht="15" customHeight="1" x14ac:dyDescent="0.3"/>
    <row r="1851" ht="15" customHeight="1" x14ac:dyDescent="0.3"/>
    <row r="1852" ht="15" customHeight="1" x14ac:dyDescent="0.3"/>
    <row r="1853" ht="15" customHeight="1" x14ac:dyDescent="0.3"/>
    <row r="1854" ht="15" customHeight="1" x14ac:dyDescent="0.3"/>
    <row r="1855" ht="15" customHeight="1" x14ac:dyDescent="0.3"/>
    <row r="1856" ht="15" customHeight="1" x14ac:dyDescent="0.3"/>
    <row r="1857" ht="15" customHeight="1" x14ac:dyDescent="0.3"/>
    <row r="1858" ht="15" customHeight="1" x14ac:dyDescent="0.3"/>
    <row r="1859" ht="15" customHeight="1" x14ac:dyDescent="0.3"/>
    <row r="1860" ht="15" customHeight="1" x14ac:dyDescent="0.3"/>
    <row r="1861" ht="15" customHeight="1" x14ac:dyDescent="0.3"/>
    <row r="1862" ht="15" customHeight="1" x14ac:dyDescent="0.3"/>
    <row r="1863" ht="15" customHeight="1" x14ac:dyDescent="0.3"/>
    <row r="1864" ht="15" customHeight="1" x14ac:dyDescent="0.3"/>
    <row r="1865" ht="15" customHeight="1" x14ac:dyDescent="0.3"/>
    <row r="1866" ht="15" customHeight="1" x14ac:dyDescent="0.3"/>
    <row r="1867" ht="15" customHeight="1" x14ac:dyDescent="0.3"/>
    <row r="1868" ht="15" customHeight="1" x14ac:dyDescent="0.3"/>
    <row r="1869" ht="15" customHeight="1" x14ac:dyDescent="0.3"/>
    <row r="1870" ht="15" customHeight="1" x14ac:dyDescent="0.3"/>
    <row r="1871" ht="15" customHeight="1" x14ac:dyDescent="0.3"/>
    <row r="1872" ht="15" customHeight="1" x14ac:dyDescent="0.3"/>
    <row r="1873" ht="15" customHeight="1" x14ac:dyDescent="0.3"/>
    <row r="1874" ht="15" customHeight="1" x14ac:dyDescent="0.3"/>
    <row r="1875" ht="15" customHeight="1" x14ac:dyDescent="0.3"/>
    <row r="1876" ht="15" customHeight="1" x14ac:dyDescent="0.3"/>
    <row r="1877" ht="15" customHeight="1" x14ac:dyDescent="0.3"/>
    <row r="1878" ht="15" customHeight="1" x14ac:dyDescent="0.3"/>
    <row r="1879" ht="15" customHeight="1" x14ac:dyDescent="0.3"/>
    <row r="1880" ht="15" customHeight="1" x14ac:dyDescent="0.3"/>
    <row r="1881" ht="15" customHeight="1" x14ac:dyDescent="0.3"/>
    <row r="1882" ht="15" customHeight="1" x14ac:dyDescent="0.3"/>
    <row r="1883" ht="15" customHeight="1" x14ac:dyDescent="0.3"/>
    <row r="1884" ht="15" customHeight="1" x14ac:dyDescent="0.3"/>
    <row r="1885" ht="15" customHeight="1" x14ac:dyDescent="0.3"/>
    <row r="1886" ht="15" customHeight="1" x14ac:dyDescent="0.3"/>
    <row r="1887" ht="15" customHeight="1" x14ac:dyDescent="0.3"/>
    <row r="1888" ht="15" customHeight="1" x14ac:dyDescent="0.3"/>
    <row r="1889" ht="15" customHeight="1" x14ac:dyDescent="0.3"/>
    <row r="1890" ht="15" customHeight="1" x14ac:dyDescent="0.3"/>
    <row r="1891" ht="15" customHeight="1" x14ac:dyDescent="0.3"/>
    <row r="1892" ht="15" customHeight="1" x14ac:dyDescent="0.3"/>
    <row r="1893" ht="15" customHeight="1" x14ac:dyDescent="0.3"/>
    <row r="1894" ht="15" customHeight="1" x14ac:dyDescent="0.3"/>
    <row r="1895" ht="15" customHeight="1" x14ac:dyDescent="0.3"/>
    <row r="1896" ht="15" customHeight="1" x14ac:dyDescent="0.3"/>
    <row r="1897" ht="15" customHeight="1" x14ac:dyDescent="0.3"/>
    <row r="1898" ht="15" customHeight="1" x14ac:dyDescent="0.3"/>
    <row r="1899" ht="15" customHeight="1" x14ac:dyDescent="0.3"/>
    <row r="1900" ht="15" customHeight="1" x14ac:dyDescent="0.3"/>
    <row r="1901" ht="15" customHeight="1" x14ac:dyDescent="0.3"/>
    <row r="1902" ht="15" customHeight="1" x14ac:dyDescent="0.3"/>
    <row r="1903" ht="15" customHeight="1" x14ac:dyDescent="0.3"/>
    <row r="1904" ht="15" customHeight="1" x14ac:dyDescent="0.3"/>
    <row r="1905" ht="15" customHeight="1" x14ac:dyDescent="0.3"/>
    <row r="1906" ht="15" customHeight="1" x14ac:dyDescent="0.3"/>
    <row r="1907" ht="15" customHeight="1" x14ac:dyDescent="0.3"/>
    <row r="1908" ht="15" customHeight="1" x14ac:dyDescent="0.3"/>
    <row r="1909" ht="15" customHeight="1" x14ac:dyDescent="0.3"/>
    <row r="1910" ht="15" customHeight="1" x14ac:dyDescent="0.3"/>
    <row r="1911" ht="15" customHeight="1" x14ac:dyDescent="0.3"/>
    <row r="1912" ht="15" customHeight="1" x14ac:dyDescent="0.3"/>
    <row r="1913" ht="15" customHeight="1" x14ac:dyDescent="0.3"/>
    <row r="1914" ht="15" customHeight="1" x14ac:dyDescent="0.3"/>
    <row r="1915" ht="15" customHeight="1" x14ac:dyDescent="0.3"/>
    <row r="1916" ht="15" customHeight="1" x14ac:dyDescent="0.3"/>
    <row r="1917" ht="15" customHeight="1" x14ac:dyDescent="0.3"/>
    <row r="1918" ht="15" customHeight="1" x14ac:dyDescent="0.3"/>
    <row r="1919" ht="15" customHeight="1" x14ac:dyDescent="0.3"/>
    <row r="1920" ht="15" customHeight="1" x14ac:dyDescent="0.3"/>
    <row r="1921" ht="15" customHeight="1" x14ac:dyDescent="0.3"/>
    <row r="1922" ht="15" customHeight="1" x14ac:dyDescent="0.3"/>
    <row r="1923" ht="15" customHeight="1" x14ac:dyDescent="0.3"/>
    <row r="1924" ht="15" customHeight="1" x14ac:dyDescent="0.3"/>
    <row r="1925" ht="15" customHeight="1" x14ac:dyDescent="0.3"/>
    <row r="1926" ht="15" customHeight="1" x14ac:dyDescent="0.3"/>
    <row r="1927" ht="15" customHeight="1" x14ac:dyDescent="0.3"/>
    <row r="1928" ht="15" customHeight="1" x14ac:dyDescent="0.3"/>
    <row r="1929" ht="15" customHeight="1" x14ac:dyDescent="0.3"/>
    <row r="1930" ht="15" customHeight="1" x14ac:dyDescent="0.3"/>
    <row r="1931" ht="15" customHeight="1" x14ac:dyDescent="0.3"/>
    <row r="1932" ht="15" customHeight="1" x14ac:dyDescent="0.3"/>
    <row r="1933" ht="15" customHeight="1" x14ac:dyDescent="0.3"/>
    <row r="1934" ht="15" customHeight="1" x14ac:dyDescent="0.3"/>
    <row r="1935" ht="15" customHeight="1" x14ac:dyDescent="0.3"/>
    <row r="1936" ht="15" customHeight="1" x14ac:dyDescent="0.3"/>
    <row r="1937" spans="2:33" ht="15" customHeight="1" x14ac:dyDescent="0.3"/>
    <row r="1938" spans="2:33" ht="15" customHeight="1" x14ac:dyDescent="0.3"/>
    <row r="1939" spans="2:33" ht="15" customHeight="1" x14ac:dyDescent="0.3"/>
    <row r="1940" spans="2:33" ht="15" customHeight="1" x14ac:dyDescent="0.3"/>
    <row r="1941" spans="2:33" ht="15" customHeight="1" x14ac:dyDescent="0.3"/>
    <row r="1942" spans="2:33" ht="15" customHeight="1" x14ac:dyDescent="0.3"/>
    <row r="1943" spans="2:33" ht="15" customHeight="1" x14ac:dyDescent="0.3"/>
    <row r="1944" spans="2:33" ht="15" customHeight="1" x14ac:dyDescent="0.3"/>
    <row r="1945" spans="2:33" ht="15" customHeight="1" x14ac:dyDescent="0.3">
      <c r="B1945" s="477"/>
      <c r="C1945" s="477"/>
      <c r="D1945" s="477"/>
      <c r="E1945" s="477"/>
      <c r="F1945" s="477"/>
      <c r="G1945" s="477"/>
      <c r="H1945" s="477"/>
      <c r="I1945" s="477"/>
      <c r="J1945" s="477"/>
      <c r="K1945" s="477"/>
      <c r="L1945" s="477"/>
      <c r="M1945" s="477"/>
      <c r="N1945" s="477"/>
      <c r="O1945" s="477"/>
      <c r="P1945" s="477"/>
      <c r="Q1945" s="477"/>
      <c r="R1945" s="477"/>
      <c r="S1945" s="477"/>
      <c r="T1945" s="477"/>
      <c r="U1945" s="477"/>
      <c r="V1945" s="477"/>
      <c r="W1945" s="477"/>
      <c r="X1945" s="477"/>
      <c r="Y1945" s="477"/>
      <c r="Z1945" s="477"/>
      <c r="AA1945" s="477"/>
      <c r="AB1945" s="477"/>
      <c r="AC1945" s="477"/>
      <c r="AD1945" s="477"/>
      <c r="AE1945" s="477"/>
      <c r="AF1945" s="477"/>
      <c r="AG1945" s="477"/>
    </row>
    <row r="1946" spans="2:33" ht="15" customHeight="1" x14ac:dyDescent="0.3"/>
    <row r="1947" spans="2:33" ht="15" customHeight="1" x14ac:dyDescent="0.3"/>
    <row r="1948" spans="2:33" ht="15" customHeight="1" x14ac:dyDescent="0.3"/>
    <row r="1949" spans="2:33" ht="15" customHeight="1" x14ac:dyDescent="0.3"/>
    <row r="1950" spans="2:33" ht="15" customHeight="1" x14ac:dyDescent="0.3"/>
    <row r="1951" spans="2:33" ht="15" customHeight="1" x14ac:dyDescent="0.3"/>
    <row r="1952" spans="2:33" ht="15" customHeight="1" x14ac:dyDescent="0.3"/>
    <row r="1953" ht="15" customHeight="1" x14ac:dyDescent="0.3"/>
    <row r="1954" ht="15" customHeight="1" x14ac:dyDescent="0.3"/>
    <row r="1955" ht="15" customHeight="1" x14ac:dyDescent="0.3"/>
    <row r="1956" ht="15" customHeight="1" x14ac:dyDescent="0.3"/>
    <row r="1957" ht="15" customHeight="1" x14ac:dyDescent="0.3"/>
    <row r="1958" ht="15" customHeight="1" x14ac:dyDescent="0.3"/>
    <row r="1959" ht="15" customHeight="1" x14ac:dyDescent="0.3"/>
    <row r="1960" ht="15" customHeight="1" x14ac:dyDescent="0.3"/>
    <row r="1961" ht="15" customHeight="1" x14ac:dyDescent="0.3"/>
    <row r="1962" ht="15" customHeight="1" x14ac:dyDescent="0.3"/>
    <row r="1963" ht="15" customHeight="1" x14ac:dyDescent="0.3"/>
    <row r="1964" ht="15" customHeight="1" x14ac:dyDescent="0.3"/>
    <row r="1965" ht="15" customHeight="1" x14ac:dyDescent="0.3"/>
    <row r="1966" ht="15" customHeight="1" x14ac:dyDescent="0.3"/>
    <row r="1967" ht="15" customHeight="1" x14ac:dyDescent="0.3"/>
    <row r="1968" ht="15" customHeight="1" x14ac:dyDescent="0.3"/>
    <row r="1969" ht="15" customHeight="1" x14ac:dyDescent="0.3"/>
    <row r="1970" ht="15" customHeight="1" x14ac:dyDescent="0.3"/>
    <row r="1971" ht="15" customHeight="1" x14ac:dyDescent="0.3"/>
    <row r="1972" ht="15" customHeight="1" x14ac:dyDescent="0.3"/>
    <row r="1973" ht="15" customHeight="1" x14ac:dyDescent="0.3"/>
    <row r="1974" ht="15" customHeight="1" x14ac:dyDescent="0.3"/>
    <row r="1975" ht="15" customHeight="1" x14ac:dyDescent="0.3"/>
    <row r="1976" ht="15" customHeight="1" x14ac:dyDescent="0.3"/>
    <row r="1977" ht="15" customHeight="1" x14ac:dyDescent="0.3"/>
    <row r="1978" ht="15" customHeight="1" x14ac:dyDescent="0.3"/>
    <row r="1979" ht="15" customHeight="1" x14ac:dyDescent="0.3"/>
    <row r="1980" ht="15" customHeight="1" x14ac:dyDescent="0.3"/>
    <row r="1981" ht="15" customHeight="1" x14ac:dyDescent="0.3"/>
    <row r="1982" ht="15" customHeight="1" x14ac:dyDescent="0.3"/>
    <row r="1983" ht="15" customHeight="1" x14ac:dyDescent="0.3"/>
    <row r="1984" ht="15" customHeight="1" x14ac:dyDescent="0.3"/>
    <row r="1985" ht="15" customHeight="1" x14ac:dyDescent="0.3"/>
    <row r="1986" ht="15" customHeight="1" x14ac:dyDescent="0.3"/>
    <row r="1987" ht="15" customHeight="1" x14ac:dyDescent="0.3"/>
    <row r="1988" ht="15" customHeight="1" x14ac:dyDescent="0.3"/>
    <row r="1989" ht="15" customHeight="1" x14ac:dyDescent="0.3"/>
    <row r="1990" ht="15" customHeight="1" x14ac:dyDescent="0.3"/>
    <row r="1991" ht="15" customHeight="1" x14ac:dyDescent="0.3"/>
    <row r="1992" ht="15" customHeight="1" x14ac:dyDescent="0.3"/>
    <row r="1993" ht="15" customHeight="1" x14ac:dyDescent="0.3"/>
    <row r="1994" ht="15" customHeight="1" x14ac:dyDescent="0.3"/>
    <row r="1995" ht="15" customHeight="1" x14ac:dyDescent="0.3"/>
    <row r="1996" ht="15" customHeight="1" x14ac:dyDescent="0.3"/>
    <row r="1997" ht="15" customHeight="1" x14ac:dyDescent="0.3"/>
    <row r="1998" ht="15" customHeight="1" x14ac:dyDescent="0.3"/>
    <row r="1999" ht="15" customHeight="1" x14ac:dyDescent="0.3"/>
    <row r="2000" ht="15" customHeight="1" x14ac:dyDescent="0.3"/>
    <row r="2001" ht="15" customHeight="1" x14ac:dyDescent="0.3"/>
    <row r="2002" ht="15" customHeight="1" x14ac:dyDescent="0.3"/>
    <row r="2003" ht="15" customHeight="1" x14ac:dyDescent="0.3"/>
    <row r="2004" ht="15" customHeight="1" x14ac:dyDescent="0.3"/>
    <row r="2005" ht="15" customHeight="1" x14ac:dyDescent="0.3"/>
    <row r="2006" ht="15" customHeight="1" x14ac:dyDescent="0.3"/>
    <row r="2007" ht="15" customHeight="1" x14ac:dyDescent="0.3"/>
    <row r="2008" ht="15" customHeight="1" x14ac:dyDescent="0.3"/>
    <row r="2009" ht="15" customHeight="1" x14ac:dyDescent="0.3"/>
    <row r="2010" ht="15" customHeight="1" x14ac:dyDescent="0.3"/>
    <row r="2011" ht="15" customHeight="1" x14ac:dyDescent="0.3"/>
    <row r="2012" ht="15" customHeight="1" x14ac:dyDescent="0.3"/>
    <row r="2013" ht="15" customHeight="1" x14ac:dyDescent="0.3"/>
    <row r="2014" ht="15" customHeight="1" x14ac:dyDescent="0.3"/>
    <row r="2015" ht="15" customHeight="1" x14ac:dyDescent="0.3"/>
    <row r="2016" ht="15" customHeight="1" x14ac:dyDescent="0.3"/>
    <row r="2017" spans="2:33" ht="15" customHeight="1" x14ac:dyDescent="0.3"/>
    <row r="2018" spans="2:33" ht="15" customHeight="1" x14ac:dyDescent="0.3"/>
    <row r="2019" spans="2:33" ht="15" customHeight="1" x14ac:dyDescent="0.3"/>
    <row r="2020" spans="2:33" ht="15" customHeight="1" x14ac:dyDescent="0.3"/>
    <row r="2021" spans="2:33" ht="15" customHeight="1" x14ac:dyDescent="0.3"/>
    <row r="2022" spans="2:33" ht="15" customHeight="1" x14ac:dyDescent="0.3"/>
    <row r="2023" spans="2:33" ht="15" customHeight="1" x14ac:dyDescent="0.3"/>
    <row r="2024" spans="2:33" ht="15" customHeight="1" x14ac:dyDescent="0.3"/>
    <row r="2025" spans="2:33" ht="15" customHeight="1" x14ac:dyDescent="0.3"/>
    <row r="2026" spans="2:33" ht="15" customHeight="1" x14ac:dyDescent="0.3"/>
    <row r="2027" spans="2:33" ht="15" customHeight="1" x14ac:dyDescent="0.3"/>
    <row r="2028" spans="2:33" ht="15" customHeight="1" x14ac:dyDescent="0.3"/>
    <row r="2029" spans="2:33" ht="15" customHeight="1" x14ac:dyDescent="0.3"/>
    <row r="2030" spans="2:33" ht="15" customHeight="1" x14ac:dyDescent="0.3"/>
    <row r="2031" spans="2:33" ht="15" customHeight="1" x14ac:dyDescent="0.3">
      <c r="B2031" s="477"/>
      <c r="C2031" s="477"/>
      <c r="D2031" s="477"/>
      <c r="E2031" s="477"/>
      <c r="F2031" s="477"/>
      <c r="G2031" s="477"/>
      <c r="H2031" s="477"/>
      <c r="I2031" s="477"/>
      <c r="J2031" s="477"/>
      <c r="K2031" s="477"/>
      <c r="L2031" s="477"/>
      <c r="M2031" s="477"/>
      <c r="N2031" s="477"/>
      <c r="O2031" s="477"/>
      <c r="P2031" s="477"/>
      <c r="Q2031" s="477"/>
      <c r="R2031" s="477"/>
      <c r="S2031" s="477"/>
      <c r="T2031" s="477"/>
      <c r="U2031" s="477"/>
      <c r="V2031" s="477"/>
      <c r="W2031" s="477"/>
      <c r="X2031" s="477"/>
      <c r="Y2031" s="477"/>
      <c r="Z2031" s="477"/>
      <c r="AA2031" s="477"/>
      <c r="AB2031" s="477"/>
      <c r="AC2031" s="477"/>
      <c r="AD2031" s="477"/>
      <c r="AE2031" s="477"/>
      <c r="AF2031" s="477"/>
      <c r="AG2031" s="477"/>
    </row>
    <row r="2032" spans="2:33" ht="15" customHeight="1" x14ac:dyDescent="0.3"/>
    <row r="2033" ht="15" customHeight="1" x14ac:dyDescent="0.3"/>
    <row r="2034" ht="15" customHeight="1" x14ac:dyDescent="0.3"/>
    <row r="2035" ht="15" customHeight="1" x14ac:dyDescent="0.3"/>
    <row r="2036" ht="15" customHeight="1" x14ac:dyDescent="0.3"/>
    <row r="2037" ht="15" customHeight="1" x14ac:dyDescent="0.3"/>
    <row r="2038" ht="15" customHeight="1" x14ac:dyDescent="0.3"/>
    <row r="2039" ht="15" customHeight="1" x14ac:dyDescent="0.3"/>
    <row r="2040" ht="15" customHeight="1" x14ac:dyDescent="0.3"/>
    <row r="2041" ht="15" customHeight="1" x14ac:dyDescent="0.3"/>
    <row r="2042" ht="15" customHeight="1" x14ac:dyDescent="0.3"/>
    <row r="2043" ht="15" customHeight="1" x14ac:dyDescent="0.3"/>
    <row r="2044" ht="15" customHeight="1" x14ac:dyDescent="0.3"/>
    <row r="2045" ht="15" customHeight="1" x14ac:dyDescent="0.3"/>
    <row r="2046" ht="15" customHeight="1" x14ac:dyDescent="0.3"/>
    <row r="2047" ht="15" customHeight="1" x14ac:dyDescent="0.3"/>
    <row r="2048" ht="15" customHeight="1" x14ac:dyDescent="0.3"/>
    <row r="2049" ht="15" customHeight="1" x14ac:dyDescent="0.3"/>
    <row r="2050" ht="15" customHeight="1" x14ac:dyDescent="0.3"/>
    <row r="2051" ht="15" customHeight="1" x14ac:dyDescent="0.3"/>
    <row r="2052" ht="15" customHeight="1" x14ac:dyDescent="0.3"/>
    <row r="2053" ht="15" customHeight="1" x14ac:dyDescent="0.3"/>
    <row r="2054" ht="15" customHeight="1" x14ac:dyDescent="0.3"/>
    <row r="2055" ht="15" customHeight="1" x14ac:dyDescent="0.3"/>
    <row r="2056" ht="15" customHeight="1" x14ac:dyDescent="0.3"/>
    <row r="2057" ht="15" customHeight="1" x14ac:dyDescent="0.3"/>
    <row r="2058" ht="15" customHeight="1" x14ac:dyDescent="0.3"/>
    <row r="2059" ht="15" customHeight="1" x14ac:dyDescent="0.3"/>
    <row r="2060" ht="15" customHeight="1" x14ac:dyDescent="0.3"/>
    <row r="2061" ht="15" customHeight="1" x14ac:dyDescent="0.3"/>
    <row r="2062" ht="15" customHeight="1" x14ac:dyDescent="0.3"/>
    <row r="2063" ht="15" customHeight="1" x14ac:dyDescent="0.3"/>
    <row r="2064" ht="15" customHeight="1" x14ac:dyDescent="0.3"/>
    <row r="2065" ht="15" customHeight="1" x14ac:dyDescent="0.3"/>
    <row r="2066" ht="15" customHeight="1" x14ac:dyDescent="0.3"/>
    <row r="2067" ht="15" customHeight="1" x14ac:dyDescent="0.3"/>
    <row r="2068" ht="15" customHeight="1" x14ac:dyDescent="0.3"/>
    <row r="2069" ht="15" customHeight="1" x14ac:dyDescent="0.3"/>
    <row r="2070" ht="15" customHeight="1" x14ac:dyDescent="0.3"/>
    <row r="2071" ht="15" customHeight="1" x14ac:dyDescent="0.3"/>
    <row r="2072" ht="15" customHeight="1" x14ac:dyDescent="0.3"/>
    <row r="2073" ht="15" customHeight="1" x14ac:dyDescent="0.3"/>
    <row r="2074" ht="15" customHeight="1" x14ac:dyDescent="0.3"/>
    <row r="2075" ht="15" customHeight="1" x14ac:dyDescent="0.3"/>
    <row r="2076" ht="15" customHeight="1" x14ac:dyDescent="0.3"/>
    <row r="2077" ht="15" customHeight="1" x14ac:dyDescent="0.3"/>
    <row r="2078" ht="15" customHeight="1" x14ac:dyDescent="0.3"/>
    <row r="2079" ht="15" customHeight="1" x14ac:dyDescent="0.3"/>
    <row r="2080" ht="15" customHeight="1" x14ac:dyDescent="0.3"/>
    <row r="2081" ht="15" customHeight="1" x14ac:dyDescent="0.3"/>
    <row r="2082" ht="15" customHeight="1" x14ac:dyDescent="0.3"/>
    <row r="2083" ht="15" customHeight="1" x14ac:dyDescent="0.3"/>
    <row r="2084" ht="15" customHeight="1" x14ac:dyDescent="0.3"/>
    <row r="2085" ht="15" customHeight="1" x14ac:dyDescent="0.3"/>
    <row r="2086" ht="15" customHeight="1" x14ac:dyDescent="0.3"/>
    <row r="2087" ht="15" customHeight="1" x14ac:dyDescent="0.3"/>
    <row r="2088" ht="15" customHeight="1" x14ac:dyDescent="0.3"/>
    <row r="2089" ht="15" customHeight="1" x14ac:dyDescent="0.3"/>
    <row r="2090" ht="15" customHeight="1" x14ac:dyDescent="0.3"/>
    <row r="2091" ht="15" customHeight="1" x14ac:dyDescent="0.3"/>
    <row r="2092" ht="15" customHeight="1" x14ac:dyDescent="0.3"/>
    <row r="2093" ht="15" customHeight="1" x14ac:dyDescent="0.3"/>
    <row r="2094" ht="15" customHeight="1" x14ac:dyDescent="0.3"/>
    <row r="2095" ht="15" customHeight="1" x14ac:dyDescent="0.3"/>
    <row r="2096" ht="15" customHeight="1" x14ac:dyDescent="0.3"/>
    <row r="2097" ht="15" customHeight="1" x14ac:dyDescent="0.3"/>
    <row r="2098" ht="15" customHeight="1" x14ac:dyDescent="0.3"/>
    <row r="2099" ht="15" customHeight="1" x14ac:dyDescent="0.3"/>
    <row r="2100" ht="15" customHeight="1" x14ac:dyDescent="0.3"/>
    <row r="2101" ht="15" customHeight="1" x14ac:dyDescent="0.3"/>
    <row r="2102" ht="15" customHeight="1" x14ac:dyDescent="0.3"/>
    <row r="2103" ht="15" customHeight="1" x14ac:dyDescent="0.3"/>
    <row r="2104" ht="15" customHeight="1" x14ac:dyDescent="0.3"/>
    <row r="2105" ht="15" customHeight="1" x14ac:dyDescent="0.3"/>
    <row r="2106" ht="15" customHeight="1" x14ac:dyDescent="0.3"/>
    <row r="2107" ht="15" customHeight="1" x14ac:dyDescent="0.3"/>
    <row r="2108" ht="15" customHeight="1" x14ac:dyDescent="0.3"/>
    <row r="2109" ht="15" customHeight="1" x14ac:dyDescent="0.3"/>
    <row r="2110" ht="15" customHeight="1" x14ac:dyDescent="0.3"/>
    <row r="2111" ht="15" customHeight="1" x14ac:dyDescent="0.3"/>
    <row r="2112" ht="15" customHeight="1" x14ac:dyDescent="0.3"/>
    <row r="2113" ht="15" customHeight="1" x14ac:dyDescent="0.3"/>
    <row r="2114" ht="15" customHeight="1" x14ac:dyDescent="0.3"/>
    <row r="2115" ht="15" customHeight="1" x14ac:dyDescent="0.3"/>
    <row r="2116" ht="15" customHeight="1" x14ac:dyDescent="0.3"/>
    <row r="2117" ht="15" customHeight="1" x14ac:dyDescent="0.3"/>
    <row r="2118" ht="15" customHeight="1" x14ac:dyDescent="0.3"/>
    <row r="2119" ht="15" customHeight="1" x14ac:dyDescent="0.3"/>
    <row r="2120" ht="15" customHeight="1" x14ac:dyDescent="0.3"/>
    <row r="2121" ht="15" customHeight="1" x14ac:dyDescent="0.3"/>
    <row r="2122" ht="15" customHeight="1" x14ac:dyDescent="0.3"/>
    <row r="2123" ht="15" customHeight="1" x14ac:dyDescent="0.3"/>
    <row r="2124" ht="15" customHeight="1" x14ac:dyDescent="0.3"/>
    <row r="2125" ht="15" customHeight="1" x14ac:dyDescent="0.3"/>
    <row r="2126" ht="15" customHeight="1" x14ac:dyDescent="0.3"/>
    <row r="2127" ht="15" customHeight="1" x14ac:dyDescent="0.3"/>
    <row r="2128" ht="15" customHeight="1" x14ac:dyDescent="0.3"/>
    <row r="2129" ht="15" customHeight="1" x14ac:dyDescent="0.3"/>
    <row r="2130" ht="15" customHeight="1" x14ac:dyDescent="0.3"/>
    <row r="2131" ht="15" customHeight="1" x14ac:dyDescent="0.3"/>
    <row r="2132" ht="15" customHeight="1" x14ac:dyDescent="0.3"/>
    <row r="2133" ht="15" customHeight="1" x14ac:dyDescent="0.3"/>
    <row r="2134" ht="15" customHeight="1" x14ac:dyDescent="0.3"/>
    <row r="2135" ht="15" customHeight="1" x14ac:dyDescent="0.3"/>
    <row r="2136" ht="15" customHeight="1" x14ac:dyDescent="0.3"/>
    <row r="2137" ht="15" customHeight="1" x14ac:dyDescent="0.3"/>
    <row r="2138" ht="15" customHeight="1" x14ac:dyDescent="0.3"/>
    <row r="2139" ht="15" customHeight="1" x14ac:dyDescent="0.3"/>
    <row r="2140" ht="15" customHeight="1" x14ac:dyDescent="0.3"/>
    <row r="2141" ht="15" customHeight="1" x14ac:dyDescent="0.3"/>
    <row r="2142" ht="15" customHeight="1" x14ac:dyDescent="0.3"/>
    <row r="2143" ht="15" customHeight="1" x14ac:dyDescent="0.3"/>
    <row r="2144" ht="15" customHeight="1" x14ac:dyDescent="0.3"/>
    <row r="2145" spans="2:33" ht="15" customHeight="1" x14ac:dyDescent="0.3"/>
    <row r="2146" spans="2:33" ht="15" customHeight="1" x14ac:dyDescent="0.3"/>
    <row r="2147" spans="2:33" ht="15" customHeight="1" x14ac:dyDescent="0.3"/>
    <row r="2148" spans="2:33" ht="15" customHeight="1" x14ac:dyDescent="0.3"/>
    <row r="2149" spans="2:33" ht="15" customHeight="1" x14ac:dyDescent="0.3"/>
    <row r="2150" spans="2:33" ht="15" customHeight="1" x14ac:dyDescent="0.3"/>
    <row r="2151" spans="2:33" ht="15" customHeight="1" x14ac:dyDescent="0.3"/>
    <row r="2152" spans="2:33" ht="15" customHeight="1" x14ac:dyDescent="0.3"/>
    <row r="2153" spans="2:33" ht="15" customHeight="1" x14ac:dyDescent="0.3">
      <c r="B2153" s="477"/>
      <c r="C2153" s="477"/>
      <c r="D2153" s="477"/>
      <c r="E2153" s="477"/>
      <c r="F2153" s="477"/>
      <c r="G2153" s="477"/>
      <c r="H2153" s="477"/>
      <c r="I2153" s="477"/>
      <c r="J2153" s="477"/>
      <c r="K2153" s="477"/>
      <c r="L2153" s="477"/>
      <c r="M2153" s="477"/>
      <c r="N2153" s="477"/>
      <c r="O2153" s="477"/>
      <c r="P2153" s="477"/>
      <c r="Q2153" s="477"/>
      <c r="R2153" s="477"/>
      <c r="S2153" s="477"/>
      <c r="T2153" s="477"/>
      <c r="U2153" s="477"/>
      <c r="V2153" s="477"/>
      <c r="W2153" s="477"/>
      <c r="X2153" s="477"/>
      <c r="Y2153" s="477"/>
      <c r="Z2153" s="477"/>
      <c r="AA2153" s="477"/>
      <c r="AB2153" s="477"/>
      <c r="AC2153" s="477"/>
      <c r="AD2153" s="477"/>
      <c r="AE2153" s="477"/>
      <c r="AF2153" s="477"/>
      <c r="AG2153" s="477"/>
    </row>
    <row r="2154" spans="2:33" ht="15" customHeight="1" x14ac:dyDescent="0.3"/>
    <row r="2155" spans="2:33" ht="15" customHeight="1" x14ac:dyDescent="0.3"/>
    <row r="2156" spans="2:33" ht="15" customHeight="1" x14ac:dyDescent="0.3"/>
    <row r="2157" spans="2:33" ht="15" customHeight="1" x14ac:dyDescent="0.3"/>
    <row r="2158" spans="2:33" ht="15" customHeight="1" x14ac:dyDescent="0.3"/>
    <row r="2159" spans="2:33" ht="15" customHeight="1" x14ac:dyDescent="0.3"/>
    <row r="2160" spans="2:33" ht="15" customHeight="1" x14ac:dyDescent="0.3"/>
    <row r="2161" ht="15" customHeight="1" x14ac:dyDescent="0.3"/>
    <row r="2162" ht="15" customHeight="1" x14ac:dyDescent="0.3"/>
    <row r="2163" ht="15" customHeight="1" x14ac:dyDescent="0.3"/>
    <row r="2164" ht="15" customHeight="1" x14ac:dyDescent="0.3"/>
    <row r="2165" ht="15" customHeight="1" x14ac:dyDescent="0.3"/>
    <row r="2166" ht="15" customHeight="1" x14ac:dyDescent="0.3"/>
    <row r="2167" ht="15" customHeight="1" x14ac:dyDescent="0.3"/>
    <row r="2168" ht="15" customHeight="1" x14ac:dyDescent="0.3"/>
    <row r="2169" ht="15" customHeight="1" x14ac:dyDescent="0.3"/>
    <row r="2170" ht="15" customHeight="1" x14ac:dyDescent="0.3"/>
    <row r="2171" ht="15" customHeight="1" x14ac:dyDescent="0.3"/>
    <row r="2172" ht="15" customHeight="1" x14ac:dyDescent="0.3"/>
    <row r="2173" ht="15" customHeight="1" x14ac:dyDescent="0.3"/>
    <row r="2174" ht="15" customHeight="1" x14ac:dyDescent="0.3"/>
    <row r="2175" ht="15" customHeight="1" x14ac:dyDescent="0.3"/>
    <row r="2176" ht="15" customHeight="1" x14ac:dyDescent="0.3"/>
    <row r="2177" ht="15" customHeight="1" x14ac:dyDescent="0.3"/>
    <row r="2178" ht="15" customHeight="1" x14ac:dyDescent="0.3"/>
    <row r="2179" ht="15" customHeight="1" x14ac:dyDescent="0.3"/>
    <row r="2180" ht="15" customHeight="1" x14ac:dyDescent="0.3"/>
    <row r="2181" ht="15" customHeight="1" x14ac:dyDescent="0.3"/>
    <row r="2182" ht="15" customHeight="1" x14ac:dyDescent="0.3"/>
    <row r="2183" ht="15" customHeight="1" x14ac:dyDescent="0.3"/>
    <row r="2184" ht="15" customHeight="1" x14ac:dyDescent="0.3"/>
    <row r="2185" ht="15" customHeight="1" x14ac:dyDescent="0.3"/>
    <row r="2186" ht="15" customHeight="1" x14ac:dyDescent="0.3"/>
    <row r="2187" ht="15" customHeight="1" x14ac:dyDescent="0.3"/>
    <row r="2188" ht="15" customHeight="1" x14ac:dyDescent="0.3"/>
    <row r="2189" ht="15" customHeight="1" x14ac:dyDescent="0.3"/>
    <row r="2190" ht="15" customHeight="1" x14ac:dyDescent="0.3"/>
    <row r="2191" ht="15" customHeight="1" x14ac:dyDescent="0.3"/>
    <row r="2192" ht="15" customHeight="1" x14ac:dyDescent="0.3"/>
    <row r="2193" ht="15" customHeight="1" x14ac:dyDescent="0.3"/>
    <row r="2194" ht="15" customHeight="1" x14ac:dyDescent="0.3"/>
    <row r="2195" ht="15" customHeight="1" x14ac:dyDescent="0.3"/>
    <row r="2196" ht="15" customHeight="1" x14ac:dyDescent="0.3"/>
    <row r="2197" ht="15" customHeight="1" x14ac:dyDescent="0.3"/>
    <row r="2198" ht="15" customHeight="1" x14ac:dyDescent="0.3"/>
    <row r="2199" ht="15" customHeight="1" x14ac:dyDescent="0.3"/>
    <row r="2200" ht="15" customHeight="1" x14ac:dyDescent="0.3"/>
    <row r="2201" ht="15" customHeight="1" x14ac:dyDescent="0.3"/>
    <row r="2202" ht="15" customHeight="1" x14ac:dyDescent="0.3"/>
    <row r="2203" ht="15" customHeight="1" x14ac:dyDescent="0.3"/>
    <row r="2204" ht="15" customHeight="1" x14ac:dyDescent="0.3"/>
    <row r="2205" ht="15" customHeight="1" x14ac:dyDescent="0.3"/>
    <row r="2206" ht="15" customHeight="1" x14ac:dyDescent="0.3"/>
    <row r="2207" ht="15" customHeight="1" x14ac:dyDescent="0.3"/>
    <row r="2208" ht="15" customHeight="1" x14ac:dyDescent="0.3"/>
    <row r="2209" ht="15" customHeight="1" x14ac:dyDescent="0.3"/>
    <row r="2210" ht="15" customHeight="1" x14ac:dyDescent="0.3"/>
    <row r="2211" ht="15" customHeight="1" x14ac:dyDescent="0.3"/>
    <row r="2212" ht="15" customHeight="1" x14ac:dyDescent="0.3"/>
    <row r="2213" ht="15" customHeight="1" x14ac:dyDescent="0.3"/>
    <row r="2214" ht="15" customHeight="1" x14ac:dyDescent="0.3"/>
    <row r="2215" ht="15" customHeight="1" x14ac:dyDescent="0.3"/>
    <row r="2216" ht="15" customHeight="1" x14ac:dyDescent="0.3"/>
    <row r="2217" ht="15" customHeight="1" x14ac:dyDescent="0.3"/>
    <row r="2218" ht="15" customHeight="1" x14ac:dyDescent="0.3"/>
    <row r="2219" ht="15" customHeight="1" x14ac:dyDescent="0.3"/>
    <row r="2220" ht="15" customHeight="1" x14ac:dyDescent="0.3"/>
    <row r="2221" ht="15" customHeight="1" x14ac:dyDescent="0.3"/>
    <row r="2222" ht="15" customHeight="1" x14ac:dyDescent="0.3"/>
    <row r="2223" ht="15" customHeight="1" x14ac:dyDescent="0.3"/>
    <row r="2224" ht="15" customHeight="1" x14ac:dyDescent="0.3"/>
    <row r="2225" ht="15" customHeight="1" x14ac:dyDescent="0.3"/>
    <row r="2226" ht="15" customHeight="1" x14ac:dyDescent="0.3"/>
    <row r="2227" ht="15" customHeight="1" x14ac:dyDescent="0.3"/>
    <row r="2228" ht="15" customHeight="1" x14ac:dyDescent="0.3"/>
    <row r="2229" ht="15" customHeight="1" x14ac:dyDescent="0.3"/>
    <row r="2230" ht="15" customHeight="1" x14ac:dyDescent="0.3"/>
    <row r="2231" ht="15" customHeight="1" x14ac:dyDescent="0.3"/>
    <row r="2232" ht="15" customHeight="1" x14ac:dyDescent="0.3"/>
    <row r="2233" ht="15" customHeight="1" x14ac:dyDescent="0.3"/>
    <row r="2234" ht="15" customHeight="1" x14ac:dyDescent="0.3"/>
    <row r="2235" ht="15" customHeight="1" x14ac:dyDescent="0.3"/>
    <row r="2236" ht="15" customHeight="1" x14ac:dyDescent="0.3"/>
    <row r="2237" ht="15" customHeight="1" x14ac:dyDescent="0.3"/>
    <row r="2238" ht="15" customHeight="1" x14ac:dyDescent="0.3"/>
    <row r="2239" ht="15" customHeight="1" x14ac:dyDescent="0.3"/>
    <row r="2240" ht="15" customHeight="1" x14ac:dyDescent="0.3"/>
    <row r="2241" ht="15" customHeight="1" x14ac:dyDescent="0.3"/>
    <row r="2242" ht="15" customHeight="1" x14ac:dyDescent="0.3"/>
    <row r="2243" ht="15" customHeight="1" x14ac:dyDescent="0.3"/>
    <row r="2244" ht="15" customHeight="1" x14ac:dyDescent="0.3"/>
    <row r="2245" ht="15" customHeight="1" x14ac:dyDescent="0.3"/>
    <row r="2246" ht="15" customHeight="1" x14ac:dyDescent="0.3"/>
    <row r="2247" ht="15" customHeight="1" x14ac:dyDescent="0.3"/>
    <row r="2248" ht="15" customHeight="1" x14ac:dyDescent="0.3"/>
    <row r="2249" ht="15" customHeight="1" x14ac:dyDescent="0.3"/>
    <row r="2250" ht="15" customHeight="1" x14ac:dyDescent="0.3"/>
    <row r="2251" ht="15" customHeight="1" x14ac:dyDescent="0.3"/>
    <row r="2252" ht="15" customHeight="1" x14ac:dyDescent="0.3"/>
    <row r="2253" ht="15" customHeight="1" x14ac:dyDescent="0.3"/>
    <row r="2254" ht="15" customHeight="1" x14ac:dyDescent="0.3"/>
    <row r="2255" ht="15" customHeight="1" x14ac:dyDescent="0.3"/>
    <row r="2256" ht="15" customHeight="1" x14ac:dyDescent="0.3"/>
    <row r="2257" ht="15" customHeight="1" x14ac:dyDescent="0.3"/>
    <row r="2258" ht="15" customHeight="1" x14ac:dyDescent="0.3"/>
    <row r="2259" ht="15" customHeight="1" x14ac:dyDescent="0.3"/>
    <row r="2260" ht="15" customHeight="1" x14ac:dyDescent="0.3"/>
    <row r="2261" ht="15" customHeight="1" x14ac:dyDescent="0.3"/>
    <row r="2262" ht="15" customHeight="1" x14ac:dyDescent="0.3"/>
    <row r="2263" ht="15" customHeight="1" x14ac:dyDescent="0.3"/>
    <row r="2264" ht="15" customHeight="1" x14ac:dyDescent="0.3"/>
    <row r="2265" ht="15" customHeight="1" x14ac:dyDescent="0.3"/>
    <row r="2266" ht="15" customHeight="1" x14ac:dyDescent="0.3"/>
    <row r="2267" ht="15" customHeight="1" x14ac:dyDescent="0.3"/>
    <row r="2268" ht="15" customHeight="1" x14ac:dyDescent="0.3"/>
    <row r="2269" ht="15" customHeight="1" x14ac:dyDescent="0.3"/>
    <row r="2270" ht="15" customHeight="1" x14ac:dyDescent="0.3"/>
    <row r="2271" ht="15" customHeight="1" x14ac:dyDescent="0.3"/>
    <row r="2272" ht="15" customHeight="1" x14ac:dyDescent="0.3"/>
    <row r="2273" ht="15" customHeight="1" x14ac:dyDescent="0.3"/>
    <row r="2274" ht="15" customHeight="1" x14ac:dyDescent="0.3"/>
    <row r="2275" ht="15" customHeight="1" x14ac:dyDescent="0.3"/>
    <row r="2276" ht="15" customHeight="1" x14ac:dyDescent="0.3"/>
    <row r="2277" ht="15" customHeight="1" x14ac:dyDescent="0.3"/>
    <row r="2278" ht="15" customHeight="1" x14ac:dyDescent="0.3"/>
    <row r="2279" ht="15" customHeight="1" x14ac:dyDescent="0.3"/>
    <row r="2280" ht="15" customHeight="1" x14ac:dyDescent="0.3"/>
    <row r="2281" ht="15" customHeight="1" x14ac:dyDescent="0.3"/>
    <row r="2282" ht="15" customHeight="1" x14ac:dyDescent="0.3"/>
    <row r="2283" ht="15" customHeight="1" x14ac:dyDescent="0.3"/>
    <row r="2284" ht="15" customHeight="1" x14ac:dyDescent="0.3"/>
    <row r="2285" ht="15" customHeight="1" x14ac:dyDescent="0.3"/>
    <row r="2286" ht="15" customHeight="1" x14ac:dyDescent="0.3"/>
    <row r="2287" ht="15" customHeight="1" x14ac:dyDescent="0.3"/>
    <row r="2288" ht="15" customHeight="1" x14ac:dyDescent="0.3"/>
    <row r="2289" ht="15" customHeight="1" x14ac:dyDescent="0.3"/>
    <row r="2290" ht="15" customHeight="1" x14ac:dyDescent="0.3"/>
    <row r="2291" ht="15" customHeight="1" x14ac:dyDescent="0.3"/>
    <row r="2292" ht="15" customHeight="1" x14ac:dyDescent="0.3"/>
    <row r="2293" ht="15" customHeight="1" x14ac:dyDescent="0.3"/>
    <row r="2294" ht="15" customHeight="1" x14ac:dyDescent="0.3"/>
    <row r="2295" ht="15" customHeight="1" x14ac:dyDescent="0.3"/>
    <row r="2296" ht="15" customHeight="1" x14ac:dyDescent="0.3"/>
    <row r="2297" ht="15" customHeight="1" x14ac:dyDescent="0.3"/>
    <row r="2298" ht="15" customHeight="1" x14ac:dyDescent="0.3"/>
    <row r="2299" ht="15" customHeight="1" x14ac:dyDescent="0.3"/>
    <row r="2300" ht="15" customHeight="1" x14ac:dyDescent="0.3"/>
    <row r="2301" ht="15" customHeight="1" x14ac:dyDescent="0.3"/>
    <row r="2302" ht="15" customHeight="1" x14ac:dyDescent="0.3"/>
    <row r="2303" ht="15" customHeight="1" x14ac:dyDescent="0.3"/>
    <row r="2304" ht="15" customHeight="1" x14ac:dyDescent="0.3"/>
    <row r="2305" spans="2:33" ht="15" customHeight="1" x14ac:dyDescent="0.3"/>
    <row r="2306" spans="2:33" ht="15" customHeight="1" x14ac:dyDescent="0.3"/>
    <row r="2307" spans="2:33" ht="15" customHeight="1" x14ac:dyDescent="0.3"/>
    <row r="2308" spans="2:33" ht="15" customHeight="1" x14ac:dyDescent="0.3"/>
    <row r="2309" spans="2:33" ht="15" customHeight="1" x14ac:dyDescent="0.3"/>
    <row r="2310" spans="2:33" ht="15" customHeight="1" x14ac:dyDescent="0.3"/>
    <row r="2311" spans="2:33" ht="15" customHeight="1" x14ac:dyDescent="0.3"/>
    <row r="2312" spans="2:33" ht="15" customHeight="1" x14ac:dyDescent="0.3"/>
    <row r="2313" spans="2:33" ht="15" customHeight="1" x14ac:dyDescent="0.3"/>
    <row r="2314" spans="2:33" ht="15" customHeight="1" x14ac:dyDescent="0.3"/>
    <row r="2315" spans="2:33" ht="15" customHeight="1" x14ac:dyDescent="0.3"/>
    <row r="2316" spans="2:33" ht="15" customHeight="1" x14ac:dyDescent="0.3"/>
    <row r="2317" spans="2:33" ht="15" customHeight="1" x14ac:dyDescent="0.3">
      <c r="B2317" s="477"/>
      <c r="C2317" s="477"/>
      <c r="D2317" s="477"/>
      <c r="E2317" s="477"/>
      <c r="F2317" s="477"/>
      <c r="G2317" s="477"/>
      <c r="H2317" s="477"/>
      <c r="I2317" s="477"/>
      <c r="J2317" s="477"/>
      <c r="K2317" s="477"/>
      <c r="L2317" s="477"/>
      <c r="M2317" s="477"/>
      <c r="N2317" s="477"/>
      <c r="O2317" s="477"/>
      <c r="P2317" s="477"/>
      <c r="Q2317" s="477"/>
      <c r="R2317" s="477"/>
      <c r="S2317" s="477"/>
      <c r="T2317" s="477"/>
      <c r="U2317" s="477"/>
      <c r="V2317" s="477"/>
      <c r="W2317" s="477"/>
      <c r="X2317" s="477"/>
      <c r="Y2317" s="477"/>
      <c r="Z2317" s="477"/>
      <c r="AA2317" s="477"/>
      <c r="AB2317" s="477"/>
      <c r="AC2317" s="477"/>
      <c r="AD2317" s="477"/>
      <c r="AE2317" s="477"/>
      <c r="AF2317" s="477"/>
      <c r="AG2317" s="477"/>
    </row>
    <row r="2318" spans="2:33" ht="15" customHeight="1" x14ac:dyDescent="0.3"/>
    <row r="2319" spans="2:33" ht="15" customHeight="1" x14ac:dyDescent="0.3"/>
    <row r="2320" spans="2:33" ht="15" customHeight="1" x14ac:dyDescent="0.3"/>
    <row r="2321" ht="15" customHeight="1" x14ac:dyDescent="0.3"/>
    <row r="2322" ht="15" customHeight="1" x14ac:dyDescent="0.3"/>
    <row r="2323" ht="15" customHeight="1" x14ac:dyDescent="0.3"/>
    <row r="2324" ht="15" customHeight="1" x14ac:dyDescent="0.3"/>
    <row r="2325" ht="15" customHeight="1" x14ac:dyDescent="0.3"/>
    <row r="2326" ht="15" customHeight="1" x14ac:dyDescent="0.3"/>
    <row r="2327" ht="15" customHeight="1" x14ac:dyDescent="0.3"/>
    <row r="2328" ht="15" customHeight="1" x14ac:dyDescent="0.3"/>
    <row r="2329" ht="15" customHeight="1" x14ac:dyDescent="0.3"/>
    <row r="2330" ht="15" customHeight="1" x14ac:dyDescent="0.3"/>
    <row r="2331" ht="15" customHeight="1" x14ac:dyDescent="0.3"/>
    <row r="2332" ht="15" customHeight="1" x14ac:dyDescent="0.3"/>
    <row r="2333" ht="15" customHeight="1" x14ac:dyDescent="0.3"/>
    <row r="2334" ht="15" customHeight="1" x14ac:dyDescent="0.3"/>
    <row r="2335" ht="15" customHeight="1" x14ac:dyDescent="0.3"/>
    <row r="2336" ht="15" customHeight="1" x14ac:dyDescent="0.3"/>
    <row r="2337" ht="15" customHeight="1" x14ac:dyDescent="0.3"/>
    <row r="2338" ht="15" customHeight="1" x14ac:dyDescent="0.3"/>
    <row r="2339" ht="15" customHeight="1" x14ac:dyDescent="0.3"/>
    <row r="2340" ht="15" customHeight="1" x14ac:dyDescent="0.3"/>
    <row r="2341" ht="15" customHeight="1" x14ac:dyDescent="0.3"/>
    <row r="2342" ht="15" customHeight="1" x14ac:dyDescent="0.3"/>
    <row r="2343" ht="15" customHeight="1" x14ac:dyDescent="0.3"/>
    <row r="2344" ht="15" customHeight="1" x14ac:dyDescent="0.3"/>
    <row r="2345" ht="15" customHeight="1" x14ac:dyDescent="0.3"/>
    <row r="2346" ht="15" customHeight="1" x14ac:dyDescent="0.3"/>
    <row r="2347" ht="15" customHeight="1" x14ac:dyDescent="0.3"/>
    <row r="2348" ht="15" customHeight="1" x14ac:dyDescent="0.3"/>
    <row r="2349" ht="15" customHeight="1" x14ac:dyDescent="0.3"/>
    <row r="2350" ht="15" customHeight="1" x14ac:dyDescent="0.3"/>
    <row r="2351" ht="15" customHeight="1" x14ac:dyDescent="0.3"/>
    <row r="2352" ht="15" customHeight="1" x14ac:dyDescent="0.3"/>
    <row r="2353" ht="15" customHeight="1" x14ac:dyDescent="0.3"/>
    <row r="2354" ht="15" customHeight="1" x14ac:dyDescent="0.3"/>
    <row r="2355" ht="15" customHeight="1" x14ac:dyDescent="0.3"/>
    <row r="2356" ht="15" customHeight="1" x14ac:dyDescent="0.3"/>
    <row r="2357" ht="15" customHeight="1" x14ac:dyDescent="0.3"/>
    <row r="2358" ht="15" customHeight="1" x14ac:dyDescent="0.3"/>
    <row r="2359" ht="15" customHeight="1" x14ac:dyDescent="0.3"/>
    <row r="2360" ht="15" customHeight="1" x14ac:dyDescent="0.3"/>
    <row r="2361" ht="15" customHeight="1" x14ac:dyDescent="0.3"/>
    <row r="2362" ht="15" customHeight="1" x14ac:dyDescent="0.3"/>
    <row r="2363" ht="15" customHeight="1" x14ac:dyDescent="0.3"/>
    <row r="2364" ht="15" customHeight="1" x14ac:dyDescent="0.3"/>
    <row r="2365" ht="15" customHeight="1" x14ac:dyDescent="0.3"/>
    <row r="2366" ht="15" customHeight="1" x14ac:dyDescent="0.3"/>
    <row r="2367" ht="15" customHeight="1" x14ac:dyDescent="0.3"/>
    <row r="2368" ht="15" customHeight="1" x14ac:dyDescent="0.3"/>
    <row r="2369" ht="15" customHeight="1" x14ac:dyDescent="0.3"/>
    <row r="2370" ht="15" customHeight="1" x14ac:dyDescent="0.3"/>
    <row r="2371" ht="15" customHeight="1" x14ac:dyDescent="0.3"/>
    <row r="2372" ht="15" customHeight="1" x14ac:dyDescent="0.3"/>
    <row r="2373" ht="15" customHeight="1" x14ac:dyDescent="0.3"/>
    <row r="2374" ht="15" customHeight="1" x14ac:dyDescent="0.3"/>
    <row r="2375" ht="15" customHeight="1" x14ac:dyDescent="0.3"/>
    <row r="2376" ht="15" customHeight="1" x14ac:dyDescent="0.3"/>
    <row r="2377" ht="15" customHeight="1" x14ac:dyDescent="0.3"/>
    <row r="2378" ht="15" customHeight="1" x14ac:dyDescent="0.3"/>
    <row r="2379" ht="15" customHeight="1" x14ac:dyDescent="0.3"/>
    <row r="2380" ht="15" customHeight="1" x14ac:dyDescent="0.3"/>
    <row r="2381" ht="15" customHeight="1" x14ac:dyDescent="0.3"/>
    <row r="2382" ht="15" customHeight="1" x14ac:dyDescent="0.3"/>
    <row r="2383" ht="15" customHeight="1" x14ac:dyDescent="0.3"/>
    <row r="2384" ht="15" customHeight="1" x14ac:dyDescent="0.3"/>
    <row r="2385" ht="15" customHeight="1" x14ac:dyDescent="0.3"/>
    <row r="2386" ht="15" customHeight="1" x14ac:dyDescent="0.3"/>
    <row r="2387" ht="15" customHeight="1" x14ac:dyDescent="0.3"/>
    <row r="2388" ht="15" customHeight="1" x14ac:dyDescent="0.3"/>
    <row r="2389" ht="15" customHeight="1" x14ac:dyDescent="0.3"/>
    <row r="2390" ht="15" customHeight="1" x14ac:dyDescent="0.3"/>
    <row r="2391" ht="15" customHeight="1" x14ac:dyDescent="0.3"/>
    <row r="2392" ht="15" customHeight="1" x14ac:dyDescent="0.3"/>
    <row r="2393" ht="15" customHeight="1" x14ac:dyDescent="0.3"/>
    <row r="2394" ht="15" customHeight="1" x14ac:dyDescent="0.3"/>
    <row r="2395" ht="15" customHeight="1" x14ac:dyDescent="0.3"/>
    <row r="2396" ht="15" customHeight="1" x14ac:dyDescent="0.3"/>
    <row r="2397" ht="15" customHeight="1" x14ac:dyDescent="0.3"/>
    <row r="2398" ht="15" customHeight="1" x14ac:dyDescent="0.3"/>
    <row r="2399" ht="15" customHeight="1" x14ac:dyDescent="0.3"/>
    <row r="2400" ht="15" customHeight="1" x14ac:dyDescent="0.3"/>
    <row r="2401" ht="15" customHeight="1" x14ac:dyDescent="0.3"/>
    <row r="2402" ht="15" customHeight="1" x14ac:dyDescent="0.3"/>
    <row r="2403" ht="15" customHeight="1" x14ac:dyDescent="0.3"/>
    <row r="2404" ht="15" customHeight="1" x14ac:dyDescent="0.3"/>
    <row r="2405" ht="15" customHeight="1" x14ac:dyDescent="0.3"/>
    <row r="2406" ht="15" customHeight="1" x14ac:dyDescent="0.3"/>
    <row r="2407" ht="15" customHeight="1" x14ac:dyDescent="0.3"/>
    <row r="2408" ht="15" customHeight="1" x14ac:dyDescent="0.3"/>
    <row r="2409" ht="15" customHeight="1" x14ac:dyDescent="0.3"/>
    <row r="2410" ht="15" customHeight="1" x14ac:dyDescent="0.3"/>
    <row r="2411" ht="15" customHeight="1" x14ac:dyDescent="0.3"/>
    <row r="2412" ht="15" customHeight="1" x14ac:dyDescent="0.3"/>
    <row r="2413" ht="15" customHeight="1" x14ac:dyDescent="0.3"/>
    <row r="2414" ht="15" customHeight="1" x14ac:dyDescent="0.3"/>
    <row r="2415" ht="15" customHeight="1" x14ac:dyDescent="0.3"/>
    <row r="2416" ht="15" customHeight="1" x14ac:dyDescent="0.3"/>
    <row r="2417" spans="2:33" ht="15" customHeight="1" x14ac:dyDescent="0.3"/>
    <row r="2418" spans="2:33" ht="15" customHeight="1" x14ac:dyDescent="0.3"/>
    <row r="2419" spans="2:33" ht="15" customHeight="1" x14ac:dyDescent="0.3">
      <c r="B2419" s="477"/>
      <c r="C2419" s="477"/>
      <c r="D2419" s="477"/>
      <c r="E2419" s="477"/>
      <c r="F2419" s="477"/>
      <c r="G2419" s="477"/>
      <c r="H2419" s="477"/>
      <c r="I2419" s="477"/>
      <c r="J2419" s="477"/>
      <c r="K2419" s="477"/>
      <c r="L2419" s="477"/>
      <c r="M2419" s="477"/>
      <c r="N2419" s="477"/>
      <c r="O2419" s="477"/>
      <c r="P2419" s="477"/>
      <c r="Q2419" s="477"/>
      <c r="R2419" s="477"/>
      <c r="S2419" s="477"/>
      <c r="T2419" s="477"/>
      <c r="U2419" s="477"/>
      <c r="V2419" s="477"/>
      <c r="W2419" s="477"/>
      <c r="X2419" s="477"/>
      <c r="Y2419" s="477"/>
      <c r="Z2419" s="477"/>
      <c r="AA2419" s="477"/>
      <c r="AB2419" s="477"/>
      <c r="AC2419" s="477"/>
      <c r="AD2419" s="477"/>
      <c r="AE2419" s="477"/>
      <c r="AF2419" s="477"/>
      <c r="AG2419" s="477"/>
    </row>
    <row r="2420" spans="2:33" ht="15" customHeight="1" x14ac:dyDescent="0.3"/>
    <row r="2421" spans="2:33" ht="15" customHeight="1" x14ac:dyDescent="0.3"/>
    <row r="2422" spans="2:33" ht="15" customHeight="1" x14ac:dyDescent="0.3"/>
    <row r="2423" spans="2:33" ht="15" customHeight="1" x14ac:dyDescent="0.3"/>
    <row r="2424" spans="2:33" ht="15" customHeight="1" x14ac:dyDescent="0.3"/>
    <row r="2425" spans="2:33" ht="15" customHeight="1" x14ac:dyDescent="0.3"/>
    <row r="2426" spans="2:33" ht="15" customHeight="1" x14ac:dyDescent="0.3"/>
    <row r="2427" spans="2:33" ht="15" customHeight="1" x14ac:dyDescent="0.3"/>
    <row r="2428" spans="2:33" ht="15" customHeight="1" x14ac:dyDescent="0.3"/>
    <row r="2429" spans="2:33" ht="15" customHeight="1" x14ac:dyDescent="0.3"/>
    <row r="2430" spans="2:33" ht="15" customHeight="1" x14ac:dyDescent="0.3"/>
    <row r="2431" spans="2:33" ht="15" customHeight="1" x14ac:dyDescent="0.3"/>
    <row r="2432" spans="2:33" ht="15" customHeight="1" x14ac:dyDescent="0.3"/>
    <row r="2433" ht="15" customHeight="1" x14ac:dyDescent="0.3"/>
    <row r="2434" ht="15" customHeight="1" x14ac:dyDescent="0.3"/>
    <row r="2435" ht="15" customHeight="1" x14ac:dyDescent="0.3"/>
    <row r="2436" ht="15" customHeight="1" x14ac:dyDescent="0.3"/>
    <row r="2437" ht="15" customHeight="1" x14ac:dyDescent="0.3"/>
    <row r="2438" ht="15" customHeight="1" x14ac:dyDescent="0.3"/>
    <row r="2439" ht="15" customHeight="1" x14ac:dyDescent="0.3"/>
    <row r="2440" ht="15" customHeight="1" x14ac:dyDescent="0.3"/>
    <row r="2441" ht="15" customHeight="1" x14ac:dyDescent="0.3"/>
    <row r="2442" ht="15" customHeight="1" x14ac:dyDescent="0.3"/>
    <row r="2443" ht="15" customHeight="1" x14ac:dyDescent="0.3"/>
    <row r="2444" ht="15" customHeight="1" x14ac:dyDescent="0.3"/>
    <row r="2445" ht="15" customHeight="1" x14ac:dyDescent="0.3"/>
    <row r="2446" ht="15" customHeight="1" x14ac:dyDescent="0.3"/>
    <row r="2447" ht="15" customHeight="1" x14ac:dyDescent="0.3"/>
    <row r="2448" ht="15" customHeight="1" x14ac:dyDescent="0.3"/>
    <row r="2449" ht="15" customHeight="1" x14ac:dyDescent="0.3"/>
    <row r="2450" ht="15" customHeight="1" x14ac:dyDescent="0.3"/>
    <row r="2451" ht="15" customHeight="1" x14ac:dyDescent="0.3"/>
    <row r="2452" ht="15" customHeight="1" x14ac:dyDescent="0.3"/>
    <row r="2453" ht="15" customHeight="1" x14ac:dyDescent="0.3"/>
    <row r="2454" ht="15" customHeight="1" x14ac:dyDescent="0.3"/>
    <row r="2455" ht="15" customHeight="1" x14ac:dyDescent="0.3"/>
    <row r="2456" ht="15" customHeight="1" x14ac:dyDescent="0.3"/>
    <row r="2457" ht="15" customHeight="1" x14ac:dyDescent="0.3"/>
    <row r="2458" ht="15" customHeight="1" x14ac:dyDescent="0.3"/>
    <row r="2459" ht="15" customHeight="1" x14ac:dyDescent="0.3"/>
    <row r="2460" ht="15" customHeight="1" x14ac:dyDescent="0.3"/>
    <row r="2461" ht="15" customHeight="1" x14ac:dyDescent="0.3"/>
    <row r="2462" ht="15" customHeight="1" x14ac:dyDescent="0.3"/>
    <row r="2463" ht="15" customHeight="1" x14ac:dyDescent="0.3"/>
    <row r="2464" ht="15" customHeight="1" x14ac:dyDescent="0.3"/>
    <row r="2465" ht="15" customHeight="1" x14ac:dyDescent="0.3"/>
    <row r="2466" ht="15" customHeight="1" x14ac:dyDescent="0.3"/>
    <row r="2467" ht="15" customHeight="1" x14ac:dyDescent="0.3"/>
    <row r="2468" ht="15" customHeight="1" x14ac:dyDescent="0.3"/>
    <row r="2469" ht="15" customHeight="1" x14ac:dyDescent="0.3"/>
    <row r="2470" ht="15" customHeight="1" x14ac:dyDescent="0.3"/>
    <row r="2471" ht="15" customHeight="1" x14ac:dyDescent="0.3"/>
    <row r="2472" ht="15" customHeight="1" x14ac:dyDescent="0.3"/>
    <row r="2473" ht="15" customHeight="1" x14ac:dyDescent="0.3"/>
    <row r="2474" ht="15" customHeight="1" x14ac:dyDescent="0.3"/>
    <row r="2475" ht="15" customHeight="1" x14ac:dyDescent="0.3"/>
    <row r="2476" ht="15" customHeight="1" x14ac:dyDescent="0.3"/>
    <row r="2477" ht="15" customHeight="1" x14ac:dyDescent="0.3"/>
    <row r="2478" ht="15" customHeight="1" x14ac:dyDescent="0.3"/>
    <row r="2479" ht="15" customHeight="1" x14ac:dyDescent="0.3"/>
    <row r="2480" ht="15" customHeight="1" x14ac:dyDescent="0.3"/>
    <row r="2481" ht="15" customHeight="1" x14ac:dyDescent="0.3"/>
    <row r="2482" ht="15" customHeight="1" x14ac:dyDescent="0.3"/>
    <row r="2483" ht="15" customHeight="1" x14ac:dyDescent="0.3"/>
    <row r="2484" ht="15" customHeight="1" x14ac:dyDescent="0.3"/>
    <row r="2485" ht="15" customHeight="1" x14ac:dyDescent="0.3"/>
    <row r="2486" ht="15" customHeight="1" x14ac:dyDescent="0.3"/>
    <row r="2487" ht="15" customHeight="1" x14ac:dyDescent="0.3"/>
    <row r="2488" ht="15" customHeight="1" x14ac:dyDescent="0.3"/>
    <row r="2489" ht="15" customHeight="1" x14ac:dyDescent="0.3"/>
    <row r="2490" ht="15" customHeight="1" x14ac:dyDescent="0.3"/>
    <row r="2491" ht="15" customHeight="1" x14ac:dyDescent="0.3"/>
    <row r="2492" ht="15" customHeight="1" x14ac:dyDescent="0.3"/>
    <row r="2493" ht="15" customHeight="1" x14ac:dyDescent="0.3"/>
    <row r="2494" ht="15" customHeight="1" x14ac:dyDescent="0.3"/>
    <row r="2495" ht="15" customHeight="1" x14ac:dyDescent="0.3"/>
    <row r="2496" ht="15" customHeight="1" x14ac:dyDescent="0.3"/>
    <row r="2497" spans="2:33" ht="15" customHeight="1" x14ac:dyDescent="0.3"/>
    <row r="2498" spans="2:33" ht="15" customHeight="1" x14ac:dyDescent="0.3"/>
    <row r="2499" spans="2:33" ht="15" customHeight="1" x14ac:dyDescent="0.3"/>
    <row r="2500" spans="2:33" ht="15" customHeight="1" x14ac:dyDescent="0.3"/>
    <row r="2501" spans="2:33" ht="15" customHeight="1" x14ac:dyDescent="0.3"/>
    <row r="2502" spans="2:33" ht="15" customHeight="1" x14ac:dyDescent="0.3"/>
    <row r="2503" spans="2:33" ht="15" customHeight="1" x14ac:dyDescent="0.3"/>
    <row r="2504" spans="2:33" ht="15" customHeight="1" x14ac:dyDescent="0.3"/>
    <row r="2505" spans="2:33" ht="15" customHeight="1" x14ac:dyDescent="0.3"/>
    <row r="2506" spans="2:33" ht="15" customHeight="1" x14ac:dyDescent="0.3"/>
    <row r="2507" spans="2:33" ht="15" customHeight="1" x14ac:dyDescent="0.3"/>
    <row r="2508" spans="2:33" ht="15" customHeight="1" x14ac:dyDescent="0.3"/>
    <row r="2509" spans="2:33" ht="15" customHeight="1" x14ac:dyDescent="0.3">
      <c r="B2509" s="477"/>
      <c r="C2509" s="477"/>
      <c r="D2509" s="477"/>
      <c r="E2509" s="477"/>
      <c r="F2509" s="477"/>
      <c r="G2509" s="477"/>
      <c r="H2509" s="477"/>
      <c r="I2509" s="477"/>
      <c r="J2509" s="477"/>
      <c r="K2509" s="477"/>
      <c r="L2509" s="477"/>
      <c r="M2509" s="477"/>
      <c r="N2509" s="477"/>
      <c r="O2509" s="477"/>
      <c r="P2509" s="477"/>
      <c r="Q2509" s="477"/>
      <c r="R2509" s="477"/>
      <c r="S2509" s="477"/>
      <c r="T2509" s="477"/>
      <c r="U2509" s="477"/>
      <c r="V2509" s="477"/>
      <c r="W2509" s="477"/>
      <c r="X2509" s="477"/>
      <c r="Y2509" s="477"/>
      <c r="Z2509" s="477"/>
      <c r="AA2509" s="477"/>
      <c r="AB2509" s="477"/>
      <c r="AC2509" s="477"/>
      <c r="AD2509" s="477"/>
      <c r="AE2509" s="477"/>
      <c r="AF2509" s="477"/>
      <c r="AG2509" s="477"/>
    </row>
    <row r="2510" spans="2:33" ht="15" customHeight="1" x14ac:dyDescent="0.3"/>
    <row r="2511" spans="2:33" ht="15" customHeight="1" x14ac:dyDescent="0.3"/>
    <row r="2512" spans="2:33" ht="15" customHeight="1" x14ac:dyDescent="0.3"/>
    <row r="2513" ht="15" customHeight="1" x14ac:dyDescent="0.3"/>
    <row r="2514" ht="15" customHeight="1" x14ac:dyDescent="0.3"/>
    <row r="2515" ht="15" customHeight="1" x14ac:dyDescent="0.3"/>
    <row r="2516" ht="15" customHeight="1" x14ac:dyDescent="0.3"/>
    <row r="2517" ht="15" customHeight="1" x14ac:dyDescent="0.3"/>
    <row r="2518" ht="15" customHeight="1" x14ac:dyDescent="0.3"/>
    <row r="2519" ht="15" customHeight="1" x14ac:dyDescent="0.3"/>
    <row r="2520" ht="15" customHeight="1" x14ac:dyDescent="0.3"/>
    <row r="2521" ht="15" customHeight="1" x14ac:dyDescent="0.3"/>
    <row r="2522" ht="15" customHeight="1" x14ac:dyDescent="0.3"/>
    <row r="2523" ht="15" customHeight="1" x14ac:dyDescent="0.3"/>
    <row r="2524" ht="15" customHeight="1" x14ac:dyDescent="0.3"/>
    <row r="2525" ht="15" customHeight="1" x14ac:dyDescent="0.3"/>
    <row r="2526" ht="15" customHeight="1" x14ac:dyDescent="0.3"/>
    <row r="2527" ht="15" customHeight="1" x14ac:dyDescent="0.3"/>
    <row r="2528" ht="15" customHeight="1" x14ac:dyDescent="0.3"/>
    <row r="2529" ht="15" customHeight="1" x14ac:dyDescent="0.3"/>
    <row r="2530" ht="15" customHeight="1" x14ac:dyDescent="0.3"/>
    <row r="2531" ht="15" customHeight="1" x14ac:dyDescent="0.3"/>
    <row r="2532" ht="15" customHeight="1" x14ac:dyDescent="0.3"/>
    <row r="2533" ht="15" customHeight="1" x14ac:dyDescent="0.3"/>
    <row r="2534" ht="15" customHeight="1" x14ac:dyDescent="0.3"/>
    <row r="2535" ht="15" customHeight="1" x14ac:dyDescent="0.3"/>
    <row r="2536" ht="15" customHeight="1" x14ac:dyDescent="0.3"/>
    <row r="2537" ht="15" customHeight="1" x14ac:dyDescent="0.3"/>
    <row r="2538" ht="15" customHeight="1" x14ac:dyDescent="0.3"/>
    <row r="2539" ht="15" customHeight="1" x14ac:dyDescent="0.3"/>
    <row r="2540" ht="15" customHeight="1" x14ac:dyDescent="0.3"/>
    <row r="2541" ht="15" customHeight="1" x14ac:dyDescent="0.3"/>
    <row r="2542" ht="15" customHeight="1" x14ac:dyDescent="0.3"/>
    <row r="2543" ht="15" customHeight="1" x14ac:dyDescent="0.3"/>
    <row r="2544" ht="15" customHeight="1" x14ac:dyDescent="0.3"/>
    <row r="2545" ht="15" customHeight="1" x14ac:dyDescent="0.3"/>
    <row r="2546" ht="15" customHeight="1" x14ac:dyDescent="0.3"/>
    <row r="2547" ht="15" customHeight="1" x14ac:dyDescent="0.3"/>
    <row r="2548" ht="15" customHeight="1" x14ac:dyDescent="0.3"/>
    <row r="2549" ht="15" customHeight="1" x14ac:dyDescent="0.3"/>
    <row r="2550" ht="15" customHeight="1" x14ac:dyDescent="0.3"/>
    <row r="2551" ht="15" customHeight="1" x14ac:dyDescent="0.3"/>
    <row r="2552" ht="15" customHeight="1" x14ac:dyDescent="0.3"/>
    <row r="2553" ht="15" customHeight="1" x14ac:dyDescent="0.3"/>
    <row r="2554" ht="15" customHeight="1" x14ac:dyDescent="0.3"/>
    <row r="2555" ht="15" customHeight="1" x14ac:dyDescent="0.3"/>
    <row r="2556" ht="15" customHeight="1" x14ac:dyDescent="0.3"/>
    <row r="2557" ht="15" customHeight="1" x14ac:dyDescent="0.3"/>
    <row r="2558" ht="15" customHeight="1" x14ac:dyDescent="0.3"/>
    <row r="2559" ht="15" customHeight="1" x14ac:dyDescent="0.3"/>
    <row r="2560" ht="15" customHeight="1" x14ac:dyDescent="0.3"/>
    <row r="2561" ht="15" customHeight="1" x14ac:dyDescent="0.3"/>
    <row r="2562" ht="15" customHeight="1" x14ac:dyDescent="0.3"/>
    <row r="2563" ht="15" customHeight="1" x14ac:dyDescent="0.3"/>
    <row r="2564" ht="15" customHeight="1" x14ac:dyDescent="0.3"/>
    <row r="2565" ht="15" customHeight="1" x14ac:dyDescent="0.3"/>
    <row r="2566" ht="15" customHeight="1" x14ac:dyDescent="0.3"/>
    <row r="2567" ht="15" customHeight="1" x14ac:dyDescent="0.3"/>
    <row r="2568" ht="15" customHeight="1" x14ac:dyDescent="0.3"/>
    <row r="2569" ht="15" customHeight="1" x14ac:dyDescent="0.3"/>
    <row r="2570" ht="15" customHeight="1" x14ac:dyDescent="0.3"/>
    <row r="2571" ht="15" customHeight="1" x14ac:dyDescent="0.3"/>
    <row r="2572" ht="15" customHeight="1" x14ac:dyDescent="0.3"/>
    <row r="2573" ht="15" customHeight="1" x14ac:dyDescent="0.3"/>
    <row r="2574" ht="15" customHeight="1" x14ac:dyDescent="0.3"/>
    <row r="2575" ht="15" customHeight="1" x14ac:dyDescent="0.3"/>
    <row r="2576" ht="15" customHeight="1" x14ac:dyDescent="0.3"/>
    <row r="2577" ht="15" customHeight="1" x14ac:dyDescent="0.3"/>
    <row r="2578" ht="15" customHeight="1" x14ac:dyDescent="0.3"/>
    <row r="2579" ht="15" customHeight="1" x14ac:dyDescent="0.3"/>
    <row r="2580" ht="15" customHeight="1" x14ac:dyDescent="0.3"/>
    <row r="2581" ht="15" customHeight="1" x14ac:dyDescent="0.3"/>
    <row r="2582" ht="15" customHeight="1" x14ac:dyDescent="0.3"/>
    <row r="2583" ht="15" customHeight="1" x14ac:dyDescent="0.3"/>
    <row r="2584" ht="15" customHeight="1" x14ac:dyDescent="0.3"/>
    <row r="2585" ht="15" customHeight="1" x14ac:dyDescent="0.3"/>
    <row r="2586" ht="15" customHeight="1" x14ac:dyDescent="0.3"/>
    <row r="2587" ht="15" customHeight="1" x14ac:dyDescent="0.3"/>
    <row r="2588" ht="15" customHeight="1" x14ac:dyDescent="0.3"/>
    <row r="2589" ht="15" customHeight="1" x14ac:dyDescent="0.3"/>
    <row r="2590" ht="15" customHeight="1" x14ac:dyDescent="0.3"/>
    <row r="2591" ht="15" customHeight="1" x14ac:dyDescent="0.3"/>
    <row r="2592" ht="15" customHeight="1" x14ac:dyDescent="0.3"/>
    <row r="2593" spans="2:33" ht="15" customHeight="1" x14ac:dyDescent="0.3"/>
    <row r="2594" spans="2:33" ht="15" customHeight="1" x14ac:dyDescent="0.3"/>
    <row r="2595" spans="2:33" ht="15" customHeight="1" x14ac:dyDescent="0.3"/>
    <row r="2596" spans="2:33" ht="15" customHeight="1" x14ac:dyDescent="0.3"/>
    <row r="2597" spans="2:33" ht="15" customHeight="1" x14ac:dyDescent="0.3"/>
    <row r="2598" spans="2:33" ht="15" customHeight="1" x14ac:dyDescent="0.3">
      <c r="B2598" s="477"/>
      <c r="C2598" s="477"/>
      <c r="D2598" s="477"/>
      <c r="E2598" s="477"/>
      <c r="F2598" s="477"/>
      <c r="G2598" s="477"/>
      <c r="H2598" s="477"/>
      <c r="I2598" s="477"/>
      <c r="J2598" s="477"/>
      <c r="K2598" s="477"/>
      <c r="L2598" s="477"/>
      <c r="M2598" s="477"/>
      <c r="N2598" s="477"/>
      <c r="O2598" s="477"/>
      <c r="P2598" s="477"/>
      <c r="Q2598" s="477"/>
      <c r="R2598" s="477"/>
      <c r="S2598" s="477"/>
      <c r="T2598" s="477"/>
      <c r="U2598" s="477"/>
      <c r="V2598" s="477"/>
      <c r="W2598" s="477"/>
      <c r="X2598" s="477"/>
      <c r="Y2598" s="477"/>
      <c r="Z2598" s="477"/>
      <c r="AA2598" s="477"/>
      <c r="AB2598" s="477"/>
      <c r="AC2598" s="477"/>
      <c r="AD2598" s="477"/>
      <c r="AE2598" s="477"/>
      <c r="AF2598" s="477"/>
      <c r="AG2598" s="477"/>
    </row>
    <row r="2599" spans="2:33" ht="15" customHeight="1" x14ac:dyDescent="0.3"/>
    <row r="2600" spans="2:33" ht="15" customHeight="1" x14ac:dyDescent="0.3"/>
    <row r="2601" spans="2:33" ht="15" customHeight="1" x14ac:dyDescent="0.3"/>
    <row r="2602" spans="2:33" ht="15" customHeight="1" x14ac:dyDescent="0.3"/>
    <row r="2603" spans="2:33" ht="15" customHeight="1" x14ac:dyDescent="0.3"/>
    <row r="2604" spans="2:33" ht="15" customHeight="1" x14ac:dyDescent="0.3"/>
    <row r="2605" spans="2:33" ht="15" customHeight="1" x14ac:dyDescent="0.3"/>
    <row r="2606" spans="2:33" ht="15" customHeight="1" x14ac:dyDescent="0.3"/>
    <row r="2607" spans="2:33" ht="15" customHeight="1" x14ac:dyDescent="0.3"/>
    <row r="2608" spans="2:33" ht="15" customHeight="1" x14ac:dyDescent="0.3"/>
    <row r="2609" ht="15" customHeight="1" x14ac:dyDescent="0.3"/>
    <row r="2610" ht="15" customHeight="1" x14ac:dyDescent="0.3"/>
    <row r="2611" ht="15" customHeight="1" x14ac:dyDescent="0.3"/>
    <row r="2612" ht="15" customHeight="1" x14ac:dyDescent="0.3"/>
    <row r="2613" ht="15" customHeight="1" x14ac:dyDescent="0.3"/>
    <row r="2614" ht="15" customHeight="1" x14ac:dyDescent="0.3"/>
    <row r="2615" ht="15" customHeight="1" x14ac:dyDescent="0.3"/>
    <row r="2616" ht="15" customHeight="1" x14ac:dyDescent="0.3"/>
    <row r="2617" ht="15" customHeight="1" x14ac:dyDescent="0.3"/>
    <row r="2618" ht="15" customHeight="1" x14ac:dyDescent="0.3"/>
    <row r="2619" ht="15" customHeight="1" x14ac:dyDescent="0.3"/>
    <row r="2620" ht="15" customHeight="1" x14ac:dyDescent="0.3"/>
    <row r="2621" ht="15" customHeight="1" x14ac:dyDescent="0.3"/>
    <row r="2622" ht="15" customHeight="1" x14ac:dyDescent="0.3"/>
    <row r="2623" ht="15" customHeight="1" x14ac:dyDescent="0.3"/>
    <row r="2624" ht="15" customHeight="1" x14ac:dyDescent="0.3"/>
    <row r="2625" ht="15" customHeight="1" x14ac:dyDescent="0.3"/>
    <row r="2626" ht="15" customHeight="1" x14ac:dyDescent="0.3"/>
    <row r="2627" ht="15" customHeight="1" x14ac:dyDescent="0.3"/>
    <row r="2628" ht="15" customHeight="1" x14ac:dyDescent="0.3"/>
    <row r="2629" ht="15" customHeight="1" x14ac:dyDescent="0.3"/>
    <row r="2630" ht="15" customHeight="1" x14ac:dyDescent="0.3"/>
    <row r="2631" ht="15" customHeight="1" x14ac:dyDescent="0.3"/>
    <row r="2632" ht="15" customHeight="1" x14ac:dyDescent="0.3"/>
    <row r="2633" ht="15" customHeight="1" x14ac:dyDescent="0.3"/>
    <row r="2634" ht="15" customHeight="1" x14ac:dyDescent="0.3"/>
    <row r="2635" ht="15" customHeight="1" x14ac:dyDescent="0.3"/>
    <row r="2636" ht="15" customHeight="1" x14ac:dyDescent="0.3"/>
    <row r="2637" ht="15" customHeight="1" x14ac:dyDescent="0.3"/>
    <row r="2638" ht="15" customHeight="1" x14ac:dyDescent="0.3"/>
    <row r="2639" ht="15" customHeight="1" x14ac:dyDescent="0.3"/>
    <row r="2640" ht="15" customHeight="1" x14ac:dyDescent="0.3"/>
    <row r="2641" ht="15" customHeight="1" x14ac:dyDescent="0.3"/>
    <row r="2642" ht="15" customHeight="1" x14ac:dyDescent="0.3"/>
    <row r="2643" ht="15" customHeight="1" x14ac:dyDescent="0.3"/>
    <row r="2644" ht="15" customHeight="1" x14ac:dyDescent="0.3"/>
    <row r="2645" ht="15" customHeight="1" x14ac:dyDescent="0.3"/>
    <row r="2646" ht="15" customHeight="1" x14ac:dyDescent="0.3"/>
    <row r="2647" ht="15" customHeight="1" x14ac:dyDescent="0.3"/>
    <row r="2648" ht="15" customHeight="1" x14ac:dyDescent="0.3"/>
    <row r="2649" ht="15" customHeight="1" x14ac:dyDescent="0.3"/>
    <row r="2650" ht="15" customHeight="1" x14ac:dyDescent="0.3"/>
    <row r="2651" ht="15" customHeight="1" x14ac:dyDescent="0.3"/>
    <row r="2652" ht="15" customHeight="1" x14ac:dyDescent="0.3"/>
    <row r="2653" ht="15" customHeight="1" x14ac:dyDescent="0.3"/>
    <row r="2654" ht="15" customHeight="1" x14ac:dyDescent="0.3"/>
    <row r="2655" ht="15" customHeight="1" x14ac:dyDescent="0.3"/>
    <row r="2656" ht="15" customHeight="1" x14ac:dyDescent="0.3"/>
    <row r="2657" ht="15" customHeight="1" x14ac:dyDescent="0.3"/>
    <row r="2658" ht="15" customHeight="1" x14ac:dyDescent="0.3"/>
    <row r="2659" ht="15" customHeight="1" x14ac:dyDescent="0.3"/>
    <row r="2660" ht="15" customHeight="1" x14ac:dyDescent="0.3"/>
    <row r="2661" ht="15" customHeight="1" x14ac:dyDescent="0.3"/>
    <row r="2662" ht="15" customHeight="1" x14ac:dyDescent="0.3"/>
    <row r="2663" ht="15" customHeight="1" x14ac:dyDescent="0.3"/>
    <row r="2664" ht="15" customHeight="1" x14ac:dyDescent="0.3"/>
    <row r="2665" ht="15" customHeight="1" x14ac:dyDescent="0.3"/>
    <row r="2666" ht="15" customHeight="1" x14ac:dyDescent="0.3"/>
    <row r="2667" ht="15" customHeight="1" x14ac:dyDescent="0.3"/>
    <row r="2668" ht="15" customHeight="1" x14ac:dyDescent="0.3"/>
    <row r="2669" ht="15" customHeight="1" x14ac:dyDescent="0.3"/>
    <row r="2670" ht="15" customHeight="1" x14ac:dyDescent="0.3"/>
    <row r="2671" ht="15" customHeight="1" x14ac:dyDescent="0.3"/>
    <row r="2672" ht="15" customHeight="1" x14ac:dyDescent="0.3"/>
    <row r="2673" ht="15" customHeight="1" x14ac:dyDescent="0.3"/>
    <row r="2674" ht="15" customHeight="1" x14ac:dyDescent="0.3"/>
    <row r="2675" ht="15" customHeight="1" x14ac:dyDescent="0.3"/>
    <row r="2676" ht="15" customHeight="1" x14ac:dyDescent="0.3"/>
    <row r="2677" ht="15" customHeight="1" x14ac:dyDescent="0.3"/>
    <row r="2678" ht="15" customHeight="1" x14ac:dyDescent="0.3"/>
    <row r="2679" ht="15" customHeight="1" x14ac:dyDescent="0.3"/>
    <row r="2680" ht="15" customHeight="1" x14ac:dyDescent="0.3"/>
    <row r="2681" ht="15" customHeight="1" x14ac:dyDescent="0.3"/>
    <row r="2682" ht="15" customHeight="1" x14ac:dyDescent="0.3"/>
    <row r="2683" ht="15" customHeight="1" x14ac:dyDescent="0.3"/>
    <row r="2684" ht="15" customHeight="1" x14ac:dyDescent="0.3"/>
    <row r="2685" ht="15" customHeight="1" x14ac:dyDescent="0.3"/>
    <row r="2686" ht="15" customHeight="1" x14ac:dyDescent="0.3"/>
    <row r="2687" ht="15" customHeight="1" x14ac:dyDescent="0.3"/>
    <row r="2688" ht="15" customHeight="1" x14ac:dyDescent="0.3"/>
    <row r="2689" ht="15" customHeight="1" x14ac:dyDescent="0.3"/>
    <row r="2690" ht="15" customHeight="1" x14ac:dyDescent="0.3"/>
    <row r="2691" ht="15" customHeight="1" x14ac:dyDescent="0.3"/>
    <row r="2692" ht="15" customHeight="1" x14ac:dyDescent="0.3"/>
    <row r="2693" ht="15" customHeight="1" x14ac:dyDescent="0.3"/>
    <row r="2694" ht="15" customHeight="1" x14ac:dyDescent="0.3"/>
    <row r="2695" ht="15" customHeight="1" x14ac:dyDescent="0.3"/>
    <row r="2696" ht="15" customHeight="1" x14ac:dyDescent="0.3"/>
    <row r="2697" ht="15" customHeight="1" x14ac:dyDescent="0.3"/>
    <row r="2698" ht="15" customHeight="1" x14ac:dyDescent="0.3"/>
    <row r="2699" ht="15" customHeight="1" x14ac:dyDescent="0.3"/>
    <row r="2700" ht="15" customHeight="1" x14ac:dyDescent="0.3"/>
    <row r="2701" ht="15" customHeight="1" x14ac:dyDescent="0.3"/>
    <row r="2702" ht="15" customHeight="1" x14ac:dyDescent="0.3"/>
    <row r="2703" ht="15" customHeight="1" x14ac:dyDescent="0.3"/>
    <row r="2704" ht="15" customHeight="1" x14ac:dyDescent="0.3"/>
    <row r="2705" spans="2:33" ht="15" customHeight="1" x14ac:dyDescent="0.3"/>
    <row r="2706" spans="2:33" ht="15" customHeight="1" x14ac:dyDescent="0.3"/>
    <row r="2707" spans="2:33" ht="15" customHeight="1" x14ac:dyDescent="0.3"/>
    <row r="2708" spans="2:33" ht="15" customHeight="1" x14ac:dyDescent="0.3"/>
    <row r="2709" spans="2:33" ht="15" customHeight="1" x14ac:dyDescent="0.3"/>
    <row r="2710" spans="2:33" ht="15" customHeight="1" x14ac:dyDescent="0.3"/>
    <row r="2711" spans="2:33" ht="15" customHeight="1" x14ac:dyDescent="0.3"/>
    <row r="2712" spans="2:33" ht="15" customHeight="1" x14ac:dyDescent="0.3"/>
    <row r="2713" spans="2:33" ht="15" customHeight="1" x14ac:dyDescent="0.3"/>
    <row r="2714" spans="2:33" ht="15" customHeight="1" x14ac:dyDescent="0.3"/>
    <row r="2715" spans="2:33" ht="15" customHeight="1" x14ac:dyDescent="0.3"/>
    <row r="2716" spans="2:33" ht="15" customHeight="1" x14ac:dyDescent="0.3"/>
    <row r="2717" spans="2:33" ht="15" customHeight="1" x14ac:dyDescent="0.3"/>
    <row r="2718" spans="2:33" ht="15" customHeight="1" x14ac:dyDescent="0.3"/>
    <row r="2719" spans="2:33" ht="15" customHeight="1" x14ac:dyDescent="0.3">
      <c r="B2719" s="477"/>
      <c r="C2719" s="477"/>
      <c r="D2719" s="477"/>
      <c r="E2719" s="477"/>
      <c r="F2719" s="477"/>
      <c r="G2719" s="477"/>
      <c r="H2719" s="477"/>
      <c r="I2719" s="477"/>
      <c r="J2719" s="477"/>
      <c r="K2719" s="477"/>
      <c r="L2719" s="477"/>
      <c r="M2719" s="477"/>
      <c r="N2719" s="477"/>
      <c r="O2719" s="477"/>
      <c r="P2719" s="477"/>
      <c r="Q2719" s="477"/>
      <c r="R2719" s="477"/>
      <c r="S2719" s="477"/>
      <c r="T2719" s="477"/>
      <c r="U2719" s="477"/>
      <c r="V2719" s="477"/>
      <c r="W2719" s="477"/>
      <c r="X2719" s="477"/>
      <c r="Y2719" s="477"/>
      <c r="Z2719" s="477"/>
      <c r="AA2719" s="477"/>
      <c r="AB2719" s="477"/>
      <c r="AC2719" s="477"/>
      <c r="AD2719" s="477"/>
      <c r="AE2719" s="477"/>
      <c r="AF2719" s="477"/>
      <c r="AG2719" s="477"/>
    </row>
    <row r="2720" spans="2:33" ht="15" customHeight="1" x14ac:dyDescent="0.3"/>
    <row r="2721" ht="15" customHeight="1" x14ac:dyDescent="0.3"/>
    <row r="2722" ht="15" customHeight="1" x14ac:dyDescent="0.3"/>
    <row r="2723" ht="15" customHeight="1" x14ac:dyDescent="0.3"/>
    <row r="2724" ht="15" customHeight="1" x14ac:dyDescent="0.3"/>
    <row r="2725" ht="15" customHeight="1" x14ac:dyDescent="0.3"/>
    <row r="2726" ht="15" customHeight="1" x14ac:dyDescent="0.3"/>
    <row r="2727" ht="15" customHeight="1" x14ac:dyDescent="0.3"/>
    <row r="2728" ht="15" customHeight="1" x14ac:dyDescent="0.3"/>
    <row r="2729" ht="15" customHeight="1" x14ac:dyDescent="0.3"/>
    <row r="2730" ht="15" customHeight="1" x14ac:dyDescent="0.3"/>
    <row r="2731" ht="15" customHeight="1" x14ac:dyDescent="0.3"/>
    <row r="2732" ht="15" customHeight="1" x14ac:dyDescent="0.3"/>
    <row r="2733" ht="15" customHeight="1" x14ac:dyDescent="0.3"/>
    <row r="2734" ht="15" customHeight="1" x14ac:dyDescent="0.3"/>
    <row r="2735" ht="15" customHeight="1" x14ac:dyDescent="0.3"/>
    <row r="2736" ht="15" customHeight="1" x14ac:dyDescent="0.3"/>
    <row r="2737" ht="15" customHeight="1" x14ac:dyDescent="0.3"/>
    <row r="2738" ht="15" customHeight="1" x14ac:dyDescent="0.3"/>
    <row r="2739" ht="15" customHeight="1" x14ac:dyDescent="0.3"/>
    <row r="2740" ht="15" customHeight="1" x14ac:dyDescent="0.3"/>
    <row r="2741" ht="15" customHeight="1" x14ac:dyDescent="0.3"/>
    <row r="2742" ht="15" customHeight="1" x14ac:dyDescent="0.3"/>
    <row r="2743" ht="15" customHeight="1" x14ac:dyDescent="0.3"/>
    <row r="2744" ht="15" customHeight="1" x14ac:dyDescent="0.3"/>
    <row r="2745" ht="15" customHeight="1" x14ac:dyDescent="0.3"/>
    <row r="2746" ht="15" customHeight="1" x14ac:dyDescent="0.3"/>
    <row r="2747" ht="15" customHeight="1" x14ac:dyDescent="0.3"/>
    <row r="2748" ht="15" customHeight="1" x14ac:dyDescent="0.3"/>
    <row r="2749" ht="15" customHeight="1" x14ac:dyDescent="0.3"/>
    <row r="2750" ht="15" customHeight="1" x14ac:dyDescent="0.3"/>
    <row r="2751" ht="15" customHeight="1" x14ac:dyDescent="0.3"/>
    <row r="2752" ht="15" customHeight="1" x14ac:dyDescent="0.3"/>
    <row r="2753" ht="15" customHeight="1" x14ac:dyDescent="0.3"/>
    <row r="2754" ht="15" customHeight="1" x14ac:dyDescent="0.3"/>
    <row r="2755" ht="15" customHeight="1" x14ac:dyDescent="0.3"/>
    <row r="2756" ht="15" customHeight="1" x14ac:dyDescent="0.3"/>
    <row r="2757" ht="15" customHeight="1" x14ac:dyDescent="0.3"/>
    <row r="2758" ht="15" customHeight="1" x14ac:dyDescent="0.3"/>
    <row r="2759" ht="15" customHeight="1" x14ac:dyDescent="0.3"/>
    <row r="2760" ht="15" customHeight="1" x14ac:dyDescent="0.3"/>
    <row r="2761" ht="15" customHeight="1" x14ac:dyDescent="0.3"/>
    <row r="2762" ht="15" customHeight="1" x14ac:dyDescent="0.3"/>
    <row r="2763" ht="15" customHeight="1" x14ac:dyDescent="0.3"/>
    <row r="2764" ht="15" customHeight="1" x14ac:dyDescent="0.3"/>
    <row r="2765" ht="15" customHeight="1" x14ac:dyDescent="0.3"/>
    <row r="2766" ht="15" customHeight="1" x14ac:dyDescent="0.3"/>
    <row r="2767" ht="15" customHeight="1" x14ac:dyDescent="0.3"/>
    <row r="2768" ht="15" customHeight="1" x14ac:dyDescent="0.3"/>
    <row r="2769" ht="15" customHeight="1" x14ac:dyDescent="0.3"/>
    <row r="2770" ht="15" customHeight="1" x14ac:dyDescent="0.3"/>
    <row r="2771" ht="15" customHeight="1" x14ac:dyDescent="0.3"/>
    <row r="2772" ht="15" customHeight="1" x14ac:dyDescent="0.3"/>
    <row r="2773" ht="15" customHeight="1" x14ac:dyDescent="0.3"/>
    <row r="2774" ht="15" customHeight="1" x14ac:dyDescent="0.3"/>
    <row r="2775" ht="15" customHeight="1" x14ac:dyDescent="0.3"/>
    <row r="2776" ht="15" customHeight="1" x14ac:dyDescent="0.3"/>
    <row r="2777" ht="15" customHeight="1" x14ac:dyDescent="0.3"/>
    <row r="2778" ht="15" customHeight="1" x14ac:dyDescent="0.3"/>
    <row r="2779" ht="15" customHeight="1" x14ac:dyDescent="0.3"/>
    <row r="2780" ht="15" customHeight="1" x14ac:dyDescent="0.3"/>
    <row r="2781" ht="15" customHeight="1" x14ac:dyDescent="0.3"/>
    <row r="2782" ht="15" customHeight="1" x14ac:dyDescent="0.3"/>
    <row r="2783" ht="15" customHeight="1" x14ac:dyDescent="0.3"/>
    <row r="2784" ht="15" customHeight="1" x14ac:dyDescent="0.3"/>
    <row r="2785" ht="15" customHeight="1" x14ac:dyDescent="0.3"/>
    <row r="2786" ht="15" customHeight="1" x14ac:dyDescent="0.3"/>
    <row r="2787" ht="15" customHeight="1" x14ac:dyDescent="0.3"/>
    <row r="2788" ht="15" customHeight="1" x14ac:dyDescent="0.3"/>
    <row r="2789" ht="15" customHeight="1" x14ac:dyDescent="0.3"/>
    <row r="2790" ht="15" customHeight="1" x14ac:dyDescent="0.3"/>
    <row r="2791" ht="15" customHeight="1" x14ac:dyDescent="0.3"/>
    <row r="2792" ht="15" customHeight="1" x14ac:dyDescent="0.3"/>
    <row r="2793" ht="15" customHeight="1" x14ac:dyDescent="0.3"/>
    <row r="2794" ht="15" customHeight="1" x14ac:dyDescent="0.3"/>
    <row r="2795" ht="15" customHeight="1" x14ac:dyDescent="0.3"/>
    <row r="2796" ht="15" customHeight="1" x14ac:dyDescent="0.3"/>
    <row r="2797" ht="15" customHeight="1" x14ac:dyDescent="0.3"/>
    <row r="2798" ht="15" customHeight="1" x14ac:dyDescent="0.3"/>
    <row r="2799" ht="15" customHeight="1" x14ac:dyDescent="0.3"/>
    <row r="2800" ht="15" customHeight="1" x14ac:dyDescent="0.3"/>
    <row r="2801" ht="15" customHeight="1" x14ac:dyDescent="0.3"/>
    <row r="2802" ht="15" customHeight="1" x14ac:dyDescent="0.3"/>
    <row r="2803" ht="15" customHeight="1" x14ac:dyDescent="0.3"/>
    <row r="2804" ht="15" customHeight="1" x14ac:dyDescent="0.3"/>
    <row r="2805" ht="15" customHeight="1" x14ac:dyDescent="0.3"/>
    <row r="2806" ht="15" customHeight="1" x14ac:dyDescent="0.3"/>
    <row r="2807" ht="15" customHeight="1" x14ac:dyDescent="0.3"/>
    <row r="2808" ht="15" customHeight="1" x14ac:dyDescent="0.3"/>
    <row r="2809" ht="15" customHeight="1" x14ac:dyDescent="0.3"/>
    <row r="2810" ht="15" customHeight="1" x14ac:dyDescent="0.3"/>
    <row r="2811" ht="15" customHeight="1" x14ac:dyDescent="0.3"/>
    <row r="2812" ht="15" customHeight="1" x14ac:dyDescent="0.3"/>
    <row r="2813" ht="15" customHeight="1" x14ac:dyDescent="0.3"/>
    <row r="2814" ht="15" customHeight="1" x14ac:dyDescent="0.3"/>
    <row r="2815" ht="15" customHeight="1" x14ac:dyDescent="0.3"/>
    <row r="2816" ht="15" customHeight="1" x14ac:dyDescent="0.3"/>
    <row r="2817" ht="15" customHeight="1" x14ac:dyDescent="0.3"/>
    <row r="2818" ht="15" customHeight="1" x14ac:dyDescent="0.3"/>
    <row r="2819" ht="15" customHeight="1" x14ac:dyDescent="0.3"/>
    <row r="2820" ht="15" customHeight="1" x14ac:dyDescent="0.3"/>
    <row r="2821" ht="15" customHeight="1" x14ac:dyDescent="0.3"/>
    <row r="2822" ht="15" customHeight="1" x14ac:dyDescent="0.3"/>
    <row r="2823" ht="15" customHeight="1" x14ac:dyDescent="0.3"/>
    <row r="2824" ht="15" customHeight="1" x14ac:dyDescent="0.3"/>
    <row r="2825" ht="15" customHeight="1" x14ac:dyDescent="0.3"/>
    <row r="2826" ht="15" customHeight="1" x14ac:dyDescent="0.3"/>
    <row r="2827" ht="15" customHeight="1" x14ac:dyDescent="0.3"/>
    <row r="2828" ht="15" customHeight="1" x14ac:dyDescent="0.3"/>
    <row r="2829" ht="15" customHeight="1" x14ac:dyDescent="0.3"/>
    <row r="2830" ht="15" customHeight="1" x14ac:dyDescent="0.3"/>
    <row r="2831" ht="15" customHeight="1" x14ac:dyDescent="0.3"/>
    <row r="2832" ht="15" customHeight="1" x14ac:dyDescent="0.3"/>
    <row r="2833" spans="2:33" ht="15" customHeight="1" x14ac:dyDescent="0.3"/>
    <row r="2834" spans="2:33" ht="15" customHeight="1" x14ac:dyDescent="0.3"/>
    <row r="2835" spans="2:33" ht="15" customHeight="1" x14ac:dyDescent="0.3"/>
    <row r="2836" spans="2:33" ht="15" customHeight="1" x14ac:dyDescent="0.3"/>
    <row r="2837" spans="2:33" ht="15" customHeight="1" x14ac:dyDescent="0.3">
      <c r="B2837" s="477"/>
      <c r="C2837" s="477"/>
      <c r="D2837" s="477"/>
      <c r="E2837" s="477"/>
      <c r="F2837" s="477"/>
      <c r="G2837" s="477"/>
      <c r="H2837" s="477"/>
      <c r="I2837" s="477"/>
      <c r="J2837" s="477"/>
      <c r="K2837" s="477"/>
      <c r="L2837" s="477"/>
      <c r="M2837" s="477"/>
      <c r="N2837" s="477"/>
      <c r="O2837" s="477"/>
      <c r="P2837" s="477"/>
      <c r="Q2837" s="477"/>
      <c r="R2837" s="477"/>
      <c r="S2837" s="477"/>
      <c r="T2837" s="477"/>
      <c r="U2837" s="477"/>
      <c r="V2837" s="477"/>
      <c r="W2837" s="477"/>
      <c r="X2837" s="477"/>
      <c r="Y2837" s="477"/>
      <c r="Z2837" s="477"/>
      <c r="AA2837" s="477"/>
      <c r="AB2837" s="477"/>
      <c r="AC2837" s="477"/>
      <c r="AD2837" s="477"/>
      <c r="AE2837" s="477"/>
      <c r="AF2837" s="477"/>
      <c r="AG2837" s="477"/>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3"/>
  <cols>
    <col min="1" max="1" width="19.7265625" style="37" bestFit="1" customWidth="1"/>
    <col min="2" max="2" width="46.7265625" style="37" customWidth="1"/>
    <col min="3" max="16384" width="8.7265625" style="37"/>
  </cols>
  <sheetData>
    <row r="1" spans="1:33" ht="15" customHeight="1" thickBot="1" x14ac:dyDescent="0.35">
      <c r="B1" s="53" t="s">
        <v>626</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3"/>
    <row r="3" spans="1:33" ht="15" customHeight="1" x14ac:dyDescent="0.3">
      <c r="C3" s="73" t="s">
        <v>489</v>
      </c>
      <c r="D3" s="73" t="s">
        <v>627</v>
      </c>
      <c r="E3" s="55"/>
      <c r="F3" s="55"/>
      <c r="G3" s="55"/>
    </row>
    <row r="4" spans="1:33" ht="15" customHeight="1" x14ac:dyDescent="0.3">
      <c r="C4" s="73" t="s">
        <v>490</v>
      </c>
      <c r="D4" s="73" t="s">
        <v>628</v>
      </c>
      <c r="E4" s="55"/>
      <c r="F4" s="55"/>
      <c r="G4" s="73" t="s">
        <v>607</v>
      </c>
    </row>
    <row r="5" spans="1:33" ht="15" customHeight="1" x14ac:dyDescent="0.3">
      <c r="C5" s="73" t="s">
        <v>491</v>
      </c>
      <c r="D5" s="73" t="s">
        <v>629</v>
      </c>
      <c r="E5" s="55"/>
      <c r="F5" s="55"/>
      <c r="G5" s="55"/>
    </row>
    <row r="6" spans="1:33" ht="15" customHeight="1" x14ac:dyDescent="0.3">
      <c r="C6" s="73" t="s">
        <v>492</v>
      </c>
      <c r="D6" s="55"/>
      <c r="E6" s="73" t="s">
        <v>630</v>
      </c>
      <c r="F6" s="55"/>
      <c r="G6" s="55"/>
    </row>
    <row r="7" spans="1:33" ht="12" x14ac:dyDescent="0.3"/>
    <row r="8" spans="1:33" ht="12" x14ac:dyDescent="0.3"/>
    <row r="9" spans="1:33" ht="12" x14ac:dyDescent="0.3">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35">
      <c r="A10" s="43" t="s">
        <v>368</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604</v>
      </c>
      <c r="AG10" s="38"/>
    </row>
    <row r="11" spans="1:33" ht="15" customHeight="1" x14ac:dyDescent="0.3">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603</v>
      </c>
      <c r="AG11" s="38"/>
    </row>
    <row r="12" spans="1:33" ht="15" customHeight="1" x14ac:dyDescent="0.3">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602</v>
      </c>
      <c r="AG12" s="38"/>
    </row>
    <row r="13" spans="1:33" ht="15" customHeight="1" thickBot="1" x14ac:dyDescent="0.3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631</v>
      </c>
      <c r="AG13" s="38"/>
    </row>
    <row r="14" spans="1:33" ht="15" customHeight="1" thickTop="1" x14ac:dyDescent="0.3">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3">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3">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3">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3">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3">
      <c r="A19" s="43" t="s">
        <v>369</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3">
      <c r="A20" s="43" t="s">
        <v>370</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3">
      <c r="A21" s="43" t="s">
        <v>371</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3">
      <c r="A22" s="43" t="s">
        <v>372</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3">
      <c r="A23" s="43" t="s">
        <v>373</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600</v>
      </c>
      <c r="AG23" s="38"/>
    </row>
    <row r="24" spans="1:33" ht="15" customHeight="1" x14ac:dyDescent="0.3">
      <c r="A24" s="43" t="s">
        <v>374</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3">
      <c r="A25" s="43" t="s">
        <v>375</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600</v>
      </c>
      <c r="AG25" s="38"/>
    </row>
    <row r="26" spans="1:33" ht="15" customHeight="1" x14ac:dyDescent="0.3">
      <c r="A26" s="43" t="s">
        <v>376</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3">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3">
      <c r="A28" s="43" t="s">
        <v>377</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3">
      <c r="A29" s="43" t="s">
        <v>378</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3">
      <c r="A30" s="43" t="s">
        <v>379</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3">
      <c r="A31" s="43" t="s">
        <v>380</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3">
      <c r="A32" s="43" t="s">
        <v>499</v>
      </c>
      <c r="B32" s="66" t="s">
        <v>493</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3">
      <c r="A33" s="43" t="s">
        <v>381</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3">
      <c r="A34" s="43" t="s">
        <v>382</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3">
      <c r="A35" s="43" t="s">
        <v>383</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3">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3">
      <c r="A37" s="43" t="s">
        <v>384</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3">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3">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3">
      <c r="A40" s="43" t="s">
        <v>385</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3">
      <c r="A41" s="43" t="s">
        <v>386</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3">
      <c r="A42" s="43" t="s">
        <v>387</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3">
      <c r="A43" s="43" t="s">
        <v>388</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3">
      <c r="A44" s="43" t="s">
        <v>389</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3">
      <c r="A45" s="43" t="s">
        <v>390</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3">
      <c r="A46" s="43" t="s">
        <v>391</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3">
      <c r="A47" s="43" t="s">
        <v>392</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3">
      <c r="A48" s="43" t="s">
        <v>393</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3">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3">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3">
      <c r="A51" s="43" t="s">
        <v>394</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3">
      <c r="A52" s="43" t="s">
        <v>395</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3">
      <c r="A53" s="43" t="s">
        <v>396</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3">
      <c r="A54" s="43" t="s">
        <v>397</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3">
      <c r="A55" s="43" t="s">
        <v>398</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3">
      <c r="A56" s="43" t="s">
        <v>399</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600</v>
      </c>
      <c r="AG56" s="38"/>
    </row>
    <row r="57" spans="1:33" ht="15" customHeight="1" x14ac:dyDescent="0.3">
      <c r="A57" s="43" t="s">
        <v>400</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3">
      <c r="A58" s="43" t="s">
        <v>401</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3">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3">
      <c r="A60" s="43" t="s">
        <v>402</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3">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3">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3">
      <c r="A63" s="43" t="s">
        <v>403</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3">
      <c r="A64" s="43" t="s">
        <v>404</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3">
      <c r="A65" s="43" t="s">
        <v>405</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3">
      <c r="A66" s="43" t="s">
        <v>406</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3">
      <c r="A67" s="43" t="s">
        <v>407</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3">
      <c r="A68" s="43" t="s">
        <v>408</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3">
      <c r="A69" s="43" t="s">
        <v>409</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3">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3">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3">
      <c r="B72" s="65" t="s">
        <v>638</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3">
      <c r="A73" s="43" t="s">
        <v>410</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3">
      <c r="A74" s="43" t="s">
        <v>411</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3">
      <c r="A75" s="43" t="s">
        <v>412</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3">
      <c r="A76" s="43" t="s">
        <v>413</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3">
      <c r="A77" s="43" t="s">
        <v>414</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3">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3">
      <c r="A79" s="43" t="s">
        <v>415</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3">
      <c r="A80" s="43" t="s">
        <v>416</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3">
      <c r="A81" s="43" t="s">
        <v>417</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3">
      <c r="A82" s="43" t="s">
        <v>418</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3">
      <c r="A83" s="43" t="s">
        <v>419</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3">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3">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3">
      <c r="B86" s="65" t="s">
        <v>638</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3">
      <c r="A87" s="43" t="s">
        <v>420</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3">
      <c r="A88" s="43" t="s">
        <v>421</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3">
      <c r="A89" s="43" t="s">
        <v>422</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3">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3">
      <c r="A91" s="43" t="s">
        <v>423</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3">
      <c r="A92" s="43" t="s">
        <v>424</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3">
      <c r="A93" s="43" t="s">
        <v>425</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3">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3">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3">
      <c r="A96" s="43" t="s">
        <v>426</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3">
      <c r="A97" s="43" t="s">
        <v>427</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3">
      <c r="A98" s="43" t="s">
        <v>428</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3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3">
      <c r="B100" s="479" t="s">
        <v>639</v>
      </c>
      <c r="C100" s="480"/>
      <c r="D100" s="480"/>
      <c r="E100" s="480"/>
      <c r="F100" s="480"/>
      <c r="G100" s="480"/>
      <c r="H100" s="480"/>
      <c r="I100" s="480"/>
      <c r="J100" s="480"/>
      <c r="K100" s="480"/>
      <c r="L100" s="480"/>
      <c r="M100" s="480"/>
      <c r="N100" s="480"/>
      <c r="O100" s="480"/>
      <c r="P100" s="480"/>
      <c r="Q100" s="480"/>
      <c r="R100" s="480"/>
      <c r="S100" s="480"/>
      <c r="T100" s="480"/>
      <c r="U100" s="480"/>
      <c r="V100" s="480"/>
      <c r="W100" s="480"/>
      <c r="X100" s="480"/>
      <c r="Y100" s="480"/>
      <c r="Z100" s="480"/>
      <c r="AA100" s="480"/>
      <c r="AB100" s="480"/>
      <c r="AC100" s="480"/>
      <c r="AD100" s="480"/>
      <c r="AE100" s="480"/>
      <c r="AF100" s="480"/>
      <c r="AG100" s="480"/>
      <c r="AH100" s="58"/>
    </row>
    <row r="101" spans="1:34" ht="12" x14ac:dyDescent="0.3">
      <c r="B101" s="38" t="s">
        <v>546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3">
      <c r="B102" s="38" t="s">
        <v>547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3">
      <c r="B103" s="38" t="s">
        <v>548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3">
      <c r="B104" s="38" t="s">
        <v>549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3">
      <c r="B105" s="38" t="s">
        <v>550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3">
      <c r="B106" s="38" t="s">
        <v>640</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3">
      <c r="B107" s="38" t="s">
        <v>641</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3">
      <c r="B108" s="38" t="s">
        <v>642</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3">
      <c r="B109" s="38" t="s">
        <v>643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3">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3">
      <c r="B111" s="38" t="s">
        <v>553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3">
      <c r="B112" s="478" t="s">
        <v>558</v>
      </c>
      <c r="C112" s="478"/>
      <c r="D112" s="478"/>
      <c r="E112" s="478"/>
      <c r="F112" s="478"/>
      <c r="G112" s="478"/>
      <c r="H112" s="478"/>
      <c r="I112" s="478"/>
      <c r="J112" s="478"/>
      <c r="K112" s="478"/>
      <c r="L112" s="478"/>
      <c r="M112" s="478"/>
      <c r="N112" s="478"/>
      <c r="O112" s="478"/>
      <c r="P112" s="478"/>
      <c r="Q112" s="478"/>
      <c r="R112" s="478"/>
      <c r="S112" s="478"/>
      <c r="T112" s="478"/>
      <c r="U112" s="478"/>
      <c r="V112" s="478"/>
      <c r="W112" s="478"/>
      <c r="X112" s="478"/>
      <c r="Y112" s="478"/>
      <c r="Z112" s="478"/>
      <c r="AA112" s="478"/>
      <c r="AB112" s="478"/>
      <c r="AC112" s="478"/>
      <c r="AD112" s="478"/>
      <c r="AE112" s="478"/>
      <c r="AF112" s="478"/>
      <c r="AG112" s="38"/>
    </row>
    <row r="113" spans="2:33" ht="15" customHeight="1" x14ac:dyDescent="0.3">
      <c r="B113" s="38" t="s">
        <v>644</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3">
      <c r="B114" s="38" t="s">
        <v>555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3">
      <c r="B115" s="38" t="s">
        <v>556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3">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3">
      <c r="B117" s="38" t="s">
        <v>543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3">
      <c r="B118" s="38" t="s">
        <v>544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3">
      <c r="B119" s="38" t="s">
        <v>645</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3">
      <c r="B120" s="38" t="s">
        <v>646</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3">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3">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3">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3">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3">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3">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3">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3">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3">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3">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3">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3">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3">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3">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3">
      <c r="B308" s="477"/>
      <c r="C308" s="477"/>
      <c r="D308" s="477"/>
      <c r="E308" s="477"/>
      <c r="F308" s="477"/>
      <c r="G308" s="477"/>
      <c r="H308" s="477"/>
      <c r="I308" s="477"/>
      <c r="J308" s="477"/>
      <c r="K308" s="477"/>
      <c r="L308" s="477"/>
      <c r="M308" s="477"/>
      <c r="N308" s="477"/>
      <c r="O308" s="477"/>
      <c r="P308" s="477"/>
      <c r="Q308" s="477"/>
      <c r="R308" s="477"/>
      <c r="S308" s="477"/>
      <c r="T308" s="477"/>
      <c r="U308" s="477"/>
      <c r="V308" s="477"/>
      <c r="W308" s="477"/>
      <c r="X308" s="477"/>
      <c r="Y308" s="477"/>
      <c r="Z308" s="477"/>
      <c r="AA308" s="477"/>
      <c r="AB308" s="477"/>
      <c r="AC308" s="477"/>
      <c r="AD308" s="477"/>
      <c r="AE308" s="477"/>
      <c r="AF308" s="477"/>
    </row>
    <row r="511" spans="2:32" ht="15" customHeight="1" x14ac:dyDescent="0.3">
      <c r="B511" s="477"/>
      <c r="C511" s="477"/>
      <c r="D511" s="477"/>
      <c r="E511" s="477"/>
      <c r="F511" s="477"/>
      <c r="G511" s="477"/>
      <c r="H511" s="477"/>
      <c r="I511" s="477"/>
      <c r="J511" s="477"/>
      <c r="K511" s="477"/>
      <c r="L511" s="477"/>
      <c r="M511" s="477"/>
      <c r="N511" s="477"/>
      <c r="O511" s="477"/>
      <c r="P511" s="477"/>
      <c r="Q511" s="477"/>
      <c r="R511" s="477"/>
      <c r="S511" s="477"/>
      <c r="T511" s="477"/>
      <c r="U511" s="477"/>
      <c r="V511" s="477"/>
      <c r="W511" s="477"/>
      <c r="X511" s="477"/>
      <c r="Y511" s="477"/>
      <c r="Z511" s="477"/>
      <c r="AA511" s="477"/>
      <c r="AB511" s="477"/>
      <c r="AC511" s="477"/>
      <c r="AD511" s="477"/>
      <c r="AE511" s="477"/>
      <c r="AF511" s="477"/>
    </row>
    <row r="712" spans="2:32" ht="15" customHeight="1" x14ac:dyDescent="0.3">
      <c r="B712" s="477"/>
      <c r="C712" s="477"/>
      <c r="D712" s="477"/>
      <c r="E712" s="477"/>
      <c r="F712" s="477"/>
      <c r="G712" s="477"/>
      <c r="H712" s="477"/>
      <c r="I712" s="477"/>
      <c r="J712" s="477"/>
      <c r="K712" s="477"/>
      <c r="L712" s="477"/>
      <c r="M712" s="477"/>
      <c r="N712" s="477"/>
      <c r="O712" s="477"/>
      <c r="P712" s="477"/>
      <c r="Q712" s="477"/>
      <c r="R712" s="477"/>
      <c r="S712" s="477"/>
      <c r="T712" s="477"/>
      <c r="U712" s="477"/>
      <c r="V712" s="477"/>
      <c r="W712" s="477"/>
      <c r="X712" s="477"/>
      <c r="Y712" s="477"/>
      <c r="Z712" s="477"/>
      <c r="AA712" s="477"/>
      <c r="AB712" s="477"/>
      <c r="AC712" s="477"/>
      <c r="AD712" s="477"/>
      <c r="AE712" s="477"/>
      <c r="AF712" s="477"/>
    </row>
    <row r="887" spans="2:32" ht="15" customHeight="1" x14ac:dyDescent="0.3">
      <c r="B887" s="477"/>
      <c r="C887" s="477"/>
      <c r="D887" s="477"/>
      <c r="E887" s="477"/>
      <c r="F887" s="477"/>
      <c r="G887" s="477"/>
      <c r="H887" s="477"/>
      <c r="I887" s="477"/>
      <c r="J887" s="477"/>
      <c r="K887" s="477"/>
      <c r="L887" s="477"/>
      <c r="M887" s="477"/>
      <c r="N887" s="477"/>
      <c r="O887" s="477"/>
      <c r="P887" s="477"/>
      <c r="Q887" s="477"/>
      <c r="R887" s="477"/>
      <c r="S887" s="477"/>
      <c r="T887" s="477"/>
      <c r="U887" s="477"/>
      <c r="V887" s="477"/>
      <c r="W887" s="477"/>
      <c r="X887" s="477"/>
      <c r="Y887" s="477"/>
      <c r="Z887" s="477"/>
      <c r="AA887" s="477"/>
      <c r="AB887" s="477"/>
      <c r="AC887" s="477"/>
      <c r="AD887" s="477"/>
      <c r="AE887" s="477"/>
      <c r="AF887" s="477"/>
    </row>
    <row r="1101" spans="2:32" ht="15" customHeight="1" x14ac:dyDescent="0.3">
      <c r="B1101" s="477"/>
      <c r="C1101" s="477"/>
      <c r="D1101" s="477"/>
      <c r="E1101" s="477"/>
      <c r="F1101" s="477"/>
      <c r="G1101" s="477"/>
      <c r="H1101" s="477"/>
      <c r="I1101" s="477"/>
      <c r="J1101" s="477"/>
      <c r="K1101" s="477"/>
      <c r="L1101" s="477"/>
      <c r="M1101" s="477"/>
      <c r="N1101" s="477"/>
      <c r="O1101" s="477"/>
      <c r="P1101" s="477"/>
      <c r="Q1101" s="477"/>
      <c r="R1101" s="477"/>
      <c r="S1101" s="477"/>
      <c r="T1101" s="477"/>
      <c r="U1101" s="477"/>
      <c r="V1101" s="477"/>
      <c r="W1101" s="477"/>
      <c r="X1101" s="477"/>
      <c r="Y1101" s="477"/>
      <c r="Z1101" s="477"/>
      <c r="AA1101" s="477"/>
      <c r="AB1101" s="477"/>
      <c r="AC1101" s="477"/>
      <c r="AD1101" s="477"/>
      <c r="AE1101" s="477"/>
      <c r="AF1101" s="477"/>
    </row>
    <row r="1229" spans="2:32" ht="15" customHeight="1" x14ac:dyDescent="0.3">
      <c r="B1229" s="477"/>
      <c r="C1229" s="477"/>
      <c r="D1229" s="477"/>
      <c r="E1229" s="477"/>
      <c r="F1229" s="477"/>
      <c r="G1229" s="477"/>
      <c r="H1229" s="477"/>
      <c r="I1229" s="477"/>
      <c r="J1229" s="477"/>
      <c r="K1229" s="477"/>
      <c r="L1229" s="477"/>
      <c r="M1229" s="477"/>
      <c r="N1229" s="477"/>
      <c r="O1229" s="477"/>
      <c r="P1229" s="477"/>
      <c r="Q1229" s="477"/>
      <c r="R1229" s="477"/>
      <c r="S1229" s="477"/>
      <c r="T1229" s="477"/>
      <c r="U1229" s="477"/>
      <c r="V1229" s="477"/>
      <c r="W1229" s="477"/>
      <c r="X1229" s="477"/>
      <c r="Y1229" s="477"/>
      <c r="Z1229" s="477"/>
      <c r="AA1229" s="477"/>
      <c r="AB1229" s="477"/>
      <c r="AC1229" s="477"/>
      <c r="AD1229" s="477"/>
      <c r="AE1229" s="477"/>
      <c r="AF1229" s="477"/>
    </row>
    <row r="1390" spans="2:32" ht="15" customHeight="1" x14ac:dyDescent="0.3">
      <c r="B1390" s="477"/>
      <c r="C1390" s="477"/>
      <c r="D1390" s="477"/>
      <c r="E1390" s="477"/>
      <c r="F1390" s="477"/>
      <c r="G1390" s="477"/>
      <c r="H1390" s="477"/>
      <c r="I1390" s="477"/>
      <c r="J1390" s="477"/>
      <c r="K1390" s="477"/>
      <c r="L1390" s="477"/>
      <c r="M1390" s="477"/>
      <c r="N1390" s="477"/>
      <c r="O1390" s="477"/>
      <c r="P1390" s="477"/>
      <c r="Q1390" s="477"/>
      <c r="R1390" s="477"/>
      <c r="S1390" s="477"/>
      <c r="T1390" s="477"/>
      <c r="U1390" s="477"/>
      <c r="V1390" s="477"/>
      <c r="W1390" s="477"/>
      <c r="X1390" s="477"/>
      <c r="Y1390" s="477"/>
      <c r="Z1390" s="477"/>
      <c r="AA1390" s="477"/>
      <c r="AB1390" s="477"/>
      <c r="AC1390" s="477"/>
      <c r="AD1390" s="477"/>
      <c r="AE1390" s="477"/>
      <c r="AF1390" s="477"/>
    </row>
    <row r="1502" spans="2:32" ht="15" customHeight="1" x14ac:dyDescent="0.3">
      <c r="B1502" s="477"/>
      <c r="C1502" s="477"/>
      <c r="D1502" s="477"/>
      <c r="E1502" s="477"/>
      <c r="F1502" s="477"/>
      <c r="G1502" s="477"/>
      <c r="H1502" s="477"/>
      <c r="I1502" s="477"/>
      <c r="J1502" s="477"/>
      <c r="K1502" s="477"/>
      <c r="L1502" s="477"/>
      <c r="M1502" s="477"/>
      <c r="N1502" s="477"/>
      <c r="O1502" s="477"/>
      <c r="P1502" s="477"/>
      <c r="Q1502" s="477"/>
      <c r="R1502" s="477"/>
      <c r="S1502" s="477"/>
      <c r="T1502" s="477"/>
      <c r="U1502" s="477"/>
      <c r="V1502" s="477"/>
      <c r="W1502" s="477"/>
      <c r="X1502" s="477"/>
      <c r="Y1502" s="477"/>
      <c r="Z1502" s="477"/>
      <c r="AA1502" s="477"/>
      <c r="AB1502" s="477"/>
      <c r="AC1502" s="477"/>
      <c r="AD1502" s="477"/>
      <c r="AE1502" s="477"/>
      <c r="AF1502" s="477"/>
    </row>
    <row r="1604" spans="2:32" ht="15" customHeight="1" x14ac:dyDescent="0.3">
      <c r="B1604" s="477"/>
      <c r="C1604" s="477"/>
      <c r="D1604" s="477"/>
      <c r="E1604" s="477"/>
      <c r="F1604" s="477"/>
      <c r="G1604" s="477"/>
      <c r="H1604" s="477"/>
      <c r="I1604" s="477"/>
      <c r="J1604" s="477"/>
      <c r="K1604" s="477"/>
      <c r="L1604" s="477"/>
      <c r="M1604" s="477"/>
      <c r="N1604" s="477"/>
      <c r="O1604" s="477"/>
      <c r="P1604" s="477"/>
      <c r="Q1604" s="477"/>
      <c r="R1604" s="477"/>
      <c r="S1604" s="477"/>
      <c r="T1604" s="477"/>
      <c r="U1604" s="477"/>
      <c r="V1604" s="477"/>
      <c r="W1604" s="477"/>
      <c r="X1604" s="477"/>
      <c r="Y1604" s="477"/>
      <c r="Z1604" s="477"/>
      <c r="AA1604" s="477"/>
      <c r="AB1604" s="477"/>
      <c r="AC1604" s="477"/>
      <c r="AD1604" s="477"/>
      <c r="AE1604" s="477"/>
      <c r="AF1604" s="477"/>
    </row>
    <row r="1699" spans="2:32" ht="15" customHeight="1" x14ac:dyDescent="0.3">
      <c r="B1699" s="477"/>
      <c r="C1699" s="477"/>
      <c r="D1699" s="477"/>
      <c r="E1699" s="477"/>
      <c r="F1699" s="477"/>
      <c r="G1699" s="477"/>
      <c r="H1699" s="477"/>
      <c r="I1699" s="477"/>
      <c r="J1699" s="477"/>
      <c r="K1699" s="477"/>
      <c r="L1699" s="477"/>
      <c r="M1699" s="477"/>
      <c r="N1699" s="477"/>
      <c r="O1699" s="477"/>
      <c r="P1699" s="477"/>
      <c r="Q1699" s="477"/>
      <c r="R1699" s="477"/>
      <c r="S1699" s="477"/>
      <c r="T1699" s="477"/>
      <c r="U1699" s="477"/>
      <c r="V1699" s="477"/>
      <c r="W1699" s="477"/>
      <c r="X1699" s="477"/>
      <c r="Y1699" s="477"/>
      <c r="Z1699" s="477"/>
      <c r="AA1699" s="477"/>
      <c r="AB1699" s="477"/>
      <c r="AC1699" s="477"/>
      <c r="AD1699" s="477"/>
      <c r="AE1699" s="477"/>
      <c r="AF1699" s="477"/>
    </row>
    <row r="1945" spans="2:32" ht="15" customHeight="1" x14ac:dyDescent="0.3">
      <c r="B1945" s="477"/>
      <c r="C1945" s="477"/>
      <c r="D1945" s="477"/>
      <c r="E1945" s="477"/>
      <c r="F1945" s="477"/>
      <c r="G1945" s="477"/>
      <c r="H1945" s="477"/>
      <c r="I1945" s="477"/>
      <c r="J1945" s="477"/>
      <c r="K1945" s="477"/>
      <c r="L1945" s="477"/>
      <c r="M1945" s="477"/>
      <c r="N1945" s="477"/>
      <c r="O1945" s="477"/>
      <c r="P1945" s="477"/>
      <c r="Q1945" s="477"/>
      <c r="R1945" s="477"/>
      <c r="S1945" s="477"/>
      <c r="T1945" s="477"/>
      <c r="U1945" s="477"/>
      <c r="V1945" s="477"/>
      <c r="W1945" s="477"/>
      <c r="X1945" s="477"/>
      <c r="Y1945" s="477"/>
      <c r="Z1945" s="477"/>
      <c r="AA1945" s="477"/>
      <c r="AB1945" s="477"/>
      <c r="AC1945" s="477"/>
      <c r="AD1945" s="477"/>
      <c r="AE1945" s="477"/>
      <c r="AF1945" s="477"/>
    </row>
    <row r="2031" spans="2:32" ht="15" customHeight="1" x14ac:dyDescent="0.3">
      <c r="B2031" s="477"/>
      <c r="C2031" s="477"/>
      <c r="D2031" s="477"/>
      <c r="E2031" s="477"/>
      <c r="F2031" s="477"/>
      <c r="G2031" s="477"/>
      <c r="H2031" s="477"/>
      <c r="I2031" s="477"/>
      <c r="J2031" s="477"/>
      <c r="K2031" s="477"/>
      <c r="L2031" s="477"/>
      <c r="M2031" s="477"/>
      <c r="N2031" s="477"/>
      <c r="O2031" s="477"/>
      <c r="P2031" s="477"/>
      <c r="Q2031" s="477"/>
      <c r="R2031" s="477"/>
      <c r="S2031" s="477"/>
      <c r="T2031" s="477"/>
      <c r="U2031" s="477"/>
      <c r="V2031" s="477"/>
      <c r="W2031" s="477"/>
      <c r="X2031" s="477"/>
      <c r="Y2031" s="477"/>
      <c r="Z2031" s="477"/>
      <c r="AA2031" s="477"/>
      <c r="AB2031" s="477"/>
      <c r="AC2031" s="477"/>
      <c r="AD2031" s="477"/>
      <c r="AE2031" s="477"/>
      <c r="AF2031" s="477"/>
    </row>
    <row r="2153" spans="2:32" ht="15" customHeight="1" x14ac:dyDescent="0.3">
      <c r="B2153" s="477"/>
      <c r="C2153" s="477"/>
      <c r="D2153" s="477"/>
      <c r="E2153" s="477"/>
      <c r="F2153" s="477"/>
      <c r="G2153" s="477"/>
      <c r="H2153" s="477"/>
      <c r="I2153" s="477"/>
      <c r="J2153" s="477"/>
      <c r="K2153" s="477"/>
      <c r="L2153" s="477"/>
      <c r="M2153" s="477"/>
      <c r="N2153" s="477"/>
      <c r="O2153" s="477"/>
      <c r="P2153" s="477"/>
      <c r="Q2153" s="477"/>
      <c r="R2153" s="477"/>
      <c r="S2153" s="477"/>
      <c r="T2153" s="477"/>
      <c r="U2153" s="477"/>
      <c r="V2153" s="477"/>
      <c r="W2153" s="477"/>
      <c r="X2153" s="477"/>
      <c r="Y2153" s="477"/>
      <c r="Z2153" s="477"/>
      <c r="AA2153" s="477"/>
      <c r="AB2153" s="477"/>
      <c r="AC2153" s="477"/>
      <c r="AD2153" s="477"/>
      <c r="AE2153" s="477"/>
      <c r="AF2153" s="477"/>
    </row>
    <row r="2317" spans="2:32" ht="15" customHeight="1" x14ac:dyDescent="0.3">
      <c r="B2317" s="477"/>
      <c r="C2317" s="477"/>
      <c r="D2317" s="477"/>
      <c r="E2317" s="477"/>
      <c r="F2317" s="477"/>
      <c r="G2317" s="477"/>
      <c r="H2317" s="477"/>
      <c r="I2317" s="477"/>
      <c r="J2317" s="477"/>
      <c r="K2317" s="477"/>
      <c r="L2317" s="477"/>
      <c r="M2317" s="477"/>
      <c r="N2317" s="477"/>
      <c r="O2317" s="477"/>
      <c r="P2317" s="477"/>
      <c r="Q2317" s="477"/>
      <c r="R2317" s="477"/>
      <c r="S2317" s="477"/>
      <c r="T2317" s="477"/>
      <c r="U2317" s="477"/>
      <c r="V2317" s="477"/>
      <c r="W2317" s="477"/>
      <c r="X2317" s="477"/>
      <c r="Y2317" s="477"/>
      <c r="Z2317" s="477"/>
      <c r="AA2317" s="477"/>
      <c r="AB2317" s="477"/>
      <c r="AC2317" s="477"/>
      <c r="AD2317" s="477"/>
      <c r="AE2317" s="477"/>
      <c r="AF2317" s="477"/>
    </row>
    <row r="2419" spans="2:32" ht="15" customHeight="1" x14ac:dyDescent="0.3">
      <c r="B2419" s="477"/>
      <c r="C2419" s="477"/>
      <c r="D2419" s="477"/>
      <c r="E2419" s="477"/>
      <c r="F2419" s="477"/>
      <c r="G2419" s="477"/>
      <c r="H2419" s="477"/>
      <c r="I2419" s="477"/>
      <c r="J2419" s="477"/>
      <c r="K2419" s="477"/>
      <c r="L2419" s="477"/>
      <c r="M2419" s="477"/>
      <c r="N2419" s="477"/>
      <c r="O2419" s="477"/>
      <c r="P2419" s="477"/>
      <c r="Q2419" s="477"/>
      <c r="R2419" s="477"/>
      <c r="S2419" s="477"/>
      <c r="T2419" s="477"/>
      <c r="U2419" s="477"/>
      <c r="V2419" s="477"/>
      <c r="W2419" s="477"/>
      <c r="X2419" s="477"/>
      <c r="Y2419" s="477"/>
      <c r="Z2419" s="477"/>
      <c r="AA2419" s="477"/>
      <c r="AB2419" s="477"/>
      <c r="AC2419" s="477"/>
      <c r="AD2419" s="477"/>
      <c r="AE2419" s="477"/>
      <c r="AF2419" s="477"/>
    </row>
    <row r="2509" spans="2:32" ht="15" customHeight="1" x14ac:dyDescent="0.3">
      <c r="B2509" s="477"/>
      <c r="C2509" s="477"/>
      <c r="D2509" s="477"/>
      <c r="E2509" s="477"/>
      <c r="F2509" s="477"/>
      <c r="G2509" s="477"/>
      <c r="H2509" s="477"/>
      <c r="I2509" s="477"/>
      <c r="J2509" s="477"/>
      <c r="K2509" s="477"/>
      <c r="L2509" s="477"/>
      <c r="M2509" s="477"/>
      <c r="N2509" s="477"/>
      <c r="O2509" s="477"/>
      <c r="P2509" s="477"/>
      <c r="Q2509" s="477"/>
      <c r="R2509" s="477"/>
      <c r="S2509" s="477"/>
      <c r="T2509" s="477"/>
      <c r="U2509" s="477"/>
      <c r="V2509" s="477"/>
      <c r="W2509" s="477"/>
      <c r="X2509" s="477"/>
      <c r="Y2509" s="477"/>
      <c r="Z2509" s="477"/>
      <c r="AA2509" s="477"/>
      <c r="AB2509" s="477"/>
      <c r="AC2509" s="477"/>
      <c r="AD2509" s="477"/>
      <c r="AE2509" s="477"/>
      <c r="AF2509" s="477"/>
    </row>
    <row r="2598" spans="2:32" ht="15" customHeight="1" x14ac:dyDescent="0.3">
      <c r="B2598" s="477"/>
      <c r="C2598" s="477"/>
      <c r="D2598" s="477"/>
      <c r="E2598" s="477"/>
      <c r="F2598" s="477"/>
      <c r="G2598" s="477"/>
      <c r="H2598" s="477"/>
      <c r="I2598" s="477"/>
      <c r="J2598" s="477"/>
      <c r="K2598" s="477"/>
      <c r="L2598" s="477"/>
      <c r="M2598" s="477"/>
      <c r="N2598" s="477"/>
      <c r="O2598" s="477"/>
      <c r="P2598" s="477"/>
      <c r="Q2598" s="477"/>
      <c r="R2598" s="477"/>
      <c r="S2598" s="477"/>
      <c r="T2598" s="477"/>
      <c r="U2598" s="477"/>
      <c r="V2598" s="477"/>
      <c r="W2598" s="477"/>
      <c r="X2598" s="477"/>
      <c r="Y2598" s="477"/>
      <c r="Z2598" s="477"/>
      <c r="AA2598" s="477"/>
      <c r="AB2598" s="477"/>
      <c r="AC2598" s="477"/>
      <c r="AD2598" s="477"/>
      <c r="AE2598" s="477"/>
      <c r="AF2598" s="477"/>
    </row>
    <row r="2719" spans="2:32" ht="15" customHeight="1" x14ac:dyDescent="0.3">
      <c r="B2719" s="477"/>
      <c r="C2719" s="477"/>
      <c r="D2719" s="477"/>
      <c r="E2719" s="477"/>
      <c r="F2719" s="477"/>
      <c r="G2719" s="477"/>
      <c r="H2719" s="477"/>
      <c r="I2719" s="477"/>
      <c r="J2719" s="477"/>
      <c r="K2719" s="477"/>
      <c r="L2719" s="477"/>
      <c r="M2719" s="477"/>
      <c r="N2719" s="477"/>
      <c r="O2719" s="477"/>
      <c r="P2719" s="477"/>
      <c r="Q2719" s="477"/>
      <c r="R2719" s="477"/>
      <c r="S2719" s="477"/>
      <c r="T2719" s="477"/>
      <c r="U2719" s="477"/>
      <c r="V2719" s="477"/>
      <c r="W2719" s="477"/>
      <c r="X2719" s="477"/>
      <c r="Y2719" s="477"/>
      <c r="Z2719" s="477"/>
      <c r="AA2719" s="477"/>
      <c r="AB2719" s="477"/>
      <c r="AC2719" s="477"/>
      <c r="AD2719" s="477"/>
      <c r="AE2719" s="477"/>
      <c r="AF2719" s="477"/>
    </row>
    <row r="2837" spans="2:32" ht="15" customHeight="1" x14ac:dyDescent="0.3">
      <c r="B2837" s="477"/>
      <c r="C2837" s="477"/>
      <c r="D2837" s="477"/>
      <c r="E2837" s="477"/>
      <c r="F2837" s="477"/>
      <c r="G2837" s="477"/>
      <c r="H2837" s="477"/>
      <c r="I2837" s="477"/>
      <c r="J2837" s="477"/>
      <c r="K2837" s="477"/>
      <c r="L2837" s="477"/>
      <c r="M2837" s="477"/>
      <c r="N2837" s="477"/>
      <c r="O2837" s="477"/>
      <c r="P2837" s="477"/>
      <c r="Q2837" s="477"/>
      <c r="R2837" s="477"/>
      <c r="S2837" s="477"/>
      <c r="T2837" s="477"/>
      <c r="U2837" s="477"/>
      <c r="V2837" s="477"/>
      <c r="W2837" s="477"/>
      <c r="X2837" s="477"/>
      <c r="Y2837" s="477"/>
      <c r="Z2837" s="477"/>
      <c r="AA2837" s="477"/>
      <c r="AB2837" s="477"/>
      <c r="AC2837" s="477"/>
      <c r="AD2837" s="477"/>
      <c r="AE2837" s="477"/>
      <c r="AF2837" s="477"/>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 x14ac:dyDescent="0.3"/>
  <cols>
    <col min="1" max="1" width="19.7265625" style="37" bestFit="1" customWidth="1"/>
    <col min="2" max="2" width="46.7265625" style="37" customWidth="1"/>
    <col min="3" max="16384" width="8.7265625" style="37"/>
  </cols>
  <sheetData>
    <row r="1" spans="1:33" ht="15" customHeight="1" thickBot="1" x14ac:dyDescent="0.35">
      <c r="B1" s="53" t="s">
        <v>610</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3"/>
    <row r="3" spans="1:33" ht="15" customHeight="1" x14ac:dyDescent="0.3">
      <c r="C3" s="55" t="s">
        <v>489</v>
      </c>
      <c r="D3" s="55" t="s">
        <v>609</v>
      </c>
      <c r="E3" s="55"/>
      <c r="F3" s="55"/>
      <c r="G3" s="55"/>
    </row>
    <row r="4" spans="1:33" ht="15" customHeight="1" x14ac:dyDescent="0.3">
      <c r="C4" s="55" t="s">
        <v>490</v>
      </c>
      <c r="D4" s="55" t="s">
        <v>608</v>
      </c>
      <c r="E4" s="55"/>
      <c r="F4" s="55"/>
      <c r="G4" s="55" t="s">
        <v>607</v>
      </c>
    </row>
    <row r="5" spans="1:33" ht="15" customHeight="1" x14ac:dyDescent="0.3">
      <c r="C5" s="55" t="s">
        <v>491</v>
      </c>
      <c r="D5" s="55" t="s">
        <v>606</v>
      </c>
      <c r="E5" s="55"/>
      <c r="F5" s="55"/>
      <c r="G5" s="55"/>
    </row>
    <row r="6" spans="1:33" ht="15" customHeight="1" x14ac:dyDescent="0.3">
      <c r="C6" s="55" t="s">
        <v>492</v>
      </c>
      <c r="D6" s="55"/>
      <c r="E6" s="55" t="s">
        <v>605</v>
      </c>
      <c r="F6" s="55"/>
      <c r="G6" s="55"/>
    </row>
    <row r="10" spans="1:33" ht="15" customHeight="1" x14ac:dyDescent="0.35">
      <c r="A10" s="43" t="s">
        <v>429</v>
      </c>
      <c r="B10" s="54" t="s">
        <v>78</v>
      </c>
      <c r="AG10" s="51" t="s">
        <v>604</v>
      </c>
    </row>
    <row r="11" spans="1:33" ht="15" customHeight="1" x14ac:dyDescent="0.3">
      <c r="B11" s="53" t="s">
        <v>79</v>
      </c>
      <c r="AG11" s="51" t="s">
        <v>603</v>
      </c>
    </row>
    <row r="12" spans="1:33" ht="15" customHeight="1" x14ac:dyDescent="0.3">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602</v>
      </c>
    </row>
    <row r="13" spans="1:33" ht="15" customHeight="1" thickBot="1" x14ac:dyDescent="0.3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601</v>
      </c>
    </row>
    <row r="14" spans="1:33" ht="15" customHeight="1" thickTop="1" x14ac:dyDescent="0.3"/>
    <row r="15" spans="1:33" ht="15" customHeight="1" x14ac:dyDescent="0.3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35">
      <c r="A16" s="43" t="s">
        <v>430</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35">
      <c r="A17" s="43" t="s">
        <v>431</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35">
      <c r="A18" s="43" t="s">
        <v>432</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35">
      <c r="A19" s="43" t="s">
        <v>433</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35">
      <c r="A20" s="43" t="s">
        <v>434</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35">
      <c r="A21" s="43" t="s">
        <v>435</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35">
      <c r="A22" s="43" t="s">
        <v>436</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600</v>
      </c>
    </row>
    <row r="23" spans="1:33" ht="15" customHeight="1" x14ac:dyDescent="0.3">
      <c r="A23" s="43" t="s">
        <v>437</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3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35">
      <c r="A25" s="43" t="s">
        <v>438</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35">
      <c r="A26" s="43" t="s">
        <v>439</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35">
      <c r="A27" s="43" t="s">
        <v>440</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35">
      <c r="A28" s="43" t="s">
        <v>441</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35">
      <c r="A29" s="43" t="s">
        <v>442</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35">
      <c r="A30" s="43" t="s">
        <v>443</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5" x14ac:dyDescent="0.35">
      <c r="A31" s="43" t="s">
        <v>444</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600</v>
      </c>
    </row>
    <row r="32" spans="1:33" ht="14.5" x14ac:dyDescent="0.35">
      <c r="A32" s="43" t="s">
        <v>445</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5" x14ac:dyDescent="0.35">
      <c r="A33" s="43" t="s">
        <v>446</v>
      </c>
      <c r="B33" s="42" t="s">
        <v>500</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5" x14ac:dyDescent="0.35">
      <c r="A34" s="43" t="s">
        <v>447</v>
      </c>
      <c r="B34" s="42" t="s">
        <v>619</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5" x14ac:dyDescent="0.35">
      <c r="A35" s="43" t="s">
        <v>448</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5" x14ac:dyDescent="0.35">
      <c r="A36" s="43" t="s">
        <v>449</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5" x14ac:dyDescent="0.35">
      <c r="A37" s="43" t="s">
        <v>450</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600</v>
      </c>
    </row>
    <row r="38" spans="1:33" ht="14.5" x14ac:dyDescent="0.35">
      <c r="A38" s="43" t="s">
        <v>451</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600</v>
      </c>
    </row>
    <row r="39" spans="1:33" ht="14.5" x14ac:dyDescent="0.35">
      <c r="A39" s="43" t="s">
        <v>452</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5" x14ac:dyDescent="0.35">
      <c r="A40" s="43" t="s">
        <v>453</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600</v>
      </c>
    </row>
    <row r="41" spans="1:33" ht="14.5" x14ac:dyDescent="0.35">
      <c r="A41" s="43" t="s">
        <v>454</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600</v>
      </c>
    </row>
    <row r="42" spans="1:33" ht="14.5" x14ac:dyDescent="0.35">
      <c r="A42" s="43" t="s">
        <v>455</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5" x14ac:dyDescent="0.35">
      <c r="A43" s="43" t="s">
        <v>456</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5" x14ac:dyDescent="0.35">
      <c r="A44" s="43" t="s">
        <v>457</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5" x14ac:dyDescent="0.35">
      <c r="A45" s="43" t="s">
        <v>458</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600</v>
      </c>
    </row>
    <row r="46" spans="1:33" ht="14.5" x14ac:dyDescent="0.35">
      <c r="A46" s="43" t="s">
        <v>459</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600</v>
      </c>
    </row>
    <row r="47" spans="1:33" ht="14.5" x14ac:dyDescent="0.35">
      <c r="A47" s="43" t="s">
        <v>460</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600</v>
      </c>
    </row>
    <row r="48" spans="1:33" ht="14.5" x14ac:dyDescent="0.35">
      <c r="A48" s="43" t="s">
        <v>461</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5" x14ac:dyDescent="0.3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3">
      <c r="A50" s="43" t="s">
        <v>462</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3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3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3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3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35">
      <c r="A55" s="43" t="s">
        <v>463</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35">
      <c r="A56" s="43" t="s">
        <v>464</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35">
      <c r="A57" s="43" t="s">
        <v>465</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35">
      <c r="A58" s="43" t="s">
        <v>466</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35">
      <c r="A59" s="43" t="s">
        <v>467</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35">
      <c r="A60" s="43" t="s">
        <v>468</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35">
      <c r="A61" s="43" t="s">
        <v>469</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35">
      <c r="A62" s="43" t="s">
        <v>470</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3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35">
      <c r="A64" s="43" t="s">
        <v>471</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35">
      <c r="A65" s="43" t="s">
        <v>472</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5" x14ac:dyDescent="0.35">
      <c r="A66" s="43" t="s">
        <v>473</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35">
      <c r="A67" s="43" t="s">
        <v>474</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35">
      <c r="A68" s="43" t="s">
        <v>475</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600</v>
      </c>
    </row>
    <row r="69" spans="1:33" ht="15" customHeight="1" x14ac:dyDescent="0.3">
      <c r="A69" s="43" t="s">
        <v>476</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3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35">
      <c r="A71" s="43" t="s">
        <v>477</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600</v>
      </c>
    </row>
    <row r="72" spans="1:33" ht="15" customHeight="1" x14ac:dyDescent="0.35">
      <c r="B72"/>
      <c r="C72"/>
      <c r="D72"/>
      <c r="E72"/>
      <c r="F72"/>
      <c r="G72"/>
      <c r="H72"/>
      <c r="I72"/>
      <c r="J72"/>
      <c r="K72"/>
      <c r="L72"/>
      <c r="M72"/>
      <c r="N72"/>
      <c r="O72"/>
      <c r="P72"/>
      <c r="Q72"/>
      <c r="R72"/>
      <c r="S72"/>
      <c r="T72"/>
      <c r="U72"/>
      <c r="V72"/>
      <c r="W72"/>
      <c r="X72"/>
      <c r="Y72"/>
      <c r="Z72"/>
      <c r="AA72"/>
      <c r="AB72"/>
      <c r="AC72"/>
      <c r="AD72"/>
      <c r="AE72"/>
      <c r="AF72"/>
      <c r="AG72"/>
    </row>
    <row r="73" spans="1:33" ht="14.5" x14ac:dyDescent="0.35">
      <c r="A73" s="43" t="s">
        <v>478</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35">
      <c r="A74" s="43" t="s">
        <v>479</v>
      </c>
      <c r="B74" s="42" t="s">
        <v>618</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35">
      <c r="A75" s="43" t="s">
        <v>480</v>
      </c>
      <c r="B75" s="42" t="s">
        <v>481</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35">
      <c r="A76" s="43" t="s">
        <v>482</v>
      </c>
      <c r="B76" s="42" t="s">
        <v>483</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35">
      <c r="A77" s="43" t="s">
        <v>484</v>
      </c>
      <c r="B77" s="42" t="s">
        <v>485</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35">
      <c r="A78" s="43" t="s">
        <v>486</v>
      </c>
      <c r="B78" s="42" t="s">
        <v>617</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5" x14ac:dyDescent="0.3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35">
      <c r="A80" s="43" t="s">
        <v>487</v>
      </c>
      <c r="B80" s="42" t="s">
        <v>616</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35"/>
    <row r="83" spans="2:2" ht="15" customHeight="1" x14ac:dyDescent="0.3">
      <c r="B83" s="39" t="s">
        <v>576</v>
      </c>
    </row>
    <row r="84" spans="2:2" ht="15" customHeight="1" x14ac:dyDescent="0.3">
      <c r="B84" s="38" t="s">
        <v>559</v>
      </c>
    </row>
    <row r="85" spans="2:2" ht="15" customHeight="1" x14ac:dyDescent="0.3">
      <c r="B85" s="38" t="s">
        <v>560</v>
      </c>
    </row>
    <row r="86" spans="2:2" ht="15" customHeight="1" x14ac:dyDescent="0.3">
      <c r="B86" s="38" t="s">
        <v>561</v>
      </c>
    </row>
    <row r="87" spans="2:2" ht="15" customHeight="1" x14ac:dyDescent="0.3">
      <c r="B87" s="38" t="s">
        <v>107</v>
      </c>
    </row>
    <row r="88" spans="2:2" ht="15" customHeight="1" x14ac:dyDescent="0.3">
      <c r="B88" s="38" t="s">
        <v>562</v>
      </c>
    </row>
    <row r="89" spans="2:2" ht="15" customHeight="1" x14ac:dyDescent="0.3">
      <c r="B89" s="38" t="s">
        <v>108</v>
      </c>
    </row>
    <row r="90" spans="2:2" ht="15" customHeight="1" x14ac:dyDescent="0.3">
      <c r="B90" s="38" t="s">
        <v>563</v>
      </c>
    </row>
    <row r="91" spans="2:2" ht="15" customHeight="1" x14ac:dyDescent="0.3">
      <c r="B91" s="38" t="s">
        <v>564</v>
      </c>
    </row>
    <row r="92" spans="2:2" x14ac:dyDescent="0.3">
      <c r="B92" s="38" t="s">
        <v>219</v>
      </c>
    </row>
    <row r="93" spans="2:2" ht="15" customHeight="1" x14ac:dyDescent="0.3">
      <c r="B93" s="38" t="s">
        <v>565</v>
      </c>
    </row>
    <row r="94" spans="2:2" ht="15" customHeight="1" x14ac:dyDescent="0.3">
      <c r="B94" s="38" t="s">
        <v>566</v>
      </c>
    </row>
    <row r="95" spans="2:2" ht="15" customHeight="1" x14ac:dyDescent="0.3">
      <c r="B95" s="38" t="s">
        <v>615</v>
      </c>
    </row>
    <row r="96" spans="2:2" ht="15" customHeight="1" x14ac:dyDescent="0.3">
      <c r="B96" s="38" t="s">
        <v>488</v>
      </c>
    </row>
    <row r="97" spans="2:33" ht="15" customHeight="1" x14ac:dyDescent="0.3">
      <c r="B97" s="38" t="s">
        <v>567</v>
      </c>
    </row>
    <row r="98" spans="2:33" ht="15" customHeight="1" x14ac:dyDescent="0.3">
      <c r="B98" s="38" t="s">
        <v>568</v>
      </c>
    </row>
    <row r="99" spans="2:33" ht="15" customHeight="1" x14ac:dyDescent="0.3">
      <c r="B99" s="38" t="s">
        <v>569</v>
      </c>
    </row>
    <row r="100" spans="2:33" ht="15" customHeight="1" x14ac:dyDescent="0.3">
      <c r="B100" s="38" t="s">
        <v>494</v>
      </c>
    </row>
    <row r="101" spans="2:33" x14ac:dyDescent="0.3">
      <c r="B101" s="38" t="s">
        <v>570</v>
      </c>
    </row>
    <row r="102" spans="2:33" x14ac:dyDescent="0.3">
      <c r="B102" s="38" t="s">
        <v>571</v>
      </c>
    </row>
    <row r="103" spans="2:33" ht="15" customHeight="1" x14ac:dyDescent="0.3">
      <c r="B103" s="38" t="s">
        <v>572</v>
      </c>
    </row>
    <row r="104" spans="2:33" ht="15" customHeight="1" x14ac:dyDescent="0.3">
      <c r="B104" s="38" t="s">
        <v>573</v>
      </c>
    </row>
    <row r="105" spans="2:33" ht="15" customHeight="1" x14ac:dyDescent="0.3">
      <c r="B105" s="38" t="s">
        <v>574</v>
      </c>
    </row>
    <row r="106" spans="2:33" ht="15" customHeight="1" x14ac:dyDescent="0.3">
      <c r="B106" s="38" t="s">
        <v>575</v>
      </c>
    </row>
    <row r="107" spans="2:33" ht="15" customHeight="1" x14ac:dyDescent="0.3">
      <c r="B107" s="38" t="s">
        <v>109</v>
      </c>
    </row>
    <row r="108" spans="2:33" ht="15" customHeight="1" x14ac:dyDescent="0.3">
      <c r="B108" s="38" t="s">
        <v>543</v>
      </c>
    </row>
    <row r="109" spans="2:33" ht="15" customHeight="1" x14ac:dyDescent="0.3">
      <c r="B109" s="38" t="s">
        <v>544</v>
      </c>
    </row>
    <row r="110" spans="2:33" ht="15" customHeight="1" x14ac:dyDescent="0.3">
      <c r="B110" s="38" t="s">
        <v>614</v>
      </c>
    </row>
    <row r="111" spans="2:33" ht="15" customHeight="1" x14ac:dyDescent="0.3">
      <c r="B111" s="38" t="s">
        <v>593</v>
      </c>
    </row>
    <row r="112" spans="2:33" ht="15" customHeight="1" x14ac:dyDescent="0.3">
      <c r="B112" s="477"/>
      <c r="C112" s="477"/>
      <c r="D112" s="477"/>
      <c r="E112" s="477"/>
      <c r="F112" s="477"/>
      <c r="G112" s="477"/>
      <c r="H112" s="477"/>
      <c r="I112" s="477"/>
      <c r="J112" s="477"/>
      <c r="K112" s="477"/>
      <c r="L112" s="477"/>
      <c r="M112" s="477"/>
      <c r="N112" s="477"/>
      <c r="O112" s="477"/>
      <c r="P112" s="477"/>
      <c r="Q112" s="477"/>
      <c r="R112" s="477"/>
      <c r="S112" s="477"/>
      <c r="T112" s="477"/>
      <c r="U112" s="477"/>
      <c r="V112" s="477"/>
      <c r="W112" s="477"/>
      <c r="X112" s="477"/>
      <c r="Y112" s="477"/>
      <c r="Z112" s="477"/>
      <c r="AA112" s="477"/>
      <c r="AB112" s="477"/>
      <c r="AC112" s="477"/>
      <c r="AD112" s="477"/>
      <c r="AE112" s="477"/>
      <c r="AF112" s="477"/>
      <c r="AG112" s="477"/>
    </row>
    <row r="113" ht="15" customHeight="1" x14ac:dyDescent="0.3"/>
    <row r="114" ht="15" customHeight="1" x14ac:dyDescent="0.3"/>
    <row r="115" ht="15" customHeight="1" x14ac:dyDescent="0.3"/>
    <row r="116" ht="15" customHeight="1" x14ac:dyDescent="0.3"/>
    <row r="117" ht="15" customHeight="1" x14ac:dyDescent="0.3"/>
    <row r="118" ht="15" customHeight="1" x14ac:dyDescent="0.3"/>
    <row r="119" ht="15" customHeight="1" x14ac:dyDescent="0.3"/>
    <row r="120" ht="15" customHeight="1" x14ac:dyDescent="0.3"/>
    <row r="121" ht="15" customHeight="1" x14ac:dyDescent="0.3"/>
    <row r="122" ht="15" customHeight="1" x14ac:dyDescent="0.3"/>
    <row r="123" ht="15" customHeight="1" x14ac:dyDescent="0.3"/>
    <row r="124" ht="15" customHeight="1" x14ac:dyDescent="0.3"/>
    <row r="125" ht="15" customHeight="1" x14ac:dyDescent="0.3"/>
    <row r="126" ht="15" customHeight="1" x14ac:dyDescent="0.3"/>
    <row r="127" ht="15" customHeight="1" x14ac:dyDescent="0.3"/>
    <row r="128"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4" ht="15" customHeight="1" x14ac:dyDescent="0.3"/>
    <row r="225"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spans="2:33" ht="15" customHeight="1" x14ac:dyDescent="0.3"/>
    <row r="306" spans="2:33" ht="15" customHeight="1" x14ac:dyDescent="0.3"/>
    <row r="307" spans="2:33" ht="15" customHeight="1" x14ac:dyDescent="0.3"/>
    <row r="308" spans="2:33" ht="15" customHeight="1" x14ac:dyDescent="0.3">
      <c r="B308" s="477"/>
      <c r="C308" s="477"/>
      <c r="D308" s="477"/>
      <c r="E308" s="477"/>
      <c r="F308" s="477"/>
      <c r="G308" s="477"/>
      <c r="H308" s="477"/>
      <c r="I308" s="477"/>
      <c r="J308" s="477"/>
      <c r="K308" s="477"/>
      <c r="L308" s="477"/>
      <c r="M308" s="477"/>
      <c r="N308" s="477"/>
      <c r="O308" s="477"/>
      <c r="P308" s="477"/>
      <c r="Q308" s="477"/>
      <c r="R308" s="477"/>
      <c r="S308" s="477"/>
      <c r="T308" s="477"/>
      <c r="U308" s="477"/>
      <c r="V308" s="477"/>
      <c r="W308" s="477"/>
      <c r="X308" s="477"/>
      <c r="Y308" s="477"/>
      <c r="Z308" s="477"/>
      <c r="AA308" s="477"/>
      <c r="AB308" s="477"/>
      <c r="AC308" s="477"/>
      <c r="AD308" s="477"/>
      <c r="AE308" s="477"/>
      <c r="AF308" s="477"/>
      <c r="AG308" s="477"/>
    </row>
    <row r="309" spans="2:33" ht="15" customHeight="1" x14ac:dyDescent="0.3"/>
    <row r="310" spans="2:33" ht="15" customHeight="1" x14ac:dyDescent="0.3"/>
    <row r="311" spans="2:33" ht="15" customHeight="1" x14ac:dyDescent="0.3"/>
    <row r="312" spans="2:33" ht="15" customHeight="1" x14ac:dyDescent="0.3"/>
    <row r="313" spans="2:33" ht="15" customHeight="1" x14ac:dyDescent="0.3"/>
    <row r="314" spans="2:33" ht="15" customHeight="1" x14ac:dyDescent="0.3"/>
    <row r="315" spans="2:33" ht="15" customHeight="1" x14ac:dyDescent="0.3"/>
    <row r="316" spans="2:33" ht="15" customHeight="1" x14ac:dyDescent="0.3"/>
    <row r="317" spans="2:33" ht="15" customHeight="1" x14ac:dyDescent="0.3"/>
    <row r="318" spans="2:33" ht="15" customHeight="1" x14ac:dyDescent="0.3"/>
    <row r="319" spans="2:33" ht="15" customHeight="1" x14ac:dyDescent="0.3"/>
    <row r="320" spans="2:33"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2"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19" ht="15" customHeight="1" x14ac:dyDescent="0.3"/>
    <row r="420"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3"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3" ht="15" customHeight="1" x14ac:dyDescent="0.3"/>
    <row r="444"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8" ht="15" customHeight="1" x14ac:dyDescent="0.3"/>
    <row r="459" ht="15" customHeight="1" x14ac:dyDescent="0.3"/>
    <row r="460" ht="15" customHeight="1" x14ac:dyDescent="0.3"/>
    <row r="461" ht="15" customHeight="1" x14ac:dyDescent="0.3"/>
    <row r="462" ht="15" customHeight="1" x14ac:dyDescent="0.3"/>
    <row r="463" ht="15" customHeight="1" x14ac:dyDescent="0.3"/>
    <row r="464" ht="15" customHeight="1" x14ac:dyDescent="0.3"/>
    <row r="465" ht="15" customHeight="1" x14ac:dyDescent="0.3"/>
    <row r="466" ht="15" customHeight="1" x14ac:dyDescent="0.3"/>
    <row r="467" ht="15" customHeight="1" x14ac:dyDescent="0.3"/>
    <row r="468" ht="15" customHeight="1" x14ac:dyDescent="0.3"/>
    <row r="469" ht="15" customHeight="1" x14ac:dyDescent="0.3"/>
    <row r="470" ht="15" customHeight="1" x14ac:dyDescent="0.3"/>
    <row r="471" ht="15" customHeight="1" x14ac:dyDescent="0.3"/>
    <row r="472" ht="15"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79" ht="15" customHeight="1" x14ac:dyDescent="0.3"/>
    <row r="480" ht="15" customHeight="1" x14ac:dyDescent="0.3"/>
    <row r="481" ht="15" customHeight="1" x14ac:dyDescent="0.3"/>
    <row r="482" ht="15" customHeight="1" x14ac:dyDescent="0.3"/>
    <row r="483" ht="15" customHeight="1" x14ac:dyDescent="0.3"/>
    <row r="484" ht="15" customHeight="1" x14ac:dyDescent="0.3"/>
    <row r="485" ht="15" customHeight="1" x14ac:dyDescent="0.3"/>
    <row r="486" ht="15" customHeight="1" x14ac:dyDescent="0.3"/>
    <row r="487" ht="15" customHeight="1" x14ac:dyDescent="0.3"/>
    <row r="488" ht="15" customHeight="1" x14ac:dyDescent="0.3"/>
    <row r="489" ht="15" customHeight="1" x14ac:dyDescent="0.3"/>
    <row r="490" ht="15" customHeight="1" x14ac:dyDescent="0.3"/>
    <row r="491" ht="15" customHeight="1" x14ac:dyDescent="0.3"/>
    <row r="492" ht="15" customHeight="1" x14ac:dyDescent="0.3"/>
    <row r="493" ht="15" customHeight="1" x14ac:dyDescent="0.3"/>
    <row r="494" ht="15" customHeight="1" x14ac:dyDescent="0.3"/>
    <row r="495" ht="15" customHeight="1" x14ac:dyDescent="0.3"/>
    <row r="496" ht="15" customHeight="1" x14ac:dyDescent="0.3"/>
    <row r="497" spans="2:33" ht="15" customHeight="1" x14ac:dyDescent="0.3"/>
    <row r="498" spans="2:33" ht="15" customHeight="1" x14ac:dyDescent="0.3"/>
    <row r="499" spans="2:33" ht="15" customHeight="1" x14ac:dyDescent="0.3"/>
    <row r="500" spans="2:33" ht="15" customHeight="1" x14ac:dyDescent="0.3"/>
    <row r="501" spans="2:33" ht="15" customHeight="1" x14ac:dyDescent="0.3"/>
    <row r="502" spans="2:33" ht="15" customHeight="1" x14ac:dyDescent="0.3"/>
    <row r="503" spans="2:33" ht="15" customHeight="1" x14ac:dyDescent="0.3"/>
    <row r="504" spans="2:33" ht="15" customHeight="1" x14ac:dyDescent="0.3"/>
    <row r="505" spans="2:33" ht="15" customHeight="1" x14ac:dyDescent="0.3"/>
    <row r="506" spans="2:33" ht="15" customHeight="1" x14ac:dyDescent="0.3"/>
    <row r="507" spans="2:33" ht="15" customHeight="1" x14ac:dyDescent="0.3"/>
    <row r="508" spans="2:33" ht="15" customHeight="1" x14ac:dyDescent="0.3"/>
    <row r="509" spans="2:33" ht="15" customHeight="1" x14ac:dyDescent="0.3"/>
    <row r="510" spans="2:33" ht="15" customHeight="1" x14ac:dyDescent="0.3"/>
    <row r="511" spans="2:33" ht="15" customHeight="1" x14ac:dyDescent="0.3">
      <c r="B511" s="477"/>
      <c r="C511" s="477"/>
      <c r="D511" s="477"/>
      <c r="E511" s="477"/>
      <c r="F511" s="477"/>
      <c r="G511" s="477"/>
      <c r="H511" s="477"/>
      <c r="I511" s="477"/>
      <c r="J511" s="477"/>
      <c r="K511" s="477"/>
      <c r="L511" s="477"/>
      <c r="M511" s="477"/>
      <c r="N511" s="477"/>
      <c r="O511" s="477"/>
      <c r="P511" s="477"/>
      <c r="Q511" s="477"/>
      <c r="R511" s="477"/>
      <c r="S511" s="477"/>
      <c r="T511" s="477"/>
      <c r="U511" s="477"/>
      <c r="V511" s="477"/>
      <c r="W511" s="477"/>
      <c r="X511" s="477"/>
      <c r="Y511" s="477"/>
      <c r="Z511" s="477"/>
      <c r="AA511" s="477"/>
      <c r="AB511" s="477"/>
      <c r="AC511" s="477"/>
      <c r="AD511" s="477"/>
      <c r="AE511" s="477"/>
      <c r="AF511" s="477"/>
      <c r="AG511" s="477"/>
    </row>
    <row r="512" spans="2:33" ht="15" customHeight="1" x14ac:dyDescent="0.3"/>
    <row r="513" ht="15" customHeight="1" x14ac:dyDescent="0.3"/>
    <row r="514" ht="15" customHeight="1" x14ac:dyDescent="0.3"/>
    <row r="515" ht="15" customHeight="1" x14ac:dyDescent="0.3"/>
    <row r="516" ht="15" customHeight="1" x14ac:dyDescent="0.3"/>
    <row r="517" ht="15" customHeight="1" x14ac:dyDescent="0.3"/>
    <row r="518" ht="15" customHeight="1" x14ac:dyDescent="0.3"/>
    <row r="519" ht="15" customHeight="1" x14ac:dyDescent="0.3"/>
    <row r="520" ht="15" customHeight="1" x14ac:dyDescent="0.3"/>
    <row r="521" ht="15" customHeight="1" x14ac:dyDescent="0.3"/>
    <row r="522" ht="15" customHeight="1" x14ac:dyDescent="0.3"/>
    <row r="523" ht="15" customHeight="1" x14ac:dyDescent="0.3"/>
    <row r="524" ht="15" customHeight="1" x14ac:dyDescent="0.3"/>
    <row r="525" ht="15" customHeight="1" x14ac:dyDescent="0.3"/>
    <row r="526" ht="15" customHeight="1" x14ac:dyDescent="0.3"/>
    <row r="527" ht="15" customHeight="1" x14ac:dyDescent="0.3"/>
    <row r="528" ht="15" customHeight="1" x14ac:dyDescent="0.3"/>
    <row r="529" ht="15" customHeight="1" x14ac:dyDescent="0.3"/>
    <row r="530" ht="15" customHeight="1" x14ac:dyDescent="0.3"/>
    <row r="531" ht="15" customHeight="1" x14ac:dyDescent="0.3"/>
    <row r="532" ht="15" customHeight="1" x14ac:dyDescent="0.3"/>
    <row r="533" ht="15" customHeight="1" x14ac:dyDescent="0.3"/>
    <row r="534" ht="15" customHeight="1" x14ac:dyDescent="0.3"/>
    <row r="535" ht="15" customHeight="1" x14ac:dyDescent="0.3"/>
    <row r="536" ht="15" customHeight="1" x14ac:dyDescent="0.3"/>
    <row r="537" ht="15" customHeight="1" x14ac:dyDescent="0.3"/>
    <row r="538" ht="15" customHeight="1" x14ac:dyDescent="0.3"/>
    <row r="539" ht="15" customHeight="1" x14ac:dyDescent="0.3"/>
    <row r="540" ht="15" customHeight="1" x14ac:dyDescent="0.3"/>
    <row r="541" ht="15" customHeight="1" x14ac:dyDescent="0.3"/>
    <row r="542" ht="15" customHeight="1" x14ac:dyDescent="0.3"/>
    <row r="543" ht="15" customHeight="1" x14ac:dyDescent="0.3"/>
    <row r="544" ht="15" customHeight="1" x14ac:dyDescent="0.3"/>
    <row r="545" ht="15" customHeight="1" x14ac:dyDescent="0.3"/>
    <row r="546" ht="15" customHeight="1" x14ac:dyDescent="0.3"/>
    <row r="547" ht="15" customHeight="1" x14ac:dyDescent="0.3"/>
    <row r="548" ht="15" customHeight="1" x14ac:dyDescent="0.3"/>
    <row r="549" ht="15" customHeight="1" x14ac:dyDescent="0.3"/>
    <row r="550" ht="15" customHeight="1" x14ac:dyDescent="0.3"/>
    <row r="551" ht="15" customHeight="1" x14ac:dyDescent="0.3"/>
    <row r="552" ht="15" customHeight="1" x14ac:dyDescent="0.3"/>
    <row r="553" ht="15" customHeight="1" x14ac:dyDescent="0.3"/>
    <row r="554" ht="15" customHeight="1" x14ac:dyDescent="0.3"/>
    <row r="555" ht="15" customHeight="1" x14ac:dyDescent="0.3"/>
    <row r="556" ht="15" customHeight="1" x14ac:dyDescent="0.3"/>
    <row r="557" ht="15" customHeight="1" x14ac:dyDescent="0.3"/>
    <row r="558" ht="15" customHeight="1" x14ac:dyDescent="0.3"/>
    <row r="559" ht="15" customHeight="1" x14ac:dyDescent="0.3"/>
    <row r="560" ht="15" customHeight="1" x14ac:dyDescent="0.3"/>
    <row r="561" ht="15" customHeight="1" x14ac:dyDescent="0.3"/>
    <row r="562" ht="15" customHeight="1" x14ac:dyDescent="0.3"/>
    <row r="563" ht="15" customHeight="1" x14ac:dyDescent="0.3"/>
    <row r="564" ht="15" customHeight="1" x14ac:dyDescent="0.3"/>
    <row r="565" ht="15" customHeight="1" x14ac:dyDescent="0.3"/>
    <row r="566" ht="15" customHeight="1" x14ac:dyDescent="0.3"/>
    <row r="567" ht="15" customHeight="1" x14ac:dyDescent="0.3"/>
    <row r="568" ht="15" customHeight="1" x14ac:dyDescent="0.3"/>
    <row r="569" ht="15" customHeight="1" x14ac:dyDescent="0.3"/>
    <row r="570" ht="15" customHeight="1" x14ac:dyDescent="0.3"/>
    <row r="571" ht="15" customHeight="1" x14ac:dyDescent="0.3"/>
    <row r="572" ht="15" customHeight="1" x14ac:dyDescent="0.3"/>
    <row r="573" ht="15" customHeight="1" x14ac:dyDescent="0.3"/>
    <row r="574" ht="15" customHeight="1" x14ac:dyDescent="0.3"/>
    <row r="575" ht="15" customHeight="1" x14ac:dyDescent="0.3"/>
    <row r="576" ht="15" customHeight="1" x14ac:dyDescent="0.3"/>
    <row r="577" ht="15" customHeight="1" x14ac:dyDescent="0.3"/>
    <row r="578" ht="15" customHeight="1" x14ac:dyDescent="0.3"/>
    <row r="579" ht="15" customHeight="1" x14ac:dyDescent="0.3"/>
    <row r="580" ht="15" customHeight="1" x14ac:dyDescent="0.3"/>
    <row r="581" ht="15" customHeight="1" x14ac:dyDescent="0.3"/>
    <row r="582" ht="15" customHeight="1" x14ac:dyDescent="0.3"/>
    <row r="583" ht="15" customHeight="1" x14ac:dyDescent="0.3"/>
    <row r="584" ht="15" customHeight="1" x14ac:dyDescent="0.3"/>
    <row r="585" ht="15" customHeight="1" x14ac:dyDescent="0.3"/>
    <row r="586" ht="15" customHeight="1" x14ac:dyDescent="0.3"/>
    <row r="587" ht="15" customHeight="1" x14ac:dyDescent="0.3"/>
    <row r="588" ht="15" customHeight="1" x14ac:dyDescent="0.3"/>
    <row r="589" ht="15" customHeight="1" x14ac:dyDescent="0.3"/>
    <row r="590" ht="15" customHeight="1" x14ac:dyDescent="0.3"/>
    <row r="591" ht="15" customHeight="1" x14ac:dyDescent="0.3"/>
    <row r="592" ht="15" customHeight="1" x14ac:dyDescent="0.3"/>
    <row r="593" ht="15" customHeight="1" x14ac:dyDescent="0.3"/>
    <row r="594" ht="15" customHeight="1" x14ac:dyDescent="0.3"/>
    <row r="595" ht="15" customHeight="1" x14ac:dyDescent="0.3"/>
    <row r="596" ht="15" customHeight="1" x14ac:dyDescent="0.3"/>
    <row r="597" ht="15" customHeight="1" x14ac:dyDescent="0.3"/>
    <row r="598" ht="15"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15" customHeight="1" x14ac:dyDescent="0.3"/>
    <row r="607" ht="15" customHeight="1" x14ac:dyDescent="0.3"/>
    <row r="608" ht="15" customHeight="1" x14ac:dyDescent="0.3"/>
    <row r="609" ht="15" customHeight="1" x14ac:dyDescent="0.3"/>
    <row r="610" ht="15" customHeight="1" x14ac:dyDescent="0.3"/>
    <row r="611" ht="15" customHeight="1" x14ac:dyDescent="0.3"/>
    <row r="612" ht="15" customHeight="1" x14ac:dyDescent="0.3"/>
    <row r="613" ht="15" customHeight="1" x14ac:dyDescent="0.3"/>
    <row r="614" ht="15" customHeight="1" x14ac:dyDescent="0.3"/>
    <row r="615" ht="15" customHeight="1" x14ac:dyDescent="0.3"/>
    <row r="616"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15" customHeight="1" x14ac:dyDescent="0.3"/>
    <row r="624" ht="15" customHeight="1" x14ac:dyDescent="0.3"/>
    <row r="625" ht="15" customHeight="1" x14ac:dyDescent="0.3"/>
    <row r="626" ht="15" customHeight="1" x14ac:dyDescent="0.3"/>
    <row r="627" ht="15" customHeight="1" x14ac:dyDescent="0.3"/>
    <row r="628" ht="15" customHeight="1" x14ac:dyDescent="0.3"/>
    <row r="629" ht="15" customHeight="1" x14ac:dyDescent="0.3"/>
    <row r="630" ht="15" customHeight="1" x14ac:dyDescent="0.3"/>
    <row r="631" ht="15" customHeight="1" x14ac:dyDescent="0.3"/>
    <row r="632" ht="15" customHeight="1" x14ac:dyDescent="0.3"/>
    <row r="633" ht="15" customHeight="1" x14ac:dyDescent="0.3"/>
    <row r="634" ht="15" customHeight="1" x14ac:dyDescent="0.3"/>
    <row r="635" ht="15" customHeight="1" x14ac:dyDescent="0.3"/>
    <row r="636" ht="15" customHeight="1" x14ac:dyDescent="0.3"/>
    <row r="637" ht="15" customHeight="1" x14ac:dyDescent="0.3"/>
    <row r="638" ht="15" customHeight="1" x14ac:dyDescent="0.3"/>
    <row r="639" ht="15" customHeight="1" x14ac:dyDescent="0.3"/>
    <row r="640" ht="15" customHeight="1" x14ac:dyDescent="0.3"/>
    <row r="641" ht="15" customHeight="1" x14ac:dyDescent="0.3"/>
    <row r="642" ht="15" customHeight="1" x14ac:dyDescent="0.3"/>
    <row r="643" ht="15" customHeight="1" x14ac:dyDescent="0.3"/>
    <row r="644" ht="15" customHeight="1" x14ac:dyDescent="0.3"/>
    <row r="645" ht="15"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15" customHeight="1" x14ac:dyDescent="0.3"/>
    <row r="656" ht="15" customHeight="1" x14ac:dyDescent="0.3"/>
    <row r="657" ht="15" customHeight="1" x14ac:dyDescent="0.3"/>
    <row r="658" ht="15" customHeight="1" x14ac:dyDescent="0.3"/>
    <row r="659" ht="15" customHeight="1" x14ac:dyDescent="0.3"/>
    <row r="660" ht="15" customHeight="1" x14ac:dyDescent="0.3"/>
    <row r="661" ht="15" customHeight="1" x14ac:dyDescent="0.3"/>
    <row r="662" ht="15" customHeight="1" x14ac:dyDescent="0.3"/>
    <row r="663" ht="15" customHeight="1" x14ac:dyDescent="0.3"/>
    <row r="664" ht="15"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15" customHeight="1" x14ac:dyDescent="0.3"/>
    <row r="673" ht="15" customHeight="1" x14ac:dyDescent="0.3"/>
    <row r="674" ht="15" customHeight="1" x14ac:dyDescent="0.3"/>
    <row r="675" ht="15" customHeight="1" x14ac:dyDescent="0.3"/>
    <row r="676" ht="15" customHeight="1" x14ac:dyDescent="0.3"/>
    <row r="677" ht="15" customHeight="1" x14ac:dyDescent="0.3"/>
    <row r="678" ht="15" customHeight="1" x14ac:dyDescent="0.3"/>
    <row r="679" ht="15" customHeight="1" x14ac:dyDescent="0.3"/>
    <row r="680" ht="15" customHeight="1" x14ac:dyDescent="0.3"/>
    <row r="681" ht="15" customHeight="1" x14ac:dyDescent="0.3"/>
    <row r="682" ht="15" customHeight="1" x14ac:dyDescent="0.3"/>
    <row r="683" ht="15" customHeight="1" x14ac:dyDescent="0.3"/>
    <row r="684" ht="15" customHeight="1" x14ac:dyDescent="0.3"/>
    <row r="685" ht="15" customHeight="1" x14ac:dyDescent="0.3"/>
    <row r="686" ht="15" customHeight="1" x14ac:dyDescent="0.3"/>
    <row r="687" ht="15" customHeight="1" x14ac:dyDescent="0.3"/>
    <row r="688" ht="15" customHeight="1" x14ac:dyDescent="0.3"/>
    <row r="689" ht="15" customHeight="1" x14ac:dyDescent="0.3"/>
    <row r="690" ht="15" customHeight="1" x14ac:dyDescent="0.3"/>
    <row r="691" ht="15" customHeight="1" x14ac:dyDescent="0.3"/>
    <row r="692" ht="15" customHeight="1" x14ac:dyDescent="0.3"/>
    <row r="693" ht="15" customHeight="1" x14ac:dyDescent="0.3"/>
    <row r="694" ht="15" customHeight="1" x14ac:dyDescent="0.3"/>
    <row r="695" ht="15" customHeight="1" x14ac:dyDescent="0.3"/>
    <row r="696" ht="15" customHeight="1" x14ac:dyDescent="0.3"/>
    <row r="697" ht="15" customHeight="1" x14ac:dyDescent="0.3"/>
    <row r="698" ht="15" customHeight="1" x14ac:dyDescent="0.3"/>
    <row r="699" ht="15" customHeight="1" x14ac:dyDescent="0.3"/>
    <row r="700" ht="15" customHeight="1" x14ac:dyDescent="0.3"/>
    <row r="701" ht="15" customHeight="1" x14ac:dyDescent="0.3"/>
    <row r="702" ht="15" customHeight="1" x14ac:dyDescent="0.3"/>
    <row r="703" ht="15" customHeight="1" x14ac:dyDescent="0.3"/>
    <row r="704" ht="15" customHeight="1" x14ac:dyDescent="0.3"/>
    <row r="705" spans="2:33" ht="15" customHeight="1" x14ac:dyDescent="0.3"/>
    <row r="706" spans="2:33" ht="15" customHeight="1" x14ac:dyDescent="0.3"/>
    <row r="707" spans="2:33" ht="15" customHeight="1" x14ac:dyDescent="0.3"/>
    <row r="708" spans="2:33" ht="15" customHeight="1" x14ac:dyDescent="0.3"/>
    <row r="709" spans="2:33" ht="15" customHeight="1" x14ac:dyDescent="0.3"/>
    <row r="710" spans="2:33" ht="15" customHeight="1" x14ac:dyDescent="0.3"/>
    <row r="711" spans="2:33" ht="15" customHeight="1" x14ac:dyDescent="0.3"/>
    <row r="712" spans="2:33" ht="15" customHeight="1" x14ac:dyDescent="0.3">
      <c r="B712" s="477"/>
      <c r="C712" s="477"/>
      <c r="D712" s="477"/>
      <c r="E712" s="477"/>
      <c r="F712" s="477"/>
      <c r="G712" s="477"/>
      <c r="H712" s="477"/>
      <c r="I712" s="477"/>
      <c r="J712" s="477"/>
      <c r="K712" s="477"/>
      <c r="L712" s="477"/>
      <c r="M712" s="477"/>
      <c r="N712" s="477"/>
      <c r="O712" s="477"/>
      <c r="P712" s="477"/>
      <c r="Q712" s="477"/>
      <c r="R712" s="477"/>
      <c r="S712" s="477"/>
      <c r="T712" s="477"/>
      <c r="U712" s="477"/>
      <c r="V712" s="477"/>
      <c r="W712" s="477"/>
      <c r="X712" s="477"/>
      <c r="Y712" s="477"/>
      <c r="Z712" s="477"/>
      <c r="AA712" s="477"/>
      <c r="AB712" s="477"/>
      <c r="AC712" s="477"/>
      <c r="AD712" s="477"/>
      <c r="AE712" s="477"/>
      <c r="AF712" s="477"/>
      <c r="AG712" s="477"/>
    </row>
    <row r="713" spans="2:33" ht="15" customHeight="1" x14ac:dyDescent="0.3"/>
    <row r="714" spans="2:33" ht="15" customHeight="1" x14ac:dyDescent="0.3"/>
    <row r="715" spans="2:33" ht="15" customHeight="1" x14ac:dyDescent="0.3"/>
    <row r="716" spans="2:33" ht="15" customHeight="1" x14ac:dyDescent="0.3"/>
    <row r="717" spans="2:33" ht="15" customHeight="1" x14ac:dyDescent="0.3"/>
    <row r="718" spans="2:33" ht="15" customHeight="1" x14ac:dyDescent="0.3"/>
    <row r="719" spans="2:33" ht="15" customHeight="1" x14ac:dyDescent="0.3"/>
    <row r="720" spans="2:33" ht="15" customHeight="1" x14ac:dyDescent="0.3"/>
    <row r="721" ht="15" customHeight="1" x14ac:dyDescent="0.3"/>
    <row r="722" ht="15" customHeight="1" x14ac:dyDescent="0.3"/>
    <row r="723" ht="15" customHeight="1" x14ac:dyDescent="0.3"/>
    <row r="724" ht="15" customHeight="1" x14ac:dyDescent="0.3"/>
    <row r="725" ht="15" customHeight="1" x14ac:dyDescent="0.3"/>
    <row r="726" ht="15" customHeight="1" x14ac:dyDescent="0.3"/>
    <row r="727" ht="15" customHeight="1" x14ac:dyDescent="0.3"/>
    <row r="728" ht="15" customHeight="1" x14ac:dyDescent="0.3"/>
    <row r="729" ht="15" customHeight="1" x14ac:dyDescent="0.3"/>
    <row r="730" ht="15" customHeight="1" x14ac:dyDescent="0.3"/>
    <row r="731" ht="15" customHeight="1" x14ac:dyDescent="0.3"/>
    <row r="732" ht="15" customHeight="1" x14ac:dyDescent="0.3"/>
    <row r="733" ht="15" customHeight="1" x14ac:dyDescent="0.3"/>
    <row r="734" ht="15" customHeight="1" x14ac:dyDescent="0.3"/>
    <row r="735" ht="15" customHeight="1" x14ac:dyDescent="0.3"/>
    <row r="736" ht="15" customHeight="1" x14ac:dyDescent="0.3"/>
    <row r="737" ht="15" customHeight="1" x14ac:dyDescent="0.3"/>
    <row r="738" ht="15" customHeight="1" x14ac:dyDescent="0.3"/>
    <row r="739" ht="15" customHeight="1" x14ac:dyDescent="0.3"/>
    <row r="740" ht="15" customHeight="1" x14ac:dyDescent="0.3"/>
    <row r="741" ht="15" customHeight="1" x14ac:dyDescent="0.3"/>
    <row r="742" ht="15" customHeight="1" x14ac:dyDescent="0.3"/>
    <row r="743" ht="15" customHeight="1" x14ac:dyDescent="0.3"/>
    <row r="744" ht="15" customHeight="1" x14ac:dyDescent="0.3"/>
    <row r="745" ht="15" customHeight="1" x14ac:dyDescent="0.3"/>
    <row r="746" ht="15" customHeight="1" x14ac:dyDescent="0.3"/>
    <row r="747" ht="15" customHeight="1" x14ac:dyDescent="0.3"/>
    <row r="748" ht="15" customHeight="1" x14ac:dyDescent="0.3"/>
    <row r="749" ht="15" customHeight="1" x14ac:dyDescent="0.3"/>
    <row r="750" ht="15" customHeight="1" x14ac:dyDescent="0.3"/>
    <row r="751" ht="15" customHeight="1" x14ac:dyDescent="0.3"/>
    <row r="752" ht="15" customHeight="1" x14ac:dyDescent="0.3"/>
    <row r="753" ht="15" customHeight="1" x14ac:dyDescent="0.3"/>
    <row r="754" ht="15" customHeight="1" x14ac:dyDescent="0.3"/>
    <row r="755" ht="15" customHeight="1" x14ac:dyDescent="0.3"/>
    <row r="756" ht="15" customHeight="1" x14ac:dyDescent="0.3"/>
    <row r="757" ht="15" customHeight="1" x14ac:dyDescent="0.3"/>
    <row r="758" ht="15" customHeight="1" x14ac:dyDescent="0.3"/>
    <row r="759" ht="15" customHeight="1" x14ac:dyDescent="0.3"/>
    <row r="760" ht="15" customHeight="1" x14ac:dyDescent="0.3"/>
    <row r="761" ht="15" customHeight="1" x14ac:dyDescent="0.3"/>
    <row r="762" ht="15" customHeight="1" x14ac:dyDescent="0.3"/>
    <row r="763" ht="15" customHeight="1" x14ac:dyDescent="0.3"/>
    <row r="764" ht="15" customHeight="1" x14ac:dyDescent="0.3"/>
    <row r="765" ht="15" customHeight="1" x14ac:dyDescent="0.3"/>
    <row r="766" ht="15" customHeight="1" x14ac:dyDescent="0.3"/>
    <row r="767" ht="15" customHeight="1" x14ac:dyDescent="0.3"/>
    <row r="768" ht="15" customHeight="1" x14ac:dyDescent="0.3"/>
    <row r="769" ht="15" customHeight="1" x14ac:dyDescent="0.3"/>
    <row r="770" ht="15" customHeight="1" x14ac:dyDescent="0.3"/>
    <row r="771" ht="15" customHeight="1" x14ac:dyDescent="0.3"/>
    <row r="772" ht="15" customHeight="1" x14ac:dyDescent="0.3"/>
    <row r="773" ht="15" customHeight="1" x14ac:dyDescent="0.3"/>
    <row r="774" ht="15" customHeight="1" x14ac:dyDescent="0.3"/>
    <row r="775" ht="15" customHeight="1" x14ac:dyDescent="0.3"/>
    <row r="776" ht="15" customHeight="1" x14ac:dyDescent="0.3"/>
    <row r="777" ht="15" customHeight="1" x14ac:dyDescent="0.3"/>
    <row r="778" ht="15" customHeight="1" x14ac:dyDescent="0.3"/>
    <row r="779" ht="15" customHeight="1" x14ac:dyDescent="0.3"/>
    <row r="780" ht="15" customHeight="1" x14ac:dyDescent="0.3"/>
    <row r="781" ht="15" customHeight="1" x14ac:dyDescent="0.3"/>
    <row r="782" ht="15" customHeight="1" x14ac:dyDescent="0.3"/>
    <row r="783" ht="15" customHeight="1" x14ac:dyDescent="0.3"/>
    <row r="784" ht="15" customHeight="1" x14ac:dyDescent="0.3"/>
    <row r="785" ht="15" customHeight="1" x14ac:dyDescent="0.3"/>
    <row r="786" ht="15" customHeight="1" x14ac:dyDescent="0.3"/>
    <row r="787" ht="15" customHeight="1" x14ac:dyDescent="0.3"/>
    <row r="788" ht="15" customHeight="1" x14ac:dyDescent="0.3"/>
    <row r="789" ht="15" customHeight="1" x14ac:dyDescent="0.3"/>
    <row r="790" ht="15" customHeight="1" x14ac:dyDescent="0.3"/>
    <row r="791" ht="15" customHeight="1" x14ac:dyDescent="0.3"/>
    <row r="792" ht="15" customHeight="1" x14ac:dyDescent="0.3"/>
    <row r="793" ht="15" customHeight="1" x14ac:dyDescent="0.3"/>
    <row r="794" ht="15" customHeight="1" x14ac:dyDescent="0.3"/>
    <row r="795" ht="15" customHeight="1" x14ac:dyDescent="0.3"/>
    <row r="796" ht="15" customHeight="1" x14ac:dyDescent="0.3"/>
    <row r="797" ht="15" customHeight="1" x14ac:dyDescent="0.3"/>
    <row r="798" ht="15" customHeight="1" x14ac:dyDescent="0.3"/>
    <row r="799" ht="15" customHeight="1" x14ac:dyDescent="0.3"/>
    <row r="800" ht="15" customHeight="1" x14ac:dyDescent="0.3"/>
    <row r="801" ht="15" customHeight="1" x14ac:dyDescent="0.3"/>
    <row r="802" ht="15" customHeight="1" x14ac:dyDescent="0.3"/>
    <row r="803" ht="15" customHeight="1" x14ac:dyDescent="0.3"/>
    <row r="804" ht="15" customHeight="1" x14ac:dyDescent="0.3"/>
    <row r="805" ht="15" customHeight="1" x14ac:dyDescent="0.3"/>
    <row r="806" ht="15" customHeight="1" x14ac:dyDescent="0.3"/>
    <row r="807" ht="15" customHeight="1" x14ac:dyDescent="0.3"/>
    <row r="808" ht="15" customHeight="1" x14ac:dyDescent="0.3"/>
    <row r="809" ht="15" customHeight="1" x14ac:dyDescent="0.3"/>
    <row r="810" ht="15" customHeight="1" x14ac:dyDescent="0.3"/>
    <row r="811" ht="15" customHeight="1" x14ac:dyDescent="0.3"/>
    <row r="812" ht="15" customHeight="1" x14ac:dyDescent="0.3"/>
    <row r="813" ht="15" customHeight="1" x14ac:dyDescent="0.3"/>
    <row r="814" ht="15" customHeight="1" x14ac:dyDescent="0.3"/>
    <row r="815" ht="15" customHeight="1" x14ac:dyDescent="0.3"/>
    <row r="816" ht="15" customHeight="1" x14ac:dyDescent="0.3"/>
    <row r="817" ht="15" customHeight="1" x14ac:dyDescent="0.3"/>
    <row r="818" ht="15" customHeight="1" x14ac:dyDescent="0.3"/>
    <row r="819" ht="15" customHeight="1" x14ac:dyDescent="0.3"/>
    <row r="820" ht="15" customHeight="1" x14ac:dyDescent="0.3"/>
    <row r="821" ht="15" customHeight="1" x14ac:dyDescent="0.3"/>
    <row r="822" ht="15" customHeight="1" x14ac:dyDescent="0.3"/>
    <row r="823" ht="15" customHeight="1" x14ac:dyDescent="0.3"/>
    <row r="824"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39" ht="15" customHeight="1" x14ac:dyDescent="0.3"/>
    <row r="840" ht="15" customHeight="1" x14ac:dyDescent="0.3"/>
    <row r="841" ht="15" customHeight="1" x14ac:dyDescent="0.3"/>
    <row r="842" ht="15" customHeight="1" x14ac:dyDescent="0.3"/>
    <row r="843" ht="15" customHeight="1" x14ac:dyDescent="0.3"/>
    <row r="844" ht="15" customHeight="1" x14ac:dyDescent="0.3"/>
    <row r="845" ht="15" customHeight="1" x14ac:dyDescent="0.3"/>
    <row r="846" ht="15" customHeight="1" x14ac:dyDescent="0.3"/>
    <row r="847" ht="15" customHeight="1" x14ac:dyDescent="0.3"/>
    <row r="848" ht="15"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6" ht="15" customHeight="1" x14ac:dyDescent="0.3"/>
    <row r="857" ht="15" customHeight="1" x14ac:dyDescent="0.3"/>
    <row r="858" ht="15" customHeight="1" x14ac:dyDescent="0.3"/>
    <row r="859" ht="15" customHeight="1" x14ac:dyDescent="0.3"/>
    <row r="860" ht="15" customHeight="1" x14ac:dyDescent="0.3"/>
    <row r="861" ht="15" customHeight="1" x14ac:dyDescent="0.3"/>
    <row r="862" ht="15" customHeight="1" x14ac:dyDescent="0.3"/>
    <row r="863" ht="15" customHeight="1" x14ac:dyDescent="0.3"/>
    <row r="864" ht="15"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4" ht="15" customHeight="1" x14ac:dyDescent="0.3"/>
    <row r="875" ht="15" customHeight="1" x14ac:dyDescent="0.3"/>
    <row r="876" ht="15" customHeight="1" x14ac:dyDescent="0.3"/>
    <row r="877" ht="15" customHeight="1" x14ac:dyDescent="0.3"/>
    <row r="878" ht="15" customHeight="1" x14ac:dyDescent="0.3"/>
    <row r="879" ht="15" customHeight="1" x14ac:dyDescent="0.3"/>
    <row r="880" ht="15" customHeight="1" x14ac:dyDescent="0.3"/>
    <row r="881" spans="2:33" ht="15" customHeight="1" x14ac:dyDescent="0.3"/>
    <row r="882" spans="2:33" ht="15" customHeight="1" x14ac:dyDescent="0.3"/>
    <row r="883" spans="2:33" ht="15" customHeight="1" x14ac:dyDescent="0.3"/>
    <row r="884" spans="2:33" ht="15" customHeight="1" x14ac:dyDescent="0.3"/>
    <row r="885" spans="2:33" ht="15" customHeight="1" x14ac:dyDescent="0.3"/>
    <row r="886" spans="2:33" ht="15" customHeight="1" x14ac:dyDescent="0.3"/>
    <row r="887" spans="2:33" ht="15" customHeight="1" x14ac:dyDescent="0.3">
      <c r="B887" s="477"/>
      <c r="C887" s="477"/>
      <c r="D887" s="477"/>
      <c r="E887" s="477"/>
      <c r="F887" s="477"/>
      <c r="G887" s="477"/>
      <c r="H887" s="477"/>
      <c r="I887" s="477"/>
      <c r="J887" s="477"/>
      <c r="K887" s="477"/>
      <c r="L887" s="477"/>
      <c r="M887" s="477"/>
      <c r="N887" s="477"/>
      <c r="O887" s="477"/>
      <c r="P887" s="477"/>
      <c r="Q887" s="477"/>
      <c r="R887" s="477"/>
      <c r="S887" s="477"/>
      <c r="T887" s="477"/>
      <c r="U887" s="477"/>
      <c r="V887" s="477"/>
      <c r="W887" s="477"/>
      <c r="X887" s="477"/>
      <c r="Y887" s="477"/>
      <c r="Z887" s="477"/>
      <c r="AA887" s="477"/>
      <c r="AB887" s="477"/>
      <c r="AC887" s="477"/>
      <c r="AD887" s="477"/>
      <c r="AE887" s="477"/>
      <c r="AF887" s="477"/>
      <c r="AG887" s="477"/>
    </row>
    <row r="888" spans="2:33" ht="15" customHeight="1" x14ac:dyDescent="0.3"/>
    <row r="889" spans="2:33" ht="15" customHeight="1" x14ac:dyDescent="0.3"/>
    <row r="890" spans="2:33" ht="15" customHeight="1" x14ac:dyDescent="0.3"/>
    <row r="891" spans="2:33" ht="15" customHeight="1" x14ac:dyDescent="0.3"/>
    <row r="892" spans="2:33" ht="15" customHeight="1" x14ac:dyDescent="0.3"/>
    <row r="893" spans="2:33" ht="15" customHeight="1" x14ac:dyDescent="0.3"/>
    <row r="894" spans="2:33" ht="15" customHeight="1" x14ac:dyDescent="0.3"/>
    <row r="895" spans="2:33" ht="15" customHeight="1" x14ac:dyDescent="0.3"/>
    <row r="896" spans="2:33"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06" ht="15" customHeight="1" x14ac:dyDescent="0.3"/>
    <row r="907" ht="15" customHeight="1" x14ac:dyDescent="0.3"/>
    <row r="908" ht="15" customHeight="1" x14ac:dyDescent="0.3"/>
    <row r="909" ht="15" customHeight="1" x14ac:dyDescent="0.3"/>
    <row r="910" ht="15" customHeight="1" x14ac:dyDescent="0.3"/>
    <row r="911" ht="15" customHeight="1" x14ac:dyDescent="0.3"/>
    <row r="912" ht="15" customHeight="1" x14ac:dyDescent="0.3"/>
    <row r="913" ht="15" customHeight="1" x14ac:dyDescent="0.3"/>
    <row r="914" ht="15" customHeight="1" x14ac:dyDescent="0.3"/>
    <row r="915" ht="15" customHeight="1" x14ac:dyDescent="0.3"/>
    <row r="916" ht="15" customHeight="1" x14ac:dyDescent="0.3"/>
    <row r="917" ht="15" customHeight="1" x14ac:dyDescent="0.3"/>
    <row r="918" ht="15" customHeight="1" x14ac:dyDescent="0.3"/>
    <row r="919" ht="15" customHeight="1" x14ac:dyDescent="0.3"/>
    <row r="920" ht="15" customHeight="1" x14ac:dyDescent="0.3"/>
    <row r="921" ht="15" customHeight="1" x14ac:dyDescent="0.3"/>
    <row r="922" ht="15" customHeight="1" x14ac:dyDescent="0.3"/>
    <row r="923" ht="15" customHeight="1" x14ac:dyDescent="0.3"/>
    <row r="924" ht="15" customHeight="1" x14ac:dyDescent="0.3"/>
    <row r="925" ht="15" customHeight="1" x14ac:dyDescent="0.3"/>
    <row r="926" ht="15" customHeight="1" x14ac:dyDescent="0.3"/>
    <row r="927" ht="15" customHeight="1" x14ac:dyDescent="0.3"/>
    <row r="928" ht="15" customHeight="1" x14ac:dyDescent="0.3"/>
    <row r="929" ht="15" customHeight="1" x14ac:dyDescent="0.3"/>
    <row r="930" ht="15" customHeight="1" x14ac:dyDescent="0.3"/>
    <row r="931" ht="15" customHeight="1" x14ac:dyDescent="0.3"/>
    <row r="932" ht="15" customHeight="1" x14ac:dyDescent="0.3"/>
    <row r="933" ht="15" customHeight="1" x14ac:dyDescent="0.3"/>
    <row r="934" ht="15" customHeight="1" x14ac:dyDescent="0.3"/>
    <row r="935" ht="15" customHeight="1" x14ac:dyDescent="0.3"/>
    <row r="936" ht="15" customHeight="1" x14ac:dyDescent="0.3"/>
    <row r="937" ht="15" customHeight="1" x14ac:dyDescent="0.3"/>
    <row r="938" ht="15" customHeight="1" x14ac:dyDescent="0.3"/>
    <row r="939" ht="15" customHeight="1" x14ac:dyDescent="0.3"/>
    <row r="940" ht="15" customHeight="1" x14ac:dyDescent="0.3"/>
    <row r="941" ht="15" customHeight="1" x14ac:dyDescent="0.3"/>
    <row r="942" ht="15" customHeight="1" x14ac:dyDescent="0.3"/>
    <row r="943" ht="15" customHeight="1" x14ac:dyDescent="0.3"/>
    <row r="944" ht="15" customHeight="1" x14ac:dyDescent="0.3"/>
    <row r="945" ht="15" customHeight="1" x14ac:dyDescent="0.3"/>
    <row r="946" ht="15" customHeight="1" x14ac:dyDescent="0.3"/>
    <row r="947" ht="15" customHeight="1" x14ac:dyDescent="0.3"/>
    <row r="948" ht="15" customHeight="1" x14ac:dyDescent="0.3"/>
    <row r="949" ht="15" customHeight="1" x14ac:dyDescent="0.3"/>
    <row r="950" ht="15" customHeight="1" x14ac:dyDescent="0.3"/>
    <row r="951" ht="15" customHeight="1" x14ac:dyDescent="0.3"/>
    <row r="952" ht="15" customHeight="1" x14ac:dyDescent="0.3"/>
    <row r="953" ht="15" customHeight="1" x14ac:dyDescent="0.3"/>
    <row r="954" ht="15" customHeight="1" x14ac:dyDescent="0.3"/>
    <row r="955" ht="15" customHeight="1" x14ac:dyDescent="0.3"/>
    <row r="956" ht="15" customHeight="1" x14ac:dyDescent="0.3"/>
    <row r="957" ht="15" customHeight="1" x14ac:dyDescent="0.3"/>
    <row r="958" ht="15" customHeight="1" x14ac:dyDescent="0.3"/>
    <row r="959" ht="15" customHeight="1" x14ac:dyDescent="0.3"/>
    <row r="960" ht="15" customHeight="1" x14ac:dyDescent="0.3"/>
    <row r="961" ht="15" customHeight="1" x14ac:dyDescent="0.3"/>
    <row r="962" ht="15" customHeight="1" x14ac:dyDescent="0.3"/>
    <row r="963" ht="15" customHeight="1" x14ac:dyDescent="0.3"/>
    <row r="964" ht="15" customHeight="1" x14ac:dyDescent="0.3"/>
    <row r="965" ht="15" customHeight="1" x14ac:dyDescent="0.3"/>
    <row r="966" ht="15" customHeight="1" x14ac:dyDescent="0.3"/>
    <row r="967" ht="15" customHeight="1" x14ac:dyDescent="0.3"/>
    <row r="968" ht="15" customHeight="1" x14ac:dyDescent="0.3"/>
    <row r="969" ht="15" customHeight="1" x14ac:dyDescent="0.3"/>
    <row r="970" ht="15" customHeight="1" x14ac:dyDescent="0.3"/>
    <row r="971" ht="15" customHeight="1" x14ac:dyDescent="0.3"/>
    <row r="972" ht="15" customHeight="1" x14ac:dyDescent="0.3"/>
    <row r="973" ht="15" customHeight="1" x14ac:dyDescent="0.3"/>
    <row r="974" ht="15" customHeight="1" x14ac:dyDescent="0.3"/>
    <row r="975" ht="15" customHeight="1" x14ac:dyDescent="0.3"/>
    <row r="976" ht="15" customHeight="1" x14ac:dyDescent="0.3"/>
    <row r="977" ht="15" customHeight="1" x14ac:dyDescent="0.3"/>
    <row r="978" ht="15" customHeight="1" x14ac:dyDescent="0.3"/>
    <row r="979" ht="15" customHeight="1" x14ac:dyDescent="0.3"/>
    <row r="980" ht="15" customHeight="1" x14ac:dyDescent="0.3"/>
    <row r="981" ht="15" customHeight="1" x14ac:dyDescent="0.3"/>
    <row r="982" ht="15" customHeight="1" x14ac:dyDescent="0.3"/>
    <row r="983" ht="15" customHeight="1" x14ac:dyDescent="0.3"/>
    <row r="984" ht="15" customHeight="1" x14ac:dyDescent="0.3"/>
    <row r="985" ht="15" customHeight="1" x14ac:dyDescent="0.3"/>
    <row r="986" ht="15" customHeight="1" x14ac:dyDescent="0.3"/>
    <row r="987" ht="15" customHeight="1" x14ac:dyDescent="0.3"/>
    <row r="988" ht="15" customHeight="1" x14ac:dyDescent="0.3"/>
    <row r="989" ht="15" customHeight="1" x14ac:dyDescent="0.3"/>
    <row r="990" ht="15" customHeight="1" x14ac:dyDescent="0.3"/>
    <row r="991" ht="15" customHeight="1" x14ac:dyDescent="0.3"/>
    <row r="992" ht="15" customHeight="1" x14ac:dyDescent="0.3"/>
    <row r="993" ht="15" customHeight="1" x14ac:dyDescent="0.3"/>
    <row r="994" ht="15" customHeight="1" x14ac:dyDescent="0.3"/>
    <row r="995" ht="15" customHeight="1" x14ac:dyDescent="0.3"/>
    <row r="996" ht="15" customHeight="1" x14ac:dyDescent="0.3"/>
    <row r="997" ht="15" customHeight="1" x14ac:dyDescent="0.3"/>
    <row r="998" ht="15" customHeight="1" x14ac:dyDescent="0.3"/>
    <row r="999" ht="15" customHeight="1" x14ac:dyDescent="0.3"/>
    <row r="1000" ht="15" customHeight="1" x14ac:dyDescent="0.3"/>
    <row r="1001" ht="15" customHeight="1" x14ac:dyDescent="0.3"/>
    <row r="1002" ht="15" customHeight="1" x14ac:dyDescent="0.3"/>
    <row r="1003" ht="15" customHeight="1" x14ac:dyDescent="0.3"/>
    <row r="1004" ht="15" customHeight="1" x14ac:dyDescent="0.3"/>
    <row r="1005" ht="15" customHeight="1" x14ac:dyDescent="0.3"/>
    <row r="1006" ht="15" customHeight="1" x14ac:dyDescent="0.3"/>
    <row r="1007" ht="15" customHeight="1" x14ac:dyDescent="0.3"/>
    <row r="1008" ht="15" customHeight="1" x14ac:dyDescent="0.3"/>
    <row r="1009" ht="15" customHeight="1" x14ac:dyDescent="0.3"/>
    <row r="1010" ht="15" customHeight="1" x14ac:dyDescent="0.3"/>
    <row r="1011" ht="15" customHeight="1" x14ac:dyDescent="0.3"/>
    <row r="1012" ht="15" customHeight="1" x14ac:dyDescent="0.3"/>
    <row r="1013" ht="15" customHeight="1" x14ac:dyDescent="0.3"/>
    <row r="1014" ht="15" customHeight="1" x14ac:dyDescent="0.3"/>
    <row r="1015" ht="15" customHeight="1" x14ac:dyDescent="0.3"/>
    <row r="1016" ht="15" customHeight="1" x14ac:dyDescent="0.3"/>
    <row r="1017" ht="15" customHeight="1" x14ac:dyDescent="0.3"/>
    <row r="1018" ht="15" customHeight="1" x14ac:dyDescent="0.3"/>
    <row r="1019" ht="15" customHeight="1" x14ac:dyDescent="0.3"/>
    <row r="1020" ht="15" customHeight="1" x14ac:dyDescent="0.3"/>
    <row r="1021" ht="15" customHeight="1" x14ac:dyDescent="0.3"/>
    <row r="1022" ht="15" customHeight="1" x14ac:dyDescent="0.3"/>
    <row r="1023" ht="15" customHeight="1" x14ac:dyDescent="0.3"/>
    <row r="1024" ht="15" customHeight="1" x14ac:dyDescent="0.3"/>
    <row r="1025" ht="15" customHeight="1" x14ac:dyDescent="0.3"/>
    <row r="1026" ht="15" customHeight="1" x14ac:dyDescent="0.3"/>
    <row r="1027" ht="15" customHeight="1" x14ac:dyDescent="0.3"/>
    <row r="1028" ht="15" customHeight="1" x14ac:dyDescent="0.3"/>
    <row r="1029" ht="15" customHeight="1" x14ac:dyDescent="0.3"/>
    <row r="1030" ht="15" customHeight="1" x14ac:dyDescent="0.3"/>
    <row r="1031" ht="15" customHeight="1" x14ac:dyDescent="0.3"/>
    <row r="1032" ht="15" customHeight="1" x14ac:dyDescent="0.3"/>
    <row r="1033" ht="15" customHeight="1" x14ac:dyDescent="0.3"/>
    <row r="1034" ht="15" customHeight="1" x14ac:dyDescent="0.3"/>
    <row r="1035" ht="15" customHeight="1" x14ac:dyDescent="0.3"/>
    <row r="1036" ht="15" customHeight="1" x14ac:dyDescent="0.3"/>
    <row r="1037" ht="15" customHeight="1" x14ac:dyDescent="0.3"/>
    <row r="1038" ht="15" customHeight="1" x14ac:dyDescent="0.3"/>
    <row r="1039" ht="15" customHeight="1" x14ac:dyDescent="0.3"/>
    <row r="1040" ht="15" customHeight="1" x14ac:dyDescent="0.3"/>
    <row r="1041" ht="15" customHeight="1" x14ac:dyDescent="0.3"/>
    <row r="1042" ht="15" customHeight="1" x14ac:dyDescent="0.3"/>
    <row r="1043" ht="15" customHeight="1" x14ac:dyDescent="0.3"/>
    <row r="1044" ht="15" customHeight="1" x14ac:dyDescent="0.3"/>
    <row r="1045" ht="15" customHeight="1" x14ac:dyDescent="0.3"/>
    <row r="1046" ht="15" customHeight="1" x14ac:dyDescent="0.3"/>
    <row r="1047" ht="15" customHeight="1" x14ac:dyDescent="0.3"/>
    <row r="1048" ht="15" customHeight="1" x14ac:dyDescent="0.3"/>
    <row r="1049" ht="15" customHeight="1" x14ac:dyDescent="0.3"/>
    <row r="1050" ht="15" customHeight="1" x14ac:dyDescent="0.3"/>
    <row r="1051" ht="15" customHeight="1" x14ac:dyDescent="0.3"/>
    <row r="1052" ht="15" customHeight="1" x14ac:dyDescent="0.3"/>
    <row r="1053" ht="15" customHeight="1" x14ac:dyDescent="0.3"/>
    <row r="1054" ht="15" customHeight="1" x14ac:dyDescent="0.3"/>
    <row r="1055" ht="15" customHeight="1" x14ac:dyDescent="0.3"/>
    <row r="1056" ht="15" customHeight="1" x14ac:dyDescent="0.3"/>
    <row r="1057" ht="15" customHeight="1" x14ac:dyDescent="0.3"/>
    <row r="1058" ht="15" customHeight="1" x14ac:dyDescent="0.3"/>
    <row r="1059" ht="15" customHeight="1" x14ac:dyDescent="0.3"/>
    <row r="1060" ht="15" customHeight="1" x14ac:dyDescent="0.3"/>
    <row r="1061" ht="15" customHeight="1" x14ac:dyDescent="0.3"/>
    <row r="1062" ht="15" customHeight="1" x14ac:dyDescent="0.3"/>
    <row r="1063" ht="15" customHeight="1" x14ac:dyDescent="0.3"/>
    <row r="1064" ht="15" customHeight="1" x14ac:dyDescent="0.3"/>
    <row r="1065" ht="15" customHeight="1" x14ac:dyDescent="0.3"/>
    <row r="1066" ht="15" customHeight="1" x14ac:dyDescent="0.3"/>
    <row r="1067" ht="15" customHeight="1" x14ac:dyDescent="0.3"/>
    <row r="1068" ht="15" customHeight="1" x14ac:dyDescent="0.3"/>
    <row r="1069" ht="15" customHeight="1" x14ac:dyDescent="0.3"/>
    <row r="1070" ht="15" customHeight="1" x14ac:dyDescent="0.3"/>
    <row r="1071" ht="15" customHeight="1" x14ac:dyDescent="0.3"/>
    <row r="1072" ht="15" customHeight="1" x14ac:dyDescent="0.3"/>
    <row r="1073" ht="15" customHeight="1" x14ac:dyDescent="0.3"/>
    <row r="1074" ht="15" customHeight="1" x14ac:dyDescent="0.3"/>
    <row r="1075" ht="15" customHeight="1" x14ac:dyDescent="0.3"/>
    <row r="1076" ht="15" customHeight="1" x14ac:dyDescent="0.3"/>
    <row r="1077" ht="15" customHeight="1" x14ac:dyDescent="0.3"/>
    <row r="1078" ht="15" customHeight="1" x14ac:dyDescent="0.3"/>
    <row r="1079" ht="15" customHeight="1" x14ac:dyDescent="0.3"/>
    <row r="1080" ht="15" customHeight="1" x14ac:dyDescent="0.3"/>
    <row r="1081" ht="15" customHeight="1" x14ac:dyDescent="0.3"/>
    <row r="1082" ht="15" customHeight="1" x14ac:dyDescent="0.3"/>
    <row r="1083" ht="15" customHeight="1" x14ac:dyDescent="0.3"/>
    <row r="1084" ht="15" customHeight="1" x14ac:dyDescent="0.3"/>
    <row r="1085" ht="15" customHeight="1" x14ac:dyDescent="0.3"/>
    <row r="1086" ht="15" customHeight="1" x14ac:dyDescent="0.3"/>
    <row r="1087" ht="15" customHeight="1" x14ac:dyDescent="0.3"/>
    <row r="1088" ht="15" customHeight="1" x14ac:dyDescent="0.3"/>
    <row r="1089" spans="2:33" ht="15" customHeight="1" x14ac:dyDescent="0.3"/>
    <row r="1090" spans="2:33" ht="15" customHeight="1" x14ac:dyDescent="0.3"/>
    <row r="1091" spans="2:33" ht="15" customHeight="1" x14ac:dyDescent="0.3"/>
    <row r="1092" spans="2:33" ht="15" customHeight="1" x14ac:dyDescent="0.3"/>
    <row r="1093" spans="2:33" ht="15" customHeight="1" x14ac:dyDescent="0.3"/>
    <row r="1094" spans="2:33" ht="15" customHeight="1" x14ac:dyDescent="0.3"/>
    <row r="1095" spans="2:33" ht="15" customHeight="1" x14ac:dyDescent="0.3"/>
    <row r="1096" spans="2:33" ht="15" customHeight="1" x14ac:dyDescent="0.3"/>
    <row r="1097" spans="2:33" ht="15" customHeight="1" x14ac:dyDescent="0.3"/>
    <row r="1098" spans="2:33" ht="15" customHeight="1" x14ac:dyDescent="0.3"/>
    <row r="1099" spans="2:33" ht="15" customHeight="1" x14ac:dyDescent="0.3"/>
    <row r="1100" spans="2:33" ht="15" customHeight="1" x14ac:dyDescent="0.3">
      <c r="B1100" s="477"/>
      <c r="C1100" s="477"/>
      <c r="D1100" s="477"/>
      <c r="E1100" s="477"/>
      <c r="F1100" s="477"/>
      <c r="G1100" s="477"/>
      <c r="H1100" s="477"/>
      <c r="I1100" s="477"/>
      <c r="J1100" s="477"/>
      <c r="K1100" s="477"/>
      <c r="L1100" s="477"/>
      <c r="M1100" s="477"/>
      <c r="N1100" s="477"/>
      <c r="O1100" s="477"/>
      <c r="P1100" s="477"/>
      <c r="Q1100" s="477"/>
      <c r="R1100" s="477"/>
      <c r="S1100" s="477"/>
      <c r="T1100" s="477"/>
      <c r="U1100" s="477"/>
      <c r="V1100" s="477"/>
      <c r="W1100" s="477"/>
      <c r="X1100" s="477"/>
      <c r="Y1100" s="477"/>
      <c r="Z1100" s="477"/>
      <c r="AA1100" s="477"/>
      <c r="AB1100" s="477"/>
      <c r="AC1100" s="477"/>
      <c r="AD1100" s="477"/>
      <c r="AE1100" s="477"/>
      <c r="AF1100" s="477"/>
      <c r="AG1100" s="477"/>
    </row>
    <row r="1101" spans="2:33" ht="15" customHeight="1" x14ac:dyDescent="0.3"/>
    <row r="1102" spans="2:33" ht="15" customHeight="1" x14ac:dyDescent="0.3"/>
    <row r="1103" spans="2:33" ht="15" customHeight="1" x14ac:dyDescent="0.3"/>
    <row r="1104" spans="2:33" ht="15" customHeight="1" x14ac:dyDescent="0.3"/>
    <row r="1105" ht="15" customHeight="1" x14ac:dyDescent="0.3"/>
    <row r="1106" ht="15" customHeight="1" x14ac:dyDescent="0.3"/>
    <row r="1107" ht="15" customHeight="1" x14ac:dyDescent="0.3"/>
    <row r="1108" ht="15" customHeight="1" x14ac:dyDescent="0.3"/>
    <row r="1109" ht="15" customHeight="1" x14ac:dyDescent="0.3"/>
    <row r="1110" ht="15" customHeight="1" x14ac:dyDescent="0.3"/>
    <row r="1111" ht="15" customHeight="1" x14ac:dyDescent="0.3"/>
    <row r="1112" ht="15" customHeight="1" x14ac:dyDescent="0.3"/>
    <row r="1113" ht="15" customHeight="1" x14ac:dyDescent="0.3"/>
    <row r="1114" ht="15" customHeight="1" x14ac:dyDescent="0.3"/>
    <row r="1115" ht="15" customHeight="1" x14ac:dyDescent="0.3"/>
    <row r="1116" ht="15" customHeight="1" x14ac:dyDescent="0.3"/>
    <row r="1117" ht="15" customHeight="1" x14ac:dyDescent="0.3"/>
    <row r="1118" ht="15" customHeight="1" x14ac:dyDescent="0.3"/>
    <row r="1119" ht="15" customHeight="1" x14ac:dyDescent="0.3"/>
    <row r="1120" ht="15" customHeight="1" x14ac:dyDescent="0.3"/>
    <row r="1121" ht="15" customHeight="1" x14ac:dyDescent="0.3"/>
    <row r="1122" ht="15" customHeight="1" x14ac:dyDescent="0.3"/>
    <row r="1123" ht="15" customHeight="1" x14ac:dyDescent="0.3"/>
    <row r="1124" ht="15" customHeight="1" x14ac:dyDescent="0.3"/>
    <row r="1125" ht="15" customHeight="1" x14ac:dyDescent="0.3"/>
    <row r="1126" ht="15" customHeight="1" x14ac:dyDescent="0.3"/>
    <row r="1127" ht="15" customHeight="1" x14ac:dyDescent="0.3"/>
    <row r="1128" ht="15" customHeight="1" x14ac:dyDescent="0.3"/>
    <row r="1129" ht="15" customHeight="1" x14ac:dyDescent="0.3"/>
    <row r="1130" ht="15" customHeight="1" x14ac:dyDescent="0.3"/>
    <row r="1131" ht="15" customHeight="1" x14ac:dyDescent="0.3"/>
    <row r="1132" ht="15" customHeight="1" x14ac:dyDescent="0.3"/>
    <row r="1133" ht="15" customHeight="1" x14ac:dyDescent="0.3"/>
    <row r="1134" ht="15" customHeight="1" x14ac:dyDescent="0.3"/>
    <row r="1135" ht="15" customHeight="1" x14ac:dyDescent="0.3"/>
    <row r="1136" ht="15" customHeight="1" x14ac:dyDescent="0.3"/>
    <row r="1137" ht="15" customHeight="1" x14ac:dyDescent="0.3"/>
    <row r="1138" ht="15" customHeight="1" x14ac:dyDescent="0.3"/>
    <row r="1139" ht="15" customHeight="1" x14ac:dyDescent="0.3"/>
    <row r="1140" ht="15" customHeight="1" x14ac:dyDescent="0.3"/>
    <row r="1141" ht="15" customHeight="1" x14ac:dyDescent="0.3"/>
    <row r="1142" ht="15" customHeight="1" x14ac:dyDescent="0.3"/>
    <row r="1143" ht="15" customHeight="1" x14ac:dyDescent="0.3"/>
    <row r="1144" ht="15" customHeight="1" x14ac:dyDescent="0.3"/>
    <row r="1145" ht="15" customHeight="1" x14ac:dyDescent="0.3"/>
    <row r="1146" ht="15" customHeight="1" x14ac:dyDescent="0.3"/>
    <row r="1147" ht="15" customHeight="1" x14ac:dyDescent="0.3"/>
    <row r="1148" ht="15" customHeight="1" x14ac:dyDescent="0.3"/>
    <row r="1149" ht="15" customHeight="1" x14ac:dyDescent="0.3"/>
    <row r="1150" ht="15" customHeight="1" x14ac:dyDescent="0.3"/>
    <row r="1151" ht="15" customHeight="1" x14ac:dyDescent="0.3"/>
    <row r="1152" ht="15" customHeight="1" x14ac:dyDescent="0.3"/>
    <row r="1153" ht="15" customHeight="1" x14ac:dyDescent="0.3"/>
    <row r="1154" ht="15" customHeight="1" x14ac:dyDescent="0.3"/>
    <row r="1155" ht="15" customHeight="1" x14ac:dyDescent="0.3"/>
    <row r="1156" ht="15" customHeight="1" x14ac:dyDescent="0.3"/>
    <row r="1157" ht="15" customHeight="1" x14ac:dyDescent="0.3"/>
    <row r="1158" ht="15" customHeight="1" x14ac:dyDescent="0.3"/>
    <row r="1159" ht="15" customHeight="1" x14ac:dyDescent="0.3"/>
    <row r="1160" ht="15" customHeight="1" x14ac:dyDescent="0.3"/>
    <row r="1161" ht="15" customHeight="1" x14ac:dyDescent="0.3"/>
    <row r="1162" ht="15" customHeight="1" x14ac:dyDescent="0.3"/>
    <row r="1163" ht="15" customHeight="1" x14ac:dyDescent="0.3"/>
    <row r="1164" ht="15" customHeight="1" x14ac:dyDescent="0.3"/>
    <row r="1165" ht="15" customHeight="1" x14ac:dyDescent="0.3"/>
    <row r="1166" ht="15" customHeight="1" x14ac:dyDescent="0.3"/>
    <row r="1167" ht="15" customHeight="1" x14ac:dyDescent="0.3"/>
    <row r="1168" ht="15" customHeight="1" x14ac:dyDescent="0.3"/>
    <row r="1169" ht="15" customHeight="1" x14ac:dyDescent="0.3"/>
    <row r="1170" ht="15" customHeight="1" x14ac:dyDescent="0.3"/>
    <row r="1171" ht="15" customHeight="1" x14ac:dyDescent="0.3"/>
    <row r="1172" ht="15" customHeight="1" x14ac:dyDescent="0.3"/>
    <row r="1173" ht="15" customHeight="1" x14ac:dyDescent="0.3"/>
    <row r="1174" ht="15" customHeight="1" x14ac:dyDescent="0.3"/>
    <row r="1175" ht="15" customHeight="1" x14ac:dyDescent="0.3"/>
    <row r="1176" ht="15" customHeight="1" x14ac:dyDescent="0.3"/>
    <row r="1177" ht="15" customHeight="1" x14ac:dyDescent="0.3"/>
    <row r="1178" ht="15" customHeight="1" x14ac:dyDescent="0.3"/>
    <row r="1179" ht="15" customHeight="1" x14ac:dyDescent="0.3"/>
    <row r="1180" ht="15" customHeight="1" x14ac:dyDescent="0.3"/>
    <row r="1181" ht="15" customHeight="1" x14ac:dyDescent="0.3"/>
    <row r="1182" ht="15" customHeight="1" x14ac:dyDescent="0.3"/>
    <row r="1183" ht="15" customHeight="1" x14ac:dyDescent="0.3"/>
    <row r="1184" ht="15" customHeight="1" x14ac:dyDescent="0.3"/>
    <row r="1185" ht="15" customHeight="1" x14ac:dyDescent="0.3"/>
    <row r="1186" ht="15" customHeight="1" x14ac:dyDescent="0.3"/>
    <row r="1187" ht="15" customHeight="1" x14ac:dyDescent="0.3"/>
    <row r="1188" ht="15" customHeight="1" x14ac:dyDescent="0.3"/>
    <row r="1189" ht="15" customHeight="1" x14ac:dyDescent="0.3"/>
    <row r="1190" ht="15" customHeight="1" x14ac:dyDescent="0.3"/>
    <row r="1191" ht="15" customHeight="1" x14ac:dyDescent="0.3"/>
    <row r="1192" ht="15" customHeight="1" x14ac:dyDescent="0.3"/>
    <row r="1193" ht="15" customHeight="1" x14ac:dyDescent="0.3"/>
    <row r="1194" ht="15" customHeight="1" x14ac:dyDescent="0.3"/>
    <row r="1195" ht="15" customHeight="1" x14ac:dyDescent="0.3"/>
    <row r="1196" ht="15" customHeight="1" x14ac:dyDescent="0.3"/>
    <row r="1197" ht="15" customHeight="1" x14ac:dyDescent="0.3"/>
    <row r="1198" ht="15" customHeight="1" x14ac:dyDescent="0.3"/>
    <row r="1199" ht="15" customHeight="1" x14ac:dyDescent="0.3"/>
    <row r="1200" ht="15" customHeight="1" x14ac:dyDescent="0.3"/>
    <row r="1201" ht="15" customHeight="1" x14ac:dyDescent="0.3"/>
    <row r="1202" ht="15" customHeight="1" x14ac:dyDescent="0.3"/>
    <row r="1203" ht="15" customHeight="1" x14ac:dyDescent="0.3"/>
    <row r="1204" ht="15" customHeight="1" x14ac:dyDescent="0.3"/>
    <row r="1205" ht="15" customHeight="1" x14ac:dyDescent="0.3"/>
    <row r="1206" ht="15" customHeight="1" x14ac:dyDescent="0.3"/>
    <row r="1207" ht="15" customHeight="1" x14ac:dyDescent="0.3"/>
    <row r="1208" ht="15" customHeight="1" x14ac:dyDescent="0.3"/>
    <row r="1209" ht="15" customHeight="1" x14ac:dyDescent="0.3"/>
    <row r="1210" ht="15" customHeight="1" x14ac:dyDescent="0.3"/>
    <row r="1211" ht="15" customHeight="1" x14ac:dyDescent="0.3"/>
    <row r="1212" ht="15" customHeight="1" x14ac:dyDescent="0.3"/>
    <row r="1213" ht="15" customHeight="1" x14ac:dyDescent="0.3"/>
    <row r="1214" ht="15" customHeight="1" x14ac:dyDescent="0.3"/>
    <row r="1215" ht="15" customHeight="1" x14ac:dyDescent="0.3"/>
    <row r="1216" ht="15" customHeight="1" x14ac:dyDescent="0.3"/>
    <row r="1217" spans="2:33" ht="15" customHeight="1" x14ac:dyDescent="0.3"/>
    <row r="1218" spans="2:33" ht="15" customHeight="1" x14ac:dyDescent="0.3"/>
    <row r="1219" spans="2:33" ht="15" customHeight="1" x14ac:dyDescent="0.3"/>
    <row r="1220" spans="2:33" ht="15" customHeight="1" x14ac:dyDescent="0.3"/>
    <row r="1221" spans="2:33" ht="15" customHeight="1" x14ac:dyDescent="0.3"/>
    <row r="1222" spans="2:33" ht="15" customHeight="1" x14ac:dyDescent="0.3"/>
    <row r="1223" spans="2:33" ht="15" customHeight="1" x14ac:dyDescent="0.3"/>
    <row r="1224" spans="2:33" ht="15" customHeight="1" x14ac:dyDescent="0.3"/>
    <row r="1225" spans="2:33" ht="15" customHeight="1" x14ac:dyDescent="0.3"/>
    <row r="1226" spans="2:33" ht="15" customHeight="1" x14ac:dyDescent="0.3"/>
    <row r="1227" spans="2:33" ht="15" customHeight="1" x14ac:dyDescent="0.3">
      <c r="B1227" s="477"/>
      <c r="C1227" s="477"/>
      <c r="D1227" s="477"/>
      <c r="E1227" s="477"/>
      <c r="F1227" s="477"/>
      <c r="G1227" s="477"/>
      <c r="H1227" s="477"/>
      <c r="I1227" s="477"/>
      <c r="J1227" s="477"/>
      <c r="K1227" s="477"/>
      <c r="L1227" s="477"/>
      <c r="M1227" s="477"/>
      <c r="N1227" s="477"/>
      <c r="O1227" s="477"/>
      <c r="P1227" s="477"/>
      <c r="Q1227" s="477"/>
      <c r="R1227" s="477"/>
      <c r="S1227" s="477"/>
      <c r="T1227" s="477"/>
      <c r="U1227" s="477"/>
      <c r="V1227" s="477"/>
      <c r="W1227" s="477"/>
      <c r="X1227" s="477"/>
      <c r="Y1227" s="477"/>
      <c r="Z1227" s="477"/>
      <c r="AA1227" s="477"/>
      <c r="AB1227" s="477"/>
      <c r="AC1227" s="477"/>
      <c r="AD1227" s="477"/>
      <c r="AE1227" s="477"/>
      <c r="AF1227" s="477"/>
      <c r="AG1227" s="477"/>
    </row>
    <row r="1228" spans="2:33" ht="15" customHeight="1" x14ac:dyDescent="0.3"/>
    <row r="1229" spans="2:33" ht="15" customHeight="1" x14ac:dyDescent="0.3"/>
    <row r="1230" spans="2:33" ht="15" customHeight="1" x14ac:dyDescent="0.3"/>
    <row r="1231" spans="2:33" ht="15" customHeight="1" x14ac:dyDescent="0.3"/>
    <row r="1232" spans="2:33" ht="15" customHeight="1" x14ac:dyDescent="0.3"/>
    <row r="1233" ht="15" customHeight="1" x14ac:dyDescent="0.3"/>
    <row r="1234" ht="15" customHeight="1" x14ac:dyDescent="0.3"/>
    <row r="1235" ht="15" customHeight="1" x14ac:dyDescent="0.3"/>
    <row r="1236" ht="15" customHeight="1" x14ac:dyDescent="0.3"/>
    <row r="1237" ht="15" customHeight="1" x14ac:dyDescent="0.3"/>
    <row r="1238" ht="15" customHeight="1" x14ac:dyDescent="0.3"/>
    <row r="1239" ht="15" customHeight="1" x14ac:dyDescent="0.3"/>
    <row r="1240" ht="15" customHeight="1" x14ac:dyDescent="0.3"/>
    <row r="1241" ht="15" customHeight="1" x14ac:dyDescent="0.3"/>
    <row r="1242" ht="15" customHeight="1" x14ac:dyDescent="0.3"/>
    <row r="1243" ht="15" customHeight="1" x14ac:dyDescent="0.3"/>
    <row r="1244" ht="15" customHeight="1" x14ac:dyDescent="0.3"/>
    <row r="1245" ht="15" customHeight="1" x14ac:dyDescent="0.3"/>
    <row r="1246" ht="15" customHeight="1" x14ac:dyDescent="0.3"/>
    <row r="1247" ht="15" customHeight="1" x14ac:dyDescent="0.3"/>
    <row r="1248" ht="15" customHeight="1" x14ac:dyDescent="0.3"/>
    <row r="1249" ht="15" customHeight="1" x14ac:dyDescent="0.3"/>
    <row r="1250" ht="15" customHeight="1" x14ac:dyDescent="0.3"/>
    <row r="1251" ht="15" customHeight="1" x14ac:dyDescent="0.3"/>
    <row r="1252" ht="15" customHeight="1" x14ac:dyDescent="0.3"/>
    <row r="1253" ht="15" customHeight="1" x14ac:dyDescent="0.3"/>
    <row r="1254" ht="15" customHeight="1" x14ac:dyDescent="0.3"/>
    <row r="1255" ht="15" customHeight="1" x14ac:dyDescent="0.3"/>
    <row r="1256" ht="15" customHeight="1" x14ac:dyDescent="0.3"/>
    <row r="1257" ht="15" customHeight="1" x14ac:dyDescent="0.3"/>
    <row r="1258" ht="15" customHeight="1" x14ac:dyDescent="0.3"/>
    <row r="1259" ht="15" customHeight="1" x14ac:dyDescent="0.3"/>
    <row r="1260" ht="15" customHeight="1" x14ac:dyDescent="0.3"/>
    <row r="1261" ht="15" customHeight="1" x14ac:dyDescent="0.3"/>
    <row r="1262" ht="15" customHeight="1" x14ac:dyDescent="0.3"/>
    <row r="1263" ht="15" customHeight="1" x14ac:dyDescent="0.3"/>
    <row r="1264" ht="15" customHeight="1" x14ac:dyDescent="0.3"/>
    <row r="1265" ht="15" customHeight="1" x14ac:dyDescent="0.3"/>
    <row r="1266" ht="15" customHeight="1" x14ac:dyDescent="0.3"/>
    <row r="1267" ht="15" customHeight="1" x14ac:dyDescent="0.3"/>
    <row r="1268" ht="15" customHeight="1" x14ac:dyDescent="0.3"/>
    <row r="1269" ht="15" customHeight="1" x14ac:dyDescent="0.3"/>
    <row r="1270" ht="15" customHeight="1" x14ac:dyDescent="0.3"/>
    <row r="1271" ht="15" customHeight="1" x14ac:dyDescent="0.3"/>
    <row r="1272" ht="15" customHeight="1" x14ac:dyDescent="0.3"/>
    <row r="1273" ht="15" customHeight="1" x14ac:dyDescent="0.3"/>
    <row r="1274" ht="15" customHeight="1" x14ac:dyDescent="0.3"/>
    <row r="1275" ht="15" customHeight="1" x14ac:dyDescent="0.3"/>
    <row r="1276" ht="15" customHeight="1" x14ac:dyDescent="0.3"/>
    <row r="1277" ht="15" customHeight="1" x14ac:dyDescent="0.3"/>
    <row r="1278" ht="15" customHeight="1" x14ac:dyDescent="0.3"/>
    <row r="1279" ht="15" customHeight="1" x14ac:dyDescent="0.3"/>
    <row r="1280" ht="15" customHeight="1" x14ac:dyDescent="0.3"/>
    <row r="1281" ht="15" customHeight="1" x14ac:dyDescent="0.3"/>
    <row r="1282" ht="15" customHeight="1" x14ac:dyDescent="0.3"/>
    <row r="1283" ht="15" customHeight="1" x14ac:dyDescent="0.3"/>
    <row r="1284" ht="15" customHeight="1" x14ac:dyDescent="0.3"/>
    <row r="1285" ht="15" customHeight="1" x14ac:dyDescent="0.3"/>
    <row r="1286" ht="15" customHeight="1" x14ac:dyDescent="0.3"/>
    <row r="1287" ht="15" customHeight="1" x14ac:dyDescent="0.3"/>
    <row r="1288" ht="15" customHeight="1" x14ac:dyDescent="0.3"/>
    <row r="1289" ht="15" customHeight="1" x14ac:dyDescent="0.3"/>
    <row r="1290" ht="15" customHeight="1" x14ac:dyDescent="0.3"/>
    <row r="1291" ht="15" customHeight="1" x14ac:dyDescent="0.3"/>
    <row r="1292" ht="15" customHeight="1" x14ac:dyDescent="0.3"/>
    <row r="1293" ht="15" customHeight="1" x14ac:dyDescent="0.3"/>
    <row r="1294" ht="15" customHeight="1" x14ac:dyDescent="0.3"/>
    <row r="1295" ht="15" customHeight="1" x14ac:dyDescent="0.3"/>
    <row r="1296" ht="15" customHeight="1" x14ac:dyDescent="0.3"/>
    <row r="1297" ht="15" customHeight="1" x14ac:dyDescent="0.3"/>
    <row r="1298" ht="15" customHeight="1" x14ac:dyDescent="0.3"/>
    <row r="1299" ht="15" customHeight="1" x14ac:dyDescent="0.3"/>
    <row r="1300" ht="15" customHeight="1" x14ac:dyDescent="0.3"/>
    <row r="1301" ht="15" customHeight="1" x14ac:dyDescent="0.3"/>
    <row r="1302" ht="15" customHeight="1" x14ac:dyDescent="0.3"/>
    <row r="1303" ht="15" customHeight="1" x14ac:dyDescent="0.3"/>
    <row r="1304" ht="15" customHeight="1" x14ac:dyDescent="0.3"/>
    <row r="1305" ht="15" customHeight="1" x14ac:dyDescent="0.3"/>
    <row r="1306" ht="15" customHeight="1" x14ac:dyDescent="0.3"/>
    <row r="1307" ht="15" customHeight="1" x14ac:dyDescent="0.3"/>
    <row r="1308" ht="15" customHeight="1" x14ac:dyDescent="0.3"/>
    <row r="1309" ht="15" customHeight="1" x14ac:dyDescent="0.3"/>
    <row r="1310" ht="15" customHeight="1" x14ac:dyDescent="0.3"/>
    <row r="1311" ht="15" customHeight="1" x14ac:dyDescent="0.3"/>
    <row r="1312" ht="15" customHeight="1" x14ac:dyDescent="0.3"/>
    <row r="1313" ht="15" customHeight="1" x14ac:dyDescent="0.3"/>
    <row r="1314" ht="15" customHeight="1" x14ac:dyDescent="0.3"/>
    <row r="1315" ht="15" customHeight="1" x14ac:dyDescent="0.3"/>
    <row r="1316" ht="15" customHeight="1" x14ac:dyDescent="0.3"/>
    <row r="1317" ht="15" customHeight="1" x14ac:dyDescent="0.3"/>
    <row r="1318" ht="15" customHeight="1" x14ac:dyDescent="0.3"/>
    <row r="1319" ht="15" customHeight="1" x14ac:dyDescent="0.3"/>
    <row r="1320" ht="15" customHeight="1" x14ac:dyDescent="0.3"/>
    <row r="1321" ht="15" customHeight="1" x14ac:dyDescent="0.3"/>
    <row r="1322" ht="15" customHeight="1" x14ac:dyDescent="0.3"/>
    <row r="1323" ht="15" customHeight="1" x14ac:dyDescent="0.3"/>
    <row r="1324" ht="15" customHeight="1" x14ac:dyDescent="0.3"/>
    <row r="1325" ht="15" customHeight="1" x14ac:dyDescent="0.3"/>
    <row r="1326" ht="15" customHeight="1" x14ac:dyDescent="0.3"/>
    <row r="1327" ht="15" customHeight="1" x14ac:dyDescent="0.3"/>
    <row r="1328" ht="15" customHeight="1" x14ac:dyDescent="0.3"/>
    <row r="1329" ht="15" customHeight="1" x14ac:dyDescent="0.3"/>
    <row r="1330" ht="15" customHeight="1" x14ac:dyDescent="0.3"/>
    <row r="1331" ht="15" customHeight="1" x14ac:dyDescent="0.3"/>
    <row r="1332" ht="15" customHeight="1" x14ac:dyDescent="0.3"/>
    <row r="1333" ht="15" customHeight="1" x14ac:dyDescent="0.3"/>
    <row r="1334" ht="15" customHeight="1" x14ac:dyDescent="0.3"/>
    <row r="1335" ht="15" customHeight="1" x14ac:dyDescent="0.3"/>
    <row r="1336" ht="15" customHeight="1" x14ac:dyDescent="0.3"/>
    <row r="1337" ht="15" customHeight="1" x14ac:dyDescent="0.3"/>
    <row r="1338" ht="15" customHeight="1" x14ac:dyDescent="0.3"/>
    <row r="1339" ht="15" customHeight="1" x14ac:dyDescent="0.3"/>
    <row r="1340" ht="15" customHeight="1" x14ac:dyDescent="0.3"/>
    <row r="1341" ht="15" customHeight="1" x14ac:dyDescent="0.3"/>
    <row r="1342" ht="15" customHeight="1" x14ac:dyDescent="0.3"/>
    <row r="1343" ht="15" customHeight="1" x14ac:dyDescent="0.3"/>
    <row r="1344" ht="15" customHeight="1" x14ac:dyDescent="0.3"/>
    <row r="1345" ht="15" customHeight="1" x14ac:dyDescent="0.3"/>
    <row r="1346" ht="15" customHeight="1" x14ac:dyDescent="0.3"/>
    <row r="1347" ht="15" customHeight="1" x14ac:dyDescent="0.3"/>
    <row r="1348" ht="15" customHeight="1" x14ac:dyDescent="0.3"/>
    <row r="1349" ht="15" customHeight="1" x14ac:dyDescent="0.3"/>
    <row r="1350" ht="15" customHeight="1" x14ac:dyDescent="0.3"/>
    <row r="1351" ht="15" customHeight="1" x14ac:dyDescent="0.3"/>
    <row r="1352" ht="15" customHeight="1" x14ac:dyDescent="0.3"/>
    <row r="1353" ht="15" customHeight="1" x14ac:dyDescent="0.3"/>
    <row r="1354" ht="15" customHeight="1" x14ac:dyDescent="0.3"/>
    <row r="1355" ht="15" customHeight="1" x14ac:dyDescent="0.3"/>
    <row r="1356" ht="15" customHeight="1" x14ac:dyDescent="0.3"/>
    <row r="1357" ht="15" customHeight="1" x14ac:dyDescent="0.3"/>
    <row r="1358" ht="15" customHeight="1" x14ac:dyDescent="0.3"/>
    <row r="1359" ht="15" customHeight="1" x14ac:dyDescent="0.3"/>
    <row r="1360" ht="15" customHeight="1" x14ac:dyDescent="0.3"/>
    <row r="1361" ht="15" customHeight="1" x14ac:dyDescent="0.3"/>
    <row r="1362" ht="15" customHeight="1" x14ac:dyDescent="0.3"/>
    <row r="1363" ht="15" customHeight="1" x14ac:dyDescent="0.3"/>
    <row r="1364" ht="15" customHeight="1" x14ac:dyDescent="0.3"/>
    <row r="1365" ht="15" customHeight="1" x14ac:dyDescent="0.3"/>
    <row r="1366" ht="15" customHeight="1" x14ac:dyDescent="0.3"/>
    <row r="1367" ht="15" customHeight="1" x14ac:dyDescent="0.3"/>
    <row r="1368" ht="15" customHeight="1" x14ac:dyDescent="0.3"/>
    <row r="1369" ht="15" customHeight="1" x14ac:dyDescent="0.3"/>
    <row r="1370" ht="15" customHeight="1" x14ac:dyDescent="0.3"/>
    <row r="1371" ht="15" customHeight="1" x14ac:dyDescent="0.3"/>
    <row r="1372" ht="15" customHeight="1" x14ac:dyDescent="0.3"/>
    <row r="1373" ht="15" customHeight="1" x14ac:dyDescent="0.3"/>
    <row r="1374" ht="15" customHeight="1" x14ac:dyDescent="0.3"/>
    <row r="1375" ht="15" customHeight="1" x14ac:dyDescent="0.3"/>
    <row r="1376" ht="15" customHeight="1" x14ac:dyDescent="0.3"/>
    <row r="1377" spans="2:33" ht="15" customHeight="1" x14ac:dyDescent="0.3"/>
    <row r="1378" spans="2:33" ht="15" customHeight="1" x14ac:dyDescent="0.3"/>
    <row r="1379" spans="2:33" ht="15" customHeight="1" x14ac:dyDescent="0.3"/>
    <row r="1380" spans="2:33" ht="15" customHeight="1" x14ac:dyDescent="0.3"/>
    <row r="1381" spans="2:33" ht="15" customHeight="1" x14ac:dyDescent="0.3"/>
    <row r="1382" spans="2:33" ht="15" customHeight="1" x14ac:dyDescent="0.3"/>
    <row r="1383" spans="2:33" ht="15" customHeight="1" x14ac:dyDescent="0.3"/>
    <row r="1384" spans="2:33" ht="15" customHeight="1" x14ac:dyDescent="0.3"/>
    <row r="1385" spans="2:33" ht="15" customHeight="1" x14ac:dyDescent="0.3"/>
    <row r="1386" spans="2:33" ht="15" customHeight="1" x14ac:dyDescent="0.3"/>
    <row r="1387" spans="2:33" ht="15" customHeight="1" x14ac:dyDescent="0.3"/>
    <row r="1388" spans="2:33" ht="15" customHeight="1" x14ac:dyDescent="0.3"/>
    <row r="1389" spans="2:33" ht="15" customHeight="1" x14ac:dyDescent="0.3"/>
    <row r="1390" spans="2:33" ht="15" customHeight="1" x14ac:dyDescent="0.3">
      <c r="B1390" s="477"/>
      <c r="C1390" s="477"/>
      <c r="D1390" s="477"/>
      <c r="E1390" s="477"/>
      <c r="F1390" s="477"/>
      <c r="G1390" s="477"/>
      <c r="H1390" s="477"/>
      <c r="I1390" s="477"/>
      <c r="J1390" s="477"/>
      <c r="K1390" s="477"/>
      <c r="L1390" s="477"/>
      <c r="M1390" s="477"/>
      <c r="N1390" s="477"/>
      <c r="O1390" s="477"/>
      <c r="P1390" s="477"/>
      <c r="Q1390" s="477"/>
      <c r="R1390" s="477"/>
      <c r="S1390" s="477"/>
      <c r="T1390" s="477"/>
      <c r="U1390" s="477"/>
      <c r="V1390" s="477"/>
      <c r="W1390" s="477"/>
      <c r="X1390" s="477"/>
      <c r="Y1390" s="477"/>
      <c r="Z1390" s="477"/>
      <c r="AA1390" s="477"/>
      <c r="AB1390" s="477"/>
      <c r="AC1390" s="477"/>
      <c r="AD1390" s="477"/>
      <c r="AE1390" s="477"/>
      <c r="AF1390" s="477"/>
      <c r="AG1390" s="477"/>
    </row>
    <row r="1391" spans="2:33" ht="15" customHeight="1" x14ac:dyDescent="0.3"/>
    <row r="1392" spans="2:33" ht="15" customHeight="1" x14ac:dyDescent="0.3"/>
    <row r="1393" ht="15" customHeight="1" x14ac:dyDescent="0.3"/>
    <row r="1394" ht="15" customHeight="1" x14ac:dyDescent="0.3"/>
    <row r="1395" ht="15" customHeight="1" x14ac:dyDescent="0.3"/>
    <row r="1396" ht="15" customHeight="1" x14ac:dyDescent="0.3"/>
    <row r="1397" ht="15" customHeight="1" x14ac:dyDescent="0.3"/>
    <row r="1398" ht="15" customHeight="1" x14ac:dyDescent="0.3"/>
    <row r="1399" ht="15" customHeight="1" x14ac:dyDescent="0.3"/>
    <row r="1400" ht="15" customHeight="1" x14ac:dyDescent="0.3"/>
    <row r="1401" ht="15" customHeight="1" x14ac:dyDescent="0.3"/>
    <row r="1402" ht="15" customHeight="1" x14ac:dyDescent="0.3"/>
    <row r="1403" ht="15" customHeight="1" x14ac:dyDescent="0.3"/>
    <row r="1404" ht="15" customHeight="1" x14ac:dyDescent="0.3"/>
    <row r="1405" ht="15" customHeight="1" x14ac:dyDescent="0.3"/>
    <row r="1406" ht="15" customHeight="1" x14ac:dyDescent="0.3"/>
    <row r="1407" ht="15" customHeight="1" x14ac:dyDescent="0.3"/>
    <row r="1408" ht="15" customHeight="1" x14ac:dyDescent="0.3"/>
    <row r="1409" ht="15" customHeight="1" x14ac:dyDescent="0.3"/>
    <row r="1410" ht="15" customHeight="1" x14ac:dyDescent="0.3"/>
    <row r="1411" ht="15" customHeight="1" x14ac:dyDescent="0.3"/>
    <row r="1412" ht="15" customHeight="1" x14ac:dyDescent="0.3"/>
    <row r="1413" ht="15" customHeight="1" x14ac:dyDescent="0.3"/>
    <row r="1414" ht="15" customHeight="1" x14ac:dyDescent="0.3"/>
    <row r="1415" ht="15" customHeight="1" x14ac:dyDescent="0.3"/>
    <row r="1416" ht="15" customHeight="1" x14ac:dyDescent="0.3"/>
    <row r="1417" ht="15" customHeight="1" x14ac:dyDescent="0.3"/>
    <row r="1418" ht="15" customHeight="1" x14ac:dyDescent="0.3"/>
    <row r="1419" ht="15" customHeight="1" x14ac:dyDescent="0.3"/>
    <row r="1420" ht="15" customHeight="1" x14ac:dyDescent="0.3"/>
    <row r="1421" ht="15" customHeight="1" x14ac:dyDescent="0.3"/>
    <row r="1422" ht="15" customHeight="1" x14ac:dyDescent="0.3"/>
    <row r="1423" ht="15" customHeight="1" x14ac:dyDescent="0.3"/>
    <row r="1424" ht="15" customHeight="1" x14ac:dyDescent="0.3"/>
    <row r="1425" ht="15" customHeight="1" x14ac:dyDescent="0.3"/>
    <row r="1426" ht="15" customHeight="1" x14ac:dyDescent="0.3"/>
    <row r="1427" ht="15" customHeight="1" x14ac:dyDescent="0.3"/>
    <row r="1428" ht="15" customHeight="1" x14ac:dyDescent="0.3"/>
    <row r="1429" ht="15" customHeight="1" x14ac:dyDescent="0.3"/>
    <row r="1430" ht="15" customHeight="1" x14ac:dyDescent="0.3"/>
    <row r="1431" ht="15" customHeight="1" x14ac:dyDescent="0.3"/>
    <row r="1432" ht="15" customHeight="1" x14ac:dyDescent="0.3"/>
    <row r="1433" ht="15" customHeight="1" x14ac:dyDescent="0.3"/>
    <row r="1434" ht="15" customHeight="1" x14ac:dyDescent="0.3"/>
    <row r="1435" ht="15" customHeight="1" x14ac:dyDescent="0.3"/>
    <row r="1436" ht="15" customHeight="1" x14ac:dyDescent="0.3"/>
    <row r="1437" ht="15" customHeight="1" x14ac:dyDescent="0.3"/>
    <row r="1438" ht="15" customHeight="1" x14ac:dyDescent="0.3"/>
    <row r="1439" ht="15" customHeight="1" x14ac:dyDescent="0.3"/>
    <row r="1440" ht="15" customHeight="1" x14ac:dyDescent="0.3"/>
    <row r="1441" ht="15" customHeight="1" x14ac:dyDescent="0.3"/>
    <row r="1442" ht="15" customHeight="1" x14ac:dyDescent="0.3"/>
    <row r="1443" ht="15" customHeight="1" x14ac:dyDescent="0.3"/>
    <row r="1444" ht="15" customHeight="1" x14ac:dyDescent="0.3"/>
    <row r="1445" ht="15" customHeight="1" x14ac:dyDescent="0.3"/>
    <row r="1446" ht="15" customHeight="1" x14ac:dyDescent="0.3"/>
    <row r="1447" ht="15" customHeight="1" x14ac:dyDescent="0.3"/>
    <row r="1448" ht="15" customHeight="1" x14ac:dyDescent="0.3"/>
    <row r="1449" ht="15" customHeight="1" x14ac:dyDescent="0.3"/>
    <row r="1450" ht="15" customHeight="1" x14ac:dyDescent="0.3"/>
    <row r="1451" ht="15" customHeight="1" x14ac:dyDescent="0.3"/>
    <row r="1452" ht="15" customHeight="1" x14ac:dyDescent="0.3"/>
    <row r="1453" ht="15" customHeight="1" x14ac:dyDescent="0.3"/>
    <row r="1454" ht="15" customHeight="1" x14ac:dyDescent="0.3"/>
    <row r="1455" ht="15" customHeight="1" x14ac:dyDescent="0.3"/>
    <row r="1456" ht="15" customHeight="1" x14ac:dyDescent="0.3"/>
    <row r="1457" ht="15" customHeight="1" x14ac:dyDescent="0.3"/>
    <row r="1458" ht="15" customHeight="1" x14ac:dyDescent="0.3"/>
    <row r="1459" ht="15" customHeight="1" x14ac:dyDescent="0.3"/>
    <row r="1460" ht="15" customHeight="1" x14ac:dyDescent="0.3"/>
    <row r="1461" ht="15" customHeight="1" x14ac:dyDescent="0.3"/>
    <row r="1462" ht="15" customHeight="1" x14ac:dyDescent="0.3"/>
    <row r="1463" ht="15" customHeight="1" x14ac:dyDescent="0.3"/>
    <row r="1464" ht="15" customHeight="1" x14ac:dyDescent="0.3"/>
    <row r="1465" ht="15" customHeight="1" x14ac:dyDescent="0.3"/>
    <row r="1466" ht="15" customHeight="1" x14ac:dyDescent="0.3"/>
    <row r="1467" ht="15" customHeight="1" x14ac:dyDescent="0.3"/>
    <row r="1468" ht="15" customHeight="1" x14ac:dyDescent="0.3"/>
    <row r="1469" ht="15" customHeight="1" x14ac:dyDescent="0.3"/>
    <row r="1470" ht="15" customHeight="1" x14ac:dyDescent="0.3"/>
    <row r="1471" ht="15" customHeight="1" x14ac:dyDescent="0.3"/>
    <row r="1472" ht="15" customHeight="1" x14ac:dyDescent="0.3"/>
    <row r="1473" ht="15" customHeight="1" x14ac:dyDescent="0.3"/>
    <row r="1474" ht="15" customHeight="1" x14ac:dyDescent="0.3"/>
    <row r="1475" ht="15" customHeight="1" x14ac:dyDescent="0.3"/>
    <row r="1476" ht="15" customHeight="1" x14ac:dyDescent="0.3"/>
    <row r="1477" ht="15" customHeight="1" x14ac:dyDescent="0.3"/>
    <row r="1478" ht="15" customHeight="1" x14ac:dyDescent="0.3"/>
    <row r="1479" ht="15" customHeight="1" x14ac:dyDescent="0.3"/>
    <row r="1480" ht="15" customHeight="1" x14ac:dyDescent="0.3"/>
    <row r="1481" ht="15" customHeight="1" x14ac:dyDescent="0.3"/>
    <row r="1482" ht="15" customHeight="1" x14ac:dyDescent="0.3"/>
    <row r="1483" ht="15" customHeight="1" x14ac:dyDescent="0.3"/>
    <row r="1484" ht="15" customHeight="1" x14ac:dyDescent="0.3"/>
    <row r="1485" ht="15" customHeight="1" x14ac:dyDescent="0.3"/>
    <row r="1486" ht="15" customHeight="1" x14ac:dyDescent="0.3"/>
    <row r="1487" ht="15" customHeight="1" x14ac:dyDescent="0.3"/>
    <row r="1488" ht="15" customHeight="1" x14ac:dyDescent="0.3"/>
    <row r="1489" spans="2:33" ht="15" customHeight="1" x14ac:dyDescent="0.3"/>
    <row r="1490" spans="2:33" ht="15" customHeight="1" x14ac:dyDescent="0.3"/>
    <row r="1491" spans="2:33" ht="15" customHeight="1" x14ac:dyDescent="0.3"/>
    <row r="1492" spans="2:33" ht="15" customHeight="1" x14ac:dyDescent="0.3"/>
    <row r="1493" spans="2:33" ht="15" customHeight="1" x14ac:dyDescent="0.3"/>
    <row r="1494" spans="2:33" ht="15" customHeight="1" x14ac:dyDescent="0.3"/>
    <row r="1495" spans="2:33" ht="15" customHeight="1" x14ac:dyDescent="0.3"/>
    <row r="1496" spans="2:33" ht="15" customHeight="1" x14ac:dyDescent="0.3"/>
    <row r="1497" spans="2:33" ht="15" customHeight="1" x14ac:dyDescent="0.3"/>
    <row r="1498" spans="2:33" ht="15" customHeight="1" x14ac:dyDescent="0.3"/>
    <row r="1499" spans="2:33" ht="15" customHeight="1" x14ac:dyDescent="0.3"/>
    <row r="1500" spans="2:33" ht="15" customHeight="1" x14ac:dyDescent="0.3"/>
    <row r="1501" spans="2:33" ht="15" customHeight="1" x14ac:dyDescent="0.3"/>
    <row r="1502" spans="2:33" ht="15" customHeight="1" x14ac:dyDescent="0.3">
      <c r="B1502" s="477"/>
      <c r="C1502" s="477"/>
      <c r="D1502" s="477"/>
      <c r="E1502" s="477"/>
      <c r="F1502" s="477"/>
      <c r="G1502" s="477"/>
      <c r="H1502" s="477"/>
      <c r="I1502" s="477"/>
      <c r="J1502" s="477"/>
      <c r="K1502" s="477"/>
      <c r="L1502" s="477"/>
      <c r="M1502" s="477"/>
      <c r="N1502" s="477"/>
      <c r="O1502" s="477"/>
      <c r="P1502" s="477"/>
      <c r="Q1502" s="477"/>
      <c r="R1502" s="477"/>
      <c r="S1502" s="477"/>
      <c r="T1502" s="477"/>
      <c r="U1502" s="477"/>
      <c r="V1502" s="477"/>
      <c r="W1502" s="477"/>
      <c r="X1502" s="477"/>
      <c r="Y1502" s="477"/>
      <c r="Z1502" s="477"/>
      <c r="AA1502" s="477"/>
      <c r="AB1502" s="477"/>
      <c r="AC1502" s="477"/>
      <c r="AD1502" s="477"/>
      <c r="AE1502" s="477"/>
      <c r="AF1502" s="477"/>
      <c r="AG1502" s="477"/>
    </row>
    <row r="1503" spans="2:33" ht="15" customHeight="1" x14ac:dyDescent="0.3"/>
    <row r="1504" spans="2:33" ht="15" customHeight="1" x14ac:dyDescent="0.3"/>
    <row r="1505" ht="15" customHeight="1" x14ac:dyDescent="0.3"/>
    <row r="1506" ht="15" customHeight="1" x14ac:dyDescent="0.3"/>
    <row r="1507" ht="15" customHeight="1" x14ac:dyDescent="0.3"/>
    <row r="1508" ht="15" customHeight="1" x14ac:dyDescent="0.3"/>
    <row r="1509" ht="15" customHeight="1" x14ac:dyDescent="0.3"/>
    <row r="1510" ht="15" customHeight="1" x14ac:dyDescent="0.3"/>
    <row r="1511" ht="15" customHeight="1" x14ac:dyDescent="0.3"/>
    <row r="1512" ht="15" customHeight="1" x14ac:dyDescent="0.3"/>
    <row r="1513" ht="15" customHeight="1" x14ac:dyDescent="0.3"/>
    <row r="1514" ht="15" customHeight="1" x14ac:dyDescent="0.3"/>
    <row r="1515" ht="15" customHeight="1" x14ac:dyDescent="0.3"/>
    <row r="1516" ht="15" customHeight="1" x14ac:dyDescent="0.3"/>
    <row r="1517" ht="15" customHeight="1" x14ac:dyDescent="0.3"/>
    <row r="1518" ht="15" customHeight="1" x14ac:dyDescent="0.3"/>
    <row r="1519" ht="15" customHeight="1" x14ac:dyDescent="0.3"/>
    <row r="1520" ht="15" customHeight="1" x14ac:dyDescent="0.3"/>
    <row r="1521" ht="15" customHeight="1" x14ac:dyDescent="0.3"/>
    <row r="1522" ht="15" customHeight="1" x14ac:dyDescent="0.3"/>
    <row r="1523" ht="15" customHeight="1" x14ac:dyDescent="0.3"/>
    <row r="1524" ht="15" customHeight="1" x14ac:dyDescent="0.3"/>
    <row r="1525" ht="15" customHeight="1" x14ac:dyDescent="0.3"/>
    <row r="1526" ht="15" customHeight="1" x14ac:dyDescent="0.3"/>
    <row r="1527" ht="15" customHeight="1" x14ac:dyDescent="0.3"/>
    <row r="1528" ht="15" customHeight="1" x14ac:dyDescent="0.3"/>
    <row r="1529" ht="15" customHeight="1" x14ac:dyDescent="0.3"/>
    <row r="1530" ht="15" customHeight="1" x14ac:dyDescent="0.3"/>
    <row r="1531" ht="15" customHeight="1" x14ac:dyDescent="0.3"/>
    <row r="1532" ht="15" customHeight="1" x14ac:dyDescent="0.3"/>
    <row r="1533" ht="15" customHeight="1" x14ac:dyDescent="0.3"/>
    <row r="1534" ht="15" customHeight="1" x14ac:dyDescent="0.3"/>
    <row r="1535" ht="15" customHeight="1" x14ac:dyDescent="0.3"/>
    <row r="1536" ht="15" customHeight="1" x14ac:dyDescent="0.3"/>
    <row r="1537" ht="15" customHeight="1" x14ac:dyDescent="0.3"/>
    <row r="1538" ht="15" customHeight="1" x14ac:dyDescent="0.3"/>
    <row r="1539" ht="15" customHeight="1" x14ac:dyDescent="0.3"/>
    <row r="1540" ht="15" customHeight="1" x14ac:dyDescent="0.3"/>
    <row r="1541" ht="15" customHeight="1" x14ac:dyDescent="0.3"/>
    <row r="1542" ht="15" customHeight="1" x14ac:dyDescent="0.3"/>
    <row r="1543" ht="15" customHeight="1" x14ac:dyDescent="0.3"/>
    <row r="1544" ht="15" customHeight="1" x14ac:dyDescent="0.3"/>
    <row r="1545" ht="15" customHeight="1" x14ac:dyDescent="0.3"/>
    <row r="1546" ht="15" customHeight="1" x14ac:dyDescent="0.3"/>
    <row r="1547" ht="15" customHeight="1" x14ac:dyDescent="0.3"/>
    <row r="1548" ht="15" customHeight="1" x14ac:dyDescent="0.3"/>
    <row r="1549" ht="15" customHeight="1" x14ac:dyDescent="0.3"/>
    <row r="1550" ht="15" customHeight="1" x14ac:dyDescent="0.3"/>
    <row r="1551" ht="15" customHeight="1" x14ac:dyDescent="0.3"/>
    <row r="1552" ht="15" customHeight="1" x14ac:dyDescent="0.3"/>
    <row r="1553" ht="15" customHeight="1" x14ac:dyDescent="0.3"/>
    <row r="1554" ht="15" customHeight="1" x14ac:dyDescent="0.3"/>
    <row r="1555" ht="15" customHeight="1" x14ac:dyDescent="0.3"/>
    <row r="1556" ht="15" customHeight="1" x14ac:dyDescent="0.3"/>
    <row r="1557" ht="15" customHeight="1" x14ac:dyDescent="0.3"/>
    <row r="1558" ht="15" customHeight="1" x14ac:dyDescent="0.3"/>
    <row r="1559" ht="15" customHeight="1" x14ac:dyDescent="0.3"/>
    <row r="1560" ht="15" customHeight="1" x14ac:dyDescent="0.3"/>
    <row r="1561" ht="15" customHeight="1" x14ac:dyDescent="0.3"/>
    <row r="1562" ht="15" customHeight="1" x14ac:dyDescent="0.3"/>
    <row r="1563" ht="15" customHeight="1" x14ac:dyDescent="0.3"/>
    <row r="1564" ht="15" customHeight="1" x14ac:dyDescent="0.3"/>
    <row r="1565" ht="15" customHeight="1" x14ac:dyDescent="0.3"/>
    <row r="1566" ht="15" customHeight="1" x14ac:dyDescent="0.3"/>
    <row r="1567" ht="15" customHeight="1" x14ac:dyDescent="0.3"/>
    <row r="1568" ht="15" customHeight="1" x14ac:dyDescent="0.3"/>
    <row r="1569" ht="15" customHeight="1" x14ac:dyDescent="0.3"/>
    <row r="1570" ht="15" customHeight="1" x14ac:dyDescent="0.3"/>
    <row r="1571" ht="15" customHeight="1" x14ac:dyDescent="0.3"/>
    <row r="1572" ht="15" customHeight="1" x14ac:dyDescent="0.3"/>
    <row r="1573" ht="15" customHeight="1" x14ac:dyDescent="0.3"/>
    <row r="1574" ht="15" customHeight="1" x14ac:dyDescent="0.3"/>
    <row r="1575" ht="15" customHeight="1" x14ac:dyDescent="0.3"/>
    <row r="1576" ht="15" customHeight="1" x14ac:dyDescent="0.3"/>
    <row r="1577" ht="15" customHeight="1" x14ac:dyDescent="0.3"/>
    <row r="1578" ht="15" customHeight="1" x14ac:dyDescent="0.3"/>
    <row r="1579" ht="15" customHeight="1" x14ac:dyDescent="0.3"/>
    <row r="1580" ht="15" customHeight="1" x14ac:dyDescent="0.3"/>
    <row r="1581" ht="15" customHeight="1" x14ac:dyDescent="0.3"/>
    <row r="1582" ht="15" customHeight="1" x14ac:dyDescent="0.3"/>
    <row r="1583" ht="15" customHeight="1" x14ac:dyDescent="0.3"/>
    <row r="1584" ht="15" customHeight="1" x14ac:dyDescent="0.3"/>
    <row r="1585" ht="15" customHeight="1" x14ac:dyDescent="0.3"/>
    <row r="1586" ht="15" customHeight="1" x14ac:dyDescent="0.3"/>
    <row r="1587" ht="15" customHeight="1" x14ac:dyDescent="0.3"/>
    <row r="1588" ht="15" customHeight="1" x14ac:dyDescent="0.3"/>
    <row r="1589" ht="15" customHeight="1" x14ac:dyDescent="0.3"/>
    <row r="1590" ht="15" customHeight="1" x14ac:dyDescent="0.3"/>
    <row r="1591" ht="15" customHeight="1" x14ac:dyDescent="0.3"/>
    <row r="1592" ht="15" customHeight="1" x14ac:dyDescent="0.3"/>
    <row r="1593" ht="15" customHeight="1" x14ac:dyDescent="0.3"/>
    <row r="1594" ht="15" customHeight="1" x14ac:dyDescent="0.3"/>
    <row r="1595" ht="15" customHeight="1" x14ac:dyDescent="0.3"/>
    <row r="1596" ht="15" customHeight="1" x14ac:dyDescent="0.3"/>
    <row r="1597" ht="15" customHeight="1" x14ac:dyDescent="0.3"/>
    <row r="1598" ht="15" customHeight="1" x14ac:dyDescent="0.3"/>
    <row r="1599" ht="15" customHeight="1" x14ac:dyDescent="0.3"/>
    <row r="1600" ht="15" customHeight="1" x14ac:dyDescent="0.3"/>
    <row r="1601" spans="2:33" ht="15" customHeight="1" x14ac:dyDescent="0.3"/>
    <row r="1602" spans="2:33" ht="15" customHeight="1" x14ac:dyDescent="0.3"/>
    <row r="1603" spans="2:33" ht="15" customHeight="1" x14ac:dyDescent="0.3"/>
    <row r="1604" spans="2:33" ht="15" customHeight="1" x14ac:dyDescent="0.3">
      <c r="B1604" s="477"/>
      <c r="C1604" s="477"/>
      <c r="D1604" s="477"/>
      <c r="E1604" s="477"/>
      <c r="F1604" s="477"/>
      <c r="G1604" s="477"/>
      <c r="H1604" s="477"/>
      <c r="I1604" s="477"/>
      <c r="J1604" s="477"/>
      <c r="K1604" s="477"/>
      <c r="L1604" s="477"/>
      <c r="M1604" s="477"/>
      <c r="N1604" s="477"/>
      <c r="O1604" s="477"/>
      <c r="P1604" s="477"/>
      <c r="Q1604" s="477"/>
      <c r="R1604" s="477"/>
      <c r="S1604" s="477"/>
      <c r="T1604" s="477"/>
      <c r="U1604" s="477"/>
      <c r="V1604" s="477"/>
      <c r="W1604" s="477"/>
      <c r="X1604" s="477"/>
      <c r="Y1604" s="477"/>
      <c r="Z1604" s="477"/>
      <c r="AA1604" s="477"/>
      <c r="AB1604" s="477"/>
      <c r="AC1604" s="477"/>
      <c r="AD1604" s="477"/>
      <c r="AE1604" s="477"/>
      <c r="AF1604" s="477"/>
      <c r="AG1604" s="477"/>
    </row>
    <row r="1605" spans="2:33" ht="15" customHeight="1" x14ac:dyDescent="0.3"/>
    <row r="1606" spans="2:33" ht="15" customHeight="1" x14ac:dyDescent="0.3"/>
    <row r="1607" spans="2:33" ht="15" customHeight="1" x14ac:dyDescent="0.3"/>
    <row r="1608" spans="2:33" ht="15" customHeight="1" x14ac:dyDescent="0.3"/>
    <row r="1609" spans="2:33" ht="15" customHeight="1" x14ac:dyDescent="0.3"/>
    <row r="1610" spans="2:33" ht="15" customHeight="1" x14ac:dyDescent="0.3"/>
    <row r="1611" spans="2:33" ht="15" customHeight="1" x14ac:dyDescent="0.3"/>
    <row r="1612" spans="2:33" ht="15" customHeight="1" x14ac:dyDescent="0.3"/>
    <row r="1613" spans="2:33" ht="15" customHeight="1" x14ac:dyDescent="0.3"/>
    <row r="1614" spans="2:33" ht="15" customHeight="1" x14ac:dyDescent="0.3"/>
    <row r="1615" spans="2:33" ht="15" customHeight="1" x14ac:dyDescent="0.3"/>
    <row r="1616" spans="2:33" ht="15" customHeight="1" x14ac:dyDescent="0.3"/>
    <row r="1617" ht="15" customHeight="1" x14ac:dyDescent="0.3"/>
    <row r="1618" ht="15" customHeight="1" x14ac:dyDescent="0.3"/>
    <row r="1619" ht="15" customHeight="1" x14ac:dyDescent="0.3"/>
    <row r="1620" ht="15" customHeight="1" x14ac:dyDescent="0.3"/>
    <row r="1621" ht="15" customHeight="1" x14ac:dyDescent="0.3"/>
    <row r="1622" ht="15" customHeight="1" x14ac:dyDescent="0.3"/>
    <row r="1623" ht="15" customHeight="1" x14ac:dyDescent="0.3"/>
    <row r="1624" ht="15" customHeight="1" x14ac:dyDescent="0.3"/>
    <row r="1625" ht="15" customHeight="1" x14ac:dyDescent="0.3"/>
    <row r="1626" ht="15" customHeight="1" x14ac:dyDescent="0.3"/>
    <row r="1627" ht="15" customHeight="1" x14ac:dyDescent="0.3"/>
    <row r="1628" ht="15" customHeight="1" x14ac:dyDescent="0.3"/>
    <row r="1629" ht="15" customHeight="1" x14ac:dyDescent="0.3"/>
    <row r="1630" ht="15" customHeight="1" x14ac:dyDescent="0.3"/>
    <row r="1631" ht="15" customHeight="1" x14ac:dyDescent="0.3"/>
    <row r="1632" ht="15" customHeight="1" x14ac:dyDescent="0.3"/>
    <row r="1633" ht="15" customHeight="1" x14ac:dyDescent="0.3"/>
    <row r="1634" ht="15" customHeight="1" x14ac:dyDescent="0.3"/>
    <row r="1635" ht="15" customHeight="1" x14ac:dyDescent="0.3"/>
    <row r="1636" ht="15" customHeight="1" x14ac:dyDescent="0.3"/>
    <row r="1637" ht="15" customHeight="1" x14ac:dyDescent="0.3"/>
    <row r="1638" ht="15" customHeight="1" x14ac:dyDescent="0.3"/>
    <row r="1639" ht="15" customHeight="1" x14ac:dyDescent="0.3"/>
    <row r="1640" ht="15" customHeight="1" x14ac:dyDescent="0.3"/>
    <row r="1641" ht="15" customHeight="1" x14ac:dyDescent="0.3"/>
    <row r="1642" ht="15" customHeight="1" x14ac:dyDescent="0.3"/>
    <row r="1643" ht="15" customHeight="1" x14ac:dyDescent="0.3"/>
    <row r="1644" ht="15" customHeight="1" x14ac:dyDescent="0.3"/>
    <row r="1645" ht="15" customHeight="1" x14ac:dyDescent="0.3"/>
    <row r="1646" ht="15" customHeight="1" x14ac:dyDescent="0.3"/>
    <row r="1647" ht="15" customHeight="1" x14ac:dyDescent="0.3"/>
    <row r="1648" ht="15" customHeight="1" x14ac:dyDescent="0.3"/>
    <row r="1649" ht="15" customHeight="1" x14ac:dyDescent="0.3"/>
    <row r="1650" ht="15" customHeight="1" x14ac:dyDescent="0.3"/>
    <row r="1651" ht="15" customHeight="1" x14ac:dyDescent="0.3"/>
    <row r="1652" ht="15" customHeight="1" x14ac:dyDescent="0.3"/>
    <row r="1653" ht="15" customHeight="1" x14ac:dyDescent="0.3"/>
    <row r="1654" ht="15" customHeight="1" x14ac:dyDescent="0.3"/>
    <row r="1655" ht="15" customHeight="1" x14ac:dyDescent="0.3"/>
    <row r="1656" ht="15" customHeight="1" x14ac:dyDescent="0.3"/>
    <row r="1657" ht="15" customHeight="1" x14ac:dyDescent="0.3"/>
    <row r="1658" ht="15" customHeight="1" x14ac:dyDescent="0.3"/>
    <row r="1659" ht="15" customHeight="1" x14ac:dyDescent="0.3"/>
    <row r="1660" ht="15" customHeight="1" x14ac:dyDescent="0.3"/>
    <row r="1661" ht="15" customHeight="1" x14ac:dyDescent="0.3"/>
    <row r="1662" ht="15" customHeight="1" x14ac:dyDescent="0.3"/>
    <row r="1663" ht="15" customHeight="1" x14ac:dyDescent="0.3"/>
    <row r="1664" ht="15" customHeight="1" x14ac:dyDescent="0.3"/>
    <row r="1665" ht="15" customHeight="1" x14ac:dyDescent="0.3"/>
    <row r="1666" ht="15" customHeight="1" x14ac:dyDescent="0.3"/>
    <row r="1667" ht="15" customHeight="1" x14ac:dyDescent="0.3"/>
    <row r="1668" ht="15" customHeight="1" x14ac:dyDescent="0.3"/>
    <row r="1669" ht="15" customHeight="1" x14ac:dyDescent="0.3"/>
    <row r="1670" ht="15" customHeight="1" x14ac:dyDescent="0.3"/>
    <row r="1671" ht="15" customHeight="1" x14ac:dyDescent="0.3"/>
    <row r="1672" ht="15" customHeight="1" x14ac:dyDescent="0.3"/>
    <row r="1673" ht="15" customHeight="1" x14ac:dyDescent="0.3"/>
    <row r="1674" ht="15" customHeight="1" x14ac:dyDescent="0.3"/>
    <row r="1675" ht="15" customHeight="1" x14ac:dyDescent="0.3"/>
    <row r="1676" ht="15" customHeight="1" x14ac:dyDescent="0.3"/>
    <row r="1677" ht="15" customHeight="1" x14ac:dyDescent="0.3"/>
    <row r="1678" ht="15" customHeight="1" x14ac:dyDescent="0.3"/>
    <row r="1679" ht="15" customHeight="1" x14ac:dyDescent="0.3"/>
    <row r="1680" ht="15" customHeight="1" x14ac:dyDescent="0.3"/>
    <row r="1681" ht="15" customHeight="1" x14ac:dyDescent="0.3"/>
    <row r="1682" ht="15" customHeight="1" x14ac:dyDescent="0.3"/>
    <row r="1683" ht="15" customHeight="1" x14ac:dyDescent="0.3"/>
    <row r="1684" ht="15" customHeight="1" x14ac:dyDescent="0.3"/>
    <row r="1685" ht="15" customHeight="1" x14ac:dyDescent="0.3"/>
    <row r="1686" ht="15" customHeight="1" x14ac:dyDescent="0.3"/>
    <row r="1687" ht="15" customHeight="1" x14ac:dyDescent="0.3"/>
    <row r="1688" ht="15" customHeight="1" x14ac:dyDescent="0.3"/>
    <row r="1689" ht="15" customHeight="1" x14ac:dyDescent="0.3"/>
    <row r="1690" ht="15" customHeight="1" x14ac:dyDescent="0.3"/>
    <row r="1691" ht="15" customHeight="1" x14ac:dyDescent="0.3"/>
    <row r="1692" ht="15" customHeight="1" x14ac:dyDescent="0.3"/>
    <row r="1693" ht="15" customHeight="1" x14ac:dyDescent="0.3"/>
    <row r="1694" ht="15" customHeight="1" x14ac:dyDescent="0.3"/>
    <row r="1695" ht="15" customHeight="1" x14ac:dyDescent="0.3"/>
    <row r="1696" ht="15" customHeight="1" x14ac:dyDescent="0.3"/>
    <row r="1697" spans="2:33" ht="15" customHeight="1" x14ac:dyDescent="0.3"/>
    <row r="1698" spans="2:33" ht="15" customHeight="1" x14ac:dyDescent="0.3">
      <c r="B1698" s="477"/>
      <c r="C1698" s="477"/>
      <c r="D1698" s="477"/>
      <c r="E1698" s="477"/>
      <c r="F1698" s="477"/>
      <c r="G1698" s="477"/>
      <c r="H1698" s="477"/>
      <c r="I1698" s="477"/>
      <c r="J1698" s="477"/>
      <c r="K1698" s="477"/>
      <c r="L1698" s="477"/>
      <c r="M1698" s="477"/>
      <c r="N1698" s="477"/>
      <c r="O1698" s="477"/>
      <c r="P1698" s="477"/>
      <c r="Q1698" s="477"/>
      <c r="R1698" s="477"/>
      <c r="S1698" s="477"/>
      <c r="T1698" s="477"/>
      <c r="U1698" s="477"/>
      <c r="V1698" s="477"/>
      <c r="W1698" s="477"/>
      <c r="X1698" s="477"/>
      <c r="Y1698" s="477"/>
      <c r="Z1698" s="477"/>
      <c r="AA1698" s="477"/>
      <c r="AB1698" s="477"/>
      <c r="AC1698" s="477"/>
      <c r="AD1698" s="477"/>
      <c r="AE1698" s="477"/>
      <c r="AF1698" s="477"/>
      <c r="AG1698" s="477"/>
    </row>
    <row r="1699" spans="2:33" ht="15" customHeight="1" x14ac:dyDescent="0.3"/>
    <row r="1700" spans="2:33" ht="15" customHeight="1" x14ac:dyDescent="0.3"/>
    <row r="1701" spans="2:33" ht="15" customHeight="1" x14ac:dyDescent="0.3"/>
    <row r="1702" spans="2:33" ht="15" customHeight="1" x14ac:dyDescent="0.3"/>
    <row r="1703" spans="2:33" ht="15" customHeight="1" x14ac:dyDescent="0.3"/>
    <row r="1704" spans="2:33" ht="15" customHeight="1" x14ac:dyDescent="0.3"/>
    <row r="1705" spans="2:33" ht="15" customHeight="1" x14ac:dyDescent="0.3"/>
    <row r="1706" spans="2:33" ht="15" customHeight="1" x14ac:dyDescent="0.3"/>
    <row r="1707" spans="2:33" ht="15" customHeight="1" x14ac:dyDescent="0.3"/>
    <row r="1708" spans="2:33" ht="15" customHeight="1" x14ac:dyDescent="0.3"/>
    <row r="1709" spans="2:33" ht="15" customHeight="1" x14ac:dyDescent="0.3"/>
    <row r="1710" spans="2:33" ht="15" customHeight="1" x14ac:dyDescent="0.3"/>
    <row r="1711" spans="2:33" ht="15" customHeight="1" x14ac:dyDescent="0.3"/>
    <row r="1712" spans="2:33" ht="15" customHeight="1" x14ac:dyDescent="0.3"/>
    <row r="1713" ht="15" customHeight="1" x14ac:dyDescent="0.3"/>
    <row r="1714" ht="15" customHeight="1" x14ac:dyDescent="0.3"/>
    <row r="1715" ht="15" customHeight="1" x14ac:dyDescent="0.3"/>
    <row r="1716" ht="15" customHeight="1" x14ac:dyDescent="0.3"/>
    <row r="1717" ht="15" customHeight="1" x14ac:dyDescent="0.3"/>
    <row r="1718" ht="15" customHeight="1" x14ac:dyDescent="0.3"/>
    <row r="1719" ht="15" customHeight="1" x14ac:dyDescent="0.3"/>
    <row r="1720" ht="15" customHeight="1" x14ac:dyDescent="0.3"/>
    <row r="1721" ht="15" customHeight="1" x14ac:dyDescent="0.3"/>
    <row r="1722" ht="15" customHeight="1" x14ac:dyDescent="0.3"/>
    <row r="1723" ht="15" customHeight="1" x14ac:dyDescent="0.3"/>
    <row r="1724" ht="15" customHeight="1" x14ac:dyDescent="0.3"/>
    <row r="1725" ht="15" customHeight="1" x14ac:dyDescent="0.3"/>
    <row r="1726" ht="15" customHeight="1" x14ac:dyDescent="0.3"/>
    <row r="1727" ht="15" customHeight="1" x14ac:dyDescent="0.3"/>
    <row r="1728" ht="15" customHeight="1" x14ac:dyDescent="0.3"/>
    <row r="1729" ht="15" customHeight="1" x14ac:dyDescent="0.3"/>
    <row r="1730" ht="15" customHeight="1" x14ac:dyDescent="0.3"/>
    <row r="1731" ht="15" customHeight="1" x14ac:dyDescent="0.3"/>
    <row r="1732" ht="15" customHeight="1" x14ac:dyDescent="0.3"/>
    <row r="1733" ht="15" customHeight="1" x14ac:dyDescent="0.3"/>
    <row r="1734" ht="15" customHeight="1" x14ac:dyDescent="0.3"/>
    <row r="1735" ht="15" customHeight="1" x14ac:dyDescent="0.3"/>
    <row r="1736" ht="15" customHeight="1" x14ac:dyDescent="0.3"/>
    <row r="1737" ht="15" customHeight="1" x14ac:dyDescent="0.3"/>
    <row r="1738" ht="15" customHeight="1" x14ac:dyDescent="0.3"/>
    <row r="1739" ht="15" customHeight="1" x14ac:dyDescent="0.3"/>
    <row r="1740" ht="15" customHeight="1" x14ac:dyDescent="0.3"/>
    <row r="1741" ht="15" customHeight="1" x14ac:dyDescent="0.3"/>
    <row r="1742" ht="15" customHeight="1" x14ac:dyDescent="0.3"/>
    <row r="1743" ht="15" customHeight="1" x14ac:dyDescent="0.3"/>
    <row r="1744" ht="15" customHeight="1" x14ac:dyDescent="0.3"/>
    <row r="1745" ht="15" customHeight="1" x14ac:dyDescent="0.3"/>
    <row r="1746" ht="15" customHeight="1" x14ac:dyDescent="0.3"/>
    <row r="1747" ht="15" customHeight="1" x14ac:dyDescent="0.3"/>
    <row r="1748" ht="15" customHeight="1" x14ac:dyDescent="0.3"/>
    <row r="1749" ht="15" customHeight="1" x14ac:dyDescent="0.3"/>
    <row r="1750" ht="15" customHeight="1" x14ac:dyDescent="0.3"/>
    <row r="1751" ht="15" customHeight="1" x14ac:dyDescent="0.3"/>
    <row r="1752" ht="15" customHeight="1" x14ac:dyDescent="0.3"/>
    <row r="1753" ht="15" customHeight="1" x14ac:dyDescent="0.3"/>
    <row r="1754" ht="15" customHeight="1" x14ac:dyDescent="0.3"/>
    <row r="1755" ht="15" customHeight="1" x14ac:dyDescent="0.3"/>
    <row r="1756" ht="15" customHeight="1" x14ac:dyDescent="0.3"/>
    <row r="1757" ht="15" customHeight="1" x14ac:dyDescent="0.3"/>
    <row r="1758" ht="15" customHeight="1" x14ac:dyDescent="0.3"/>
    <row r="1759" ht="15" customHeight="1" x14ac:dyDescent="0.3"/>
    <row r="1760" ht="15" customHeight="1" x14ac:dyDescent="0.3"/>
    <row r="1761" ht="15" customHeight="1" x14ac:dyDescent="0.3"/>
    <row r="1762" ht="15" customHeight="1" x14ac:dyDescent="0.3"/>
    <row r="1763" ht="15" customHeight="1" x14ac:dyDescent="0.3"/>
    <row r="1764" ht="15" customHeight="1" x14ac:dyDescent="0.3"/>
    <row r="1765" ht="15" customHeight="1" x14ac:dyDescent="0.3"/>
    <row r="1766" ht="15" customHeight="1" x14ac:dyDescent="0.3"/>
    <row r="1767" ht="15" customHeight="1" x14ac:dyDescent="0.3"/>
    <row r="1768" ht="15" customHeight="1" x14ac:dyDescent="0.3"/>
    <row r="1769" ht="15" customHeight="1" x14ac:dyDescent="0.3"/>
    <row r="1770" ht="15" customHeight="1" x14ac:dyDescent="0.3"/>
    <row r="1771" ht="15" customHeight="1" x14ac:dyDescent="0.3"/>
    <row r="1772" ht="15" customHeight="1" x14ac:dyDescent="0.3"/>
    <row r="1773" ht="15" customHeight="1" x14ac:dyDescent="0.3"/>
    <row r="1774" ht="15" customHeight="1" x14ac:dyDescent="0.3"/>
    <row r="1775" ht="15" customHeight="1" x14ac:dyDescent="0.3"/>
    <row r="1776" ht="15" customHeight="1" x14ac:dyDescent="0.3"/>
    <row r="1777" ht="15" customHeight="1" x14ac:dyDescent="0.3"/>
    <row r="1778" ht="15" customHeight="1" x14ac:dyDescent="0.3"/>
    <row r="1779" ht="15" customHeight="1" x14ac:dyDescent="0.3"/>
    <row r="1780" ht="15" customHeight="1" x14ac:dyDescent="0.3"/>
    <row r="1781" ht="15" customHeight="1" x14ac:dyDescent="0.3"/>
    <row r="1782" ht="15" customHeight="1" x14ac:dyDescent="0.3"/>
    <row r="1783" ht="15" customHeight="1" x14ac:dyDescent="0.3"/>
    <row r="1784" ht="15" customHeight="1" x14ac:dyDescent="0.3"/>
    <row r="1785" ht="15" customHeight="1" x14ac:dyDescent="0.3"/>
    <row r="1786" ht="15" customHeight="1" x14ac:dyDescent="0.3"/>
    <row r="1787" ht="15" customHeight="1" x14ac:dyDescent="0.3"/>
    <row r="1788" ht="15" customHeight="1" x14ac:dyDescent="0.3"/>
    <row r="1789" ht="15" customHeight="1" x14ac:dyDescent="0.3"/>
    <row r="1790" ht="15" customHeight="1" x14ac:dyDescent="0.3"/>
    <row r="1791" ht="15" customHeight="1" x14ac:dyDescent="0.3"/>
    <row r="1792" ht="15" customHeight="1" x14ac:dyDescent="0.3"/>
    <row r="1793" ht="15" customHeight="1" x14ac:dyDescent="0.3"/>
    <row r="1794" ht="15" customHeight="1" x14ac:dyDescent="0.3"/>
    <row r="1795" ht="15" customHeight="1" x14ac:dyDescent="0.3"/>
    <row r="1796" ht="15" customHeight="1" x14ac:dyDescent="0.3"/>
    <row r="1797" ht="15" customHeight="1" x14ac:dyDescent="0.3"/>
    <row r="1798" ht="15" customHeight="1" x14ac:dyDescent="0.3"/>
    <row r="1799" ht="15" customHeight="1" x14ac:dyDescent="0.3"/>
    <row r="1800" ht="15" customHeight="1" x14ac:dyDescent="0.3"/>
    <row r="1801" ht="15" customHeight="1" x14ac:dyDescent="0.3"/>
    <row r="1802" ht="15" customHeight="1" x14ac:dyDescent="0.3"/>
    <row r="1803" ht="15" customHeight="1" x14ac:dyDescent="0.3"/>
    <row r="1804" ht="15" customHeight="1" x14ac:dyDescent="0.3"/>
    <row r="1805" ht="15" customHeight="1" x14ac:dyDescent="0.3"/>
    <row r="1806" ht="15" customHeight="1" x14ac:dyDescent="0.3"/>
    <row r="1807" ht="15" customHeight="1" x14ac:dyDescent="0.3"/>
    <row r="1808" ht="15" customHeight="1" x14ac:dyDescent="0.3"/>
    <row r="1809" ht="15" customHeight="1" x14ac:dyDescent="0.3"/>
    <row r="1810" ht="15" customHeight="1" x14ac:dyDescent="0.3"/>
    <row r="1811" ht="15" customHeight="1" x14ac:dyDescent="0.3"/>
    <row r="1812" ht="15" customHeight="1" x14ac:dyDescent="0.3"/>
    <row r="1813" ht="15" customHeight="1" x14ac:dyDescent="0.3"/>
    <row r="1814" ht="15" customHeight="1" x14ac:dyDescent="0.3"/>
    <row r="1815" ht="15" customHeight="1" x14ac:dyDescent="0.3"/>
    <row r="1816" ht="15" customHeight="1" x14ac:dyDescent="0.3"/>
    <row r="1817" ht="15" customHeight="1" x14ac:dyDescent="0.3"/>
    <row r="1818" ht="15" customHeight="1" x14ac:dyDescent="0.3"/>
    <row r="1819" ht="15" customHeight="1" x14ac:dyDescent="0.3"/>
    <row r="1820" ht="15" customHeight="1" x14ac:dyDescent="0.3"/>
    <row r="1821" ht="15" customHeight="1" x14ac:dyDescent="0.3"/>
    <row r="1822" ht="15" customHeight="1" x14ac:dyDescent="0.3"/>
    <row r="1823" ht="15" customHeight="1" x14ac:dyDescent="0.3"/>
    <row r="1824" ht="15" customHeight="1" x14ac:dyDescent="0.3"/>
    <row r="1825" ht="15" customHeight="1" x14ac:dyDescent="0.3"/>
    <row r="1826" ht="15" customHeight="1" x14ac:dyDescent="0.3"/>
    <row r="1827" ht="15" customHeight="1" x14ac:dyDescent="0.3"/>
    <row r="1828" ht="15" customHeight="1" x14ac:dyDescent="0.3"/>
    <row r="1829" ht="15" customHeight="1" x14ac:dyDescent="0.3"/>
    <row r="1830" ht="15" customHeight="1" x14ac:dyDescent="0.3"/>
    <row r="1831" ht="15" customHeight="1" x14ac:dyDescent="0.3"/>
    <row r="1832" ht="15" customHeight="1" x14ac:dyDescent="0.3"/>
    <row r="1833" ht="15" customHeight="1" x14ac:dyDescent="0.3"/>
    <row r="1834" ht="15" customHeight="1" x14ac:dyDescent="0.3"/>
    <row r="1835" ht="15" customHeight="1" x14ac:dyDescent="0.3"/>
    <row r="1836" ht="15" customHeight="1" x14ac:dyDescent="0.3"/>
    <row r="1837" ht="15" customHeight="1" x14ac:dyDescent="0.3"/>
    <row r="1838" ht="15" customHeight="1" x14ac:dyDescent="0.3"/>
    <row r="1839" ht="15" customHeight="1" x14ac:dyDescent="0.3"/>
    <row r="1840" ht="15" customHeight="1" x14ac:dyDescent="0.3"/>
    <row r="1841" ht="15" customHeight="1" x14ac:dyDescent="0.3"/>
    <row r="1842" ht="15" customHeight="1" x14ac:dyDescent="0.3"/>
    <row r="1843" ht="15" customHeight="1" x14ac:dyDescent="0.3"/>
    <row r="1844" ht="15" customHeight="1" x14ac:dyDescent="0.3"/>
    <row r="1845" ht="15" customHeight="1" x14ac:dyDescent="0.3"/>
    <row r="1846" ht="15" customHeight="1" x14ac:dyDescent="0.3"/>
    <row r="1847" ht="15" customHeight="1" x14ac:dyDescent="0.3"/>
    <row r="1848" ht="15" customHeight="1" x14ac:dyDescent="0.3"/>
    <row r="1849" ht="15" customHeight="1" x14ac:dyDescent="0.3"/>
    <row r="1850" ht="15" customHeight="1" x14ac:dyDescent="0.3"/>
    <row r="1851" ht="15" customHeight="1" x14ac:dyDescent="0.3"/>
    <row r="1852" ht="15" customHeight="1" x14ac:dyDescent="0.3"/>
    <row r="1853" ht="15" customHeight="1" x14ac:dyDescent="0.3"/>
    <row r="1854" ht="15" customHeight="1" x14ac:dyDescent="0.3"/>
    <row r="1855" ht="15" customHeight="1" x14ac:dyDescent="0.3"/>
    <row r="1856" ht="15" customHeight="1" x14ac:dyDescent="0.3"/>
    <row r="1857" ht="15" customHeight="1" x14ac:dyDescent="0.3"/>
    <row r="1858" ht="15" customHeight="1" x14ac:dyDescent="0.3"/>
    <row r="1859" ht="15" customHeight="1" x14ac:dyDescent="0.3"/>
    <row r="1860" ht="15" customHeight="1" x14ac:dyDescent="0.3"/>
    <row r="1861" ht="15" customHeight="1" x14ac:dyDescent="0.3"/>
    <row r="1862" ht="15" customHeight="1" x14ac:dyDescent="0.3"/>
    <row r="1863" ht="15" customHeight="1" x14ac:dyDescent="0.3"/>
    <row r="1864" ht="15" customHeight="1" x14ac:dyDescent="0.3"/>
    <row r="1865" ht="15" customHeight="1" x14ac:dyDescent="0.3"/>
    <row r="1866" ht="15" customHeight="1" x14ac:dyDescent="0.3"/>
    <row r="1867" ht="15" customHeight="1" x14ac:dyDescent="0.3"/>
    <row r="1868" ht="15" customHeight="1" x14ac:dyDescent="0.3"/>
    <row r="1869" ht="15" customHeight="1" x14ac:dyDescent="0.3"/>
    <row r="1870" ht="15" customHeight="1" x14ac:dyDescent="0.3"/>
    <row r="1871" ht="15" customHeight="1" x14ac:dyDescent="0.3"/>
    <row r="1872" ht="15" customHeight="1" x14ac:dyDescent="0.3"/>
    <row r="1873" ht="15" customHeight="1" x14ac:dyDescent="0.3"/>
    <row r="1874" ht="15" customHeight="1" x14ac:dyDescent="0.3"/>
    <row r="1875" ht="15" customHeight="1" x14ac:dyDescent="0.3"/>
    <row r="1876" ht="15" customHeight="1" x14ac:dyDescent="0.3"/>
    <row r="1877" ht="15" customHeight="1" x14ac:dyDescent="0.3"/>
    <row r="1878" ht="15" customHeight="1" x14ac:dyDescent="0.3"/>
    <row r="1879" ht="15" customHeight="1" x14ac:dyDescent="0.3"/>
    <row r="1880" ht="15" customHeight="1" x14ac:dyDescent="0.3"/>
    <row r="1881" ht="15" customHeight="1" x14ac:dyDescent="0.3"/>
    <row r="1882" ht="15" customHeight="1" x14ac:dyDescent="0.3"/>
    <row r="1883" ht="15" customHeight="1" x14ac:dyDescent="0.3"/>
    <row r="1884" ht="15" customHeight="1" x14ac:dyDescent="0.3"/>
    <row r="1885" ht="15" customHeight="1" x14ac:dyDescent="0.3"/>
    <row r="1886" ht="15" customHeight="1" x14ac:dyDescent="0.3"/>
    <row r="1887" ht="15" customHeight="1" x14ac:dyDescent="0.3"/>
    <row r="1888" ht="15" customHeight="1" x14ac:dyDescent="0.3"/>
    <row r="1889" ht="15" customHeight="1" x14ac:dyDescent="0.3"/>
    <row r="1890" ht="15" customHeight="1" x14ac:dyDescent="0.3"/>
    <row r="1891" ht="15" customHeight="1" x14ac:dyDescent="0.3"/>
    <row r="1892" ht="15" customHeight="1" x14ac:dyDescent="0.3"/>
    <row r="1893" ht="15" customHeight="1" x14ac:dyDescent="0.3"/>
    <row r="1894" ht="15" customHeight="1" x14ac:dyDescent="0.3"/>
    <row r="1895" ht="15" customHeight="1" x14ac:dyDescent="0.3"/>
    <row r="1896" ht="15" customHeight="1" x14ac:dyDescent="0.3"/>
    <row r="1897" ht="15" customHeight="1" x14ac:dyDescent="0.3"/>
    <row r="1898" ht="15" customHeight="1" x14ac:dyDescent="0.3"/>
    <row r="1899" ht="15" customHeight="1" x14ac:dyDescent="0.3"/>
    <row r="1900" ht="15" customHeight="1" x14ac:dyDescent="0.3"/>
    <row r="1901" ht="15" customHeight="1" x14ac:dyDescent="0.3"/>
    <row r="1902" ht="15" customHeight="1" x14ac:dyDescent="0.3"/>
    <row r="1903" ht="15" customHeight="1" x14ac:dyDescent="0.3"/>
    <row r="1904" ht="15" customHeight="1" x14ac:dyDescent="0.3"/>
    <row r="1905" ht="15" customHeight="1" x14ac:dyDescent="0.3"/>
    <row r="1906" ht="15" customHeight="1" x14ac:dyDescent="0.3"/>
    <row r="1907" ht="15" customHeight="1" x14ac:dyDescent="0.3"/>
    <row r="1908" ht="15" customHeight="1" x14ac:dyDescent="0.3"/>
    <row r="1909" ht="15" customHeight="1" x14ac:dyDescent="0.3"/>
    <row r="1910" ht="15" customHeight="1" x14ac:dyDescent="0.3"/>
    <row r="1911" ht="15" customHeight="1" x14ac:dyDescent="0.3"/>
    <row r="1912" ht="15" customHeight="1" x14ac:dyDescent="0.3"/>
    <row r="1913" ht="15" customHeight="1" x14ac:dyDescent="0.3"/>
    <row r="1914" ht="15" customHeight="1" x14ac:dyDescent="0.3"/>
    <row r="1915" ht="15" customHeight="1" x14ac:dyDescent="0.3"/>
    <row r="1916" ht="15" customHeight="1" x14ac:dyDescent="0.3"/>
    <row r="1917" ht="15" customHeight="1" x14ac:dyDescent="0.3"/>
    <row r="1918" ht="15" customHeight="1" x14ac:dyDescent="0.3"/>
    <row r="1919" ht="15" customHeight="1" x14ac:dyDescent="0.3"/>
    <row r="1920" ht="15" customHeight="1" x14ac:dyDescent="0.3"/>
    <row r="1921" ht="15" customHeight="1" x14ac:dyDescent="0.3"/>
    <row r="1922" ht="15" customHeight="1" x14ac:dyDescent="0.3"/>
    <row r="1923" ht="15" customHeight="1" x14ac:dyDescent="0.3"/>
    <row r="1924" ht="15" customHeight="1" x14ac:dyDescent="0.3"/>
    <row r="1925" ht="15" customHeight="1" x14ac:dyDescent="0.3"/>
    <row r="1926" ht="15" customHeight="1" x14ac:dyDescent="0.3"/>
    <row r="1927" ht="15" customHeight="1" x14ac:dyDescent="0.3"/>
    <row r="1928" ht="15" customHeight="1" x14ac:dyDescent="0.3"/>
    <row r="1929" ht="15" customHeight="1" x14ac:dyDescent="0.3"/>
    <row r="1930" ht="15" customHeight="1" x14ac:dyDescent="0.3"/>
    <row r="1931" ht="15" customHeight="1" x14ac:dyDescent="0.3"/>
    <row r="1932" ht="15" customHeight="1" x14ac:dyDescent="0.3"/>
    <row r="1933" ht="15" customHeight="1" x14ac:dyDescent="0.3"/>
    <row r="1934" ht="15" customHeight="1" x14ac:dyDescent="0.3"/>
    <row r="1935" ht="15" customHeight="1" x14ac:dyDescent="0.3"/>
    <row r="1936" ht="15" customHeight="1" x14ac:dyDescent="0.3"/>
    <row r="1937" spans="2:33" ht="15" customHeight="1" x14ac:dyDescent="0.3"/>
    <row r="1938" spans="2:33" ht="15" customHeight="1" x14ac:dyDescent="0.3"/>
    <row r="1939" spans="2:33" ht="15" customHeight="1" x14ac:dyDescent="0.3"/>
    <row r="1940" spans="2:33" ht="15" customHeight="1" x14ac:dyDescent="0.3"/>
    <row r="1941" spans="2:33" ht="15" customHeight="1" x14ac:dyDescent="0.3"/>
    <row r="1942" spans="2:33" ht="15" customHeight="1" x14ac:dyDescent="0.3"/>
    <row r="1943" spans="2:33" ht="15" customHeight="1" x14ac:dyDescent="0.3"/>
    <row r="1944" spans="2:33" ht="15" customHeight="1" x14ac:dyDescent="0.3"/>
    <row r="1945" spans="2:33" ht="15" customHeight="1" x14ac:dyDescent="0.3">
      <c r="B1945" s="477"/>
      <c r="C1945" s="477"/>
      <c r="D1945" s="477"/>
      <c r="E1945" s="477"/>
      <c r="F1945" s="477"/>
      <c r="G1945" s="477"/>
      <c r="H1945" s="477"/>
      <c r="I1945" s="477"/>
      <c r="J1945" s="477"/>
      <c r="K1945" s="477"/>
      <c r="L1945" s="477"/>
      <c r="M1945" s="477"/>
      <c r="N1945" s="477"/>
      <c r="O1945" s="477"/>
      <c r="P1945" s="477"/>
      <c r="Q1945" s="477"/>
      <c r="R1945" s="477"/>
      <c r="S1945" s="477"/>
      <c r="T1945" s="477"/>
      <c r="U1945" s="477"/>
      <c r="V1945" s="477"/>
      <c r="W1945" s="477"/>
      <c r="X1945" s="477"/>
      <c r="Y1945" s="477"/>
      <c r="Z1945" s="477"/>
      <c r="AA1945" s="477"/>
      <c r="AB1945" s="477"/>
      <c r="AC1945" s="477"/>
      <c r="AD1945" s="477"/>
      <c r="AE1945" s="477"/>
      <c r="AF1945" s="477"/>
      <c r="AG1945" s="477"/>
    </row>
    <row r="1946" spans="2:33" ht="15" customHeight="1" x14ac:dyDescent="0.3"/>
    <row r="1947" spans="2:33" ht="15" customHeight="1" x14ac:dyDescent="0.3"/>
    <row r="1948" spans="2:33" ht="15" customHeight="1" x14ac:dyDescent="0.3"/>
    <row r="1949" spans="2:33" ht="15" customHeight="1" x14ac:dyDescent="0.3"/>
    <row r="1950" spans="2:33" ht="15" customHeight="1" x14ac:dyDescent="0.3"/>
    <row r="1951" spans="2:33" ht="15" customHeight="1" x14ac:dyDescent="0.3"/>
    <row r="1952" spans="2:33" ht="15" customHeight="1" x14ac:dyDescent="0.3"/>
    <row r="1953" ht="15" customHeight="1" x14ac:dyDescent="0.3"/>
    <row r="1954" ht="15" customHeight="1" x14ac:dyDescent="0.3"/>
    <row r="1955" ht="15" customHeight="1" x14ac:dyDescent="0.3"/>
    <row r="1956" ht="15" customHeight="1" x14ac:dyDescent="0.3"/>
    <row r="1957" ht="15" customHeight="1" x14ac:dyDescent="0.3"/>
    <row r="1958" ht="15" customHeight="1" x14ac:dyDescent="0.3"/>
    <row r="1959" ht="15" customHeight="1" x14ac:dyDescent="0.3"/>
    <row r="1960" ht="15" customHeight="1" x14ac:dyDescent="0.3"/>
    <row r="1961" ht="15" customHeight="1" x14ac:dyDescent="0.3"/>
    <row r="1962" ht="15" customHeight="1" x14ac:dyDescent="0.3"/>
    <row r="1963" ht="15" customHeight="1" x14ac:dyDescent="0.3"/>
    <row r="1964" ht="15" customHeight="1" x14ac:dyDescent="0.3"/>
    <row r="1965" ht="15" customHeight="1" x14ac:dyDescent="0.3"/>
    <row r="1966" ht="15" customHeight="1" x14ac:dyDescent="0.3"/>
    <row r="1967" ht="15" customHeight="1" x14ac:dyDescent="0.3"/>
    <row r="1968" ht="15" customHeight="1" x14ac:dyDescent="0.3"/>
    <row r="1969" ht="15" customHeight="1" x14ac:dyDescent="0.3"/>
    <row r="1970" ht="15" customHeight="1" x14ac:dyDescent="0.3"/>
    <row r="1971" ht="15" customHeight="1" x14ac:dyDescent="0.3"/>
    <row r="1972" ht="15" customHeight="1" x14ac:dyDescent="0.3"/>
    <row r="1973" ht="15" customHeight="1" x14ac:dyDescent="0.3"/>
    <row r="1974" ht="15" customHeight="1" x14ac:dyDescent="0.3"/>
    <row r="1975" ht="15" customHeight="1" x14ac:dyDescent="0.3"/>
    <row r="1976" ht="15" customHeight="1" x14ac:dyDescent="0.3"/>
    <row r="1977" ht="15" customHeight="1" x14ac:dyDescent="0.3"/>
    <row r="1978" ht="15" customHeight="1" x14ac:dyDescent="0.3"/>
    <row r="1979" ht="15" customHeight="1" x14ac:dyDescent="0.3"/>
    <row r="1980" ht="15" customHeight="1" x14ac:dyDescent="0.3"/>
    <row r="1981" ht="15" customHeight="1" x14ac:dyDescent="0.3"/>
    <row r="1982" ht="15" customHeight="1" x14ac:dyDescent="0.3"/>
    <row r="1983" ht="15" customHeight="1" x14ac:dyDescent="0.3"/>
    <row r="1984" ht="15" customHeight="1" x14ac:dyDescent="0.3"/>
    <row r="1985" ht="15" customHeight="1" x14ac:dyDescent="0.3"/>
    <row r="1986" ht="15" customHeight="1" x14ac:dyDescent="0.3"/>
    <row r="1987" ht="15" customHeight="1" x14ac:dyDescent="0.3"/>
    <row r="1988" ht="15" customHeight="1" x14ac:dyDescent="0.3"/>
    <row r="1989" ht="15" customHeight="1" x14ac:dyDescent="0.3"/>
    <row r="1990" ht="15" customHeight="1" x14ac:dyDescent="0.3"/>
    <row r="1991" ht="15" customHeight="1" x14ac:dyDescent="0.3"/>
    <row r="1992" ht="15" customHeight="1" x14ac:dyDescent="0.3"/>
    <row r="1993" ht="15" customHeight="1" x14ac:dyDescent="0.3"/>
    <row r="1994" ht="15" customHeight="1" x14ac:dyDescent="0.3"/>
    <row r="1995" ht="15" customHeight="1" x14ac:dyDescent="0.3"/>
    <row r="1996" ht="15" customHeight="1" x14ac:dyDescent="0.3"/>
    <row r="1997" ht="15" customHeight="1" x14ac:dyDescent="0.3"/>
    <row r="1998" ht="15" customHeight="1" x14ac:dyDescent="0.3"/>
    <row r="1999" ht="15" customHeight="1" x14ac:dyDescent="0.3"/>
    <row r="2000" ht="15" customHeight="1" x14ac:dyDescent="0.3"/>
    <row r="2001" ht="15" customHeight="1" x14ac:dyDescent="0.3"/>
    <row r="2002" ht="15" customHeight="1" x14ac:dyDescent="0.3"/>
    <row r="2003" ht="15" customHeight="1" x14ac:dyDescent="0.3"/>
    <row r="2004" ht="15" customHeight="1" x14ac:dyDescent="0.3"/>
    <row r="2005" ht="15" customHeight="1" x14ac:dyDescent="0.3"/>
    <row r="2006" ht="15" customHeight="1" x14ac:dyDescent="0.3"/>
    <row r="2007" ht="15" customHeight="1" x14ac:dyDescent="0.3"/>
    <row r="2008" ht="15" customHeight="1" x14ac:dyDescent="0.3"/>
    <row r="2009" ht="15" customHeight="1" x14ac:dyDescent="0.3"/>
    <row r="2010" ht="15" customHeight="1" x14ac:dyDescent="0.3"/>
    <row r="2011" ht="15" customHeight="1" x14ac:dyDescent="0.3"/>
    <row r="2012" ht="15" customHeight="1" x14ac:dyDescent="0.3"/>
    <row r="2013" ht="15" customHeight="1" x14ac:dyDescent="0.3"/>
    <row r="2014" ht="15" customHeight="1" x14ac:dyDescent="0.3"/>
    <row r="2015" ht="15" customHeight="1" x14ac:dyDescent="0.3"/>
    <row r="2016" ht="15" customHeight="1" x14ac:dyDescent="0.3"/>
    <row r="2017" spans="2:33" ht="15" customHeight="1" x14ac:dyDescent="0.3"/>
    <row r="2018" spans="2:33" ht="15" customHeight="1" x14ac:dyDescent="0.3"/>
    <row r="2019" spans="2:33" ht="15" customHeight="1" x14ac:dyDescent="0.3"/>
    <row r="2020" spans="2:33" ht="15" customHeight="1" x14ac:dyDescent="0.3"/>
    <row r="2021" spans="2:33" ht="15" customHeight="1" x14ac:dyDescent="0.3"/>
    <row r="2022" spans="2:33" ht="15" customHeight="1" x14ac:dyDescent="0.3"/>
    <row r="2023" spans="2:33" ht="15" customHeight="1" x14ac:dyDescent="0.3"/>
    <row r="2024" spans="2:33" ht="15" customHeight="1" x14ac:dyDescent="0.3"/>
    <row r="2025" spans="2:33" ht="15" customHeight="1" x14ac:dyDescent="0.3"/>
    <row r="2026" spans="2:33" ht="15" customHeight="1" x14ac:dyDescent="0.3"/>
    <row r="2027" spans="2:33" ht="15" customHeight="1" x14ac:dyDescent="0.3"/>
    <row r="2028" spans="2:33" ht="15" customHeight="1" x14ac:dyDescent="0.3"/>
    <row r="2029" spans="2:33" ht="15" customHeight="1" x14ac:dyDescent="0.3"/>
    <row r="2030" spans="2:33" ht="15" customHeight="1" x14ac:dyDescent="0.3"/>
    <row r="2031" spans="2:33" ht="15" customHeight="1" x14ac:dyDescent="0.3">
      <c r="B2031" s="477"/>
      <c r="C2031" s="477"/>
      <c r="D2031" s="477"/>
      <c r="E2031" s="477"/>
      <c r="F2031" s="477"/>
      <c r="G2031" s="477"/>
      <c r="H2031" s="477"/>
      <c r="I2031" s="477"/>
      <c r="J2031" s="477"/>
      <c r="K2031" s="477"/>
      <c r="L2031" s="477"/>
      <c r="M2031" s="477"/>
      <c r="N2031" s="477"/>
      <c r="O2031" s="477"/>
      <c r="P2031" s="477"/>
      <c r="Q2031" s="477"/>
      <c r="R2031" s="477"/>
      <c r="S2031" s="477"/>
      <c r="T2031" s="477"/>
      <c r="U2031" s="477"/>
      <c r="V2031" s="477"/>
      <c r="W2031" s="477"/>
      <c r="X2031" s="477"/>
      <c r="Y2031" s="477"/>
      <c r="Z2031" s="477"/>
      <c r="AA2031" s="477"/>
      <c r="AB2031" s="477"/>
      <c r="AC2031" s="477"/>
      <c r="AD2031" s="477"/>
      <c r="AE2031" s="477"/>
      <c r="AF2031" s="477"/>
      <c r="AG2031" s="477"/>
    </row>
    <row r="2032" spans="2:33" ht="15" customHeight="1" x14ac:dyDescent="0.3"/>
    <row r="2033" ht="15" customHeight="1" x14ac:dyDescent="0.3"/>
    <row r="2034" ht="15" customHeight="1" x14ac:dyDescent="0.3"/>
    <row r="2035" ht="15" customHeight="1" x14ac:dyDescent="0.3"/>
    <row r="2036" ht="15" customHeight="1" x14ac:dyDescent="0.3"/>
    <row r="2037" ht="15" customHeight="1" x14ac:dyDescent="0.3"/>
    <row r="2038" ht="15" customHeight="1" x14ac:dyDescent="0.3"/>
    <row r="2039" ht="15" customHeight="1" x14ac:dyDescent="0.3"/>
    <row r="2040" ht="15" customHeight="1" x14ac:dyDescent="0.3"/>
    <row r="2041" ht="15" customHeight="1" x14ac:dyDescent="0.3"/>
    <row r="2042" ht="15" customHeight="1" x14ac:dyDescent="0.3"/>
    <row r="2043" ht="15" customHeight="1" x14ac:dyDescent="0.3"/>
    <row r="2044" ht="15" customHeight="1" x14ac:dyDescent="0.3"/>
    <row r="2045" ht="15" customHeight="1" x14ac:dyDescent="0.3"/>
    <row r="2046" ht="15" customHeight="1" x14ac:dyDescent="0.3"/>
    <row r="2047" ht="15" customHeight="1" x14ac:dyDescent="0.3"/>
    <row r="2048" ht="15" customHeight="1" x14ac:dyDescent="0.3"/>
    <row r="2049" ht="15" customHeight="1" x14ac:dyDescent="0.3"/>
    <row r="2050" ht="15" customHeight="1" x14ac:dyDescent="0.3"/>
    <row r="2051" ht="15" customHeight="1" x14ac:dyDescent="0.3"/>
    <row r="2052" ht="15" customHeight="1" x14ac:dyDescent="0.3"/>
    <row r="2053" ht="15" customHeight="1" x14ac:dyDescent="0.3"/>
    <row r="2054" ht="15" customHeight="1" x14ac:dyDescent="0.3"/>
    <row r="2055" ht="15" customHeight="1" x14ac:dyDescent="0.3"/>
    <row r="2056" ht="15" customHeight="1" x14ac:dyDescent="0.3"/>
    <row r="2057" ht="15" customHeight="1" x14ac:dyDescent="0.3"/>
    <row r="2058" ht="15" customHeight="1" x14ac:dyDescent="0.3"/>
    <row r="2059" ht="15" customHeight="1" x14ac:dyDescent="0.3"/>
    <row r="2060" ht="15" customHeight="1" x14ac:dyDescent="0.3"/>
    <row r="2061" ht="15" customHeight="1" x14ac:dyDescent="0.3"/>
    <row r="2062" ht="15" customHeight="1" x14ac:dyDescent="0.3"/>
    <row r="2063" ht="15" customHeight="1" x14ac:dyDescent="0.3"/>
    <row r="2064" ht="15" customHeight="1" x14ac:dyDescent="0.3"/>
    <row r="2065" ht="15" customHeight="1" x14ac:dyDescent="0.3"/>
    <row r="2066" ht="15" customHeight="1" x14ac:dyDescent="0.3"/>
    <row r="2067" ht="15" customHeight="1" x14ac:dyDescent="0.3"/>
    <row r="2068" ht="15" customHeight="1" x14ac:dyDescent="0.3"/>
    <row r="2069" ht="15" customHeight="1" x14ac:dyDescent="0.3"/>
    <row r="2070" ht="15" customHeight="1" x14ac:dyDescent="0.3"/>
    <row r="2071" ht="15" customHeight="1" x14ac:dyDescent="0.3"/>
    <row r="2072" ht="15" customHeight="1" x14ac:dyDescent="0.3"/>
    <row r="2073" ht="15" customHeight="1" x14ac:dyDescent="0.3"/>
    <row r="2074" ht="15" customHeight="1" x14ac:dyDescent="0.3"/>
    <row r="2075" ht="15" customHeight="1" x14ac:dyDescent="0.3"/>
    <row r="2076" ht="15" customHeight="1" x14ac:dyDescent="0.3"/>
    <row r="2077" ht="15" customHeight="1" x14ac:dyDescent="0.3"/>
    <row r="2078" ht="15" customHeight="1" x14ac:dyDescent="0.3"/>
    <row r="2079" ht="15" customHeight="1" x14ac:dyDescent="0.3"/>
    <row r="2080" ht="15" customHeight="1" x14ac:dyDescent="0.3"/>
    <row r="2081" ht="15" customHeight="1" x14ac:dyDescent="0.3"/>
    <row r="2082" ht="15" customHeight="1" x14ac:dyDescent="0.3"/>
    <row r="2083" ht="15" customHeight="1" x14ac:dyDescent="0.3"/>
    <row r="2084" ht="15" customHeight="1" x14ac:dyDescent="0.3"/>
    <row r="2085" ht="15" customHeight="1" x14ac:dyDescent="0.3"/>
    <row r="2086" ht="15" customHeight="1" x14ac:dyDescent="0.3"/>
    <row r="2087" ht="15" customHeight="1" x14ac:dyDescent="0.3"/>
    <row r="2088" ht="15" customHeight="1" x14ac:dyDescent="0.3"/>
    <row r="2089" ht="15" customHeight="1" x14ac:dyDescent="0.3"/>
    <row r="2090" ht="15" customHeight="1" x14ac:dyDescent="0.3"/>
    <row r="2091" ht="15" customHeight="1" x14ac:dyDescent="0.3"/>
    <row r="2092" ht="15" customHeight="1" x14ac:dyDescent="0.3"/>
    <row r="2093" ht="15" customHeight="1" x14ac:dyDescent="0.3"/>
    <row r="2094" ht="15" customHeight="1" x14ac:dyDescent="0.3"/>
    <row r="2095" ht="15" customHeight="1" x14ac:dyDescent="0.3"/>
    <row r="2096" ht="15" customHeight="1" x14ac:dyDescent="0.3"/>
    <row r="2097" ht="15" customHeight="1" x14ac:dyDescent="0.3"/>
    <row r="2098" ht="15" customHeight="1" x14ac:dyDescent="0.3"/>
    <row r="2099" ht="15" customHeight="1" x14ac:dyDescent="0.3"/>
    <row r="2100" ht="15" customHeight="1" x14ac:dyDescent="0.3"/>
    <row r="2101" ht="15" customHeight="1" x14ac:dyDescent="0.3"/>
    <row r="2102" ht="15" customHeight="1" x14ac:dyDescent="0.3"/>
    <row r="2103" ht="15" customHeight="1" x14ac:dyDescent="0.3"/>
    <row r="2104" ht="15" customHeight="1" x14ac:dyDescent="0.3"/>
    <row r="2105" ht="15" customHeight="1" x14ac:dyDescent="0.3"/>
    <row r="2106" ht="15" customHeight="1" x14ac:dyDescent="0.3"/>
    <row r="2107" ht="15" customHeight="1" x14ac:dyDescent="0.3"/>
    <row r="2108" ht="15" customHeight="1" x14ac:dyDescent="0.3"/>
    <row r="2109" ht="15" customHeight="1" x14ac:dyDescent="0.3"/>
    <row r="2110" ht="15" customHeight="1" x14ac:dyDescent="0.3"/>
    <row r="2111" ht="15" customHeight="1" x14ac:dyDescent="0.3"/>
    <row r="2112" ht="15" customHeight="1" x14ac:dyDescent="0.3"/>
    <row r="2113" ht="15" customHeight="1" x14ac:dyDescent="0.3"/>
    <row r="2114" ht="15" customHeight="1" x14ac:dyDescent="0.3"/>
    <row r="2115" ht="15" customHeight="1" x14ac:dyDescent="0.3"/>
    <row r="2116" ht="15" customHeight="1" x14ac:dyDescent="0.3"/>
    <row r="2117" ht="15" customHeight="1" x14ac:dyDescent="0.3"/>
    <row r="2118" ht="15" customHeight="1" x14ac:dyDescent="0.3"/>
    <row r="2119" ht="15" customHeight="1" x14ac:dyDescent="0.3"/>
    <row r="2120" ht="15" customHeight="1" x14ac:dyDescent="0.3"/>
    <row r="2121" ht="15" customHeight="1" x14ac:dyDescent="0.3"/>
    <row r="2122" ht="15" customHeight="1" x14ac:dyDescent="0.3"/>
    <row r="2123" ht="15" customHeight="1" x14ac:dyDescent="0.3"/>
    <row r="2124" ht="15" customHeight="1" x14ac:dyDescent="0.3"/>
    <row r="2125" ht="15" customHeight="1" x14ac:dyDescent="0.3"/>
    <row r="2126" ht="15" customHeight="1" x14ac:dyDescent="0.3"/>
    <row r="2127" ht="15" customHeight="1" x14ac:dyDescent="0.3"/>
    <row r="2128" ht="15" customHeight="1" x14ac:dyDescent="0.3"/>
    <row r="2129" ht="15" customHeight="1" x14ac:dyDescent="0.3"/>
    <row r="2130" ht="15" customHeight="1" x14ac:dyDescent="0.3"/>
    <row r="2131" ht="15" customHeight="1" x14ac:dyDescent="0.3"/>
    <row r="2132" ht="15" customHeight="1" x14ac:dyDescent="0.3"/>
    <row r="2133" ht="15" customHeight="1" x14ac:dyDescent="0.3"/>
    <row r="2134" ht="15" customHeight="1" x14ac:dyDescent="0.3"/>
    <row r="2135" ht="15" customHeight="1" x14ac:dyDescent="0.3"/>
    <row r="2136" ht="15" customHeight="1" x14ac:dyDescent="0.3"/>
    <row r="2137" ht="15" customHeight="1" x14ac:dyDescent="0.3"/>
    <row r="2138" ht="15" customHeight="1" x14ac:dyDescent="0.3"/>
    <row r="2139" ht="15" customHeight="1" x14ac:dyDescent="0.3"/>
    <row r="2140" ht="15" customHeight="1" x14ac:dyDescent="0.3"/>
    <row r="2141" ht="15" customHeight="1" x14ac:dyDescent="0.3"/>
    <row r="2142" ht="15" customHeight="1" x14ac:dyDescent="0.3"/>
    <row r="2143" ht="15" customHeight="1" x14ac:dyDescent="0.3"/>
    <row r="2144" ht="15" customHeight="1" x14ac:dyDescent="0.3"/>
    <row r="2145" spans="2:33" ht="15" customHeight="1" x14ac:dyDescent="0.3"/>
    <row r="2146" spans="2:33" ht="15" customHeight="1" x14ac:dyDescent="0.3"/>
    <row r="2147" spans="2:33" ht="15" customHeight="1" x14ac:dyDescent="0.3"/>
    <row r="2148" spans="2:33" ht="15" customHeight="1" x14ac:dyDescent="0.3"/>
    <row r="2149" spans="2:33" ht="15" customHeight="1" x14ac:dyDescent="0.3"/>
    <row r="2150" spans="2:33" ht="15" customHeight="1" x14ac:dyDescent="0.3"/>
    <row r="2151" spans="2:33" ht="15" customHeight="1" x14ac:dyDescent="0.3"/>
    <row r="2152" spans="2:33" ht="15" customHeight="1" x14ac:dyDescent="0.3"/>
    <row r="2153" spans="2:33" ht="15" customHeight="1" x14ac:dyDescent="0.3">
      <c r="B2153" s="477"/>
      <c r="C2153" s="477"/>
      <c r="D2153" s="477"/>
      <c r="E2153" s="477"/>
      <c r="F2153" s="477"/>
      <c r="G2153" s="477"/>
      <c r="H2153" s="477"/>
      <c r="I2153" s="477"/>
      <c r="J2153" s="477"/>
      <c r="K2153" s="477"/>
      <c r="L2153" s="477"/>
      <c r="M2153" s="477"/>
      <c r="N2153" s="477"/>
      <c r="O2153" s="477"/>
      <c r="P2153" s="477"/>
      <c r="Q2153" s="477"/>
      <c r="R2153" s="477"/>
      <c r="S2153" s="477"/>
      <c r="T2153" s="477"/>
      <c r="U2153" s="477"/>
      <c r="V2153" s="477"/>
      <c r="W2153" s="477"/>
      <c r="X2153" s="477"/>
      <c r="Y2153" s="477"/>
      <c r="Z2153" s="477"/>
      <c r="AA2153" s="477"/>
      <c r="AB2153" s="477"/>
      <c r="AC2153" s="477"/>
      <c r="AD2153" s="477"/>
      <c r="AE2153" s="477"/>
      <c r="AF2153" s="477"/>
      <c r="AG2153" s="477"/>
    </row>
    <row r="2154" spans="2:33" ht="15" customHeight="1" x14ac:dyDescent="0.3"/>
    <row r="2155" spans="2:33" ht="15" customHeight="1" x14ac:dyDescent="0.3"/>
    <row r="2156" spans="2:33" ht="15" customHeight="1" x14ac:dyDescent="0.3"/>
    <row r="2157" spans="2:33" ht="15" customHeight="1" x14ac:dyDescent="0.3"/>
    <row r="2158" spans="2:33" ht="15" customHeight="1" x14ac:dyDescent="0.3"/>
    <row r="2159" spans="2:33" ht="15" customHeight="1" x14ac:dyDescent="0.3"/>
    <row r="2160" spans="2:33" ht="15" customHeight="1" x14ac:dyDescent="0.3"/>
    <row r="2161" ht="15" customHeight="1" x14ac:dyDescent="0.3"/>
    <row r="2162" ht="15" customHeight="1" x14ac:dyDescent="0.3"/>
    <row r="2163" ht="15" customHeight="1" x14ac:dyDescent="0.3"/>
    <row r="2164" ht="15" customHeight="1" x14ac:dyDescent="0.3"/>
    <row r="2165" ht="15" customHeight="1" x14ac:dyDescent="0.3"/>
    <row r="2166" ht="15" customHeight="1" x14ac:dyDescent="0.3"/>
    <row r="2167" ht="15" customHeight="1" x14ac:dyDescent="0.3"/>
    <row r="2168" ht="15" customHeight="1" x14ac:dyDescent="0.3"/>
    <row r="2169" ht="15" customHeight="1" x14ac:dyDescent="0.3"/>
    <row r="2170" ht="15" customHeight="1" x14ac:dyDescent="0.3"/>
    <row r="2171" ht="15" customHeight="1" x14ac:dyDescent="0.3"/>
    <row r="2172" ht="15" customHeight="1" x14ac:dyDescent="0.3"/>
    <row r="2173" ht="15" customHeight="1" x14ac:dyDescent="0.3"/>
    <row r="2174" ht="15" customHeight="1" x14ac:dyDescent="0.3"/>
    <row r="2175" ht="15" customHeight="1" x14ac:dyDescent="0.3"/>
    <row r="2176" ht="15" customHeight="1" x14ac:dyDescent="0.3"/>
    <row r="2177" ht="15" customHeight="1" x14ac:dyDescent="0.3"/>
    <row r="2178" ht="15" customHeight="1" x14ac:dyDescent="0.3"/>
    <row r="2179" ht="15" customHeight="1" x14ac:dyDescent="0.3"/>
    <row r="2180" ht="15" customHeight="1" x14ac:dyDescent="0.3"/>
    <row r="2181" ht="15" customHeight="1" x14ac:dyDescent="0.3"/>
    <row r="2182" ht="15" customHeight="1" x14ac:dyDescent="0.3"/>
    <row r="2183" ht="15" customHeight="1" x14ac:dyDescent="0.3"/>
    <row r="2184" ht="15" customHeight="1" x14ac:dyDescent="0.3"/>
    <row r="2185" ht="15" customHeight="1" x14ac:dyDescent="0.3"/>
    <row r="2186" ht="15" customHeight="1" x14ac:dyDescent="0.3"/>
    <row r="2187" ht="15" customHeight="1" x14ac:dyDescent="0.3"/>
    <row r="2188" ht="15" customHeight="1" x14ac:dyDescent="0.3"/>
    <row r="2189" ht="15" customHeight="1" x14ac:dyDescent="0.3"/>
    <row r="2190" ht="15" customHeight="1" x14ac:dyDescent="0.3"/>
    <row r="2191" ht="15" customHeight="1" x14ac:dyDescent="0.3"/>
    <row r="2192" ht="15" customHeight="1" x14ac:dyDescent="0.3"/>
    <row r="2193" ht="15" customHeight="1" x14ac:dyDescent="0.3"/>
    <row r="2194" ht="15" customHeight="1" x14ac:dyDescent="0.3"/>
    <row r="2195" ht="15" customHeight="1" x14ac:dyDescent="0.3"/>
    <row r="2196" ht="15" customHeight="1" x14ac:dyDescent="0.3"/>
    <row r="2197" ht="15" customHeight="1" x14ac:dyDescent="0.3"/>
    <row r="2198" ht="15" customHeight="1" x14ac:dyDescent="0.3"/>
    <row r="2199" ht="15" customHeight="1" x14ac:dyDescent="0.3"/>
    <row r="2200" ht="15" customHeight="1" x14ac:dyDescent="0.3"/>
    <row r="2201" ht="15" customHeight="1" x14ac:dyDescent="0.3"/>
    <row r="2202" ht="15" customHeight="1" x14ac:dyDescent="0.3"/>
    <row r="2203" ht="15" customHeight="1" x14ac:dyDescent="0.3"/>
    <row r="2204" ht="15" customHeight="1" x14ac:dyDescent="0.3"/>
    <row r="2205" ht="15" customHeight="1" x14ac:dyDescent="0.3"/>
    <row r="2206" ht="15" customHeight="1" x14ac:dyDescent="0.3"/>
    <row r="2207" ht="15" customHeight="1" x14ac:dyDescent="0.3"/>
    <row r="2208" ht="15" customHeight="1" x14ac:dyDescent="0.3"/>
    <row r="2209" ht="15" customHeight="1" x14ac:dyDescent="0.3"/>
    <row r="2210" ht="15" customHeight="1" x14ac:dyDescent="0.3"/>
    <row r="2211" ht="15" customHeight="1" x14ac:dyDescent="0.3"/>
    <row r="2212" ht="15" customHeight="1" x14ac:dyDescent="0.3"/>
    <row r="2213" ht="15" customHeight="1" x14ac:dyDescent="0.3"/>
    <row r="2214" ht="15" customHeight="1" x14ac:dyDescent="0.3"/>
    <row r="2215" ht="15" customHeight="1" x14ac:dyDescent="0.3"/>
    <row r="2216" ht="15" customHeight="1" x14ac:dyDescent="0.3"/>
    <row r="2217" ht="15" customHeight="1" x14ac:dyDescent="0.3"/>
    <row r="2218" ht="15" customHeight="1" x14ac:dyDescent="0.3"/>
    <row r="2219" ht="15" customHeight="1" x14ac:dyDescent="0.3"/>
    <row r="2220" ht="15" customHeight="1" x14ac:dyDescent="0.3"/>
    <row r="2221" ht="15" customHeight="1" x14ac:dyDescent="0.3"/>
    <row r="2222" ht="15" customHeight="1" x14ac:dyDescent="0.3"/>
    <row r="2223" ht="15" customHeight="1" x14ac:dyDescent="0.3"/>
    <row r="2224" ht="15" customHeight="1" x14ac:dyDescent="0.3"/>
    <row r="2225" ht="15" customHeight="1" x14ac:dyDescent="0.3"/>
    <row r="2226" ht="15" customHeight="1" x14ac:dyDescent="0.3"/>
    <row r="2227" ht="15" customHeight="1" x14ac:dyDescent="0.3"/>
    <row r="2228" ht="15" customHeight="1" x14ac:dyDescent="0.3"/>
    <row r="2229" ht="15" customHeight="1" x14ac:dyDescent="0.3"/>
    <row r="2230" ht="15" customHeight="1" x14ac:dyDescent="0.3"/>
    <row r="2231" ht="15" customHeight="1" x14ac:dyDescent="0.3"/>
    <row r="2232" ht="15" customHeight="1" x14ac:dyDescent="0.3"/>
    <row r="2233" ht="15" customHeight="1" x14ac:dyDescent="0.3"/>
    <row r="2234" ht="15" customHeight="1" x14ac:dyDescent="0.3"/>
    <row r="2235" ht="15" customHeight="1" x14ac:dyDescent="0.3"/>
    <row r="2236" ht="15" customHeight="1" x14ac:dyDescent="0.3"/>
    <row r="2237" ht="15" customHeight="1" x14ac:dyDescent="0.3"/>
    <row r="2238" ht="15" customHeight="1" x14ac:dyDescent="0.3"/>
    <row r="2239" ht="15" customHeight="1" x14ac:dyDescent="0.3"/>
    <row r="2240" ht="15" customHeight="1" x14ac:dyDescent="0.3"/>
    <row r="2241" ht="15" customHeight="1" x14ac:dyDescent="0.3"/>
    <row r="2242" ht="15" customHeight="1" x14ac:dyDescent="0.3"/>
    <row r="2243" ht="15" customHeight="1" x14ac:dyDescent="0.3"/>
    <row r="2244" ht="15" customHeight="1" x14ac:dyDescent="0.3"/>
    <row r="2245" ht="15" customHeight="1" x14ac:dyDescent="0.3"/>
    <row r="2246" ht="15" customHeight="1" x14ac:dyDescent="0.3"/>
    <row r="2247" ht="15" customHeight="1" x14ac:dyDescent="0.3"/>
    <row r="2248" ht="15" customHeight="1" x14ac:dyDescent="0.3"/>
    <row r="2249" ht="15" customHeight="1" x14ac:dyDescent="0.3"/>
    <row r="2250" ht="15" customHeight="1" x14ac:dyDescent="0.3"/>
    <row r="2251" ht="15" customHeight="1" x14ac:dyDescent="0.3"/>
    <row r="2252" ht="15" customHeight="1" x14ac:dyDescent="0.3"/>
    <row r="2253" ht="15" customHeight="1" x14ac:dyDescent="0.3"/>
    <row r="2254" ht="15" customHeight="1" x14ac:dyDescent="0.3"/>
    <row r="2255" ht="15" customHeight="1" x14ac:dyDescent="0.3"/>
    <row r="2256" ht="15" customHeight="1" x14ac:dyDescent="0.3"/>
    <row r="2257" ht="15" customHeight="1" x14ac:dyDescent="0.3"/>
    <row r="2258" ht="15" customHeight="1" x14ac:dyDescent="0.3"/>
    <row r="2259" ht="15" customHeight="1" x14ac:dyDescent="0.3"/>
    <row r="2260" ht="15" customHeight="1" x14ac:dyDescent="0.3"/>
    <row r="2261" ht="15" customHeight="1" x14ac:dyDescent="0.3"/>
    <row r="2262" ht="15" customHeight="1" x14ac:dyDescent="0.3"/>
    <row r="2263" ht="15" customHeight="1" x14ac:dyDescent="0.3"/>
    <row r="2264" ht="15" customHeight="1" x14ac:dyDescent="0.3"/>
    <row r="2265" ht="15" customHeight="1" x14ac:dyDescent="0.3"/>
    <row r="2266" ht="15" customHeight="1" x14ac:dyDescent="0.3"/>
    <row r="2267" ht="15" customHeight="1" x14ac:dyDescent="0.3"/>
    <row r="2268" ht="15" customHeight="1" x14ac:dyDescent="0.3"/>
    <row r="2269" ht="15" customHeight="1" x14ac:dyDescent="0.3"/>
    <row r="2270" ht="15" customHeight="1" x14ac:dyDescent="0.3"/>
    <row r="2271" ht="15" customHeight="1" x14ac:dyDescent="0.3"/>
    <row r="2272" ht="15" customHeight="1" x14ac:dyDescent="0.3"/>
    <row r="2273" ht="15" customHeight="1" x14ac:dyDescent="0.3"/>
    <row r="2274" ht="15" customHeight="1" x14ac:dyDescent="0.3"/>
    <row r="2275" ht="15" customHeight="1" x14ac:dyDescent="0.3"/>
    <row r="2276" ht="15" customHeight="1" x14ac:dyDescent="0.3"/>
    <row r="2277" ht="15" customHeight="1" x14ac:dyDescent="0.3"/>
    <row r="2278" ht="15" customHeight="1" x14ac:dyDescent="0.3"/>
    <row r="2279" ht="15" customHeight="1" x14ac:dyDescent="0.3"/>
    <row r="2280" ht="15" customHeight="1" x14ac:dyDescent="0.3"/>
    <row r="2281" ht="15" customHeight="1" x14ac:dyDescent="0.3"/>
    <row r="2282" ht="15" customHeight="1" x14ac:dyDescent="0.3"/>
    <row r="2283" ht="15" customHeight="1" x14ac:dyDescent="0.3"/>
    <row r="2284" ht="15" customHeight="1" x14ac:dyDescent="0.3"/>
    <row r="2285" ht="15" customHeight="1" x14ac:dyDescent="0.3"/>
    <row r="2286" ht="15" customHeight="1" x14ac:dyDescent="0.3"/>
    <row r="2287" ht="15" customHeight="1" x14ac:dyDescent="0.3"/>
    <row r="2288" ht="15" customHeight="1" x14ac:dyDescent="0.3"/>
    <row r="2289" ht="15" customHeight="1" x14ac:dyDescent="0.3"/>
    <row r="2290" ht="15" customHeight="1" x14ac:dyDescent="0.3"/>
    <row r="2291" ht="15" customHeight="1" x14ac:dyDescent="0.3"/>
    <row r="2292" ht="15" customHeight="1" x14ac:dyDescent="0.3"/>
    <row r="2293" ht="15" customHeight="1" x14ac:dyDescent="0.3"/>
    <row r="2294" ht="15" customHeight="1" x14ac:dyDescent="0.3"/>
    <row r="2295" ht="15" customHeight="1" x14ac:dyDescent="0.3"/>
    <row r="2296" ht="15" customHeight="1" x14ac:dyDescent="0.3"/>
    <row r="2297" ht="15" customHeight="1" x14ac:dyDescent="0.3"/>
    <row r="2298" ht="15" customHeight="1" x14ac:dyDescent="0.3"/>
    <row r="2299" ht="15" customHeight="1" x14ac:dyDescent="0.3"/>
    <row r="2300" ht="15" customHeight="1" x14ac:dyDescent="0.3"/>
    <row r="2301" ht="15" customHeight="1" x14ac:dyDescent="0.3"/>
    <row r="2302" ht="15" customHeight="1" x14ac:dyDescent="0.3"/>
    <row r="2303" ht="15" customHeight="1" x14ac:dyDescent="0.3"/>
    <row r="2304" ht="15" customHeight="1" x14ac:dyDescent="0.3"/>
    <row r="2305" spans="2:33" ht="15" customHeight="1" x14ac:dyDescent="0.3"/>
    <row r="2306" spans="2:33" ht="15" customHeight="1" x14ac:dyDescent="0.3"/>
    <row r="2307" spans="2:33" ht="15" customHeight="1" x14ac:dyDescent="0.3"/>
    <row r="2308" spans="2:33" ht="15" customHeight="1" x14ac:dyDescent="0.3"/>
    <row r="2309" spans="2:33" ht="15" customHeight="1" x14ac:dyDescent="0.3"/>
    <row r="2310" spans="2:33" ht="15" customHeight="1" x14ac:dyDescent="0.3"/>
    <row r="2311" spans="2:33" ht="15" customHeight="1" x14ac:dyDescent="0.3"/>
    <row r="2312" spans="2:33" ht="15" customHeight="1" x14ac:dyDescent="0.3"/>
    <row r="2313" spans="2:33" ht="15" customHeight="1" x14ac:dyDescent="0.3"/>
    <row r="2314" spans="2:33" ht="15" customHeight="1" x14ac:dyDescent="0.3"/>
    <row r="2315" spans="2:33" ht="15" customHeight="1" x14ac:dyDescent="0.3"/>
    <row r="2316" spans="2:33" ht="15" customHeight="1" x14ac:dyDescent="0.3"/>
    <row r="2317" spans="2:33" ht="15" customHeight="1" x14ac:dyDescent="0.3">
      <c r="B2317" s="477"/>
      <c r="C2317" s="477"/>
      <c r="D2317" s="477"/>
      <c r="E2317" s="477"/>
      <c r="F2317" s="477"/>
      <c r="G2317" s="477"/>
      <c r="H2317" s="477"/>
      <c r="I2317" s="477"/>
      <c r="J2317" s="477"/>
      <c r="K2317" s="477"/>
      <c r="L2317" s="477"/>
      <c r="M2317" s="477"/>
      <c r="N2317" s="477"/>
      <c r="O2317" s="477"/>
      <c r="P2317" s="477"/>
      <c r="Q2317" s="477"/>
      <c r="R2317" s="477"/>
      <c r="S2317" s="477"/>
      <c r="T2317" s="477"/>
      <c r="U2317" s="477"/>
      <c r="V2317" s="477"/>
      <c r="W2317" s="477"/>
      <c r="X2317" s="477"/>
      <c r="Y2317" s="477"/>
      <c r="Z2317" s="477"/>
      <c r="AA2317" s="477"/>
      <c r="AB2317" s="477"/>
      <c r="AC2317" s="477"/>
      <c r="AD2317" s="477"/>
      <c r="AE2317" s="477"/>
      <c r="AF2317" s="477"/>
      <c r="AG2317" s="477"/>
    </row>
    <row r="2318" spans="2:33" ht="15" customHeight="1" x14ac:dyDescent="0.3"/>
    <row r="2319" spans="2:33" ht="15" customHeight="1" x14ac:dyDescent="0.3"/>
    <row r="2320" spans="2:33" ht="15" customHeight="1" x14ac:dyDescent="0.3"/>
    <row r="2321" ht="15" customHeight="1" x14ac:dyDescent="0.3"/>
    <row r="2322" ht="15" customHeight="1" x14ac:dyDescent="0.3"/>
    <row r="2323" ht="15" customHeight="1" x14ac:dyDescent="0.3"/>
    <row r="2324" ht="15" customHeight="1" x14ac:dyDescent="0.3"/>
    <row r="2325" ht="15" customHeight="1" x14ac:dyDescent="0.3"/>
    <row r="2326" ht="15" customHeight="1" x14ac:dyDescent="0.3"/>
    <row r="2327" ht="15" customHeight="1" x14ac:dyDescent="0.3"/>
    <row r="2328" ht="15" customHeight="1" x14ac:dyDescent="0.3"/>
    <row r="2329" ht="15" customHeight="1" x14ac:dyDescent="0.3"/>
    <row r="2330" ht="15" customHeight="1" x14ac:dyDescent="0.3"/>
    <row r="2331" ht="15" customHeight="1" x14ac:dyDescent="0.3"/>
    <row r="2332" ht="15" customHeight="1" x14ac:dyDescent="0.3"/>
    <row r="2333" ht="15" customHeight="1" x14ac:dyDescent="0.3"/>
    <row r="2334" ht="15" customHeight="1" x14ac:dyDescent="0.3"/>
    <row r="2335" ht="15" customHeight="1" x14ac:dyDescent="0.3"/>
    <row r="2336" ht="15" customHeight="1" x14ac:dyDescent="0.3"/>
    <row r="2337" ht="15" customHeight="1" x14ac:dyDescent="0.3"/>
    <row r="2338" ht="15" customHeight="1" x14ac:dyDescent="0.3"/>
    <row r="2339" ht="15" customHeight="1" x14ac:dyDescent="0.3"/>
    <row r="2340" ht="15" customHeight="1" x14ac:dyDescent="0.3"/>
    <row r="2341" ht="15" customHeight="1" x14ac:dyDescent="0.3"/>
    <row r="2342" ht="15" customHeight="1" x14ac:dyDescent="0.3"/>
    <row r="2343" ht="15" customHeight="1" x14ac:dyDescent="0.3"/>
    <row r="2344" ht="15" customHeight="1" x14ac:dyDescent="0.3"/>
    <row r="2345" ht="15" customHeight="1" x14ac:dyDescent="0.3"/>
    <row r="2346" ht="15" customHeight="1" x14ac:dyDescent="0.3"/>
    <row r="2347" ht="15" customHeight="1" x14ac:dyDescent="0.3"/>
    <row r="2348" ht="15" customHeight="1" x14ac:dyDescent="0.3"/>
    <row r="2349" ht="15" customHeight="1" x14ac:dyDescent="0.3"/>
    <row r="2350" ht="15" customHeight="1" x14ac:dyDescent="0.3"/>
    <row r="2351" ht="15" customHeight="1" x14ac:dyDescent="0.3"/>
    <row r="2352" ht="15" customHeight="1" x14ac:dyDescent="0.3"/>
    <row r="2353" ht="15" customHeight="1" x14ac:dyDescent="0.3"/>
    <row r="2354" ht="15" customHeight="1" x14ac:dyDescent="0.3"/>
    <row r="2355" ht="15" customHeight="1" x14ac:dyDescent="0.3"/>
    <row r="2356" ht="15" customHeight="1" x14ac:dyDescent="0.3"/>
    <row r="2357" ht="15" customHeight="1" x14ac:dyDescent="0.3"/>
    <row r="2358" ht="15" customHeight="1" x14ac:dyDescent="0.3"/>
    <row r="2359" ht="15" customHeight="1" x14ac:dyDescent="0.3"/>
    <row r="2360" ht="15" customHeight="1" x14ac:dyDescent="0.3"/>
    <row r="2361" ht="15" customHeight="1" x14ac:dyDescent="0.3"/>
    <row r="2362" ht="15" customHeight="1" x14ac:dyDescent="0.3"/>
    <row r="2363" ht="15" customHeight="1" x14ac:dyDescent="0.3"/>
    <row r="2364" ht="15" customHeight="1" x14ac:dyDescent="0.3"/>
    <row r="2365" ht="15" customHeight="1" x14ac:dyDescent="0.3"/>
    <row r="2366" ht="15" customHeight="1" x14ac:dyDescent="0.3"/>
    <row r="2367" ht="15" customHeight="1" x14ac:dyDescent="0.3"/>
    <row r="2368" ht="15" customHeight="1" x14ac:dyDescent="0.3"/>
    <row r="2369" ht="15" customHeight="1" x14ac:dyDescent="0.3"/>
    <row r="2370" ht="15" customHeight="1" x14ac:dyDescent="0.3"/>
    <row r="2371" ht="15" customHeight="1" x14ac:dyDescent="0.3"/>
    <row r="2372" ht="15" customHeight="1" x14ac:dyDescent="0.3"/>
    <row r="2373" ht="15" customHeight="1" x14ac:dyDescent="0.3"/>
    <row r="2374" ht="15" customHeight="1" x14ac:dyDescent="0.3"/>
    <row r="2375" ht="15" customHeight="1" x14ac:dyDescent="0.3"/>
    <row r="2376" ht="15" customHeight="1" x14ac:dyDescent="0.3"/>
    <row r="2377" ht="15" customHeight="1" x14ac:dyDescent="0.3"/>
    <row r="2378" ht="15" customHeight="1" x14ac:dyDescent="0.3"/>
    <row r="2379" ht="15" customHeight="1" x14ac:dyDescent="0.3"/>
    <row r="2380" ht="15" customHeight="1" x14ac:dyDescent="0.3"/>
    <row r="2381" ht="15" customHeight="1" x14ac:dyDescent="0.3"/>
    <row r="2382" ht="15" customHeight="1" x14ac:dyDescent="0.3"/>
    <row r="2383" ht="15" customHeight="1" x14ac:dyDescent="0.3"/>
    <row r="2384" ht="15" customHeight="1" x14ac:dyDescent="0.3"/>
    <row r="2385" ht="15" customHeight="1" x14ac:dyDescent="0.3"/>
    <row r="2386" ht="15" customHeight="1" x14ac:dyDescent="0.3"/>
    <row r="2387" ht="15" customHeight="1" x14ac:dyDescent="0.3"/>
    <row r="2388" ht="15" customHeight="1" x14ac:dyDescent="0.3"/>
    <row r="2389" ht="15" customHeight="1" x14ac:dyDescent="0.3"/>
    <row r="2390" ht="15" customHeight="1" x14ac:dyDescent="0.3"/>
    <row r="2391" ht="15" customHeight="1" x14ac:dyDescent="0.3"/>
    <row r="2392" ht="15" customHeight="1" x14ac:dyDescent="0.3"/>
    <row r="2393" ht="15" customHeight="1" x14ac:dyDescent="0.3"/>
    <row r="2394" ht="15" customHeight="1" x14ac:dyDescent="0.3"/>
    <row r="2395" ht="15" customHeight="1" x14ac:dyDescent="0.3"/>
    <row r="2396" ht="15" customHeight="1" x14ac:dyDescent="0.3"/>
    <row r="2397" ht="15" customHeight="1" x14ac:dyDescent="0.3"/>
    <row r="2398" ht="15" customHeight="1" x14ac:dyDescent="0.3"/>
    <row r="2399" ht="15" customHeight="1" x14ac:dyDescent="0.3"/>
    <row r="2400" ht="15" customHeight="1" x14ac:dyDescent="0.3"/>
    <row r="2401" ht="15" customHeight="1" x14ac:dyDescent="0.3"/>
    <row r="2402" ht="15" customHeight="1" x14ac:dyDescent="0.3"/>
    <row r="2403" ht="15" customHeight="1" x14ac:dyDescent="0.3"/>
    <row r="2404" ht="15" customHeight="1" x14ac:dyDescent="0.3"/>
    <row r="2405" ht="15" customHeight="1" x14ac:dyDescent="0.3"/>
    <row r="2406" ht="15" customHeight="1" x14ac:dyDescent="0.3"/>
    <row r="2407" ht="15" customHeight="1" x14ac:dyDescent="0.3"/>
    <row r="2408" ht="15" customHeight="1" x14ac:dyDescent="0.3"/>
    <row r="2409" ht="15" customHeight="1" x14ac:dyDescent="0.3"/>
    <row r="2410" ht="15" customHeight="1" x14ac:dyDescent="0.3"/>
    <row r="2411" ht="15" customHeight="1" x14ac:dyDescent="0.3"/>
    <row r="2412" ht="15" customHeight="1" x14ac:dyDescent="0.3"/>
    <row r="2413" ht="15" customHeight="1" x14ac:dyDescent="0.3"/>
    <row r="2414" ht="15" customHeight="1" x14ac:dyDescent="0.3"/>
    <row r="2415" ht="15" customHeight="1" x14ac:dyDescent="0.3"/>
    <row r="2416" ht="15" customHeight="1" x14ac:dyDescent="0.3"/>
    <row r="2417" spans="2:33" ht="15" customHeight="1" x14ac:dyDescent="0.3"/>
    <row r="2418" spans="2:33" ht="15" customHeight="1" x14ac:dyDescent="0.3"/>
    <row r="2419" spans="2:33" ht="15" customHeight="1" x14ac:dyDescent="0.3">
      <c r="B2419" s="477"/>
      <c r="C2419" s="477"/>
      <c r="D2419" s="477"/>
      <c r="E2419" s="477"/>
      <c r="F2419" s="477"/>
      <c r="G2419" s="477"/>
      <c r="H2419" s="477"/>
      <c r="I2419" s="477"/>
      <c r="J2419" s="477"/>
      <c r="K2419" s="477"/>
      <c r="L2419" s="477"/>
      <c r="M2419" s="477"/>
      <c r="N2419" s="477"/>
      <c r="O2419" s="477"/>
      <c r="P2419" s="477"/>
      <c r="Q2419" s="477"/>
      <c r="R2419" s="477"/>
      <c r="S2419" s="477"/>
      <c r="T2419" s="477"/>
      <c r="U2419" s="477"/>
      <c r="V2419" s="477"/>
      <c r="W2419" s="477"/>
      <c r="X2419" s="477"/>
      <c r="Y2419" s="477"/>
      <c r="Z2419" s="477"/>
      <c r="AA2419" s="477"/>
      <c r="AB2419" s="477"/>
      <c r="AC2419" s="477"/>
      <c r="AD2419" s="477"/>
      <c r="AE2419" s="477"/>
      <c r="AF2419" s="477"/>
      <c r="AG2419" s="477"/>
    </row>
    <row r="2420" spans="2:33" ht="15" customHeight="1" x14ac:dyDescent="0.3"/>
    <row r="2421" spans="2:33" ht="15" customHeight="1" x14ac:dyDescent="0.3"/>
    <row r="2422" spans="2:33" ht="15" customHeight="1" x14ac:dyDescent="0.3"/>
    <row r="2423" spans="2:33" ht="15" customHeight="1" x14ac:dyDescent="0.3"/>
    <row r="2424" spans="2:33" ht="15" customHeight="1" x14ac:dyDescent="0.3"/>
    <row r="2425" spans="2:33" ht="15" customHeight="1" x14ac:dyDescent="0.3"/>
    <row r="2426" spans="2:33" ht="15" customHeight="1" x14ac:dyDescent="0.3"/>
    <row r="2427" spans="2:33" ht="15" customHeight="1" x14ac:dyDescent="0.3"/>
    <row r="2428" spans="2:33" ht="15" customHeight="1" x14ac:dyDescent="0.3"/>
    <row r="2429" spans="2:33" ht="15" customHeight="1" x14ac:dyDescent="0.3"/>
    <row r="2430" spans="2:33" ht="15" customHeight="1" x14ac:dyDescent="0.3"/>
    <row r="2431" spans="2:33" ht="15" customHeight="1" x14ac:dyDescent="0.3"/>
    <row r="2432" spans="2:33" ht="15" customHeight="1" x14ac:dyDescent="0.3"/>
    <row r="2433" ht="15" customHeight="1" x14ac:dyDescent="0.3"/>
    <row r="2434" ht="15" customHeight="1" x14ac:dyDescent="0.3"/>
    <row r="2435" ht="15" customHeight="1" x14ac:dyDescent="0.3"/>
    <row r="2436" ht="15" customHeight="1" x14ac:dyDescent="0.3"/>
    <row r="2437" ht="15" customHeight="1" x14ac:dyDescent="0.3"/>
    <row r="2438" ht="15" customHeight="1" x14ac:dyDescent="0.3"/>
    <row r="2439" ht="15" customHeight="1" x14ac:dyDescent="0.3"/>
    <row r="2440" ht="15" customHeight="1" x14ac:dyDescent="0.3"/>
    <row r="2441" ht="15" customHeight="1" x14ac:dyDescent="0.3"/>
    <row r="2442" ht="15" customHeight="1" x14ac:dyDescent="0.3"/>
    <row r="2443" ht="15" customHeight="1" x14ac:dyDescent="0.3"/>
    <row r="2444" ht="15" customHeight="1" x14ac:dyDescent="0.3"/>
    <row r="2445" ht="15" customHeight="1" x14ac:dyDescent="0.3"/>
    <row r="2446" ht="15" customHeight="1" x14ac:dyDescent="0.3"/>
    <row r="2447" ht="15" customHeight="1" x14ac:dyDescent="0.3"/>
    <row r="2448" ht="15" customHeight="1" x14ac:dyDescent="0.3"/>
    <row r="2449" ht="15" customHeight="1" x14ac:dyDescent="0.3"/>
    <row r="2450" ht="15" customHeight="1" x14ac:dyDescent="0.3"/>
    <row r="2451" ht="15" customHeight="1" x14ac:dyDescent="0.3"/>
    <row r="2452" ht="15" customHeight="1" x14ac:dyDescent="0.3"/>
    <row r="2453" ht="15" customHeight="1" x14ac:dyDescent="0.3"/>
    <row r="2454" ht="15" customHeight="1" x14ac:dyDescent="0.3"/>
    <row r="2455" ht="15" customHeight="1" x14ac:dyDescent="0.3"/>
    <row r="2456" ht="15" customHeight="1" x14ac:dyDescent="0.3"/>
    <row r="2457" ht="15" customHeight="1" x14ac:dyDescent="0.3"/>
    <row r="2458" ht="15" customHeight="1" x14ac:dyDescent="0.3"/>
    <row r="2459" ht="15" customHeight="1" x14ac:dyDescent="0.3"/>
    <row r="2460" ht="15" customHeight="1" x14ac:dyDescent="0.3"/>
    <row r="2461" ht="15" customHeight="1" x14ac:dyDescent="0.3"/>
    <row r="2462" ht="15" customHeight="1" x14ac:dyDescent="0.3"/>
    <row r="2463" ht="15" customHeight="1" x14ac:dyDescent="0.3"/>
    <row r="2464" ht="15" customHeight="1" x14ac:dyDescent="0.3"/>
    <row r="2465" ht="15" customHeight="1" x14ac:dyDescent="0.3"/>
    <row r="2466" ht="15" customHeight="1" x14ac:dyDescent="0.3"/>
    <row r="2467" ht="15" customHeight="1" x14ac:dyDescent="0.3"/>
    <row r="2468" ht="15" customHeight="1" x14ac:dyDescent="0.3"/>
    <row r="2469" ht="15" customHeight="1" x14ac:dyDescent="0.3"/>
    <row r="2470" ht="15" customHeight="1" x14ac:dyDescent="0.3"/>
    <row r="2471" ht="15" customHeight="1" x14ac:dyDescent="0.3"/>
    <row r="2472" ht="15" customHeight="1" x14ac:dyDescent="0.3"/>
    <row r="2473" ht="15" customHeight="1" x14ac:dyDescent="0.3"/>
    <row r="2474" ht="15" customHeight="1" x14ac:dyDescent="0.3"/>
    <row r="2475" ht="15" customHeight="1" x14ac:dyDescent="0.3"/>
    <row r="2476" ht="15" customHeight="1" x14ac:dyDescent="0.3"/>
    <row r="2477" ht="15" customHeight="1" x14ac:dyDescent="0.3"/>
    <row r="2478" ht="15" customHeight="1" x14ac:dyDescent="0.3"/>
    <row r="2479" ht="15" customHeight="1" x14ac:dyDescent="0.3"/>
    <row r="2480" ht="15" customHeight="1" x14ac:dyDescent="0.3"/>
    <row r="2481" ht="15" customHeight="1" x14ac:dyDescent="0.3"/>
    <row r="2482" ht="15" customHeight="1" x14ac:dyDescent="0.3"/>
    <row r="2483" ht="15" customHeight="1" x14ac:dyDescent="0.3"/>
    <row r="2484" ht="15" customHeight="1" x14ac:dyDescent="0.3"/>
    <row r="2485" ht="15" customHeight="1" x14ac:dyDescent="0.3"/>
    <row r="2486" ht="15" customHeight="1" x14ac:dyDescent="0.3"/>
    <row r="2487" ht="15" customHeight="1" x14ac:dyDescent="0.3"/>
    <row r="2488" ht="15" customHeight="1" x14ac:dyDescent="0.3"/>
    <row r="2489" ht="15" customHeight="1" x14ac:dyDescent="0.3"/>
    <row r="2490" ht="15" customHeight="1" x14ac:dyDescent="0.3"/>
    <row r="2491" ht="15" customHeight="1" x14ac:dyDescent="0.3"/>
    <row r="2492" ht="15" customHeight="1" x14ac:dyDescent="0.3"/>
    <row r="2493" ht="15" customHeight="1" x14ac:dyDescent="0.3"/>
    <row r="2494" ht="15" customHeight="1" x14ac:dyDescent="0.3"/>
    <row r="2495" ht="15" customHeight="1" x14ac:dyDescent="0.3"/>
    <row r="2496" ht="15" customHeight="1" x14ac:dyDescent="0.3"/>
    <row r="2497" spans="2:33" ht="15" customHeight="1" x14ac:dyDescent="0.3"/>
    <row r="2498" spans="2:33" ht="15" customHeight="1" x14ac:dyDescent="0.3"/>
    <row r="2499" spans="2:33" ht="15" customHeight="1" x14ac:dyDescent="0.3"/>
    <row r="2500" spans="2:33" ht="15" customHeight="1" x14ac:dyDescent="0.3"/>
    <row r="2501" spans="2:33" ht="15" customHeight="1" x14ac:dyDescent="0.3"/>
    <row r="2502" spans="2:33" ht="15" customHeight="1" x14ac:dyDescent="0.3"/>
    <row r="2503" spans="2:33" ht="15" customHeight="1" x14ac:dyDescent="0.3"/>
    <row r="2504" spans="2:33" ht="15" customHeight="1" x14ac:dyDescent="0.3"/>
    <row r="2505" spans="2:33" ht="15" customHeight="1" x14ac:dyDescent="0.3"/>
    <row r="2506" spans="2:33" ht="15" customHeight="1" x14ac:dyDescent="0.3"/>
    <row r="2507" spans="2:33" ht="15" customHeight="1" x14ac:dyDescent="0.3"/>
    <row r="2508" spans="2:33" ht="15" customHeight="1" x14ac:dyDescent="0.3"/>
    <row r="2509" spans="2:33" ht="15" customHeight="1" x14ac:dyDescent="0.3">
      <c r="B2509" s="477"/>
      <c r="C2509" s="477"/>
      <c r="D2509" s="477"/>
      <c r="E2509" s="477"/>
      <c r="F2509" s="477"/>
      <c r="G2509" s="477"/>
      <c r="H2509" s="477"/>
      <c r="I2509" s="477"/>
      <c r="J2509" s="477"/>
      <c r="K2509" s="477"/>
      <c r="L2509" s="477"/>
      <c r="M2509" s="477"/>
      <c r="N2509" s="477"/>
      <c r="O2509" s="477"/>
      <c r="P2509" s="477"/>
      <c r="Q2509" s="477"/>
      <c r="R2509" s="477"/>
      <c r="S2509" s="477"/>
      <c r="T2509" s="477"/>
      <c r="U2509" s="477"/>
      <c r="V2509" s="477"/>
      <c r="W2509" s="477"/>
      <c r="X2509" s="477"/>
      <c r="Y2509" s="477"/>
      <c r="Z2509" s="477"/>
      <c r="AA2509" s="477"/>
      <c r="AB2509" s="477"/>
      <c r="AC2509" s="477"/>
      <c r="AD2509" s="477"/>
      <c r="AE2509" s="477"/>
      <c r="AF2509" s="477"/>
      <c r="AG2509" s="477"/>
    </row>
    <row r="2510" spans="2:33" ht="15" customHeight="1" x14ac:dyDescent="0.3"/>
    <row r="2511" spans="2:33" ht="15" customHeight="1" x14ac:dyDescent="0.3"/>
    <row r="2512" spans="2:33" ht="15" customHeight="1" x14ac:dyDescent="0.3"/>
    <row r="2513" ht="15" customHeight="1" x14ac:dyDescent="0.3"/>
    <row r="2514" ht="15" customHeight="1" x14ac:dyDescent="0.3"/>
    <row r="2515" ht="15" customHeight="1" x14ac:dyDescent="0.3"/>
    <row r="2516" ht="15" customHeight="1" x14ac:dyDescent="0.3"/>
    <row r="2517" ht="15" customHeight="1" x14ac:dyDescent="0.3"/>
    <row r="2518" ht="15" customHeight="1" x14ac:dyDescent="0.3"/>
    <row r="2519" ht="15" customHeight="1" x14ac:dyDescent="0.3"/>
    <row r="2520" ht="15" customHeight="1" x14ac:dyDescent="0.3"/>
    <row r="2521" ht="15" customHeight="1" x14ac:dyDescent="0.3"/>
    <row r="2522" ht="15" customHeight="1" x14ac:dyDescent="0.3"/>
    <row r="2523" ht="15" customHeight="1" x14ac:dyDescent="0.3"/>
    <row r="2524" ht="15" customHeight="1" x14ac:dyDescent="0.3"/>
    <row r="2525" ht="15" customHeight="1" x14ac:dyDescent="0.3"/>
    <row r="2526" ht="15" customHeight="1" x14ac:dyDescent="0.3"/>
    <row r="2527" ht="15" customHeight="1" x14ac:dyDescent="0.3"/>
    <row r="2528" ht="15" customHeight="1" x14ac:dyDescent="0.3"/>
    <row r="2529" ht="15" customHeight="1" x14ac:dyDescent="0.3"/>
    <row r="2530" ht="15" customHeight="1" x14ac:dyDescent="0.3"/>
    <row r="2531" ht="15" customHeight="1" x14ac:dyDescent="0.3"/>
    <row r="2532" ht="15" customHeight="1" x14ac:dyDescent="0.3"/>
    <row r="2533" ht="15" customHeight="1" x14ac:dyDescent="0.3"/>
    <row r="2534" ht="15" customHeight="1" x14ac:dyDescent="0.3"/>
    <row r="2535" ht="15" customHeight="1" x14ac:dyDescent="0.3"/>
    <row r="2536" ht="15" customHeight="1" x14ac:dyDescent="0.3"/>
    <row r="2537" ht="15" customHeight="1" x14ac:dyDescent="0.3"/>
    <row r="2538" ht="15" customHeight="1" x14ac:dyDescent="0.3"/>
    <row r="2539" ht="15" customHeight="1" x14ac:dyDescent="0.3"/>
    <row r="2540" ht="15" customHeight="1" x14ac:dyDescent="0.3"/>
    <row r="2541" ht="15" customHeight="1" x14ac:dyDescent="0.3"/>
    <row r="2542" ht="15" customHeight="1" x14ac:dyDescent="0.3"/>
    <row r="2543" ht="15" customHeight="1" x14ac:dyDescent="0.3"/>
    <row r="2544" ht="15" customHeight="1" x14ac:dyDescent="0.3"/>
    <row r="2545" ht="15" customHeight="1" x14ac:dyDescent="0.3"/>
    <row r="2546" ht="15" customHeight="1" x14ac:dyDescent="0.3"/>
    <row r="2547" ht="15" customHeight="1" x14ac:dyDescent="0.3"/>
    <row r="2548" ht="15" customHeight="1" x14ac:dyDescent="0.3"/>
    <row r="2549" ht="15" customHeight="1" x14ac:dyDescent="0.3"/>
    <row r="2550" ht="15" customHeight="1" x14ac:dyDescent="0.3"/>
    <row r="2551" ht="15" customHeight="1" x14ac:dyDescent="0.3"/>
    <row r="2552" ht="15" customHeight="1" x14ac:dyDescent="0.3"/>
    <row r="2553" ht="15" customHeight="1" x14ac:dyDescent="0.3"/>
    <row r="2554" ht="15" customHeight="1" x14ac:dyDescent="0.3"/>
    <row r="2555" ht="15" customHeight="1" x14ac:dyDescent="0.3"/>
    <row r="2556" ht="15" customHeight="1" x14ac:dyDescent="0.3"/>
    <row r="2557" ht="15" customHeight="1" x14ac:dyDescent="0.3"/>
    <row r="2558" ht="15" customHeight="1" x14ac:dyDescent="0.3"/>
    <row r="2559" ht="15" customHeight="1" x14ac:dyDescent="0.3"/>
    <row r="2560" ht="15" customHeight="1" x14ac:dyDescent="0.3"/>
    <row r="2561" ht="15" customHeight="1" x14ac:dyDescent="0.3"/>
    <row r="2562" ht="15" customHeight="1" x14ac:dyDescent="0.3"/>
    <row r="2563" ht="15" customHeight="1" x14ac:dyDescent="0.3"/>
    <row r="2564" ht="15" customHeight="1" x14ac:dyDescent="0.3"/>
    <row r="2565" ht="15" customHeight="1" x14ac:dyDescent="0.3"/>
    <row r="2566" ht="15" customHeight="1" x14ac:dyDescent="0.3"/>
    <row r="2567" ht="15" customHeight="1" x14ac:dyDescent="0.3"/>
    <row r="2568" ht="15" customHeight="1" x14ac:dyDescent="0.3"/>
    <row r="2569" ht="15" customHeight="1" x14ac:dyDescent="0.3"/>
    <row r="2570" ht="15" customHeight="1" x14ac:dyDescent="0.3"/>
    <row r="2571" ht="15" customHeight="1" x14ac:dyDescent="0.3"/>
    <row r="2572" ht="15" customHeight="1" x14ac:dyDescent="0.3"/>
    <row r="2573" ht="15" customHeight="1" x14ac:dyDescent="0.3"/>
    <row r="2574" ht="15" customHeight="1" x14ac:dyDescent="0.3"/>
    <row r="2575" ht="15" customHeight="1" x14ac:dyDescent="0.3"/>
    <row r="2576" ht="15" customHeight="1" x14ac:dyDescent="0.3"/>
    <row r="2577" ht="15" customHeight="1" x14ac:dyDescent="0.3"/>
    <row r="2578" ht="15" customHeight="1" x14ac:dyDescent="0.3"/>
    <row r="2579" ht="15" customHeight="1" x14ac:dyDescent="0.3"/>
    <row r="2580" ht="15" customHeight="1" x14ac:dyDescent="0.3"/>
    <row r="2581" ht="15" customHeight="1" x14ac:dyDescent="0.3"/>
    <row r="2582" ht="15" customHeight="1" x14ac:dyDescent="0.3"/>
    <row r="2583" ht="15" customHeight="1" x14ac:dyDescent="0.3"/>
    <row r="2584" ht="15" customHeight="1" x14ac:dyDescent="0.3"/>
    <row r="2585" ht="15" customHeight="1" x14ac:dyDescent="0.3"/>
    <row r="2586" ht="15" customHeight="1" x14ac:dyDescent="0.3"/>
    <row r="2587" ht="15" customHeight="1" x14ac:dyDescent="0.3"/>
    <row r="2588" ht="15" customHeight="1" x14ac:dyDescent="0.3"/>
    <row r="2589" ht="15" customHeight="1" x14ac:dyDescent="0.3"/>
    <row r="2590" ht="15" customHeight="1" x14ac:dyDescent="0.3"/>
    <row r="2591" ht="15" customHeight="1" x14ac:dyDescent="0.3"/>
    <row r="2592" ht="15" customHeight="1" x14ac:dyDescent="0.3"/>
    <row r="2593" spans="2:33" ht="15" customHeight="1" x14ac:dyDescent="0.3"/>
    <row r="2594" spans="2:33" ht="15" customHeight="1" x14ac:dyDescent="0.3"/>
    <row r="2595" spans="2:33" ht="15" customHeight="1" x14ac:dyDescent="0.3"/>
    <row r="2596" spans="2:33" ht="15" customHeight="1" x14ac:dyDescent="0.3"/>
    <row r="2597" spans="2:33" ht="15" customHeight="1" x14ac:dyDescent="0.3"/>
    <row r="2598" spans="2:33" ht="15" customHeight="1" x14ac:dyDescent="0.3">
      <c r="B2598" s="477"/>
      <c r="C2598" s="477"/>
      <c r="D2598" s="477"/>
      <c r="E2598" s="477"/>
      <c r="F2598" s="477"/>
      <c r="G2598" s="477"/>
      <c r="H2598" s="477"/>
      <c r="I2598" s="477"/>
      <c r="J2598" s="477"/>
      <c r="K2598" s="477"/>
      <c r="L2598" s="477"/>
      <c r="M2598" s="477"/>
      <c r="N2598" s="477"/>
      <c r="O2598" s="477"/>
      <c r="P2598" s="477"/>
      <c r="Q2598" s="477"/>
      <c r="R2598" s="477"/>
      <c r="S2598" s="477"/>
      <c r="T2598" s="477"/>
      <c r="U2598" s="477"/>
      <c r="V2598" s="477"/>
      <c r="W2598" s="477"/>
      <c r="X2598" s="477"/>
      <c r="Y2598" s="477"/>
      <c r="Z2598" s="477"/>
      <c r="AA2598" s="477"/>
      <c r="AB2598" s="477"/>
      <c r="AC2598" s="477"/>
      <c r="AD2598" s="477"/>
      <c r="AE2598" s="477"/>
      <c r="AF2598" s="477"/>
      <c r="AG2598" s="477"/>
    </row>
    <row r="2599" spans="2:33" ht="15" customHeight="1" x14ac:dyDescent="0.3"/>
    <row r="2600" spans="2:33" ht="15" customHeight="1" x14ac:dyDescent="0.3"/>
    <row r="2601" spans="2:33" ht="15" customHeight="1" x14ac:dyDescent="0.3"/>
    <row r="2602" spans="2:33" ht="15" customHeight="1" x14ac:dyDescent="0.3"/>
    <row r="2603" spans="2:33" ht="15" customHeight="1" x14ac:dyDescent="0.3"/>
    <row r="2604" spans="2:33" ht="15" customHeight="1" x14ac:dyDescent="0.3"/>
    <row r="2605" spans="2:33" ht="15" customHeight="1" x14ac:dyDescent="0.3"/>
    <row r="2606" spans="2:33" ht="15" customHeight="1" x14ac:dyDescent="0.3"/>
    <row r="2607" spans="2:33" ht="15" customHeight="1" x14ac:dyDescent="0.3"/>
    <row r="2608" spans="2:33" ht="15" customHeight="1" x14ac:dyDescent="0.3"/>
    <row r="2609" ht="15" customHeight="1" x14ac:dyDescent="0.3"/>
    <row r="2610" ht="15" customHeight="1" x14ac:dyDescent="0.3"/>
    <row r="2611" ht="15" customHeight="1" x14ac:dyDescent="0.3"/>
    <row r="2612" ht="15" customHeight="1" x14ac:dyDescent="0.3"/>
    <row r="2613" ht="15" customHeight="1" x14ac:dyDescent="0.3"/>
    <row r="2614" ht="15" customHeight="1" x14ac:dyDescent="0.3"/>
    <row r="2615" ht="15" customHeight="1" x14ac:dyDescent="0.3"/>
    <row r="2616" ht="15" customHeight="1" x14ac:dyDescent="0.3"/>
    <row r="2617" ht="15" customHeight="1" x14ac:dyDescent="0.3"/>
    <row r="2618" ht="15" customHeight="1" x14ac:dyDescent="0.3"/>
    <row r="2619" ht="15" customHeight="1" x14ac:dyDescent="0.3"/>
    <row r="2620" ht="15" customHeight="1" x14ac:dyDescent="0.3"/>
    <row r="2621" ht="15" customHeight="1" x14ac:dyDescent="0.3"/>
    <row r="2622" ht="15" customHeight="1" x14ac:dyDescent="0.3"/>
    <row r="2623" ht="15" customHeight="1" x14ac:dyDescent="0.3"/>
    <row r="2624" ht="15" customHeight="1" x14ac:dyDescent="0.3"/>
    <row r="2625" ht="15" customHeight="1" x14ac:dyDescent="0.3"/>
    <row r="2626" ht="15" customHeight="1" x14ac:dyDescent="0.3"/>
    <row r="2627" ht="15" customHeight="1" x14ac:dyDescent="0.3"/>
    <row r="2628" ht="15" customHeight="1" x14ac:dyDescent="0.3"/>
    <row r="2629" ht="15" customHeight="1" x14ac:dyDescent="0.3"/>
    <row r="2630" ht="15" customHeight="1" x14ac:dyDescent="0.3"/>
    <row r="2631" ht="15" customHeight="1" x14ac:dyDescent="0.3"/>
    <row r="2632" ht="15" customHeight="1" x14ac:dyDescent="0.3"/>
    <row r="2633" ht="15" customHeight="1" x14ac:dyDescent="0.3"/>
    <row r="2634" ht="15" customHeight="1" x14ac:dyDescent="0.3"/>
    <row r="2635" ht="15" customHeight="1" x14ac:dyDescent="0.3"/>
    <row r="2636" ht="15" customHeight="1" x14ac:dyDescent="0.3"/>
    <row r="2637" ht="15" customHeight="1" x14ac:dyDescent="0.3"/>
    <row r="2638" ht="15" customHeight="1" x14ac:dyDescent="0.3"/>
    <row r="2639" ht="15" customHeight="1" x14ac:dyDescent="0.3"/>
    <row r="2640" ht="15" customHeight="1" x14ac:dyDescent="0.3"/>
    <row r="2641" ht="15" customHeight="1" x14ac:dyDescent="0.3"/>
    <row r="2642" ht="15" customHeight="1" x14ac:dyDescent="0.3"/>
    <row r="2643" ht="15" customHeight="1" x14ac:dyDescent="0.3"/>
    <row r="2644" ht="15" customHeight="1" x14ac:dyDescent="0.3"/>
    <row r="2645" ht="15" customHeight="1" x14ac:dyDescent="0.3"/>
    <row r="2646" ht="15" customHeight="1" x14ac:dyDescent="0.3"/>
    <row r="2647" ht="15" customHeight="1" x14ac:dyDescent="0.3"/>
    <row r="2648" ht="15" customHeight="1" x14ac:dyDescent="0.3"/>
    <row r="2649" ht="15" customHeight="1" x14ac:dyDescent="0.3"/>
    <row r="2650" ht="15" customHeight="1" x14ac:dyDescent="0.3"/>
    <row r="2651" ht="15" customHeight="1" x14ac:dyDescent="0.3"/>
    <row r="2652" ht="15" customHeight="1" x14ac:dyDescent="0.3"/>
    <row r="2653" ht="15" customHeight="1" x14ac:dyDescent="0.3"/>
    <row r="2654" ht="15" customHeight="1" x14ac:dyDescent="0.3"/>
    <row r="2655" ht="15" customHeight="1" x14ac:dyDescent="0.3"/>
    <row r="2656" ht="15" customHeight="1" x14ac:dyDescent="0.3"/>
    <row r="2657" ht="15" customHeight="1" x14ac:dyDescent="0.3"/>
    <row r="2658" ht="15" customHeight="1" x14ac:dyDescent="0.3"/>
    <row r="2659" ht="15" customHeight="1" x14ac:dyDescent="0.3"/>
    <row r="2660" ht="15" customHeight="1" x14ac:dyDescent="0.3"/>
    <row r="2661" ht="15" customHeight="1" x14ac:dyDescent="0.3"/>
    <row r="2662" ht="15" customHeight="1" x14ac:dyDescent="0.3"/>
    <row r="2663" ht="15" customHeight="1" x14ac:dyDescent="0.3"/>
    <row r="2664" ht="15" customHeight="1" x14ac:dyDescent="0.3"/>
    <row r="2665" ht="15" customHeight="1" x14ac:dyDescent="0.3"/>
    <row r="2666" ht="15" customHeight="1" x14ac:dyDescent="0.3"/>
    <row r="2667" ht="15" customHeight="1" x14ac:dyDescent="0.3"/>
    <row r="2668" ht="15" customHeight="1" x14ac:dyDescent="0.3"/>
    <row r="2669" ht="15" customHeight="1" x14ac:dyDescent="0.3"/>
    <row r="2670" ht="15" customHeight="1" x14ac:dyDescent="0.3"/>
    <row r="2671" ht="15" customHeight="1" x14ac:dyDescent="0.3"/>
    <row r="2672" ht="15" customHeight="1" x14ac:dyDescent="0.3"/>
    <row r="2673" ht="15" customHeight="1" x14ac:dyDescent="0.3"/>
    <row r="2674" ht="15" customHeight="1" x14ac:dyDescent="0.3"/>
    <row r="2675" ht="15" customHeight="1" x14ac:dyDescent="0.3"/>
    <row r="2676" ht="15" customHeight="1" x14ac:dyDescent="0.3"/>
    <row r="2677" ht="15" customHeight="1" x14ac:dyDescent="0.3"/>
    <row r="2678" ht="15" customHeight="1" x14ac:dyDescent="0.3"/>
    <row r="2679" ht="15" customHeight="1" x14ac:dyDescent="0.3"/>
    <row r="2680" ht="15" customHeight="1" x14ac:dyDescent="0.3"/>
    <row r="2681" ht="15" customHeight="1" x14ac:dyDescent="0.3"/>
    <row r="2682" ht="15" customHeight="1" x14ac:dyDescent="0.3"/>
    <row r="2683" ht="15" customHeight="1" x14ac:dyDescent="0.3"/>
    <row r="2684" ht="15" customHeight="1" x14ac:dyDescent="0.3"/>
    <row r="2685" ht="15" customHeight="1" x14ac:dyDescent="0.3"/>
    <row r="2686" ht="15" customHeight="1" x14ac:dyDescent="0.3"/>
    <row r="2687" ht="15" customHeight="1" x14ac:dyDescent="0.3"/>
    <row r="2688" ht="15" customHeight="1" x14ac:dyDescent="0.3"/>
    <row r="2689" ht="15" customHeight="1" x14ac:dyDescent="0.3"/>
    <row r="2690" ht="15" customHeight="1" x14ac:dyDescent="0.3"/>
    <row r="2691" ht="15" customHeight="1" x14ac:dyDescent="0.3"/>
    <row r="2692" ht="15" customHeight="1" x14ac:dyDescent="0.3"/>
    <row r="2693" ht="15" customHeight="1" x14ac:dyDescent="0.3"/>
    <row r="2694" ht="15" customHeight="1" x14ac:dyDescent="0.3"/>
    <row r="2695" ht="15" customHeight="1" x14ac:dyDescent="0.3"/>
    <row r="2696" ht="15" customHeight="1" x14ac:dyDescent="0.3"/>
    <row r="2697" ht="15" customHeight="1" x14ac:dyDescent="0.3"/>
    <row r="2698" ht="15" customHeight="1" x14ac:dyDescent="0.3"/>
    <row r="2699" ht="15" customHeight="1" x14ac:dyDescent="0.3"/>
    <row r="2700" ht="15" customHeight="1" x14ac:dyDescent="0.3"/>
    <row r="2701" ht="15" customHeight="1" x14ac:dyDescent="0.3"/>
    <row r="2702" ht="15" customHeight="1" x14ac:dyDescent="0.3"/>
    <row r="2703" ht="15" customHeight="1" x14ac:dyDescent="0.3"/>
    <row r="2704" ht="15" customHeight="1" x14ac:dyDescent="0.3"/>
    <row r="2705" spans="2:33" ht="15" customHeight="1" x14ac:dyDescent="0.3"/>
    <row r="2706" spans="2:33" ht="15" customHeight="1" x14ac:dyDescent="0.3"/>
    <row r="2707" spans="2:33" ht="15" customHeight="1" x14ac:dyDescent="0.3"/>
    <row r="2708" spans="2:33" ht="15" customHeight="1" x14ac:dyDescent="0.3"/>
    <row r="2709" spans="2:33" ht="15" customHeight="1" x14ac:dyDescent="0.3"/>
    <row r="2710" spans="2:33" ht="15" customHeight="1" x14ac:dyDescent="0.3"/>
    <row r="2711" spans="2:33" ht="15" customHeight="1" x14ac:dyDescent="0.3"/>
    <row r="2712" spans="2:33" ht="15" customHeight="1" x14ac:dyDescent="0.3"/>
    <row r="2713" spans="2:33" ht="15" customHeight="1" x14ac:dyDescent="0.3"/>
    <row r="2714" spans="2:33" ht="15" customHeight="1" x14ac:dyDescent="0.3"/>
    <row r="2715" spans="2:33" ht="15" customHeight="1" x14ac:dyDescent="0.3"/>
    <row r="2716" spans="2:33" ht="15" customHeight="1" x14ac:dyDescent="0.3"/>
    <row r="2717" spans="2:33" ht="15" customHeight="1" x14ac:dyDescent="0.3"/>
    <row r="2718" spans="2:33" ht="15" customHeight="1" x14ac:dyDescent="0.3"/>
    <row r="2719" spans="2:33" ht="15" customHeight="1" x14ac:dyDescent="0.3">
      <c r="B2719" s="477"/>
      <c r="C2719" s="477"/>
      <c r="D2719" s="477"/>
      <c r="E2719" s="477"/>
      <c r="F2719" s="477"/>
      <c r="G2719" s="477"/>
      <c r="H2719" s="477"/>
      <c r="I2719" s="477"/>
      <c r="J2719" s="477"/>
      <c r="K2719" s="477"/>
      <c r="L2719" s="477"/>
      <c r="M2719" s="477"/>
      <c r="N2719" s="477"/>
      <c r="O2719" s="477"/>
      <c r="P2719" s="477"/>
      <c r="Q2719" s="477"/>
      <c r="R2719" s="477"/>
      <c r="S2719" s="477"/>
      <c r="T2719" s="477"/>
      <c r="U2719" s="477"/>
      <c r="V2719" s="477"/>
      <c r="W2719" s="477"/>
      <c r="X2719" s="477"/>
      <c r="Y2719" s="477"/>
      <c r="Z2719" s="477"/>
      <c r="AA2719" s="477"/>
      <c r="AB2719" s="477"/>
      <c r="AC2719" s="477"/>
      <c r="AD2719" s="477"/>
      <c r="AE2719" s="477"/>
      <c r="AF2719" s="477"/>
      <c r="AG2719" s="477"/>
    </row>
    <row r="2720" spans="2:33" ht="15" customHeight="1" x14ac:dyDescent="0.3"/>
    <row r="2721" ht="15" customHeight="1" x14ac:dyDescent="0.3"/>
    <row r="2722" ht="15" customHeight="1" x14ac:dyDescent="0.3"/>
    <row r="2723" ht="15" customHeight="1" x14ac:dyDescent="0.3"/>
    <row r="2724" ht="15" customHeight="1" x14ac:dyDescent="0.3"/>
    <row r="2725" ht="15" customHeight="1" x14ac:dyDescent="0.3"/>
    <row r="2726" ht="15" customHeight="1" x14ac:dyDescent="0.3"/>
    <row r="2727" ht="15" customHeight="1" x14ac:dyDescent="0.3"/>
    <row r="2728" ht="15" customHeight="1" x14ac:dyDescent="0.3"/>
    <row r="2729" ht="15" customHeight="1" x14ac:dyDescent="0.3"/>
    <row r="2730" ht="15" customHeight="1" x14ac:dyDescent="0.3"/>
    <row r="2731" ht="15" customHeight="1" x14ac:dyDescent="0.3"/>
    <row r="2732" ht="15" customHeight="1" x14ac:dyDescent="0.3"/>
    <row r="2733" ht="15" customHeight="1" x14ac:dyDescent="0.3"/>
    <row r="2734" ht="15" customHeight="1" x14ac:dyDescent="0.3"/>
    <row r="2735" ht="15" customHeight="1" x14ac:dyDescent="0.3"/>
    <row r="2736" ht="15" customHeight="1" x14ac:dyDescent="0.3"/>
    <row r="2737" ht="15" customHeight="1" x14ac:dyDescent="0.3"/>
    <row r="2738" ht="15" customHeight="1" x14ac:dyDescent="0.3"/>
    <row r="2739" ht="15" customHeight="1" x14ac:dyDescent="0.3"/>
    <row r="2740" ht="15" customHeight="1" x14ac:dyDescent="0.3"/>
    <row r="2741" ht="15" customHeight="1" x14ac:dyDescent="0.3"/>
    <row r="2742" ht="15" customHeight="1" x14ac:dyDescent="0.3"/>
    <row r="2743" ht="15" customHeight="1" x14ac:dyDescent="0.3"/>
    <row r="2744" ht="15" customHeight="1" x14ac:dyDescent="0.3"/>
    <row r="2745" ht="15" customHeight="1" x14ac:dyDescent="0.3"/>
    <row r="2746" ht="15" customHeight="1" x14ac:dyDescent="0.3"/>
    <row r="2747" ht="15" customHeight="1" x14ac:dyDescent="0.3"/>
    <row r="2748" ht="15" customHeight="1" x14ac:dyDescent="0.3"/>
    <row r="2749" ht="15" customHeight="1" x14ac:dyDescent="0.3"/>
    <row r="2750" ht="15" customHeight="1" x14ac:dyDescent="0.3"/>
    <row r="2751" ht="15" customHeight="1" x14ac:dyDescent="0.3"/>
    <row r="2752" ht="15" customHeight="1" x14ac:dyDescent="0.3"/>
    <row r="2753" ht="15" customHeight="1" x14ac:dyDescent="0.3"/>
    <row r="2754" ht="15" customHeight="1" x14ac:dyDescent="0.3"/>
    <row r="2755" ht="15" customHeight="1" x14ac:dyDescent="0.3"/>
    <row r="2756" ht="15" customHeight="1" x14ac:dyDescent="0.3"/>
    <row r="2757" ht="15" customHeight="1" x14ac:dyDescent="0.3"/>
    <row r="2758" ht="15" customHeight="1" x14ac:dyDescent="0.3"/>
    <row r="2759" ht="15" customHeight="1" x14ac:dyDescent="0.3"/>
    <row r="2760" ht="15" customHeight="1" x14ac:dyDescent="0.3"/>
    <row r="2761" ht="15" customHeight="1" x14ac:dyDescent="0.3"/>
    <row r="2762" ht="15" customHeight="1" x14ac:dyDescent="0.3"/>
    <row r="2763" ht="15" customHeight="1" x14ac:dyDescent="0.3"/>
    <row r="2764" ht="15" customHeight="1" x14ac:dyDescent="0.3"/>
    <row r="2765" ht="15" customHeight="1" x14ac:dyDescent="0.3"/>
    <row r="2766" ht="15" customHeight="1" x14ac:dyDescent="0.3"/>
    <row r="2767" ht="15" customHeight="1" x14ac:dyDescent="0.3"/>
    <row r="2768" ht="15" customHeight="1" x14ac:dyDescent="0.3"/>
    <row r="2769" ht="15" customHeight="1" x14ac:dyDescent="0.3"/>
    <row r="2770" ht="15" customHeight="1" x14ac:dyDescent="0.3"/>
    <row r="2771" ht="15" customHeight="1" x14ac:dyDescent="0.3"/>
    <row r="2772" ht="15" customHeight="1" x14ac:dyDescent="0.3"/>
    <row r="2773" ht="15" customHeight="1" x14ac:dyDescent="0.3"/>
    <row r="2774" ht="15" customHeight="1" x14ac:dyDescent="0.3"/>
    <row r="2775" ht="15" customHeight="1" x14ac:dyDescent="0.3"/>
    <row r="2776" ht="15" customHeight="1" x14ac:dyDescent="0.3"/>
    <row r="2777" ht="15" customHeight="1" x14ac:dyDescent="0.3"/>
    <row r="2778" ht="15" customHeight="1" x14ac:dyDescent="0.3"/>
    <row r="2779" ht="15" customHeight="1" x14ac:dyDescent="0.3"/>
    <row r="2780" ht="15" customHeight="1" x14ac:dyDescent="0.3"/>
    <row r="2781" ht="15" customHeight="1" x14ac:dyDescent="0.3"/>
    <row r="2782" ht="15" customHeight="1" x14ac:dyDescent="0.3"/>
    <row r="2783" ht="15" customHeight="1" x14ac:dyDescent="0.3"/>
    <row r="2784" ht="15" customHeight="1" x14ac:dyDescent="0.3"/>
    <row r="2785" ht="15" customHeight="1" x14ac:dyDescent="0.3"/>
    <row r="2786" ht="15" customHeight="1" x14ac:dyDescent="0.3"/>
    <row r="2787" ht="15" customHeight="1" x14ac:dyDescent="0.3"/>
    <row r="2788" ht="15" customHeight="1" x14ac:dyDescent="0.3"/>
    <row r="2789" ht="15" customHeight="1" x14ac:dyDescent="0.3"/>
    <row r="2790" ht="15" customHeight="1" x14ac:dyDescent="0.3"/>
    <row r="2791" ht="15" customHeight="1" x14ac:dyDescent="0.3"/>
    <row r="2792" ht="15" customHeight="1" x14ac:dyDescent="0.3"/>
    <row r="2793" ht="15" customHeight="1" x14ac:dyDescent="0.3"/>
    <row r="2794" ht="15" customHeight="1" x14ac:dyDescent="0.3"/>
    <row r="2795" ht="15" customHeight="1" x14ac:dyDescent="0.3"/>
    <row r="2796" ht="15" customHeight="1" x14ac:dyDescent="0.3"/>
    <row r="2797" ht="15" customHeight="1" x14ac:dyDescent="0.3"/>
    <row r="2798" ht="15" customHeight="1" x14ac:dyDescent="0.3"/>
    <row r="2799" ht="15" customHeight="1" x14ac:dyDescent="0.3"/>
    <row r="2800" ht="15" customHeight="1" x14ac:dyDescent="0.3"/>
    <row r="2801" ht="15" customHeight="1" x14ac:dyDescent="0.3"/>
    <row r="2802" ht="15" customHeight="1" x14ac:dyDescent="0.3"/>
    <row r="2803" ht="15" customHeight="1" x14ac:dyDescent="0.3"/>
    <row r="2804" ht="15" customHeight="1" x14ac:dyDescent="0.3"/>
    <row r="2805" ht="15" customHeight="1" x14ac:dyDescent="0.3"/>
    <row r="2806" ht="15" customHeight="1" x14ac:dyDescent="0.3"/>
    <row r="2807" ht="15" customHeight="1" x14ac:dyDescent="0.3"/>
    <row r="2808" ht="15" customHeight="1" x14ac:dyDescent="0.3"/>
    <row r="2809" ht="15" customHeight="1" x14ac:dyDescent="0.3"/>
    <row r="2810" ht="15" customHeight="1" x14ac:dyDescent="0.3"/>
    <row r="2811" ht="15" customHeight="1" x14ac:dyDescent="0.3"/>
    <row r="2812" ht="15" customHeight="1" x14ac:dyDescent="0.3"/>
    <row r="2813" ht="15" customHeight="1" x14ac:dyDescent="0.3"/>
    <row r="2814" ht="15" customHeight="1" x14ac:dyDescent="0.3"/>
    <row r="2815" ht="15" customHeight="1" x14ac:dyDescent="0.3"/>
    <row r="2816" ht="15" customHeight="1" x14ac:dyDescent="0.3"/>
    <row r="2817" ht="15" customHeight="1" x14ac:dyDescent="0.3"/>
    <row r="2818" ht="15" customHeight="1" x14ac:dyDescent="0.3"/>
    <row r="2819" ht="15" customHeight="1" x14ac:dyDescent="0.3"/>
    <row r="2820" ht="15" customHeight="1" x14ac:dyDescent="0.3"/>
    <row r="2821" ht="15" customHeight="1" x14ac:dyDescent="0.3"/>
    <row r="2822" ht="15" customHeight="1" x14ac:dyDescent="0.3"/>
    <row r="2823" ht="15" customHeight="1" x14ac:dyDescent="0.3"/>
    <row r="2824" ht="15" customHeight="1" x14ac:dyDescent="0.3"/>
    <row r="2825" ht="15" customHeight="1" x14ac:dyDescent="0.3"/>
    <row r="2826" ht="15" customHeight="1" x14ac:dyDescent="0.3"/>
    <row r="2827" ht="15" customHeight="1" x14ac:dyDescent="0.3"/>
    <row r="2828" ht="15" customHeight="1" x14ac:dyDescent="0.3"/>
    <row r="2829" ht="15" customHeight="1" x14ac:dyDescent="0.3"/>
    <row r="2830" ht="15" customHeight="1" x14ac:dyDescent="0.3"/>
    <row r="2831" ht="15" customHeight="1" x14ac:dyDescent="0.3"/>
    <row r="2832" ht="15" customHeight="1" x14ac:dyDescent="0.3"/>
    <row r="2833" spans="2:33" ht="15" customHeight="1" x14ac:dyDescent="0.3"/>
    <row r="2834" spans="2:33" ht="15" customHeight="1" x14ac:dyDescent="0.3"/>
    <row r="2835" spans="2:33" ht="15" customHeight="1" x14ac:dyDescent="0.3"/>
    <row r="2836" spans="2:33" ht="15" customHeight="1" x14ac:dyDescent="0.3"/>
    <row r="2837" spans="2:33" ht="15" customHeight="1" x14ac:dyDescent="0.3">
      <c r="B2837" s="477"/>
      <c r="C2837" s="477"/>
      <c r="D2837" s="477"/>
      <c r="E2837" s="477"/>
      <c r="F2837" s="477"/>
      <c r="G2837" s="477"/>
      <c r="H2837" s="477"/>
      <c r="I2837" s="477"/>
      <c r="J2837" s="477"/>
      <c r="K2837" s="477"/>
      <c r="L2837" s="477"/>
      <c r="M2837" s="477"/>
      <c r="N2837" s="477"/>
      <c r="O2837" s="477"/>
      <c r="P2837" s="477"/>
      <c r="Q2837" s="477"/>
      <c r="R2837" s="477"/>
      <c r="S2837" s="477"/>
      <c r="T2837" s="477"/>
      <c r="U2837" s="477"/>
      <c r="V2837" s="477"/>
      <c r="W2837" s="477"/>
      <c r="X2837" s="477"/>
      <c r="Y2837" s="477"/>
      <c r="Z2837" s="477"/>
      <c r="AA2837" s="477"/>
      <c r="AB2837" s="477"/>
      <c r="AC2837" s="477"/>
      <c r="AD2837" s="477"/>
      <c r="AE2837" s="477"/>
      <c r="AF2837" s="477"/>
      <c r="AG2837" s="477"/>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3"/>
  <cols>
    <col min="1" max="1" width="19.7265625" style="37" bestFit="1" customWidth="1"/>
    <col min="2" max="2" width="46.7265625" style="37" customWidth="1"/>
    <col min="3" max="16384" width="8.7265625" style="37"/>
  </cols>
  <sheetData>
    <row r="1" spans="1:33" ht="15" customHeight="1" thickBot="1" x14ac:dyDescent="0.35">
      <c r="B1" s="53" t="s">
        <v>626</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3"/>
    <row r="3" spans="1:33" ht="15" customHeight="1" x14ac:dyDescent="0.3">
      <c r="C3" s="73" t="s">
        <v>489</v>
      </c>
      <c r="D3" s="73" t="s">
        <v>627</v>
      </c>
      <c r="E3" s="55"/>
      <c r="F3" s="55"/>
      <c r="G3" s="55"/>
    </row>
    <row r="4" spans="1:33" ht="15" customHeight="1" x14ac:dyDescent="0.3">
      <c r="C4" s="73" t="s">
        <v>490</v>
      </c>
      <c r="D4" s="73" t="s">
        <v>628</v>
      </c>
      <c r="E4" s="55"/>
      <c r="F4" s="55"/>
      <c r="G4" s="73" t="s">
        <v>607</v>
      </c>
    </row>
    <row r="5" spans="1:33" ht="15" customHeight="1" x14ac:dyDescent="0.3">
      <c r="C5" s="73" t="s">
        <v>491</v>
      </c>
      <c r="D5" s="73" t="s">
        <v>629</v>
      </c>
      <c r="E5" s="55"/>
      <c r="F5" s="55"/>
      <c r="G5" s="55"/>
    </row>
    <row r="6" spans="1:33" ht="15" customHeight="1" x14ac:dyDescent="0.3">
      <c r="C6" s="73" t="s">
        <v>492</v>
      </c>
      <c r="D6" s="55"/>
      <c r="E6" s="73" t="s">
        <v>630</v>
      </c>
      <c r="F6" s="55"/>
      <c r="G6" s="55"/>
    </row>
    <row r="7" spans="1:33" ht="12" x14ac:dyDescent="0.3"/>
    <row r="8" spans="1:33" ht="12" x14ac:dyDescent="0.3"/>
    <row r="9" spans="1:33" ht="12" x14ac:dyDescent="0.3">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35">
      <c r="A10" s="43" t="s">
        <v>429</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604</v>
      </c>
      <c r="AG10" s="38"/>
    </row>
    <row r="11" spans="1:33" ht="15" customHeight="1" x14ac:dyDescent="0.3">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603</v>
      </c>
      <c r="AG11" s="38"/>
    </row>
    <row r="12" spans="1:33" ht="15" customHeight="1" x14ac:dyDescent="0.3">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602</v>
      </c>
      <c r="AG12" s="38"/>
    </row>
    <row r="13" spans="1:33" ht="15" customHeight="1" thickBot="1" x14ac:dyDescent="0.3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631</v>
      </c>
      <c r="AG13" s="38"/>
    </row>
    <row r="14" spans="1:33" ht="15" customHeight="1" thickTop="1" x14ac:dyDescent="0.3">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3">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3">
      <c r="A16" s="43" t="s">
        <v>430</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3">
      <c r="A17" s="43" t="s">
        <v>431</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3">
      <c r="A18" s="43" t="s">
        <v>432</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3">
      <c r="A19" s="43" t="s">
        <v>433</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3">
      <c r="A20" s="43" t="s">
        <v>434</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3">
      <c r="A21" s="43" t="s">
        <v>435</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3">
      <c r="A22" s="43" t="s">
        <v>436</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600</v>
      </c>
      <c r="AG22" s="38"/>
    </row>
    <row r="23" spans="1:33" ht="15" customHeight="1" x14ac:dyDescent="0.3">
      <c r="A23" s="43" t="s">
        <v>437</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3">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3">
      <c r="A25" s="43" t="s">
        <v>438</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3">
      <c r="A26" s="43" t="s">
        <v>439</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3">
      <c r="A27" s="43" t="s">
        <v>440</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3">
      <c r="A28" s="43" t="s">
        <v>441</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3">
      <c r="A29" s="43" t="s">
        <v>442</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3">
      <c r="A30" s="43" t="s">
        <v>443</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3">
      <c r="A31" s="43" t="s">
        <v>444</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600</v>
      </c>
      <c r="AG31" s="38"/>
    </row>
    <row r="32" spans="1:33" ht="12" x14ac:dyDescent="0.3">
      <c r="A32" s="43" t="s">
        <v>445</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3">
      <c r="A33" s="43" t="s">
        <v>446</v>
      </c>
      <c r="B33" s="66" t="s">
        <v>500</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3">
      <c r="A34" s="43" t="s">
        <v>447</v>
      </c>
      <c r="B34" s="66" t="s">
        <v>619</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3">
      <c r="A35" s="43" t="s">
        <v>448</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3">
      <c r="A36" s="43" t="s">
        <v>449</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3">
      <c r="A37" s="43" t="s">
        <v>451</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600</v>
      </c>
      <c r="AG37" s="38"/>
    </row>
    <row r="38" spans="1:33" ht="12" x14ac:dyDescent="0.3">
      <c r="A38" s="43" t="s">
        <v>452</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3">
      <c r="A39" s="43" t="s">
        <v>453</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600</v>
      </c>
      <c r="AG39" s="38"/>
    </row>
    <row r="40" spans="1:33" ht="12" x14ac:dyDescent="0.3">
      <c r="A40" s="43" t="s">
        <v>451</v>
      </c>
      <c r="B40" s="66" t="s">
        <v>647</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3">
      <c r="A41" s="43" t="s">
        <v>452</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3">
      <c r="A42" s="43" t="s">
        <v>453</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3">
      <c r="A43" s="43" t="s">
        <v>455</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3">
      <c r="A44" s="43" t="s">
        <v>456</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3">
      <c r="A45" s="43" t="s">
        <v>457</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600</v>
      </c>
      <c r="AG45" s="38"/>
    </row>
    <row r="46" spans="1:33" ht="12" x14ac:dyDescent="0.3">
      <c r="A46" s="43" t="s">
        <v>458</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600</v>
      </c>
      <c r="AG46" s="38"/>
    </row>
    <row r="47" spans="1:33" ht="12" x14ac:dyDescent="0.3">
      <c r="A47" s="43" t="s">
        <v>459</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600</v>
      </c>
      <c r="AG47" s="38"/>
    </row>
    <row r="48" spans="1:33" ht="12" x14ac:dyDescent="0.3">
      <c r="A48" s="43" t="s">
        <v>460</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600</v>
      </c>
      <c r="AG48" s="38"/>
    </row>
    <row r="49" spans="1:33" ht="12" x14ac:dyDescent="0.3">
      <c r="A49" s="43" t="s">
        <v>461</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3">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3">
      <c r="A51" s="43" t="s">
        <v>462</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3">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3">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3">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3">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3">
      <c r="A56" s="43" t="s">
        <v>463</v>
      </c>
      <c r="B56" s="66" t="s">
        <v>648</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3">
      <c r="A57" s="43" t="s">
        <v>464</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3">
      <c r="A58" s="43" t="s">
        <v>465</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3">
      <c r="A59" s="43" t="s">
        <v>466</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3">
      <c r="A60" s="43" t="s">
        <v>467</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3">
      <c r="A61" s="43" t="s">
        <v>468</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3">
      <c r="A62" s="43" t="s">
        <v>469</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3">
      <c r="A63" s="43" t="s">
        <v>470</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3">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3">
      <c r="A65" s="43" t="s">
        <v>471</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3">
      <c r="A66" s="43" t="s">
        <v>472</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3">
      <c r="A67" s="43" t="s">
        <v>473</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3">
      <c r="A68" s="43" t="s">
        <v>474</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3">
      <c r="A69" s="43" t="s">
        <v>475</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3">
      <c r="A70" s="43" t="s">
        <v>476</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3">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3">
      <c r="A72" s="43" t="s">
        <v>477</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3">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3">
      <c r="A74" s="43" t="s">
        <v>478</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3">
      <c r="A75" s="43" t="s">
        <v>479</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3">
      <c r="A76" s="43" t="s">
        <v>480</v>
      </c>
      <c r="B76" s="66" t="s">
        <v>481</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3">
      <c r="A77" s="43" t="s">
        <v>482</v>
      </c>
      <c r="B77" s="66" t="s">
        <v>483</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3">
      <c r="A78" s="43" t="s">
        <v>484</v>
      </c>
      <c r="B78" s="66" t="s">
        <v>485</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3">
      <c r="A79" s="43" t="s">
        <v>486</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3">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3">
      <c r="A81" s="43" t="s">
        <v>487</v>
      </c>
      <c r="B81" s="66" t="s">
        <v>649</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3">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3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3">
      <c r="B84" s="479" t="s">
        <v>576</v>
      </c>
      <c r="C84" s="480"/>
      <c r="D84" s="480"/>
      <c r="E84" s="480"/>
      <c r="F84" s="480"/>
      <c r="G84" s="480"/>
      <c r="H84" s="480"/>
      <c r="I84" s="480"/>
      <c r="J84" s="480"/>
      <c r="K84" s="480"/>
      <c r="L84" s="480"/>
      <c r="M84" s="480"/>
      <c r="N84" s="480"/>
      <c r="O84" s="480"/>
      <c r="P84" s="480"/>
      <c r="Q84" s="480"/>
      <c r="R84" s="480"/>
      <c r="S84" s="480"/>
      <c r="T84" s="480"/>
      <c r="U84" s="480"/>
      <c r="V84" s="480"/>
      <c r="W84" s="480"/>
      <c r="X84" s="480"/>
      <c r="Y84" s="480"/>
      <c r="Z84" s="480"/>
      <c r="AA84" s="480"/>
      <c r="AB84" s="480"/>
      <c r="AC84" s="480"/>
      <c r="AD84" s="480"/>
      <c r="AE84" s="480"/>
      <c r="AF84" s="480"/>
      <c r="AG84" s="480"/>
      <c r="AH84" s="58"/>
    </row>
    <row r="85" spans="1:34" ht="15" customHeight="1" x14ac:dyDescent="0.3">
      <c r="B85" s="38" t="s">
        <v>650</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3">
      <c r="B86" s="38" t="s">
        <v>560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3">
      <c r="B87" s="38" t="s">
        <v>561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3">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3">
      <c r="B89" s="38" t="s">
        <v>651</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3">
      <c r="B90" s="38" t="s">
        <v>652</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3">
      <c r="B91" s="38" t="s">
        <v>563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3">
      <c r="B92" s="38" t="s">
        <v>564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3">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3">
      <c r="B94" s="38" t="s">
        <v>653</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3">
      <c r="B95" s="38" t="s">
        <v>566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3">
      <c r="B96" s="38" t="s">
        <v>654</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3">
      <c r="B97" s="38" t="s">
        <v>655</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3">
      <c r="B98" s="38" t="s">
        <v>567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3">
      <c r="B99" s="38" t="s">
        <v>568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3">
      <c r="B100" s="38" t="s">
        <v>569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3">
      <c r="B101" s="38" t="s">
        <v>494</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3">
      <c r="B102" s="38" t="s">
        <v>656</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3">
      <c r="B103" s="38" t="s">
        <v>657</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3">
      <c r="B104" s="38" t="s">
        <v>572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3">
      <c r="B105" s="38" t="s">
        <v>573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3">
      <c r="B106" s="38" t="s">
        <v>574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3">
      <c r="B107" s="38" t="s">
        <v>575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3">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3">
      <c r="B109" s="38" t="s">
        <v>543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3">
      <c r="B110" s="38" t="s">
        <v>544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3">
      <c r="B111" s="38" t="s">
        <v>645</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3">
      <c r="B112" s="478" t="s">
        <v>637</v>
      </c>
      <c r="C112" s="478"/>
      <c r="D112" s="478"/>
      <c r="E112" s="478"/>
      <c r="F112" s="478"/>
      <c r="G112" s="478"/>
      <c r="H112" s="478"/>
      <c r="I112" s="478"/>
      <c r="J112" s="478"/>
      <c r="K112" s="478"/>
      <c r="L112" s="478"/>
      <c r="M112" s="478"/>
      <c r="N112" s="478"/>
      <c r="O112" s="478"/>
      <c r="P112" s="478"/>
      <c r="Q112" s="478"/>
      <c r="R112" s="478"/>
      <c r="S112" s="478"/>
      <c r="T112" s="478"/>
      <c r="U112" s="478"/>
      <c r="V112" s="478"/>
      <c r="W112" s="478"/>
      <c r="X112" s="478"/>
      <c r="Y112" s="478"/>
      <c r="Z112" s="478"/>
      <c r="AA112" s="478"/>
      <c r="AB112" s="478"/>
      <c r="AC112" s="478"/>
      <c r="AD112" s="478"/>
      <c r="AE112" s="478"/>
      <c r="AF112" s="478"/>
      <c r="AG112" s="38"/>
    </row>
    <row r="113" spans="2:33" ht="15" customHeight="1" x14ac:dyDescent="0.3">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3">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3">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3">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3">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3">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3">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3">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3">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3">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3">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3">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3">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3">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3">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3">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3">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3">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3">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3">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3">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3">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3">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3">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3">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3">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3">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3">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3">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3">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3">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3">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3">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3">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3">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3">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3">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3">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3">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3">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3">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3">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3">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3">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3">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3">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3">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3">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3">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3">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3">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3">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3">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3">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3">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3">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3">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3">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3">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3">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3">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3">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3">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3">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3">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3">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3">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3">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3">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3">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3">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3">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3">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3">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3">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3">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3">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3">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3">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3">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3">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3">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3">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3">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3">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3">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3">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3">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3">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3">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3">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3">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3">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3">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3">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3">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3">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3">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3">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3">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3">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3">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3">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3">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3">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3">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3">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3">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3">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3">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3">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3">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3">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3">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3">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3">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3">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3">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3">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3">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3">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3">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3">
      <c r="B308" s="477"/>
      <c r="C308" s="477"/>
      <c r="D308" s="477"/>
      <c r="E308" s="477"/>
      <c r="F308" s="477"/>
      <c r="G308" s="477"/>
      <c r="H308" s="477"/>
      <c r="I308" s="477"/>
      <c r="J308" s="477"/>
      <c r="K308" s="477"/>
      <c r="L308" s="477"/>
      <c r="M308" s="477"/>
      <c r="N308" s="477"/>
      <c r="O308" s="477"/>
      <c r="P308" s="477"/>
      <c r="Q308" s="477"/>
      <c r="R308" s="477"/>
      <c r="S308" s="477"/>
      <c r="T308" s="477"/>
      <c r="U308" s="477"/>
      <c r="V308" s="477"/>
      <c r="W308" s="477"/>
      <c r="X308" s="477"/>
      <c r="Y308" s="477"/>
      <c r="Z308" s="477"/>
      <c r="AA308" s="477"/>
      <c r="AB308" s="477"/>
      <c r="AC308" s="477"/>
      <c r="AD308" s="477"/>
      <c r="AE308" s="477"/>
      <c r="AF308" s="477"/>
    </row>
    <row r="511" spans="2:32" ht="15" customHeight="1" x14ac:dyDescent="0.3">
      <c r="B511" s="477"/>
      <c r="C511" s="477"/>
      <c r="D511" s="477"/>
      <c r="E511" s="477"/>
      <c r="F511" s="477"/>
      <c r="G511" s="477"/>
      <c r="H511" s="477"/>
      <c r="I511" s="477"/>
      <c r="J511" s="477"/>
      <c r="K511" s="477"/>
      <c r="L511" s="477"/>
      <c r="M511" s="477"/>
      <c r="N511" s="477"/>
      <c r="O511" s="477"/>
      <c r="P511" s="477"/>
      <c r="Q511" s="477"/>
      <c r="R511" s="477"/>
      <c r="S511" s="477"/>
      <c r="T511" s="477"/>
      <c r="U511" s="477"/>
      <c r="V511" s="477"/>
      <c r="W511" s="477"/>
      <c r="X511" s="477"/>
      <c r="Y511" s="477"/>
      <c r="Z511" s="477"/>
      <c r="AA511" s="477"/>
      <c r="AB511" s="477"/>
      <c r="AC511" s="477"/>
      <c r="AD511" s="477"/>
      <c r="AE511" s="477"/>
      <c r="AF511" s="477"/>
    </row>
    <row r="712" spans="2:32" ht="15" customHeight="1" x14ac:dyDescent="0.3">
      <c r="B712" s="477"/>
      <c r="C712" s="477"/>
      <c r="D712" s="477"/>
      <c r="E712" s="477"/>
      <c r="F712" s="477"/>
      <c r="G712" s="477"/>
      <c r="H712" s="477"/>
      <c r="I712" s="477"/>
      <c r="J712" s="477"/>
      <c r="K712" s="477"/>
      <c r="L712" s="477"/>
      <c r="M712" s="477"/>
      <c r="N712" s="477"/>
      <c r="O712" s="477"/>
      <c r="P712" s="477"/>
      <c r="Q712" s="477"/>
      <c r="R712" s="477"/>
      <c r="S712" s="477"/>
      <c r="T712" s="477"/>
      <c r="U712" s="477"/>
      <c r="V712" s="477"/>
      <c r="W712" s="477"/>
      <c r="X712" s="477"/>
      <c r="Y712" s="477"/>
      <c r="Z712" s="477"/>
      <c r="AA712" s="477"/>
      <c r="AB712" s="477"/>
      <c r="AC712" s="477"/>
      <c r="AD712" s="477"/>
      <c r="AE712" s="477"/>
      <c r="AF712" s="477"/>
    </row>
    <row r="887" spans="2:32" ht="15" customHeight="1" x14ac:dyDescent="0.3">
      <c r="B887" s="477"/>
      <c r="C887" s="477"/>
      <c r="D887" s="477"/>
      <c r="E887" s="477"/>
      <c r="F887" s="477"/>
      <c r="G887" s="477"/>
      <c r="H887" s="477"/>
      <c r="I887" s="477"/>
      <c r="J887" s="477"/>
      <c r="K887" s="477"/>
      <c r="L887" s="477"/>
      <c r="M887" s="477"/>
      <c r="N887" s="477"/>
      <c r="O887" s="477"/>
      <c r="P887" s="477"/>
      <c r="Q887" s="477"/>
      <c r="R887" s="477"/>
      <c r="S887" s="477"/>
      <c r="T887" s="477"/>
      <c r="U887" s="477"/>
      <c r="V887" s="477"/>
      <c r="W887" s="477"/>
      <c r="X887" s="477"/>
      <c r="Y887" s="477"/>
      <c r="Z887" s="477"/>
      <c r="AA887" s="477"/>
      <c r="AB887" s="477"/>
      <c r="AC887" s="477"/>
      <c r="AD887" s="477"/>
      <c r="AE887" s="477"/>
      <c r="AF887" s="477"/>
    </row>
    <row r="1101" spans="2:32" ht="15" customHeight="1" x14ac:dyDescent="0.3">
      <c r="B1101" s="477"/>
      <c r="C1101" s="477"/>
      <c r="D1101" s="477"/>
      <c r="E1101" s="477"/>
      <c r="F1101" s="477"/>
      <c r="G1101" s="477"/>
      <c r="H1101" s="477"/>
      <c r="I1101" s="477"/>
      <c r="J1101" s="477"/>
      <c r="K1101" s="477"/>
      <c r="L1101" s="477"/>
      <c r="M1101" s="477"/>
      <c r="N1101" s="477"/>
      <c r="O1101" s="477"/>
      <c r="P1101" s="477"/>
      <c r="Q1101" s="477"/>
      <c r="R1101" s="477"/>
      <c r="S1101" s="477"/>
      <c r="T1101" s="477"/>
      <c r="U1101" s="477"/>
      <c r="V1101" s="477"/>
      <c r="W1101" s="477"/>
      <c r="X1101" s="477"/>
      <c r="Y1101" s="477"/>
      <c r="Z1101" s="477"/>
      <c r="AA1101" s="477"/>
      <c r="AB1101" s="477"/>
      <c r="AC1101" s="477"/>
      <c r="AD1101" s="477"/>
      <c r="AE1101" s="477"/>
      <c r="AF1101" s="477"/>
    </row>
    <row r="1229" spans="2:32" ht="15" customHeight="1" x14ac:dyDescent="0.3">
      <c r="B1229" s="477"/>
      <c r="C1229" s="477"/>
      <c r="D1229" s="477"/>
      <c r="E1229" s="477"/>
      <c r="F1229" s="477"/>
      <c r="G1229" s="477"/>
      <c r="H1229" s="477"/>
      <c r="I1229" s="477"/>
      <c r="J1229" s="477"/>
      <c r="K1229" s="477"/>
      <c r="L1229" s="477"/>
      <c r="M1229" s="477"/>
      <c r="N1229" s="477"/>
      <c r="O1229" s="477"/>
      <c r="P1229" s="477"/>
      <c r="Q1229" s="477"/>
      <c r="R1229" s="477"/>
      <c r="S1229" s="477"/>
      <c r="T1229" s="477"/>
      <c r="U1229" s="477"/>
      <c r="V1229" s="477"/>
      <c r="W1229" s="477"/>
      <c r="X1229" s="477"/>
      <c r="Y1229" s="477"/>
      <c r="Z1229" s="477"/>
      <c r="AA1229" s="477"/>
      <c r="AB1229" s="477"/>
      <c r="AC1229" s="477"/>
      <c r="AD1229" s="477"/>
      <c r="AE1229" s="477"/>
      <c r="AF1229" s="477"/>
    </row>
    <row r="1390" spans="2:32" ht="15" customHeight="1" x14ac:dyDescent="0.3">
      <c r="B1390" s="477"/>
      <c r="C1390" s="477"/>
      <c r="D1390" s="477"/>
      <c r="E1390" s="477"/>
      <c r="F1390" s="477"/>
      <c r="G1390" s="477"/>
      <c r="H1390" s="477"/>
      <c r="I1390" s="477"/>
      <c r="J1390" s="477"/>
      <c r="K1390" s="477"/>
      <c r="L1390" s="477"/>
      <c r="M1390" s="477"/>
      <c r="N1390" s="477"/>
      <c r="O1390" s="477"/>
      <c r="P1390" s="477"/>
      <c r="Q1390" s="477"/>
      <c r="R1390" s="477"/>
      <c r="S1390" s="477"/>
      <c r="T1390" s="477"/>
      <c r="U1390" s="477"/>
      <c r="V1390" s="477"/>
      <c r="W1390" s="477"/>
      <c r="X1390" s="477"/>
      <c r="Y1390" s="477"/>
      <c r="Z1390" s="477"/>
      <c r="AA1390" s="477"/>
      <c r="AB1390" s="477"/>
      <c r="AC1390" s="477"/>
      <c r="AD1390" s="477"/>
      <c r="AE1390" s="477"/>
      <c r="AF1390" s="477"/>
    </row>
    <row r="1502" spans="2:32" ht="15" customHeight="1" x14ac:dyDescent="0.3">
      <c r="B1502" s="477"/>
      <c r="C1502" s="477"/>
      <c r="D1502" s="477"/>
      <c r="E1502" s="477"/>
      <c r="F1502" s="477"/>
      <c r="G1502" s="477"/>
      <c r="H1502" s="477"/>
      <c r="I1502" s="477"/>
      <c r="J1502" s="477"/>
      <c r="K1502" s="477"/>
      <c r="L1502" s="477"/>
      <c r="M1502" s="477"/>
      <c r="N1502" s="477"/>
      <c r="O1502" s="477"/>
      <c r="P1502" s="477"/>
      <c r="Q1502" s="477"/>
      <c r="R1502" s="477"/>
      <c r="S1502" s="477"/>
      <c r="T1502" s="477"/>
      <c r="U1502" s="477"/>
      <c r="V1502" s="477"/>
      <c r="W1502" s="477"/>
      <c r="X1502" s="477"/>
      <c r="Y1502" s="477"/>
      <c r="Z1502" s="477"/>
      <c r="AA1502" s="477"/>
      <c r="AB1502" s="477"/>
      <c r="AC1502" s="477"/>
      <c r="AD1502" s="477"/>
      <c r="AE1502" s="477"/>
      <c r="AF1502" s="477"/>
    </row>
    <row r="1604" spans="2:32" ht="15" customHeight="1" x14ac:dyDescent="0.3">
      <c r="B1604" s="477"/>
      <c r="C1604" s="477"/>
      <c r="D1604" s="477"/>
      <c r="E1604" s="477"/>
      <c r="F1604" s="477"/>
      <c r="G1604" s="477"/>
      <c r="H1604" s="477"/>
      <c r="I1604" s="477"/>
      <c r="J1604" s="477"/>
      <c r="K1604" s="477"/>
      <c r="L1604" s="477"/>
      <c r="M1604" s="477"/>
      <c r="N1604" s="477"/>
      <c r="O1604" s="477"/>
      <c r="P1604" s="477"/>
      <c r="Q1604" s="477"/>
      <c r="R1604" s="477"/>
      <c r="S1604" s="477"/>
      <c r="T1604" s="477"/>
      <c r="U1604" s="477"/>
      <c r="V1604" s="477"/>
      <c r="W1604" s="477"/>
      <c r="X1604" s="477"/>
      <c r="Y1604" s="477"/>
      <c r="Z1604" s="477"/>
      <c r="AA1604" s="477"/>
      <c r="AB1604" s="477"/>
      <c r="AC1604" s="477"/>
      <c r="AD1604" s="477"/>
      <c r="AE1604" s="477"/>
      <c r="AF1604" s="477"/>
    </row>
    <row r="1699" spans="2:32" ht="15" customHeight="1" x14ac:dyDescent="0.3">
      <c r="B1699" s="477"/>
      <c r="C1699" s="477"/>
      <c r="D1699" s="477"/>
      <c r="E1699" s="477"/>
      <c r="F1699" s="477"/>
      <c r="G1699" s="477"/>
      <c r="H1699" s="477"/>
      <c r="I1699" s="477"/>
      <c r="J1699" s="477"/>
      <c r="K1699" s="477"/>
      <c r="L1699" s="477"/>
      <c r="M1699" s="477"/>
      <c r="N1699" s="477"/>
      <c r="O1699" s="477"/>
      <c r="P1699" s="477"/>
      <c r="Q1699" s="477"/>
      <c r="R1699" s="477"/>
      <c r="S1699" s="477"/>
      <c r="T1699" s="477"/>
      <c r="U1699" s="477"/>
      <c r="V1699" s="477"/>
      <c r="W1699" s="477"/>
      <c r="X1699" s="477"/>
      <c r="Y1699" s="477"/>
      <c r="Z1699" s="477"/>
      <c r="AA1699" s="477"/>
      <c r="AB1699" s="477"/>
      <c r="AC1699" s="477"/>
      <c r="AD1699" s="477"/>
      <c r="AE1699" s="477"/>
      <c r="AF1699" s="477"/>
    </row>
    <row r="1945" spans="2:32" ht="15" customHeight="1" x14ac:dyDescent="0.3">
      <c r="B1945" s="477"/>
      <c r="C1945" s="477"/>
      <c r="D1945" s="477"/>
      <c r="E1945" s="477"/>
      <c r="F1945" s="477"/>
      <c r="G1945" s="477"/>
      <c r="H1945" s="477"/>
      <c r="I1945" s="477"/>
      <c r="J1945" s="477"/>
      <c r="K1945" s="477"/>
      <c r="L1945" s="477"/>
      <c r="M1945" s="477"/>
      <c r="N1945" s="477"/>
      <c r="O1945" s="477"/>
      <c r="P1945" s="477"/>
      <c r="Q1945" s="477"/>
      <c r="R1945" s="477"/>
      <c r="S1945" s="477"/>
      <c r="T1945" s="477"/>
      <c r="U1945" s="477"/>
      <c r="V1945" s="477"/>
      <c r="W1945" s="477"/>
      <c r="X1945" s="477"/>
      <c r="Y1945" s="477"/>
      <c r="Z1945" s="477"/>
      <c r="AA1945" s="477"/>
      <c r="AB1945" s="477"/>
      <c r="AC1945" s="477"/>
      <c r="AD1945" s="477"/>
      <c r="AE1945" s="477"/>
      <c r="AF1945" s="477"/>
    </row>
    <row r="2031" spans="2:32" ht="15" customHeight="1" x14ac:dyDescent="0.3">
      <c r="B2031" s="477"/>
      <c r="C2031" s="477"/>
      <c r="D2031" s="477"/>
      <c r="E2031" s="477"/>
      <c r="F2031" s="477"/>
      <c r="G2031" s="477"/>
      <c r="H2031" s="477"/>
      <c r="I2031" s="477"/>
      <c r="J2031" s="477"/>
      <c r="K2031" s="477"/>
      <c r="L2031" s="477"/>
      <c r="M2031" s="477"/>
      <c r="N2031" s="477"/>
      <c r="O2031" s="477"/>
      <c r="P2031" s="477"/>
      <c r="Q2031" s="477"/>
      <c r="R2031" s="477"/>
      <c r="S2031" s="477"/>
      <c r="T2031" s="477"/>
      <c r="U2031" s="477"/>
      <c r="V2031" s="477"/>
      <c r="W2031" s="477"/>
      <c r="X2031" s="477"/>
      <c r="Y2031" s="477"/>
      <c r="Z2031" s="477"/>
      <c r="AA2031" s="477"/>
      <c r="AB2031" s="477"/>
      <c r="AC2031" s="477"/>
      <c r="AD2031" s="477"/>
      <c r="AE2031" s="477"/>
      <c r="AF2031" s="477"/>
    </row>
    <row r="2153" spans="2:32" ht="15" customHeight="1" x14ac:dyDescent="0.3">
      <c r="B2153" s="477"/>
      <c r="C2153" s="477"/>
      <c r="D2153" s="477"/>
      <c r="E2153" s="477"/>
      <c r="F2153" s="477"/>
      <c r="G2153" s="477"/>
      <c r="H2153" s="477"/>
      <c r="I2153" s="477"/>
      <c r="J2153" s="477"/>
      <c r="K2153" s="477"/>
      <c r="L2153" s="477"/>
      <c r="M2153" s="477"/>
      <c r="N2153" s="477"/>
      <c r="O2153" s="477"/>
      <c r="P2153" s="477"/>
      <c r="Q2153" s="477"/>
      <c r="R2153" s="477"/>
      <c r="S2153" s="477"/>
      <c r="T2153" s="477"/>
      <c r="U2153" s="477"/>
      <c r="V2153" s="477"/>
      <c r="W2153" s="477"/>
      <c r="X2153" s="477"/>
      <c r="Y2153" s="477"/>
      <c r="Z2153" s="477"/>
      <c r="AA2153" s="477"/>
      <c r="AB2153" s="477"/>
      <c r="AC2153" s="477"/>
      <c r="AD2153" s="477"/>
      <c r="AE2153" s="477"/>
      <c r="AF2153" s="477"/>
    </row>
    <row r="2317" spans="2:32" ht="15" customHeight="1" x14ac:dyDescent="0.3">
      <c r="B2317" s="477"/>
      <c r="C2317" s="477"/>
      <c r="D2317" s="477"/>
      <c r="E2317" s="477"/>
      <c r="F2317" s="477"/>
      <c r="G2317" s="477"/>
      <c r="H2317" s="477"/>
      <c r="I2317" s="477"/>
      <c r="J2317" s="477"/>
      <c r="K2317" s="477"/>
      <c r="L2317" s="477"/>
      <c r="M2317" s="477"/>
      <c r="N2317" s="477"/>
      <c r="O2317" s="477"/>
      <c r="P2317" s="477"/>
      <c r="Q2317" s="477"/>
      <c r="R2317" s="477"/>
      <c r="S2317" s="477"/>
      <c r="T2317" s="477"/>
      <c r="U2317" s="477"/>
      <c r="V2317" s="477"/>
      <c r="W2317" s="477"/>
      <c r="X2317" s="477"/>
      <c r="Y2317" s="477"/>
      <c r="Z2317" s="477"/>
      <c r="AA2317" s="477"/>
      <c r="AB2317" s="477"/>
      <c r="AC2317" s="477"/>
      <c r="AD2317" s="477"/>
      <c r="AE2317" s="477"/>
      <c r="AF2317" s="477"/>
    </row>
    <row r="2419" spans="2:32" ht="15" customHeight="1" x14ac:dyDescent="0.3">
      <c r="B2419" s="477"/>
      <c r="C2419" s="477"/>
      <c r="D2419" s="477"/>
      <c r="E2419" s="477"/>
      <c r="F2419" s="477"/>
      <c r="G2419" s="477"/>
      <c r="H2419" s="477"/>
      <c r="I2419" s="477"/>
      <c r="J2419" s="477"/>
      <c r="K2419" s="477"/>
      <c r="L2419" s="477"/>
      <c r="M2419" s="477"/>
      <c r="N2419" s="477"/>
      <c r="O2419" s="477"/>
      <c r="P2419" s="477"/>
      <c r="Q2419" s="477"/>
      <c r="R2419" s="477"/>
      <c r="S2419" s="477"/>
      <c r="T2419" s="477"/>
      <c r="U2419" s="477"/>
      <c r="V2419" s="477"/>
      <c r="W2419" s="477"/>
      <c r="X2419" s="477"/>
      <c r="Y2419" s="477"/>
      <c r="Z2419" s="477"/>
      <c r="AA2419" s="477"/>
      <c r="AB2419" s="477"/>
      <c r="AC2419" s="477"/>
      <c r="AD2419" s="477"/>
      <c r="AE2419" s="477"/>
      <c r="AF2419" s="477"/>
    </row>
    <row r="2509" spans="2:32" ht="15" customHeight="1" x14ac:dyDescent="0.3">
      <c r="B2509" s="477"/>
      <c r="C2509" s="477"/>
      <c r="D2509" s="477"/>
      <c r="E2509" s="477"/>
      <c r="F2509" s="477"/>
      <c r="G2509" s="477"/>
      <c r="H2509" s="477"/>
      <c r="I2509" s="477"/>
      <c r="J2509" s="477"/>
      <c r="K2509" s="477"/>
      <c r="L2509" s="477"/>
      <c r="M2509" s="477"/>
      <c r="N2509" s="477"/>
      <c r="O2509" s="477"/>
      <c r="P2509" s="477"/>
      <c r="Q2509" s="477"/>
      <c r="R2509" s="477"/>
      <c r="S2509" s="477"/>
      <c r="T2509" s="477"/>
      <c r="U2509" s="477"/>
      <c r="V2509" s="477"/>
      <c r="W2509" s="477"/>
      <c r="X2509" s="477"/>
      <c r="Y2509" s="477"/>
      <c r="Z2509" s="477"/>
      <c r="AA2509" s="477"/>
      <c r="AB2509" s="477"/>
      <c r="AC2509" s="477"/>
      <c r="AD2509" s="477"/>
      <c r="AE2509" s="477"/>
      <c r="AF2509" s="477"/>
    </row>
    <row r="2598" spans="2:32" ht="15" customHeight="1" x14ac:dyDescent="0.3">
      <c r="B2598" s="477"/>
      <c r="C2598" s="477"/>
      <c r="D2598" s="477"/>
      <c r="E2598" s="477"/>
      <c r="F2598" s="477"/>
      <c r="G2598" s="477"/>
      <c r="H2598" s="477"/>
      <c r="I2598" s="477"/>
      <c r="J2598" s="477"/>
      <c r="K2598" s="477"/>
      <c r="L2598" s="477"/>
      <c r="M2598" s="477"/>
      <c r="N2598" s="477"/>
      <c r="O2598" s="477"/>
      <c r="P2598" s="477"/>
      <c r="Q2598" s="477"/>
      <c r="R2598" s="477"/>
      <c r="S2598" s="477"/>
      <c r="T2598" s="477"/>
      <c r="U2598" s="477"/>
      <c r="V2598" s="477"/>
      <c r="W2598" s="477"/>
      <c r="X2598" s="477"/>
      <c r="Y2598" s="477"/>
      <c r="Z2598" s="477"/>
      <c r="AA2598" s="477"/>
      <c r="AB2598" s="477"/>
      <c r="AC2598" s="477"/>
      <c r="AD2598" s="477"/>
      <c r="AE2598" s="477"/>
      <c r="AF2598" s="477"/>
    </row>
    <row r="2719" spans="2:32" ht="15" customHeight="1" x14ac:dyDescent="0.3">
      <c r="B2719" s="477"/>
      <c r="C2719" s="477"/>
      <c r="D2719" s="477"/>
      <c r="E2719" s="477"/>
      <c r="F2719" s="477"/>
      <c r="G2719" s="477"/>
      <c r="H2719" s="477"/>
      <c r="I2719" s="477"/>
      <c r="J2719" s="477"/>
      <c r="K2719" s="477"/>
      <c r="L2719" s="477"/>
      <c r="M2719" s="477"/>
      <c r="N2719" s="477"/>
      <c r="O2719" s="477"/>
      <c r="P2719" s="477"/>
      <c r="Q2719" s="477"/>
      <c r="R2719" s="477"/>
      <c r="S2719" s="477"/>
      <c r="T2719" s="477"/>
      <c r="U2719" s="477"/>
      <c r="V2719" s="477"/>
      <c r="W2719" s="477"/>
      <c r="X2719" s="477"/>
      <c r="Y2719" s="477"/>
      <c r="Z2719" s="477"/>
      <c r="AA2719" s="477"/>
      <c r="AB2719" s="477"/>
      <c r="AC2719" s="477"/>
      <c r="AD2719" s="477"/>
      <c r="AE2719" s="477"/>
      <c r="AF2719" s="477"/>
    </row>
    <row r="2837" spans="2:32" ht="15" customHeight="1" x14ac:dyDescent="0.3">
      <c r="B2837" s="477"/>
      <c r="C2837" s="477"/>
      <c r="D2837" s="477"/>
      <c r="E2837" s="477"/>
      <c r="F2837" s="477"/>
      <c r="G2837" s="477"/>
      <c r="H2837" s="477"/>
      <c r="I2837" s="477"/>
      <c r="J2837" s="477"/>
      <c r="K2837" s="477"/>
      <c r="L2837" s="477"/>
      <c r="M2837" s="477"/>
      <c r="N2837" s="477"/>
      <c r="O2837" s="477"/>
      <c r="P2837" s="477"/>
      <c r="Q2837" s="477"/>
      <c r="R2837" s="477"/>
      <c r="S2837" s="477"/>
      <c r="T2837" s="477"/>
      <c r="U2837" s="477"/>
      <c r="V2837" s="477"/>
      <c r="W2837" s="477"/>
      <c r="X2837" s="477"/>
      <c r="Y2837" s="477"/>
      <c r="Z2837" s="477"/>
      <c r="AA2837" s="477"/>
      <c r="AB2837" s="477"/>
      <c r="AC2837" s="477"/>
      <c r="AD2837" s="477"/>
      <c r="AE2837" s="477"/>
      <c r="AF2837" s="477"/>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5" x14ac:dyDescent="0.35"/>
  <cols>
    <col min="1" max="1" width="60.7265625" bestFit="1" customWidth="1"/>
    <col min="2" max="2" width="41.54296875" customWidth="1"/>
    <col min="3" max="3" width="11.7265625" bestFit="1" customWidth="1"/>
    <col min="4" max="4" width="13" bestFit="1" customWidth="1"/>
    <col min="5" max="5" width="12.26953125" bestFit="1" customWidth="1"/>
    <col min="6" max="26" width="9.54296875" bestFit="1" customWidth="1"/>
    <col min="27" max="27" width="12.26953125" bestFit="1" customWidth="1"/>
    <col min="28" max="36" width="9.54296875" bestFit="1" customWidth="1"/>
  </cols>
  <sheetData>
    <row r="1" spans="1:36" x14ac:dyDescent="0.3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35">
      <c r="A2" s="10" t="s">
        <v>308</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3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35">
      <c r="A4" t="s">
        <v>251</v>
      </c>
      <c r="B4" t="s">
        <v>501</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35">
      <c r="A5" t="s">
        <v>586</v>
      </c>
      <c r="D5">
        <f>'Subsidies Paid'!L8*'Monetizing Tax Credit Penalty'!$A$30</f>
        <v>0.20099999999999998</v>
      </c>
      <c r="E5">
        <f>'Subsidies Paid'!M8*'Monetizing Tax Credit Penalty'!$A$30</f>
        <v>0.17419999999999999</v>
      </c>
      <c r="F5" s="122">
        <v>0</v>
      </c>
      <c r="G5" s="122">
        <v>0</v>
      </c>
      <c r="H5" s="122">
        <v>0</v>
      </c>
      <c r="I5" s="122">
        <v>0</v>
      </c>
      <c r="J5" s="122">
        <v>0</v>
      </c>
      <c r="K5" s="122">
        <v>0</v>
      </c>
      <c r="L5" s="122">
        <v>0</v>
      </c>
      <c r="M5" s="122">
        <v>0</v>
      </c>
      <c r="N5" s="122">
        <v>0</v>
      </c>
      <c r="O5" s="122">
        <v>0</v>
      </c>
      <c r="P5" s="122">
        <v>0</v>
      </c>
      <c r="Q5" s="122">
        <v>0</v>
      </c>
      <c r="R5" s="122">
        <v>0</v>
      </c>
      <c r="S5" s="122">
        <v>0</v>
      </c>
      <c r="T5" s="122">
        <v>0</v>
      </c>
      <c r="U5" s="122">
        <v>0</v>
      </c>
      <c r="V5" s="122">
        <v>0</v>
      </c>
      <c r="W5" s="122">
        <v>0</v>
      </c>
      <c r="X5" s="122">
        <v>0</v>
      </c>
      <c r="Y5" s="122">
        <v>0</v>
      </c>
      <c r="Z5" s="122">
        <v>0</v>
      </c>
      <c r="AA5" s="122">
        <v>0</v>
      </c>
      <c r="AB5" s="122">
        <v>0</v>
      </c>
      <c r="AC5" s="122">
        <v>0</v>
      </c>
      <c r="AD5" s="122">
        <v>0</v>
      </c>
      <c r="AE5" s="122">
        <v>0</v>
      </c>
      <c r="AF5" s="122">
        <v>0</v>
      </c>
      <c r="AG5" s="122">
        <v>0</v>
      </c>
    </row>
    <row r="6" spans="1:36" x14ac:dyDescent="0.35">
      <c r="C6" s="481" t="s">
        <v>584</v>
      </c>
      <c r="D6" s="481"/>
      <c r="E6" s="481"/>
      <c r="F6" s="481"/>
      <c r="G6" s="481"/>
      <c r="H6" s="481"/>
    </row>
    <row r="7" spans="1:36" x14ac:dyDescent="0.3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35">
      <c r="A9" s="10" t="s">
        <v>510</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3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35">
      <c r="A11" t="s">
        <v>508</v>
      </c>
      <c r="B11" t="s">
        <v>501</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35">
      <c r="A12" t="s">
        <v>587</v>
      </c>
      <c r="D12">
        <f>'Subsidies Paid'!N9*'Monetizing Tax Credit Penalty'!$A$30</f>
        <v>0.20099999999999998</v>
      </c>
      <c r="E12">
        <f>'Subsidies Paid'!O9*'Monetizing Tax Credit Penalty'!$A$30</f>
        <v>0.20099999999999998</v>
      </c>
      <c r="F12" s="122">
        <v>0</v>
      </c>
      <c r="G12" s="122">
        <v>0</v>
      </c>
      <c r="H12" s="122">
        <v>0</v>
      </c>
      <c r="I12" s="122">
        <v>0</v>
      </c>
      <c r="J12" s="122">
        <v>0</v>
      </c>
      <c r="K12" s="122">
        <v>0</v>
      </c>
      <c r="L12" s="122">
        <v>0</v>
      </c>
      <c r="M12" s="122">
        <v>0</v>
      </c>
      <c r="N12" s="122">
        <v>0</v>
      </c>
      <c r="O12" s="122">
        <v>0</v>
      </c>
      <c r="P12" s="122">
        <v>0</v>
      </c>
      <c r="Q12" s="122">
        <v>0</v>
      </c>
      <c r="R12" s="122">
        <v>0</v>
      </c>
      <c r="S12" s="122">
        <v>0</v>
      </c>
      <c r="T12" s="122">
        <v>0</v>
      </c>
      <c r="U12" s="122">
        <v>0</v>
      </c>
      <c r="V12" s="122">
        <v>0</v>
      </c>
      <c r="W12" s="122">
        <v>0</v>
      </c>
      <c r="X12" s="122">
        <v>0</v>
      </c>
      <c r="Y12" s="122">
        <v>0</v>
      </c>
      <c r="Z12" s="122">
        <v>0</v>
      </c>
      <c r="AA12" s="122">
        <v>0</v>
      </c>
      <c r="AB12" s="122">
        <v>0</v>
      </c>
      <c r="AC12" s="122">
        <v>0</v>
      </c>
      <c r="AD12" s="122">
        <v>0</v>
      </c>
      <c r="AE12" s="122">
        <v>0</v>
      </c>
      <c r="AF12" s="122">
        <v>0</v>
      </c>
      <c r="AG12" s="122">
        <v>0</v>
      </c>
    </row>
    <row r="13" spans="1:36" x14ac:dyDescent="0.35">
      <c r="I13" s="482" t="s">
        <v>585</v>
      </c>
      <c r="J13" s="482"/>
      <c r="K13" s="482"/>
    </row>
    <row r="14" spans="1:36" x14ac:dyDescent="0.35">
      <c r="A14" t="s">
        <v>509</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35">
      <c r="A16" s="10" t="s">
        <v>309</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3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35">
      <c r="A18" t="s">
        <v>253</v>
      </c>
      <c r="B18" t="s">
        <v>501</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35">
      <c r="A19" t="s">
        <v>588</v>
      </c>
      <c r="D19">
        <f>'Subsidies Paid'!L8*'Monetizing Tax Credit Penalty'!$A$30</f>
        <v>0.20099999999999998</v>
      </c>
      <c r="E19">
        <f>'Subsidies Paid'!M8*'Monetizing Tax Credit Penalty'!$A$30</f>
        <v>0.17419999999999999</v>
      </c>
      <c r="F19" s="122">
        <v>0</v>
      </c>
      <c r="G19" s="122">
        <v>0</v>
      </c>
      <c r="H19" s="122">
        <v>0</v>
      </c>
      <c r="I19" s="122">
        <v>0</v>
      </c>
      <c r="J19" s="122">
        <v>0</v>
      </c>
      <c r="K19" s="122">
        <v>0</v>
      </c>
      <c r="L19" s="122">
        <v>0</v>
      </c>
      <c r="M19" s="122">
        <v>0</v>
      </c>
      <c r="N19" s="122">
        <v>0</v>
      </c>
      <c r="O19" s="122">
        <v>0</v>
      </c>
      <c r="P19" s="122">
        <v>0</v>
      </c>
      <c r="Q19" s="122">
        <v>0</v>
      </c>
      <c r="R19" s="122">
        <v>0</v>
      </c>
      <c r="S19" s="122">
        <v>0</v>
      </c>
      <c r="T19" s="122">
        <v>0</v>
      </c>
      <c r="U19" s="122">
        <v>0</v>
      </c>
      <c r="V19" s="122">
        <v>0</v>
      </c>
      <c r="W19" s="122">
        <v>0</v>
      </c>
      <c r="X19" s="122">
        <v>0</v>
      </c>
      <c r="Y19" s="122">
        <v>0</v>
      </c>
      <c r="Z19" s="122">
        <v>0</v>
      </c>
      <c r="AA19" s="122">
        <v>0</v>
      </c>
      <c r="AB19" s="122">
        <v>0</v>
      </c>
      <c r="AC19" s="122">
        <v>0</v>
      </c>
      <c r="AD19" s="122">
        <v>0</v>
      </c>
      <c r="AE19" s="122">
        <v>0</v>
      </c>
      <c r="AF19" s="122">
        <v>0</v>
      </c>
      <c r="AG19" s="122">
        <v>0</v>
      </c>
    </row>
    <row r="20" spans="1:35" x14ac:dyDescent="0.35">
      <c r="C20" s="35"/>
      <c r="D20" s="481" t="s">
        <v>584</v>
      </c>
      <c r="E20" s="481"/>
      <c r="F20" s="481"/>
      <c r="G20" s="481"/>
      <c r="H20" s="481"/>
      <c r="I20" s="481"/>
    </row>
    <row r="21" spans="1:35" x14ac:dyDescent="0.3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35">
      <c r="A23" s="10" t="s">
        <v>310</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3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35">
      <c r="A25" t="s">
        <v>299</v>
      </c>
      <c r="B25" t="s">
        <v>501</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35">
      <c r="A26" t="s">
        <v>589</v>
      </c>
      <c r="D26">
        <f>'Subsidies Paid'!N13*'Monetizing Tax Credit Penalty'!$A$30</f>
        <v>6.699999999999999E-2</v>
      </c>
      <c r="E26">
        <f>'Subsidies Paid'!O13*'Monetizing Tax Credit Penalty'!$A$30</f>
        <v>6.699999999999999E-2</v>
      </c>
      <c r="F26" s="122">
        <v>0</v>
      </c>
      <c r="G26" s="122">
        <v>0</v>
      </c>
      <c r="H26" s="122">
        <v>0</v>
      </c>
      <c r="I26" s="122">
        <v>0</v>
      </c>
      <c r="J26" s="122">
        <v>0</v>
      </c>
      <c r="K26" s="122">
        <v>0</v>
      </c>
      <c r="L26" s="122">
        <v>0</v>
      </c>
      <c r="M26" s="122">
        <v>0</v>
      </c>
      <c r="N26" s="122">
        <v>0</v>
      </c>
      <c r="O26" s="122">
        <v>0</v>
      </c>
      <c r="P26" s="122">
        <v>0</v>
      </c>
      <c r="Q26" s="122">
        <v>0</v>
      </c>
      <c r="R26" s="122">
        <v>0</v>
      </c>
      <c r="S26" s="122">
        <v>0</v>
      </c>
      <c r="T26" s="122">
        <v>0</v>
      </c>
      <c r="U26" s="122">
        <v>0</v>
      </c>
      <c r="V26" s="122">
        <v>0</v>
      </c>
      <c r="W26" s="122">
        <v>0</v>
      </c>
      <c r="X26" s="122">
        <v>0</v>
      </c>
      <c r="Y26" s="122">
        <v>0</v>
      </c>
      <c r="Z26" s="122">
        <v>0</v>
      </c>
      <c r="AA26" s="122">
        <v>0</v>
      </c>
      <c r="AB26" s="122">
        <v>0</v>
      </c>
      <c r="AC26" s="122">
        <v>0</v>
      </c>
      <c r="AD26" s="122">
        <v>0</v>
      </c>
      <c r="AE26" s="122">
        <v>0</v>
      </c>
      <c r="AF26" s="122">
        <v>0</v>
      </c>
      <c r="AG26" s="122">
        <v>0</v>
      </c>
    </row>
    <row r="27" spans="1:35" x14ac:dyDescent="0.3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35">
      <c r="A29" s="13" t="s">
        <v>311</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3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3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35">
      <c r="A32" t="s">
        <v>258</v>
      </c>
      <c r="B32" t="s">
        <v>620</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3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35">
      <c r="A35" s="10" t="s">
        <v>312</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3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3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35">
      <c r="A38" t="s">
        <v>264</v>
      </c>
      <c r="B38" t="s">
        <v>620</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3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3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3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3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3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35">
      <c r="A45" t="s">
        <v>268</v>
      </c>
      <c r="B45" t="s">
        <v>621</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3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35">
      <c r="A48" s="15" t="s">
        <v>247</v>
      </c>
    </row>
    <row r="49" spans="1:35" x14ac:dyDescent="0.3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3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3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3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3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3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35">
      <c r="A56" t="s">
        <v>270</v>
      </c>
      <c r="B56" t="s">
        <v>621</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35">
      <c r="A57" t="s">
        <v>277</v>
      </c>
      <c r="B57" t="s">
        <v>621</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3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35">
      <c r="A60" s="15" t="s">
        <v>31</v>
      </c>
    </row>
    <row r="61" spans="1:35" x14ac:dyDescent="0.3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35">
      <c r="A62" t="s">
        <v>270</v>
      </c>
      <c r="B62" t="s">
        <v>621</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35">
      <c r="A63" t="s">
        <v>277</v>
      </c>
      <c r="B63" t="s">
        <v>621</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3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35">
      <c r="A66" s="15" t="s">
        <v>38</v>
      </c>
    </row>
    <row r="67" spans="1:36" x14ac:dyDescent="0.3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35">
      <c r="A68" t="s">
        <v>270</v>
      </c>
      <c r="B68" t="s">
        <v>621</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35">
      <c r="A69" t="s">
        <v>277</v>
      </c>
      <c r="B69" t="s">
        <v>621</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3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3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3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3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35">
      <c r="A75" t="s">
        <v>279</v>
      </c>
      <c r="B75" t="s">
        <v>622</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3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35">
      <c r="A77" t="s">
        <v>282</v>
      </c>
      <c r="B77" t="s">
        <v>622</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3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35">
      <c r="A80" s="15" t="s">
        <v>30</v>
      </c>
    </row>
    <row r="81" spans="1:36" x14ac:dyDescent="0.3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35">
      <c r="A82" t="s">
        <v>287</v>
      </c>
      <c r="B82" t="s">
        <v>621</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35">
      <c r="A83" t="s">
        <v>279</v>
      </c>
      <c r="B83" t="s">
        <v>622</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3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35">
      <c r="A85" t="s">
        <v>282</v>
      </c>
      <c r="B85" t="s">
        <v>622</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3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35">
      <c r="A88" s="15" t="s">
        <v>31</v>
      </c>
    </row>
    <row r="89" spans="1:36" x14ac:dyDescent="0.3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35">
      <c r="A90" t="s">
        <v>287</v>
      </c>
      <c r="B90" t="s">
        <v>621</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35">
      <c r="A91" t="s">
        <v>279</v>
      </c>
      <c r="B91" t="s">
        <v>622</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3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35">
      <c r="A93" t="s">
        <v>282</v>
      </c>
      <c r="B93" t="s">
        <v>622</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3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35">
      <c r="A96" s="15" t="s">
        <v>38</v>
      </c>
    </row>
    <row r="97" spans="1:36" x14ac:dyDescent="0.3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35">
      <c r="A98" t="s">
        <v>287</v>
      </c>
      <c r="B98" t="s">
        <v>621</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35">
      <c r="A99" t="s">
        <v>279</v>
      </c>
      <c r="B99" t="s">
        <v>622</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3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35">
      <c r="A101" t="s">
        <v>282</v>
      </c>
      <c r="B101" t="s">
        <v>622</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3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35">
      <c r="A104" s="15" t="s">
        <v>250</v>
      </c>
    </row>
    <row r="105" spans="1:36" x14ac:dyDescent="0.35">
      <c r="A105" t="s">
        <v>272</v>
      </c>
      <c r="B105" t="s">
        <v>278</v>
      </c>
      <c r="E105">
        <f>'Subsidies Paid'!H20</f>
        <v>10000000</v>
      </c>
    </row>
    <row r="106" spans="1:36" x14ac:dyDescent="0.35">
      <c r="A106" t="s">
        <v>279</v>
      </c>
      <c r="B106" t="s">
        <v>622</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35">
      <c r="A107" t="s">
        <v>281</v>
      </c>
      <c r="B107" t="s">
        <v>280</v>
      </c>
      <c r="E107">
        <f t="shared" ref="E107" si="153">5.751*10^6</f>
        <v>5751000</v>
      </c>
      <c r="AA107" s="5"/>
      <c r="AB107" s="5"/>
      <c r="AC107" s="5"/>
      <c r="AD107" s="5"/>
      <c r="AE107" s="5"/>
      <c r="AF107" s="5"/>
      <c r="AG107" s="5"/>
      <c r="AH107" s="5"/>
      <c r="AI107" s="5"/>
      <c r="AJ107" s="5"/>
    </row>
    <row r="108" spans="1:36" x14ac:dyDescent="0.35">
      <c r="A108" t="s">
        <v>282</v>
      </c>
      <c r="B108" t="s">
        <v>622</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3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3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3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5" x14ac:dyDescent="0.35"/>
  <cols>
    <col min="1" max="1" width="27.26953125" customWidth="1"/>
    <col min="2" max="2" width="12.54296875" bestFit="1" customWidth="1"/>
  </cols>
  <sheetData>
    <row r="1" spans="1:2" x14ac:dyDescent="0.35">
      <c r="A1" t="s">
        <v>578</v>
      </c>
      <c r="B1">
        <v>10</v>
      </c>
    </row>
    <row r="2" spans="1:2" ht="29" x14ac:dyDescent="0.35">
      <c r="A2" s="36" t="s">
        <v>579</v>
      </c>
      <c r="B2">
        <v>30</v>
      </c>
    </row>
    <row r="3" spans="1:2" ht="29" x14ac:dyDescent="0.35">
      <c r="A3" s="36" t="s">
        <v>580</v>
      </c>
      <c r="B3">
        <v>0.39100000000000001</v>
      </c>
    </row>
    <row r="4" spans="1:2" ht="29" x14ac:dyDescent="0.35">
      <c r="A4" s="36" t="s">
        <v>581</v>
      </c>
      <c r="B4">
        <v>0.48799999999999999</v>
      </c>
    </row>
    <row r="5" spans="1:2" x14ac:dyDescent="0.35">
      <c r="A5" s="36" t="s">
        <v>582</v>
      </c>
      <c r="B5">
        <v>0.03</v>
      </c>
    </row>
    <row r="6" spans="1:2" x14ac:dyDescent="0.35">
      <c r="A6" s="36" t="s">
        <v>583</v>
      </c>
      <c r="B6">
        <v>8760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5" x14ac:dyDescent="0.35"/>
  <sheetData>
    <row r="29" spans="1:1" x14ac:dyDescent="0.35">
      <c r="A29" t="s">
        <v>520</v>
      </c>
    </row>
    <row r="30" spans="1:1" x14ac:dyDescent="0.35">
      <c r="A30">
        <f>1-0.33</f>
        <v>0.66999999999999993</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861CC-B485-43EA-98E1-18A918684B10}">
  <sheetPr>
    <tabColor theme="3"/>
  </sheetPr>
  <dimension ref="A1:AG22"/>
  <sheetViews>
    <sheetView workbookViewId="0">
      <selection activeCell="F22" sqref="F22"/>
    </sheetView>
  </sheetViews>
  <sheetFormatPr defaultColWidth="9.26953125" defaultRowHeight="14.5" x14ac:dyDescent="0.35"/>
  <cols>
    <col min="1" max="1" width="26.54296875" customWidth="1"/>
    <col min="2" max="2" width="11.7265625" bestFit="1" customWidth="1"/>
  </cols>
  <sheetData>
    <row r="1" spans="1:33" x14ac:dyDescent="0.3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3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35">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3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3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3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3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3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3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3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3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3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3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3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3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3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35">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35">
      <c r="A18" t="s">
        <v>978</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35">
      <c r="A19" t="s">
        <v>979</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35">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35">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35">
      <c r="A22" s="123" t="s">
        <v>748</v>
      </c>
      <c r="B22" s="5">
        <f>'Inflation Reduction Act - Hydgn'!B39</f>
        <v>0</v>
      </c>
      <c r="C22" s="5">
        <f>'Inflation Reduction Act - Hydgn'!C39</f>
        <v>0</v>
      </c>
      <c r="D22" s="5">
        <f>'Inflation Reduction Act - Hydgn'!D39</f>
        <v>0</v>
      </c>
      <c r="E22" s="5">
        <f>'Inflation Reduction Act - Hydgn'!E39</f>
        <v>0</v>
      </c>
      <c r="F22" s="5">
        <f>'Inflation Reduction Act - Hydgn'!F39</f>
        <v>4.9370741187354737E-6</v>
      </c>
      <c r="G22" s="5">
        <f>'Inflation Reduction Act - Hydgn'!G39</f>
        <v>4.9370741187354737E-6</v>
      </c>
      <c r="H22" s="5">
        <f>'Inflation Reduction Act - Hydgn'!H39</f>
        <v>4.9370741187354737E-6</v>
      </c>
      <c r="I22" s="5">
        <f>'Inflation Reduction Act - Hydgn'!I39</f>
        <v>4.9370741187354737E-6</v>
      </c>
      <c r="J22" s="5">
        <f>'Inflation Reduction Act - Hydgn'!J39</f>
        <v>4.9370741187354737E-6</v>
      </c>
      <c r="K22" s="5">
        <f>'Inflation Reduction Act - Hydgn'!K39</f>
        <v>4.9370741187354737E-6</v>
      </c>
      <c r="L22" s="5">
        <f>'Inflation Reduction Act - Hydgn'!L39</f>
        <v>4.9370741187354737E-6</v>
      </c>
      <c r="M22" s="5">
        <f>'Inflation Reduction Act - Hydgn'!M39</f>
        <v>4.9370741187354737E-6</v>
      </c>
      <c r="N22" s="5">
        <f>'Inflation Reduction Act - Hydgn'!N39</f>
        <v>4.9370741187354737E-6</v>
      </c>
      <c r="O22" s="5">
        <f>'Inflation Reduction Act - Hydgn'!O39</f>
        <v>4.9370741187354737E-6</v>
      </c>
      <c r="P22" s="5">
        <f>'Inflation Reduction Act - Hydgn'!P39</f>
        <v>4.3199398538935397E-6</v>
      </c>
      <c r="Q22" s="5">
        <f>'Inflation Reduction Act - Hydgn'!Q39</f>
        <v>3.7028055890516053E-6</v>
      </c>
      <c r="R22" s="5">
        <f>'Inflation Reduction Act - Hydgn'!R39</f>
        <v>3.0856713242096708E-6</v>
      </c>
      <c r="S22" s="5">
        <f>'Inflation Reduction Act - Hydgn'!S39</f>
        <v>2.4685370593677368E-6</v>
      </c>
      <c r="T22" s="5">
        <f>'Inflation Reduction Act - Hydgn'!T39</f>
        <v>1.8514027945258026E-6</v>
      </c>
      <c r="U22" s="5">
        <f>'Inflation Reduction Act - Hydgn'!U39</f>
        <v>1.2342685296838684E-6</v>
      </c>
      <c r="V22" s="5">
        <f>'Inflation Reduction Act - Hydgn'!V39</f>
        <v>6.1713426484193368E-7</v>
      </c>
      <c r="W22" s="5">
        <f>'Inflation Reduction Act - Hydgn'!W39</f>
        <v>0</v>
      </c>
      <c r="X22" s="5">
        <f>'Inflation Reduction Act - Hydgn'!X39</f>
        <v>0</v>
      </c>
      <c r="Y22" s="5">
        <f>'Inflation Reduction Act - Hydgn'!Y39</f>
        <v>0</v>
      </c>
      <c r="Z22" s="5">
        <f>'Inflation Reduction Act - Hydgn'!Z39</f>
        <v>0</v>
      </c>
      <c r="AA22" s="5">
        <f>'Inflation Reduction Act - Hydgn'!AA39</f>
        <v>0</v>
      </c>
      <c r="AB22" s="5">
        <f>'Inflation Reduction Act - Hydgn'!AB39</f>
        <v>0</v>
      </c>
      <c r="AC22" s="5">
        <f>'Inflation Reduction Act - Hydgn'!AC39</f>
        <v>0</v>
      </c>
      <c r="AD22" s="5">
        <f>'Inflation Reduction Act - Hydgn'!AD39</f>
        <v>0</v>
      </c>
      <c r="AE22" s="5">
        <f>'Inflation Reduction Act - Hydgn'!AE39</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0592-54B6-4B27-8585-A3877C6EBC50}">
  <sheetPr>
    <tabColor theme="3"/>
  </sheetPr>
  <dimension ref="A1:AG22"/>
  <sheetViews>
    <sheetView topLeftCell="E1" workbookViewId="0">
      <selection activeCell="B22" sqref="B22:AE22"/>
    </sheetView>
  </sheetViews>
  <sheetFormatPr defaultColWidth="9.26953125" defaultRowHeight="14.5" x14ac:dyDescent="0.35"/>
  <cols>
    <col min="1" max="1" width="26.54296875" customWidth="1"/>
    <col min="2" max="2" width="11.7265625" bestFit="1" customWidth="1"/>
  </cols>
  <sheetData>
    <row r="1" spans="1:33" x14ac:dyDescent="0.3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3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35">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3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3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3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3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3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3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3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3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3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3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3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3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3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35">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35">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35">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35">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35">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35">
      <c r="A22" s="123" t="s">
        <v>748</v>
      </c>
      <c r="B22" s="5">
        <f>'Inflation Reduction Act - Hydgn'!B38</f>
        <v>0</v>
      </c>
      <c r="C22" s="5">
        <f>'Inflation Reduction Act - Hydgn'!C38</f>
        <v>0</v>
      </c>
      <c r="D22" s="5">
        <f>'Inflation Reduction Act - Hydgn'!D38</f>
        <v>0</v>
      </c>
      <c r="E22" s="5">
        <f>'Inflation Reduction Act - Hydgn'!E38</f>
        <v>0</v>
      </c>
      <c r="F22" s="5">
        <f>'Inflation Reduction Act - Hydgn'!F38</f>
        <v>4.9370741187354737E-6</v>
      </c>
      <c r="G22" s="5">
        <f>'Inflation Reduction Act - Hydgn'!G38</f>
        <v>4.9370741187354737E-6</v>
      </c>
      <c r="H22" s="5">
        <f>'Inflation Reduction Act - Hydgn'!H38</f>
        <v>4.9370741187354737E-6</v>
      </c>
      <c r="I22" s="5">
        <f>'Inflation Reduction Act - Hydgn'!I38</f>
        <v>4.9370741187354737E-6</v>
      </c>
      <c r="J22" s="5">
        <f>'Inflation Reduction Act - Hydgn'!J38</f>
        <v>4.9370741187354737E-6</v>
      </c>
      <c r="K22" s="5">
        <f>'Inflation Reduction Act - Hydgn'!K38</f>
        <v>4.9370741187354737E-6</v>
      </c>
      <c r="L22" s="5">
        <f>'Inflation Reduction Act - Hydgn'!L38</f>
        <v>4.9370741187354737E-6</v>
      </c>
      <c r="M22" s="5">
        <f>'Inflation Reduction Act - Hydgn'!M38</f>
        <v>4.9370741187354737E-6</v>
      </c>
      <c r="N22" s="5">
        <f>'Inflation Reduction Act - Hydgn'!N38</f>
        <v>4.9370741187354737E-6</v>
      </c>
      <c r="O22" s="5">
        <f>'Inflation Reduction Act - Hydgn'!O38</f>
        <v>4.9370741187354737E-6</v>
      </c>
      <c r="P22" s="5">
        <f>'Inflation Reduction Act - Hydgn'!P38</f>
        <v>4.3199398538935397E-6</v>
      </c>
      <c r="Q22" s="5">
        <f>'Inflation Reduction Act - Hydgn'!Q38</f>
        <v>3.7028055890516053E-6</v>
      </c>
      <c r="R22" s="5">
        <f>'Inflation Reduction Act - Hydgn'!R38</f>
        <v>3.0856713242096708E-6</v>
      </c>
      <c r="S22" s="5">
        <f>'Inflation Reduction Act - Hydgn'!S38</f>
        <v>2.4685370593677368E-6</v>
      </c>
      <c r="T22" s="5">
        <f>'Inflation Reduction Act - Hydgn'!T38</f>
        <v>1.8514027945258026E-6</v>
      </c>
      <c r="U22" s="5">
        <f>'Inflation Reduction Act - Hydgn'!U38</f>
        <v>1.2342685296838684E-6</v>
      </c>
      <c r="V22" s="5">
        <f>'Inflation Reduction Act - Hydgn'!V38</f>
        <v>6.1713426484193368E-7</v>
      </c>
      <c r="W22" s="5">
        <f>'Inflation Reduction Act - Hydgn'!W38</f>
        <v>0</v>
      </c>
      <c r="X22" s="5">
        <f>'Inflation Reduction Act - Hydgn'!X38</f>
        <v>0</v>
      </c>
      <c r="Y22" s="5">
        <f>'Inflation Reduction Act - Hydgn'!Y38</f>
        <v>0</v>
      </c>
      <c r="Z22" s="5">
        <f>'Inflation Reduction Act - Hydgn'!Z38</f>
        <v>0</v>
      </c>
      <c r="AA22" s="5">
        <f>'Inflation Reduction Act - Hydgn'!AA38</f>
        <v>0</v>
      </c>
      <c r="AB22" s="5">
        <f>'Inflation Reduction Act - Hydgn'!AB38</f>
        <v>0</v>
      </c>
      <c r="AC22" s="5">
        <f>'Inflation Reduction Act - Hydgn'!AC38</f>
        <v>0</v>
      </c>
      <c r="AD22" s="5">
        <f>'Inflation Reduction Act - Hydgn'!AD38</f>
        <v>0</v>
      </c>
      <c r="AE22" s="5">
        <f>'Inflation Reduction Act - Hydgn'!AE38</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248"/>
  <sheetViews>
    <sheetView topLeftCell="A2" workbookViewId="0">
      <selection activeCell="D19" sqref="A8:D19"/>
    </sheetView>
  </sheetViews>
  <sheetFormatPr defaultColWidth="12.54296875" defaultRowHeight="15.75" customHeight="1" x14ac:dyDescent="0.3"/>
  <cols>
    <col min="1" max="1" width="94.453125" style="78" customWidth="1"/>
    <col min="2" max="2" width="15.453125" style="78" customWidth="1"/>
    <col min="3" max="3" width="11.54296875" style="78" customWidth="1"/>
    <col min="4" max="4" width="40.54296875" style="78" bestFit="1" customWidth="1"/>
    <col min="5" max="5" width="10.453125" style="78" bestFit="1" customWidth="1"/>
    <col min="6" max="13" width="8.26953125" style="78" bestFit="1" customWidth="1"/>
    <col min="14" max="36" width="7.54296875" style="78" customWidth="1"/>
    <col min="37" max="16384" width="12.54296875" style="78"/>
  </cols>
  <sheetData>
    <row r="1" spans="1:37" ht="13" x14ac:dyDescent="0.3">
      <c r="A1" s="76" t="s">
        <v>660</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7" ht="305.25" customHeight="1" x14ac:dyDescent="0.3">
      <c r="A2" s="79" t="s">
        <v>963</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7" ht="13" x14ac:dyDescent="0.3">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7" ht="13" x14ac:dyDescent="0.3">
      <c r="A4" s="76" t="s">
        <v>755</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7" ht="13" x14ac:dyDescent="0.3">
      <c r="A5" s="77" t="s">
        <v>964</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7" ht="13" x14ac:dyDescent="0.3">
      <c r="A6" s="77" t="s">
        <v>1002</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7" ht="13" x14ac:dyDescent="0.3">
      <c r="A7" s="77" t="s">
        <v>756</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7" ht="13" x14ac:dyDescent="0.3">
      <c r="A8" s="77">
        <f>1554.4*0.25</f>
        <v>388.6</v>
      </c>
      <c r="B8" s="77" t="s">
        <v>757</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7" ht="13" x14ac:dyDescent="0.3">
      <c r="A9" s="77" t="s">
        <v>1030</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7" ht="13" x14ac:dyDescent="0.3">
      <c r="A10" s="77" t="s">
        <v>1003</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7" ht="13" x14ac:dyDescent="0.3">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7" ht="13" x14ac:dyDescent="0.3">
      <c r="A12" s="77" t="s">
        <v>760</v>
      </c>
      <c r="B12" s="77" t="s">
        <v>761</v>
      </c>
      <c r="C12" s="77" t="s">
        <v>762</v>
      </c>
      <c r="D12" s="77" t="s">
        <v>763</v>
      </c>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7" ht="13" x14ac:dyDescent="0.3">
      <c r="A13" s="87">
        <v>1</v>
      </c>
      <c r="B13" s="87">
        <v>0.75</v>
      </c>
      <c r="C13" s="87">
        <v>0.5</v>
      </c>
      <c r="D13" s="87">
        <v>0</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7" ht="13" x14ac:dyDescent="0.3">
      <c r="A14" s="87"/>
      <c r="B14" s="87"/>
      <c r="C14" s="87"/>
      <c r="D14" s="87"/>
      <c r="E14" s="77"/>
      <c r="F14" s="77"/>
      <c r="G14" s="77"/>
      <c r="H14" s="77"/>
      <c r="I14" s="77"/>
      <c r="J14" s="77"/>
      <c r="K14" s="77"/>
      <c r="L14" s="77"/>
      <c r="M14" s="77"/>
      <c r="N14" s="77"/>
      <c r="O14" s="77"/>
      <c r="P14" s="77"/>
      <c r="Q14" s="77" t="s">
        <v>1004</v>
      </c>
      <c r="R14" s="77" t="s">
        <v>1005</v>
      </c>
      <c r="S14" s="77" t="s">
        <v>1006</v>
      </c>
      <c r="T14" s="77" t="s">
        <v>1007</v>
      </c>
      <c r="U14" s="77"/>
      <c r="V14" s="77"/>
      <c r="W14" s="77"/>
      <c r="X14" s="77"/>
      <c r="Y14" s="77"/>
      <c r="Z14" s="77"/>
      <c r="AA14" s="77"/>
      <c r="AB14" s="77"/>
      <c r="AC14" s="77"/>
      <c r="AD14" s="77"/>
      <c r="AE14" s="77"/>
      <c r="AF14" s="77"/>
      <c r="AG14" s="77"/>
      <c r="AH14" s="77"/>
      <c r="AI14" s="77"/>
      <c r="AJ14" s="77"/>
    </row>
    <row r="15" spans="1:37" ht="13" x14ac:dyDescent="0.3">
      <c r="A15" s="87" t="s">
        <v>1029</v>
      </c>
      <c r="B15" s="87"/>
      <c r="C15" s="87"/>
      <c r="D15" s="8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7" ht="13" x14ac:dyDescent="0.3">
      <c r="A16" s="78">
        <v>2020</v>
      </c>
      <c r="B16" s="346">
        <v>2021</v>
      </c>
      <c r="C16" s="346">
        <v>2022</v>
      </c>
      <c r="D16" s="346">
        <v>2023</v>
      </c>
      <c r="E16" s="346">
        <v>2024</v>
      </c>
      <c r="F16" s="346">
        <v>2025</v>
      </c>
      <c r="G16" s="346">
        <v>2026</v>
      </c>
      <c r="H16" s="346">
        <v>2027</v>
      </c>
      <c r="I16" s="346">
        <v>2028</v>
      </c>
      <c r="J16" s="346">
        <v>2029</v>
      </c>
      <c r="K16" s="346">
        <v>2030</v>
      </c>
      <c r="L16" s="346">
        <v>2031</v>
      </c>
      <c r="M16" s="346">
        <v>2032</v>
      </c>
      <c r="N16" s="346">
        <v>2033</v>
      </c>
      <c r="O16" s="346">
        <v>2034</v>
      </c>
      <c r="P16" s="346">
        <v>2035</v>
      </c>
      <c r="Q16" s="346">
        <v>2036</v>
      </c>
      <c r="R16" s="346">
        <v>2037</v>
      </c>
      <c r="S16" s="346">
        <v>2038</v>
      </c>
      <c r="T16" s="346">
        <v>2039</v>
      </c>
      <c r="U16" s="346">
        <v>2040</v>
      </c>
      <c r="V16" s="346">
        <v>2041</v>
      </c>
      <c r="W16" s="346">
        <v>2042</v>
      </c>
      <c r="X16" s="346">
        <v>2043</v>
      </c>
      <c r="Y16" s="346">
        <v>2044</v>
      </c>
      <c r="Z16" s="346">
        <v>2045</v>
      </c>
      <c r="AA16" s="346">
        <v>2046</v>
      </c>
      <c r="AB16" s="346">
        <v>2047</v>
      </c>
      <c r="AC16" s="346">
        <v>2048</v>
      </c>
      <c r="AD16" s="346">
        <v>2049</v>
      </c>
      <c r="AE16" s="346">
        <v>2050</v>
      </c>
      <c r="AF16" s="346"/>
      <c r="AG16" s="346"/>
      <c r="AH16" s="346"/>
      <c r="AI16" s="346"/>
      <c r="AJ16" s="346"/>
      <c r="AK16" s="346"/>
    </row>
    <row r="17" spans="1:51" ht="13" x14ac:dyDescent="0.3">
      <c r="A17" s="87">
        <v>1</v>
      </c>
      <c r="B17" s="87">
        <v>1</v>
      </c>
      <c r="C17" s="87">
        <v>1</v>
      </c>
      <c r="D17" s="87">
        <v>1</v>
      </c>
      <c r="E17" s="87">
        <v>1</v>
      </c>
      <c r="F17" s="87">
        <v>1</v>
      </c>
      <c r="G17" s="87">
        <v>1</v>
      </c>
      <c r="H17" s="87">
        <v>1</v>
      </c>
      <c r="I17" s="87">
        <v>1</v>
      </c>
      <c r="J17" s="87">
        <v>1</v>
      </c>
      <c r="K17" s="87">
        <v>1</v>
      </c>
      <c r="L17" s="87">
        <v>1</v>
      </c>
      <c r="M17" s="87">
        <v>1</v>
      </c>
      <c r="N17" s="87">
        <v>1</v>
      </c>
      <c r="O17" s="87">
        <v>1</v>
      </c>
      <c r="P17" s="87">
        <v>1</v>
      </c>
      <c r="Q17" s="87">
        <v>1</v>
      </c>
      <c r="R17" s="87">
        <v>1</v>
      </c>
      <c r="S17" s="87">
        <v>0.75</v>
      </c>
      <c r="T17" s="87">
        <v>0.5</v>
      </c>
      <c r="U17" s="87">
        <v>0</v>
      </c>
      <c r="V17" s="87">
        <v>0</v>
      </c>
      <c r="W17" s="87">
        <v>0</v>
      </c>
      <c r="X17" s="87">
        <v>0</v>
      </c>
      <c r="Y17" s="87">
        <v>0</v>
      </c>
      <c r="Z17" s="87">
        <v>0</v>
      </c>
      <c r="AA17" s="87">
        <v>0</v>
      </c>
      <c r="AB17" s="87">
        <v>0</v>
      </c>
      <c r="AC17" s="87">
        <v>0</v>
      </c>
      <c r="AD17" s="87">
        <v>0</v>
      </c>
      <c r="AE17" s="87">
        <v>0</v>
      </c>
      <c r="AF17" s="87"/>
      <c r="AG17" s="87"/>
      <c r="AH17" s="87"/>
      <c r="AI17" s="87"/>
      <c r="AJ17" s="87"/>
      <c r="AK17" s="87"/>
      <c r="AL17" s="87"/>
      <c r="AM17" s="87"/>
      <c r="AN17" s="87"/>
      <c r="AO17" s="87"/>
      <c r="AP17" s="87"/>
      <c r="AQ17" s="87"/>
      <c r="AR17" s="87"/>
      <c r="AS17" s="87"/>
      <c r="AT17" s="87"/>
      <c r="AU17" s="87"/>
      <c r="AV17" s="87"/>
      <c r="AW17" s="87"/>
      <c r="AX17" s="87"/>
      <c r="AY17" s="87"/>
    </row>
    <row r="18" spans="1:51" ht="13" x14ac:dyDescent="0.3">
      <c r="A18" s="77"/>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51" ht="13" x14ac:dyDescent="0.3">
      <c r="A19" s="76" t="s">
        <v>661</v>
      </c>
      <c r="B19" s="80"/>
      <c r="C19" s="80"/>
      <c r="D19" s="80"/>
      <c r="E19" s="80"/>
      <c r="F19" s="80"/>
      <c r="G19" s="80"/>
      <c r="H19" s="80"/>
      <c r="I19" s="80"/>
      <c r="J19" s="80"/>
      <c r="K19" s="80"/>
      <c r="L19" s="80"/>
      <c r="M19" s="80"/>
      <c r="N19" s="80"/>
      <c r="O19" s="80"/>
      <c r="P19" s="80"/>
      <c r="Q19" s="80"/>
      <c r="R19" s="80"/>
      <c r="S19" s="80"/>
      <c r="T19" s="80"/>
      <c r="U19" s="80"/>
      <c r="V19" s="80"/>
      <c r="W19" s="80"/>
      <c r="X19" s="80"/>
      <c r="Y19" s="80"/>
      <c r="Z19" s="80"/>
      <c r="AA19" s="80"/>
      <c r="AB19" s="80"/>
      <c r="AC19" s="80"/>
      <c r="AD19" s="80"/>
      <c r="AE19" s="80"/>
      <c r="AF19" s="80"/>
      <c r="AG19" s="80"/>
      <c r="AH19" s="80"/>
      <c r="AI19" s="80"/>
      <c r="AJ19" s="80"/>
    </row>
    <row r="20" spans="1:51" ht="13" x14ac:dyDescent="0.3">
      <c r="A20" s="81" t="s">
        <v>662</v>
      </c>
      <c r="B20" s="81"/>
      <c r="C20" s="81"/>
      <c r="D20" s="81"/>
      <c r="E20" s="81"/>
      <c r="F20" s="81"/>
      <c r="G20" s="81"/>
      <c r="H20" s="81"/>
      <c r="I20" s="81"/>
      <c r="J20" s="81"/>
      <c r="K20" s="81"/>
      <c r="L20" s="81"/>
      <c r="M20" s="81"/>
      <c r="N20" s="82"/>
      <c r="O20" s="82"/>
      <c r="P20" s="82"/>
      <c r="Q20" s="82"/>
      <c r="R20" s="82"/>
      <c r="S20" s="82"/>
      <c r="T20" s="82"/>
      <c r="U20" s="82"/>
      <c r="V20" s="82"/>
      <c r="W20" s="82"/>
      <c r="X20" s="82"/>
      <c r="Y20" s="82"/>
      <c r="Z20" s="82"/>
      <c r="AA20" s="82"/>
      <c r="AB20" s="82"/>
      <c r="AC20" s="82"/>
      <c r="AD20" s="82"/>
      <c r="AE20" s="82"/>
      <c r="AF20" s="82"/>
      <c r="AG20" s="82"/>
      <c r="AH20" s="82"/>
      <c r="AI20" s="82"/>
      <c r="AJ20" s="82"/>
    </row>
    <row r="21" spans="1:51" ht="13" x14ac:dyDescent="0.3">
      <c r="A21" s="83" t="s">
        <v>663</v>
      </c>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51" ht="13" x14ac:dyDescent="0.3">
      <c r="A22" s="84" t="s">
        <v>664</v>
      </c>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51" ht="13" x14ac:dyDescent="0.3">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51" ht="13" x14ac:dyDescent="0.3">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51" ht="13" x14ac:dyDescent="0.3">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51" ht="13" x14ac:dyDescent="0.3">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51" ht="13" x14ac:dyDescent="0.3">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51" ht="13" x14ac:dyDescent="0.3">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51" ht="13" x14ac:dyDescent="0.3">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51" ht="13" x14ac:dyDescent="0.3">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51" ht="13" x14ac:dyDescent="0.3">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51" ht="13" x14ac:dyDescent="0.3">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 x14ac:dyDescent="0.3">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 x14ac:dyDescent="0.3">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 x14ac:dyDescent="0.3">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 x14ac:dyDescent="0.3">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 x14ac:dyDescent="0.3">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 x14ac:dyDescent="0.3">
      <c r="A38" s="85"/>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 x14ac:dyDescent="0.3">
      <c r="A39" s="85"/>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 x14ac:dyDescent="0.3">
      <c r="A40" s="85"/>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 x14ac:dyDescent="0.3">
      <c r="A41" s="77" t="s">
        <v>665</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 x14ac:dyDescent="0.3">
      <c r="A42" s="77" t="s">
        <v>666</v>
      </c>
      <c r="B42" s="77"/>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 x14ac:dyDescent="0.3">
      <c r="A43" s="77" t="s">
        <v>667</v>
      </c>
      <c r="B43" s="77"/>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 x14ac:dyDescent="0.3">
      <c r="A44" s="77" t="s">
        <v>758</v>
      </c>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 x14ac:dyDescent="0.3">
      <c r="A45" s="78" t="s">
        <v>668</v>
      </c>
      <c r="B45" s="86">
        <v>0.127</v>
      </c>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 x14ac:dyDescent="0.3">
      <c r="A46" s="78" t="s">
        <v>669</v>
      </c>
      <c r="B46" s="87">
        <f>B45*1.2</f>
        <v>0.15240000000000001</v>
      </c>
      <c r="C46" s="77"/>
      <c r="D46" s="77"/>
      <c r="E46" s="77"/>
      <c r="F46" s="77"/>
      <c r="G46" s="77"/>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77"/>
      <c r="AI46" s="77"/>
      <c r="AJ46" s="77"/>
    </row>
    <row r="47" spans="1:36" ht="13" x14ac:dyDescent="0.3">
      <c r="A47" s="85"/>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 x14ac:dyDescent="0.3">
      <c r="A48" s="85"/>
      <c r="B48" s="85">
        <v>2022</v>
      </c>
      <c r="C48" s="85">
        <v>2023</v>
      </c>
      <c r="D48" s="85">
        <v>2024</v>
      </c>
      <c r="E48" s="85">
        <v>2025</v>
      </c>
      <c r="F48" s="85">
        <v>2026</v>
      </c>
      <c r="G48" s="85">
        <v>2027</v>
      </c>
      <c r="H48" s="85">
        <v>2028</v>
      </c>
      <c r="I48" s="85">
        <v>2029</v>
      </c>
      <c r="J48" s="85">
        <v>2030</v>
      </c>
      <c r="K48" s="85">
        <v>2031</v>
      </c>
      <c r="L48" s="85">
        <v>2032</v>
      </c>
      <c r="M48" s="85">
        <v>2033</v>
      </c>
      <c r="N48" s="85">
        <v>2034</v>
      </c>
      <c r="O48" s="85">
        <v>2035</v>
      </c>
      <c r="P48" s="85">
        <v>2036</v>
      </c>
      <c r="Q48" s="85">
        <v>2037</v>
      </c>
      <c r="R48" s="85">
        <v>2038</v>
      </c>
      <c r="S48" s="85">
        <v>2039</v>
      </c>
      <c r="T48" s="85">
        <v>2040</v>
      </c>
      <c r="U48" s="85">
        <v>2041</v>
      </c>
      <c r="V48" s="85">
        <v>2042</v>
      </c>
      <c r="W48" s="85">
        <v>2043</v>
      </c>
      <c r="X48" s="85">
        <v>2044</v>
      </c>
      <c r="Y48" s="85">
        <v>2045</v>
      </c>
      <c r="Z48" s="85">
        <v>2046</v>
      </c>
      <c r="AA48" s="85">
        <v>2047</v>
      </c>
      <c r="AB48" s="85">
        <v>2048</v>
      </c>
      <c r="AC48" s="85">
        <v>2049</v>
      </c>
      <c r="AD48" s="85">
        <v>2050</v>
      </c>
      <c r="AE48" s="77"/>
      <c r="AF48" s="77"/>
      <c r="AG48" s="77"/>
      <c r="AH48" s="77"/>
      <c r="AI48" s="77"/>
      <c r="AJ48" s="77"/>
    </row>
    <row r="49" spans="1:36" ht="13" x14ac:dyDescent="0.3">
      <c r="A49" s="88" t="s">
        <v>670</v>
      </c>
      <c r="B49" s="86">
        <v>0</v>
      </c>
      <c r="C49" s="86">
        <v>0.05</v>
      </c>
      <c r="D49" s="86">
        <v>0.1</v>
      </c>
      <c r="E49" s="86">
        <v>0.15</v>
      </c>
      <c r="F49" s="86">
        <v>0.15</v>
      </c>
      <c r="G49" s="86">
        <v>0.15</v>
      </c>
      <c r="H49" s="86">
        <v>0.15</v>
      </c>
      <c r="I49" s="86">
        <v>0.15</v>
      </c>
      <c r="J49" s="86">
        <v>0.15</v>
      </c>
      <c r="K49" s="86">
        <v>0.15</v>
      </c>
      <c r="L49" s="86">
        <v>0.15</v>
      </c>
      <c r="M49" s="86">
        <v>0.15</v>
      </c>
      <c r="N49" s="86">
        <v>0.15</v>
      </c>
      <c r="O49" s="86">
        <v>0.15</v>
      </c>
      <c r="P49" s="86">
        <v>0.15</v>
      </c>
      <c r="Q49" s="86">
        <v>0.15</v>
      </c>
      <c r="R49" s="86">
        <v>0.15</v>
      </c>
      <c r="S49" s="86">
        <v>0.15</v>
      </c>
      <c r="T49" s="86">
        <v>0.15</v>
      </c>
      <c r="U49" s="86">
        <v>0.15</v>
      </c>
      <c r="V49" s="86">
        <v>0.15</v>
      </c>
      <c r="W49" s="86">
        <v>0.15</v>
      </c>
      <c r="X49" s="86">
        <v>0.15</v>
      </c>
      <c r="Y49" s="86">
        <v>0.15</v>
      </c>
      <c r="Z49" s="86">
        <v>0.15</v>
      </c>
      <c r="AA49" s="86">
        <v>0.15</v>
      </c>
      <c r="AB49" s="86">
        <v>0.15</v>
      </c>
      <c r="AC49" s="86">
        <v>0.15</v>
      </c>
      <c r="AD49" s="86">
        <v>0.15</v>
      </c>
      <c r="AE49" s="86"/>
      <c r="AF49" s="86"/>
      <c r="AG49" s="77"/>
      <c r="AH49" s="77"/>
      <c r="AI49" s="77"/>
      <c r="AJ49" s="77"/>
    </row>
    <row r="50" spans="1:36" ht="13" x14ac:dyDescent="0.3">
      <c r="A50" s="88" t="s">
        <v>671</v>
      </c>
      <c r="B50" s="86">
        <f>B49</f>
        <v>0</v>
      </c>
      <c r="C50" s="86">
        <v>1</v>
      </c>
      <c r="D50" s="86">
        <v>1</v>
      </c>
      <c r="E50" s="86">
        <v>1</v>
      </c>
      <c r="F50" s="86">
        <v>1</v>
      </c>
      <c r="G50" s="86">
        <v>1</v>
      </c>
      <c r="H50" s="86">
        <v>1</v>
      </c>
      <c r="I50" s="86">
        <v>1</v>
      </c>
      <c r="J50" s="86">
        <v>1</v>
      </c>
      <c r="K50" s="86">
        <v>1</v>
      </c>
      <c r="L50" s="86">
        <v>1</v>
      </c>
      <c r="M50" s="86">
        <v>1</v>
      </c>
      <c r="N50" s="86">
        <v>1</v>
      </c>
      <c r="O50" s="86">
        <v>1</v>
      </c>
      <c r="P50" s="86">
        <v>1</v>
      </c>
      <c r="Q50" s="86">
        <v>1</v>
      </c>
      <c r="R50" s="86">
        <v>1</v>
      </c>
      <c r="S50" s="86">
        <v>1</v>
      </c>
      <c r="T50" s="86">
        <v>1</v>
      </c>
      <c r="U50" s="86">
        <v>1</v>
      </c>
      <c r="V50" s="86">
        <v>1</v>
      </c>
      <c r="W50" s="86">
        <v>1</v>
      </c>
      <c r="X50" s="86">
        <v>1</v>
      </c>
      <c r="Y50" s="86">
        <v>1</v>
      </c>
      <c r="Z50" s="86">
        <v>1</v>
      </c>
      <c r="AA50" s="86">
        <v>1</v>
      </c>
      <c r="AB50" s="86">
        <v>1</v>
      </c>
      <c r="AC50" s="86">
        <v>1</v>
      </c>
      <c r="AD50" s="86">
        <v>1</v>
      </c>
      <c r="AE50" s="86"/>
      <c r="AF50" s="86"/>
      <c r="AG50" s="77"/>
      <c r="AH50" s="77"/>
      <c r="AI50" s="77"/>
      <c r="AJ50" s="77"/>
    </row>
    <row r="51" spans="1:36" ht="13" x14ac:dyDescent="0.3">
      <c r="A51" s="85"/>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 x14ac:dyDescent="0.3">
      <c r="A52" s="81" t="s">
        <v>672</v>
      </c>
      <c r="B52" s="81"/>
      <c r="C52" s="81"/>
      <c r="D52" s="81"/>
      <c r="E52" s="81"/>
      <c r="F52" s="81"/>
      <c r="G52" s="81"/>
      <c r="H52" s="81"/>
      <c r="I52" s="81"/>
      <c r="J52" s="81"/>
      <c r="K52" s="81"/>
      <c r="L52" s="81"/>
      <c r="M52" s="81"/>
      <c r="N52" s="82"/>
      <c r="O52" s="82"/>
      <c r="P52" s="82"/>
      <c r="Q52" s="82"/>
      <c r="R52" s="82"/>
      <c r="S52" s="82"/>
      <c r="T52" s="82"/>
      <c r="U52" s="82"/>
      <c r="V52" s="82"/>
      <c r="W52" s="82"/>
      <c r="X52" s="82"/>
      <c r="Y52" s="82"/>
      <c r="Z52" s="82"/>
      <c r="AA52" s="82"/>
      <c r="AB52" s="82"/>
      <c r="AC52" s="82"/>
      <c r="AD52" s="82"/>
      <c r="AE52" s="82"/>
      <c r="AF52" s="82"/>
      <c r="AG52" s="82"/>
      <c r="AH52" s="82"/>
      <c r="AI52" s="82"/>
      <c r="AJ52" s="82"/>
    </row>
    <row r="53" spans="1:36" ht="13" x14ac:dyDescent="0.3">
      <c r="A53" s="77" t="s">
        <v>673</v>
      </c>
      <c r="B53" s="77"/>
      <c r="C53" s="77"/>
      <c r="D53" s="77"/>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 x14ac:dyDescent="0.3">
      <c r="A54" s="89" t="s">
        <v>674</v>
      </c>
      <c r="B54" s="77"/>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 x14ac:dyDescent="0.3">
      <c r="A55" s="85"/>
      <c r="B55" s="77"/>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 x14ac:dyDescent="0.3">
      <c r="A56" s="90" t="s">
        <v>675</v>
      </c>
      <c r="B56" s="91" t="s">
        <v>676</v>
      </c>
      <c r="C56" s="77"/>
      <c r="D56" s="90" t="s">
        <v>677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 x14ac:dyDescent="0.3">
      <c r="A57" s="92" t="s">
        <v>678</v>
      </c>
      <c r="B57" s="93" t="s">
        <v>679</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 x14ac:dyDescent="0.3">
      <c r="A58" s="94" t="s">
        <v>680</v>
      </c>
      <c r="B58" s="95">
        <v>0.41199999999999998</v>
      </c>
      <c r="C58" s="96"/>
      <c r="D58" s="96">
        <v>0.11</v>
      </c>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 x14ac:dyDescent="0.3">
      <c r="A59" s="94" t="s">
        <v>681</v>
      </c>
      <c r="B59" s="95">
        <v>0.13200000000000001</v>
      </c>
      <c r="C59" s="96"/>
      <c r="D59" s="96">
        <v>0.37</v>
      </c>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 x14ac:dyDescent="0.3">
      <c r="A60" s="94" t="s">
        <v>682</v>
      </c>
      <c r="B60" s="95">
        <v>0.114</v>
      </c>
      <c r="C60" s="96"/>
      <c r="D60" s="96">
        <v>0.15</v>
      </c>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 x14ac:dyDescent="0.3">
      <c r="A61" s="94" t="s">
        <v>683</v>
      </c>
      <c r="B61" s="95">
        <v>7.0000000000000007E-2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 x14ac:dyDescent="0.3">
      <c r="A62" s="94" t="s">
        <v>684</v>
      </c>
      <c r="B62" s="95">
        <v>8.7999999999999995E-2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 x14ac:dyDescent="0.3">
      <c r="A63" s="94" t="s">
        <v>685</v>
      </c>
      <c r="B63" s="95">
        <v>5.2999999999999999E-2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 x14ac:dyDescent="0.3">
      <c r="A64" s="94" t="s">
        <v>686</v>
      </c>
      <c r="B64" s="95">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 x14ac:dyDescent="0.3">
      <c r="A65" s="94" t="s">
        <v>687</v>
      </c>
      <c r="B65" s="95">
        <v>1.7999999999999999E-2</v>
      </c>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 x14ac:dyDescent="0.3">
      <c r="A66" s="94" t="s">
        <v>688</v>
      </c>
      <c r="B66" s="95">
        <v>2.5999999999999999E-2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 x14ac:dyDescent="0.3">
      <c r="A67" s="97" t="s">
        <v>689</v>
      </c>
      <c r="B67" s="98">
        <v>4.3999999999999997E-2</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 x14ac:dyDescent="0.3">
      <c r="A68" s="85"/>
      <c r="B68" s="77"/>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 x14ac:dyDescent="0.3">
      <c r="A69" s="77" t="s">
        <v>690</v>
      </c>
      <c r="B69" s="96">
        <f>SUMPRODUCT(B58:B60,D58:D60)/SUM(B58:B60)</f>
        <v>0.16908814589665652</v>
      </c>
      <c r="C69" s="77"/>
      <c r="D69" s="77"/>
      <c r="E69" s="77"/>
      <c r="F69" s="77"/>
      <c r="G69" s="77"/>
      <c r="H69" s="77"/>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 x14ac:dyDescent="0.3">
      <c r="A70" s="77" t="s">
        <v>691</v>
      </c>
      <c r="B70" s="96">
        <f>AVERAGE(H78,B69)</f>
        <v>0.3595440729483283</v>
      </c>
      <c r="C70" s="77"/>
      <c r="D70" s="77"/>
      <c r="E70" s="77"/>
      <c r="F70" s="77"/>
      <c r="G70" s="77"/>
      <c r="H70" s="77"/>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 x14ac:dyDescent="0.3">
      <c r="A71" s="77"/>
      <c r="B71" s="96"/>
      <c r="C71" s="77"/>
      <c r="D71" s="77"/>
      <c r="E71" s="77"/>
      <c r="F71" s="77"/>
      <c r="G71" s="77"/>
      <c r="H71" s="77"/>
      <c r="I71" s="77"/>
      <c r="J71" s="77"/>
      <c r="K71" s="77"/>
      <c r="L71" s="77"/>
      <c r="M71" s="77"/>
      <c r="N71" s="77"/>
      <c r="O71" s="77"/>
      <c r="P71" s="77"/>
      <c r="Q71" s="77"/>
      <c r="R71" s="77"/>
      <c r="S71" s="77"/>
      <c r="T71" s="77"/>
      <c r="U71" s="77"/>
      <c r="V71" s="77"/>
      <c r="W71" s="77"/>
      <c r="X71" s="77"/>
      <c r="Y71" s="77"/>
      <c r="Z71" s="77"/>
      <c r="AA71" s="77"/>
      <c r="AB71" s="77"/>
      <c r="AC71" s="77"/>
      <c r="AD71" s="77"/>
      <c r="AE71" s="77"/>
      <c r="AF71" s="77"/>
      <c r="AG71" s="77"/>
      <c r="AH71" s="77"/>
      <c r="AI71" s="77"/>
      <c r="AJ71" s="77"/>
    </row>
    <row r="72" spans="1:36" ht="13" x14ac:dyDescent="0.3">
      <c r="A72" s="77"/>
      <c r="B72" s="85">
        <v>2022</v>
      </c>
      <c r="C72" s="85">
        <v>2023</v>
      </c>
      <c r="D72" s="85">
        <v>2024</v>
      </c>
      <c r="E72" s="85">
        <v>2025</v>
      </c>
      <c r="F72" s="85">
        <v>2026</v>
      </c>
      <c r="G72" s="85">
        <v>2027</v>
      </c>
      <c r="H72" s="85">
        <v>2028</v>
      </c>
      <c r="I72" s="77"/>
      <c r="J72" s="77"/>
      <c r="K72" s="77"/>
      <c r="L72" s="77"/>
      <c r="M72" s="77"/>
      <c r="N72" s="77"/>
      <c r="O72" s="77"/>
      <c r="P72" s="77"/>
      <c r="Q72" s="77"/>
      <c r="R72" s="77"/>
      <c r="S72" s="77"/>
      <c r="T72" s="77"/>
      <c r="U72" s="77"/>
      <c r="V72" s="77"/>
      <c r="W72" s="77"/>
      <c r="X72" s="77"/>
      <c r="Y72" s="77"/>
      <c r="Z72" s="77"/>
      <c r="AA72" s="77"/>
      <c r="AB72" s="77"/>
      <c r="AC72" s="77"/>
      <c r="AD72" s="77"/>
      <c r="AE72" s="77"/>
      <c r="AF72" s="77"/>
      <c r="AG72" s="77"/>
      <c r="AH72" s="77"/>
      <c r="AI72" s="77"/>
      <c r="AJ72" s="77"/>
    </row>
    <row r="73" spans="1:36" ht="13" x14ac:dyDescent="0.3">
      <c r="A73" s="79" t="s">
        <v>692</v>
      </c>
      <c r="B73" s="96">
        <f>B69</f>
        <v>0.16908814589665652</v>
      </c>
      <c r="C73" s="96">
        <f>B73</f>
        <v>0.16908814589665652</v>
      </c>
      <c r="D73" s="96">
        <f t="shared" ref="D73:G73" si="0">($H$73-$B$73)/5+C73</f>
        <v>0.20717933130699087</v>
      </c>
      <c r="E73" s="96">
        <f t="shared" si="0"/>
        <v>0.24527051671732522</v>
      </c>
      <c r="F73" s="96">
        <f t="shared" si="0"/>
        <v>0.2833617021276596</v>
      </c>
      <c r="G73" s="96">
        <f t="shared" si="0"/>
        <v>0.32145288753799395</v>
      </c>
      <c r="H73" s="96">
        <f>AVERAGE(B73,H78)</f>
        <v>0.3595440729483283</v>
      </c>
      <c r="I73" s="77"/>
      <c r="J73" s="77"/>
      <c r="K73" s="77"/>
      <c r="L73" s="77"/>
      <c r="M73" s="77"/>
      <c r="N73" s="77"/>
      <c r="O73" s="77"/>
      <c r="P73" s="77"/>
      <c r="Q73" s="77"/>
      <c r="R73" s="77"/>
      <c r="S73" s="77"/>
      <c r="T73" s="77"/>
      <c r="U73" s="77"/>
      <c r="V73" s="77"/>
      <c r="W73" s="77"/>
      <c r="X73" s="77"/>
      <c r="Y73" s="77"/>
      <c r="Z73" s="77"/>
      <c r="AA73" s="77"/>
      <c r="AB73" s="77"/>
      <c r="AC73" s="77"/>
      <c r="AD73" s="77"/>
      <c r="AE73" s="77"/>
      <c r="AF73" s="77"/>
      <c r="AG73" s="77"/>
      <c r="AH73" s="77"/>
      <c r="AI73" s="77"/>
      <c r="AJ73" s="77"/>
    </row>
    <row r="74" spans="1:36" ht="13" x14ac:dyDescent="0.3">
      <c r="A74" s="79"/>
      <c r="B74" s="79"/>
      <c r="C74" s="79"/>
      <c r="D74" s="79"/>
      <c r="E74" s="79"/>
      <c r="F74" s="79"/>
      <c r="G74" s="79"/>
      <c r="H74" s="79"/>
      <c r="I74" s="79"/>
      <c r="J74" s="79"/>
      <c r="K74" s="79"/>
      <c r="L74" s="79"/>
      <c r="M74" s="79"/>
      <c r="N74" s="79"/>
      <c r="O74" s="79"/>
      <c r="P74" s="79"/>
      <c r="Q74" s="79"/>
      <c r="R74" s="79"/>
      <c r="S74" s="79"/>
      <c r="T74" s="79"/>
      <c r="U74" s="79"/>
      <c r="V74" s="79"/>
      <c r="W74" s="79"/>
      <c r="X74" s="79"/>
      <c r="Y74" s="79"/>
      <c r="Z74" s="79"/>
      <c r="AA74" s="79"/>
      <c r="AB74" s="79"/>
      <c r="AC74" s="79"/>
      <c r="AD74" s="79"/>
      <c r="AE74" s="79"/>
      <c r="AF74" s="77"/>
      <c r="AG74" s="77"/>
      <c r="AH74" s="77"/>
      <c r="AI74" s="77"/>
      <c r="AJ74" s="77"/>
    </row>
    <row r="75" spans="1:36" ht="26" x14ac:dyDescent="0.3">
      <c r="A75" s="79" t="s">
        <v>693</v>
      </c>
      <c r="B75" s="79"/>
      <c r="C75" s="79"/>
      <c r="D75" s="79"/>
      <c r="E75" s="79"/>
      <c r="F75" s="79"/>
      <c r="G75" s="79"/>
      <c r="H75" s="79"/>
      <c r="I75" s="79"/>
      <c r="J75" s="79"/>
      <c r="K75" s="79"/>
      <c r="L75" s="79"/>
      <c r="M75" s="79"/>
      <c r="N75" s="79"/>
      <c r="O75" s="79"/>
      <c r="P75" s="79"/>
      <c r="Q75" s="79"/>
      <c r="R75" s="79"/>
      <c r="S75" s="79"/>
      <c r="T75" s="79"/>
      <c r="U75" s="79"/>
      <c r="V75" s="79"/>
      <c r="W75" s="79"/>
      <c r="X75" s="79"/>
      <c r="Y75" s="79"/>
      <c r="Z75" s="79"/>
      <c r="AA75" s="79"/>
      <c r="AB75" s="79"/>
      <c r="AC75" s="79"/>
      <c r="AD75" s="79"/>
      <c r="AE75" s="79"/>
      <c r="AF75" s="77"/>
      <c r="AG75" s="77"/>
      <c r="AH75" s="77"/>
      <c r="AI75" s="77"/>
      <c r="AJ75" s="77"/>
    </row>
    <row r="76" spans="1:36" ht="13" x14ac:dyDescent="0.3">
      <c r="A76" s="79"/>
      <c r="B76" s="79"/>
      <c r="C76" s="79"/>
      <c r="D76" s="79"/>
      <c r="E76" s="79"/>
      <c r="F76" s="79"/>
      <c r="G76" s="79"/>
      <c r="H76" s="79"/>
      <c r="I76" s="79"/>
      <c r="J76" s="79"/>
      <c r="K76" s="79"/>
      <c r="L76" s="79"/>
      <c r="M76" s="79"/>
      <c r="N76" s="79"/>
      <c r="O76" s="79"/>
      <c r="P76" s="79"/>
      <c r="Q76" s="79"/>
      <c r="R76" s="79"/>
      <c r="S76" s="79"/>
      <c r="T76" s="79"/>
      <c r="U76" s="79"/>
      <c r="V76" s="79"/>
      <c r="W76" s="79"/>
      <c r="X76" s="79"/>
      <c r="Y76" s="79"/>
      <c r="Z76" s="79"/>
      <c r="AA76" s="79"/>
      <c r="AB76" s="79"/>
      <c r="AC76" s="79"/>
      <c r="AD76" s="79"/>
      <c r="AE76" s="79"/>
      <c r="AF76" s="85"/>
      <c r="AG76" s="85"/>
      <c r="AH76" s="85"/>
      <c r="AI76" s="85"/>
      <c r="AJ76" s="85"/>
    </row>
    <row r="77" spans="1:36" s="99" customFormat="1" ht="13" x14ac:dyDescent="0.3">
      <c r="A77" s="88"/>
      <c r="B77" s="88">
        <v>2022</v>
      </c>
      <c r="C77" s="88">
        <v>2023</v>
      </c>
      <c r="D77" s="88">
        <v>2024</v>
      </c>
      <c r="E77" s="88">
        <v>2025</v>
      </c>
      <c r="F77" s="88">
        <v>2026</v>
      </c>
      <c r="G77" s="88">
        <v>2027</v>
      </c>
      <c r="H77" s="88">
        <v>2028</v>
      </c>
      <c r="I77" s="88">
        <v>2029</v>
      </c>
      <c r="J77" s="88">
        <v>2030</v>
      </c>
      <c r="K77" s="88">
        <v>2031</v>
      </c>
      <c r="L77" s="88">
        <v>2032</v>
      </c>
      <c r="M77" s="88">
        <v>2033</v>
      </c>
      <c r="N77" s="88">
        <v>2034</v>
      </c>
      <c r="O77" s="88">
        <v>2035</v>
      </c>
      <c r="P77" s="88">
        <v>2036</v>
      </c>
      <c r="Q77" s="88">
        <v>2037</v>
      </c>
      <c r="R77" s="88">
        <v>2038</v>
      </c>
      <c r="S77" s="88">
        <v>2039</v>
      </c>
      <c r="T77" s="88">
        <v>2040</v>
      </c>
      <c r="U77" s="88">
        <v>2041</v>
      </c>
      <c r="V77" s="88">
        <v>2042</v>
      </c>
      <c r="W77" s="88">
        <v>2043</v>
      </c>
      <c r="X77" s="88">
        <v>2044</v>
      </c>
      <c r="Y77" s="88">
        <v>2045</v>
      </c>
      <c r="Z77" s="88">
        <v>2046</v>
      </c>
      <c r="AA77" s="88">
        <v>2047</v>
      </c>
      <c r="AB77" s="88">
        <v>2048</v>
      </c>
      <c r="AC77" s="88">
        <v>2049</v>
      </c>
      <c r="AD77" s="88">
        <v>2050</v>
      </c>
      <c r="AE77" s="88"/>
      <c r="AF77" s="85"/>
      <c r="AG77" s="85"/>
      <c r="AH77" s="85"/>
      <c r="AI77" s="85"/>
      <c r="AJ77" s="85"/>
    </row>
    <row r="78" spans="1:36" ht="13" x14ac:dyDescent="0.3">
      <c r="A78" s="96" t="s">
        <v>694</v>
      </c>
      <c r="B78" s="100">
        <v>0.4</v>
      </c>
      <c r="C78" s="100">
        <v>0.4</v>
      </c>
      <c r="D78" s="100">
        <v>0.4</v>
      </c>
      <c r="E78" s="100">
        <v>0.4</v>
      </c>
      <c r="F78" s="100">
        <v>0.45</v>
      </c>
      <c r="G78" s="100">
        <v>0.5</v>
      </c>
      <c r="H78" s="100">
        <v>0.55000000000000004</v>
      </c>
      <c r="I78" s="100">
        <v>0.55000000000000004</v>
      </c>
      <c r="J78" s="100">
        <v>0.55000000000000004</v>
      </c>
      <c r="K78" s="100">
        <v>0.55000000000000004</v>
      </c>
      <c r="L78" s="100">
        <v>0.55000000000000004</v>
      </c>
      <c r="M78" s="100">
        <v>0.55000000000000004</v>
      </c>
      <c r="N78" s="100">
        <v>0.55000000000000004</v>
      </c>
      <c r="O78" s="100">
        <v>0.55000000000000004</v>
      </c>
      <c r="P78" s="100">
        <v>0.55000000000000004</v>
      </c>
      <c r="Q78" s="100">
        <v>0.55000000000000004</v>
      </c>
      <c r="R78" s="100">
        <v>0.55000000000000004</v>
      </c>
      <c r="S78" s="100">
        <v>0.55000000000000004</v>
      </c>
      <c r="T78" s="100">
        <v>0.55000000000000004</v>
      </c>
      <c r="U78" s="100">
        <v>0.55000000000000004</v>
      </c>
      <c r="V78" s="100">
        <v>0.55000000000000004</v>
      </c>
      <c r="W78" s="100">
        <v>0.55000000000000004</v>
      </c>
      <c r="X78" s="100">
        <v>0.55000000000000004</v>
      </c>
      <c r="Y78" s="100">
        <v>0.55000000000000004</v>
      </c>
      <c r="Z78" s="100">
        <v>0.55000000000000004</v>
      </c>
      <c r="AA78" s="100">
        <v>0.55000000000000004</v>
      </c>
      <c r="AB78" s="100">
        <v>0.55000000000000004</v>
      </c>
      <c r="AC78" s="100">
        <v>0.55000000000000004</v>
      </c>
      <c r="AD78" s="100">
        <v>0.55000000000000004</v>
      </c>
      <c r="AE78" s="96"/>
      <c r="AF78" s="96"/>
      <c r="AG78" s="96"/>
      <c r="AH78" s="96"/>
      <c r="AI78" s="96"/>
      <c r="AJ78" s="96"/>
    </row>
    <row r="79" spans="1:36" ht="13" x14ac:dyDescent="0.3">
      <c r="A79" s="96" t="s">
        <v>695</v>
      </c>
      <c r="B79" s="100">
        <f>B69</f>
        <v>0.16908814589665652</v>
      </c>
      <c r="C79" s="100">
        <f>($H$79-$B$79)/COUNT($C$77:$H$77)+B79</f>
        <v>0.20083080040526849</v>
      </c>
      <c r="D79" s="100">
        <f t="shared" ref="D79:G79" si="1">($H$79-$B$79)/COUNT($C$77:$H$77)+C79</f>
        <v>0.23257345491388046</v>
      </c>
      <c r="E79" s="100">
        <f t="shared" si="1"/>
        <v>0.2643161094224924</v>
      </c>
      <c r="F79" s="100">
        <f t="shared" si="1"/>
        <v>0.29605876393110436</v>
      </c>
      <c r="G79" s="100">
        <f t="shared" si="1"/>
        <v>0.32780141843971633</v>
      </c>
      <c r="H79" s="100">
        <f>B70</f>
        <v>0.3595440729483283</v>
      </c>
      <c r="I79" s="100">
        <f>$H$79</f>
        <v>0.3595440729483283</v>
      </c>
      <c r="J79" s="100">
        <f t="shared" ref="J79:AD79" si="2">$H$79</f>
        <v>0.3595440729483283</v>
      </c>
      <c r="K79" s="100">
        <f t="shared" si="2"/>
        <v>0.3595440729483283</v>
      </c>
      <c r="L79" s="100">
        <f t="shared" si="2"/>
        <v>0.3595440729483283</v>
      </c>
      <c r="M79" s="100">
        <f t="shared" si="2"/>
        <v>0.3595440729483283</v>
      </c>
      <c r="N79" s="100">
        <f t="shared" si="2"/>
        <v>0.3595440729483283</v>
      </c>
      <c r="O79" s="100">
        <f t="shared" si="2"/>
        <v>0.3595440729483283</v>
      </c>
      <c r="P79" s="100">
        <f t="shared" si="2"/>
        <v>0.3595440729483283</v>
      </c>
      <c r="Q79" s="100">
        <f t="shared" si="2"/>
        <v>0.3595440729483283</v>
      </c>
      <c r="R79" s="100">
        <f t="shared" si="2"/>
        <v>0.3595440729483283</v>
      </c>
      <c r="S79" s="100">
        <f t="shared" si="2"/>
        <v>0.3595440729483283</v>
      </c>
      <c r="T79" s="100">
        <f t="shared" si="2"/>
        <v>0.3595440729483283</v>
      </c>
      <c r="U79" s="100">
        <f t="shared" si="2"/>
        <v>0.3595440729483283</v>
      </c>
      <c r="V79" s="100">
        <f t="shared" si="2"/>
        <v>0.3595440729483283</v>
      </c>
      <c r="W79" s="100">
        <f t="shared" si="2"/>
        <v>0.3595440729483283</v>
      </c>
      <c r="X79" s="100">
        <f t="shared" si="2"/>
        <v>0.3595440729483283</v>
      </c>
      <c r="Y79" s="100">
        <f t="shared" si="2"/>
        <v>0.3595440729483283</v>
      </c>
      <c r="Z79" s="100">
        <f t="shared" si="2"/>
        <v>0.3595440729483283</v>
      </c>
      <c r="AA79" s="100">
        <f t="shared" si="2"/>
        <v>0.3595440729483283</v>
      </c>
      <c r="AB79" s="100">
        <f t="shared" si="2"/>
        <v>0.3595440729483283</v>
      </c>
      <c r="AC79" s="100">
        <f t="shared" si="2"/>
        <v>0.3595440729483283</v>
      </c>
      <c r="AD79" s="100">
        <f t="shared" si="2"/>
        <v>0.3595440729483283</v>
      </c>
      <c r="AE79" s="96"/>
      <c r="AF79" s="96"/>
      <c r="AG79" s="96"/>
      <c r="AH79" s="96"/>
      <c r="AI79" s="96"/>
      <c r="AJ79" s="96"/>
    </row>
    <row r="80" spans="1:36" ht="13" x14ac:dyDescent="0.3">
      <c r="A80" s="77" t="s">
        <v>696</v>
      </c>
      <c r="B80" s="100">
        <f>B79/B78</f>
        <v>0.42272036474164126</v>
      </c>
      <c r="C80" s="100">
        <f t="shared" ref="C80:AD80" si="3">C79/C78</f>
        <v>0.50207700101317121</v>
      </c>
      <c r="D80" s="100">
        <f t="shared" si="3"/>
        <v>0.5814336372847011</v>
      </c>
      <c r="E80" s="100">
        <f t="shared" si="3"/>
        <v>0.66079027355623099</v>
      </c>
      <c r="F80" s="100">
        <f t="shared" si="3"/>
        <v>0.65790836429134303</v>
      </c>
      <c r="G80" s="100">
        <f t="shared" si="3"/>
        <v>0.65560283687943266</v>
      </c>
      <c r="H80" s="100">
        <f t="shared" si="3"/>
        <v>0.65371649626968775</v>
      </c>
      <c r="I80" s="100">
        <f t="shared" si="3"/>
        <v>0.65371649626968775</v>
      </c>
      <c r="J80" s="100">
        <f t="shared" si="3"/>
        <v>0.65371649626968775</v>
      </c>
      <c r="K80" s="100">
        <f t="shared" si="3"/>
        <v>0.65371649626968775</v>
      </c>
      <c r="L80" s="100">
        <f t="shared" si="3"/>
        <v>0.65371649626968775</v>
      </c>
      <c r="M80" s="100">
        <f t="shared" si="3"/>
        <v>0.65371649626968775</v>
      </c>
      <c r="N80" s="100">
        <f t="shared" si="3"/>
        <v>0.65371649626968775</v>
      </c>
      <c r="O80" s="100">
        <f t="shared" si="3"/>
        <v>0.65371649626968775</v>
      </c>
      <c r="P80" s="100">
        <f t="shared" si="3"/>
        <v>0.65371649626968775</v>
      </c>
      <c r="Q80" s="100">
        <f t="shared" si="3"/>
        <v>0.65371649626968775</v>
      </c>
      <c r="R80" s="100">
        <f t="shared" si="3"/>
        <v>0.65371649626968775</v>
      </c>
      <c r="S80" s="100">
        <f t="shared" si="3"/>
        <v>0.65371649626968775</v>
      </c>
      <c r="T80" s="100">
        <f t="shared" si="3"/>
        <v>0.65371649626968775</v>
      </c>
      <c r="U80" s="100">
        <f t="shared" si="3"/>
        <v>0.65371649626968775</v>
      </c>
      <c r="V80" s="100">
        <f t="shared" si="3"/>
        <v>0.65371649626968775</v>
      </c>
      <c r="W80" s="100">
        <f t="shared" si="3"/>
        <v>0.65371649626968775</v>
      </c>
      <c r="X80" s="100">
        <f t="shared" si="3"/>
        <v>0.65371649626968775</v>
      </c>
      <c r="Y80" s="100">
        <f t="shared" si="3"/>
        <v>0.65371649626968775</v>
      </c>
      <c r="Z80" s="100">
        <f t="shared" si="3"/>
        <v>0.65371649626968775</v>
      </c>
      <c r="AA80" s="100">
        <f t="shared" si="3"/>
        <v>0.65371649626968775</v>
      </c>
      <c r="AB80" s="100">
        <f t="shared" si="3"/>
        <v>0.65371649626968775</v>
      </c>
      <c r="AC80" s="100">
        <f t="shared" si="3"/>
        <v>0.65371649626968775</v>
      </c>
      <c r="AD80" s="100">
        <f t="shared" si="3"/>
        <v>0.65371649626968775</v>
      </c>
      <c r="AE80" s="77"/>
      <c r="AF80" s="77"/>
      <c r="AG80" s="77"/>
      <c r="AH80" s="77"/>
      <c r="AI80" s="77"/>
      <c r="AJ80" s="77"/>
    </row>
    <row r="81" spans="1:36" ht="13" x14ac:dyDescent="0.3">
      <c r="A81" s="83"/>
      <c r="B81" s="100"/>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85"/>
      <c r="AF81" s="85"/>
      <c r="AG81" s="85"/>
      <c r="AH81" s="85"/>
      <c r="AI81" s="85"/>
      <c r="AJ81" s="85"/>
    </row>
    <row r="82" spans="1:36" s="102" customFormat="1" ht="26" x14ac:dyDescent="0.3">
      <c r="A82" s="79" t="s">
        <v>697</v>
      </c>
      <c r="B82" s="101">
        <v>1</v>
      </c>
      <c r="C82" s="101">
        <v>1</v>
      </c>
      <c r="D82" s="101">
        <v>1</v>
      </c>
      <c r="E82" s="101">
        <v>1</v>
      </c>
      <c r="F82" s="101">
        <v>1</v>
      </c>
      <c r="G82" s="101">
        <v>1</v>
      </c>
      <c r="H82" s="101">
        <v>1</v>
      </c>
      <c r="I82" s="101">
        <v>1</v>
      </c>
      <c r="J82" s="101">
        <v>1</v>
      </c>
      <c r="K82" s="101">
        <v>1</v>
      </c>
      <c r="L82" s="101">
        <v>1</v>
      </c>
      <c r="M82" s="101">
        <v>1</v>
      </c>
      <c r="N82" s="101">
        <v>1</v>
      </c>
      <c r="O82" s="101">
        <v>1</v>
      </c>
      <c r="P82" s="101">
        <v>1</v>
      </c>
      <c r="Q82" s="101">
        <v>1</v>
      </c>
      <c r="R82" s="101">
        <v>1</v>
      </c>
      <c r="S82" s="101">
        <v>1</v>
      </c>
      <c r="T82" s="101">
        <v>1</v>
      </c>
      <c r="U82" s="101">
        <v>1</v>
      </c>
      <c r="V82" s="101">
        <v>1</v>
      </c>
      <c r="W82" s="101">
        <v>1</v>
      </c>
      <c r="X82" s="101">
        <v>1</v>
      </c>
      <c r="Y82" s="101">
        <v>1</v>
      </c>
      <c r="Z82" s="101">
        <v>1</v>
      </c>
      <c r="AA82" s="101">
        <v>1</v>
      </c>
      <c r="AB82" s="101">
        <v>1</v>
      </c>
      <c r="AC82" s="101">
        <v>1</v>
      </c>
      <c r="AD82" s="101">
        <v>1</v>
      </c>
      <c r="AE82" s="88"/>
      <c r="AF82" s="88"/>
      <c r="AG82" s="88"/>
      <c r="AH82" s="88"/>
      <c r="AI82" s="88"/>
      <c r="AJ82" s="88"/>
    </row>
    <row r="83" spans="1:36" ht="13" x14ac:dyDescent="0.3">
      <c r="A83" s="85"/>
      <c r="B83" s="85"/>
      <c r="C83" s="85"/>
      <c r="D83" s="85"/>
      <c r="E83" s="85"/>
      <c r="F83" s="85"/>
      <c r="G83" s="85"/>
      <c r="H83" s="85"/>
      <c r="I83" s="85"/>
      <c r="J83" s="85"/>
      <c r="K83" s="85"/>
      <c r="L83" s="85"/>
      <c r="M83" s="85"/>
      <c r="N83" s="85"/>
      <c r="O83" s="85"/>
      <c r="P83" s="85"/>
      <c r="Q83" s="85"/>
      <c r="R83" s="85"/>
      <c r="S83" s="85"/>
      <c r="T83" s="85"/>
      <c r="U83" s="85"/>
      <c r="V83" s="85"/>
      <c r="W83" s="85"/>
      <c r="X83" s="85"/>
      <c r="Y83" s="85"/>
      <c r="Z83" s="85"/>
      <c r="AA83" s="85"/>
      <c r="AB83" s="85"/>
      <c r="AC83" s="85"/>
      <c r="AD83" s="85"/>
      <c r="AE83" s="85"/>
      <c r="AF83" s="85"/>
      <c r="AG83" s="85"/>
      <c r="AH83" s="85"/>
      <c r="AI83" s="85"/>
      <c r="AJ83" s="85"/>
    </row>
    <row r="84" spans="1:36" ht="13" x14ac:dyDescent="0.3">
      <c r="A84" s="81" t="s">
        <v>698</v>
      </c>
      <c r="B84" s="82"/>
      <c r="C84" s="82"/>
      <c r="D84" s="82"/>
      <c r="E84" s="82"/>
      <c r="F84" s="82"/>
      <c r="G84" s="82"/>
      <c r="H84" s="82"/>
      <c r="I84" s="82"/>
      <c r="J84" s="82"/>
      <c r="K84" s="82"/>
      <c r="L84" s="82"/>
      <c r="M84" s="82"/>
      <c r="N84" s="82"/>
      <c r="O84" s="82"/>
      <c r="P84" s="82"/>
      <c r="Q84" s="82"/>
      <c r="R84" s="82"/>
      <c r="S84" s="82"/>
      <c r="T84" s="82"/>
      <c r="U84" s="82"/>
      <c r="V84" s="82"/>
      <c r="W84" s="82"/>
      <c r="X84" s="82"/>
      <c r="Y84" s="82"/>
      <c r="Z84" s="82"/>
      <c r="AA84" s="82"/>
      <c r="AB84" s="82"/>
      <c r="AC84" s="82"/>
      <c r="AD84" s="82"/>
      <c r="AE84" s="82"/>
      <c r="AF84" s="82"/>
      <c r="AG84" s="82"/>
      <c r="AH84" s="82"/>
      <c r="AI84" s="82"/>
      <c r="AJ84" s="82"/>
    </row>
    <row r="85" spans="1:36" ht="13" x14ac:dyDescent="0.3">
      <c r="A85" s="83" t="s">
        <v>699</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 x14ac:dyDescent="0.3">
      <c r="A86" s="83" t="s">
        <v>700</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 x14ac:dyDescent="0.3">
      <c r="A87" s="83" t="s">
        <v>701</v>
      </c>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 x14ac:dyDescent="0.3">
      <c r="A88" s="83" t="s">
        <v>702</v>
      </c>
      <c r="B88" s="77"/>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 x14ac:dyDescent="0.3">
      <c r="A89" s="83" t="s">
        <v>703</v>
      </c>
      <c r="B89" s="77"/>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 x14ac:dyDescent="0.3">
      <c r="A90" s="77"/>
      <c r="B90" s="77"/>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 x14ac:dyDescent="0.3">
      <c r="A91" s="81" t="s">
        <v>704</v>
      </c>
      <c r="B91" s="81"/>
      <c r="C91" s="81"/>
      <c r="D91" s="81"/>
      <c r="E91" s="81"/>
      <c r="F91" s="81"/>
      <c r="G91" s="81"/>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81"/>
      <c r="AI91" s="81"/>
      <c r="AJ91" s="81"/>
    </row>
    <row r="92" spans="1:36" ht="13" x14ac:dyDescent="0.3">
      <c r="A92" s="103"/>
      <c r="B92" s="103"/>
      <c r="C92" s="77"/>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 x14ac:dyDescent="0.3">
      <c r="A93" s="103" t="s">
        <v>705</v>
      </c>
      <c r="B93" s="104">
        <v>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 x14ac:dyDescent="0.3">
      <c r="A94" s="103" t="s">
        <v>706</v>
      </c>
      <c r="B94" s="104">
        <v>15</v>
      </c>
      <c r="C94" s="77"/>
      <c r="D94" s="77"/>
      <c r="E94" s="77"/>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3" x14ac:dyDescent="0.3">
      <c r="A95" s="103" t="s">
        <v>759</v>
      </c>
      <c r="B95" s="77">
        <v>1.6687000000000001</v>
      </c>
      <c r="C95" s="105" t="s">
        <v>707</v>
      </c>
      <c r="D95" s="77"/>
      <c r="E95" s="77"/>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3" x14ac:dyDescent="0.3">
      <c r="A96" s="103" t="s">
        <v>708</v>
      </c>
      <c r="B96" s="106">
        <v>0.88711067149387013</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6.5" x14ac:dyDescent="0.55000000000000004">
      <c r="A97" s="103" t="s">
        <v>709</v>
      </c>
      <c r="B97" s="107">
        <v>10</v>
      </c>
      <c r="C97" s="77"/>
      <c r="D97" s="77"/>
      <c r="E97" s="10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5" x14ac:dyDescent="0.55000000000000004">
      <c r="A98" s="103"/>
      <c r="B98" s="107"/>
      <c r="C98" s="77"/>
      <c r="D98" s="77"/>
      <c r="E98" s="10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 x14ac:dyDescent="0.3">
      <c r="A99" s="103" t="s">
        <v>710</v>
      </c>
      <c r="B99" s="109">
        <f>B93*B95*B96</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 x14ac:dyDescent="0.3">
      <c r="A100" s="103" t="s">
        <v>711</v>
      </c>
      <c r="B100" s="109">
        <f>B94*B95*B96</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6.5" x14ac:dyDescent="0.55000000000000004">
      <c r="A101" s="103" t="s">
        <v>712</v>
      </c>
      <c r="B101" s="110">
        <v>0.1</v>
      </c>
      <c r="C101" s="77"/>
      <c r="D101" s="77"/>
      <c r="E101" s="111"/>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 x14ac:dyDescent="0.3">
      <c r="A102" s="103" t="s">
        <v>582</v>
      </c>
      <c r="B102" s="110">
        <v>0</v>
      </c>
      <c r="C102" s="77" t="s">
        <v>743</v>
      </c>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 x14ac:dyDescent="0.3">
      <c r="A103" s="103" t="s">
        <v>713</v>
      </c>
      <c r="B103" s="112">
        <v>7.4999999999999997E-2</v>
      </c>
      <c r="C103" s="77" t="s">
        <v>764</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 x14ac:dyDescent="0.3">
      <c r="A104" s="103" t="s">
        <v>714</v>
      </c>
      <c r="B104" s="110">
        <v>0.1</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 x14ac:dyDescent="0.3">
      <c r="A105" s="103" t="s">
        <v>715</v>
      </c>
      <c r="B105" s="110">
        <v>0.5</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 x14ac:dyDescent="0.3">
      <c r="A106" s="103"/>
      <c r="B106" s="103"/>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s="116" customFormat="1" ht="13" x14ac:dyDescent="0.3">
      <c r="A107" s="113" t="s">
        <v>716</v>
      </c>
      <c r="B107" s="114"/>
      <c r="C107" s="115"/>
      <c r="D107" s="115"/>
      <c r="E107" s="115"/>
      <c r="F107" s="115"/>
      <c r="G107" s="115"/>
      <c r="H107" s="115"/>
      <c r="I107" s="115"/>
      <c r="J107" s="115"/>
      <c r="K107" s="115"/>
      <c r="L107" s="115"/>
      <c r="M107" s="115"/>
      <c r="N107" s="115"/>
      <c r="O107" s="115"/>
      <c r="P107" s="115"/>
      <c r="Q107" s="115"/>
      <c r="R107" s="115"/>
      <c r="S107" s="115"/>
      <c r="T107" s="115"/>
      <c r="U107" s="115"/>
      <c r="V107" s="115"/>
      <c r="W107" s="115"/>
      <c r="X107" s="115"/>
      <c r="Y107" s="115"/>
      <c r="Z107" s="115"/>
      <c r="AA107" s="115"/>
      <c r="AB107" s="115"/>
      <c r="AC107" s="115"/>
      <c r="AD107" s="115"/>
      <c r="AE107" s="115"/>
      <c r="AF107" s="115"/>
      <c r="AG107" s="115"/>
      <c r="AH107" s="115"/>
      <c r="AI107" s="115"/>
      <c r="AJ107" s="115"/>
    </row>
    <row r="108" spans="1:36" ht="13" x14ac:dyDescent="0.3">
      <c r="A108" s="347"/>
      <c r="B108" s="103" t="s">
        <v>23</v>
      </c>
      <c r="C108" s="77" t="s">
        <v>22</v>
      </c>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 x14ac:dyDescent="0.3">
      <c r="A109" s="347" t="s">
        <v>1011</v>
      </c>
      <c r="B109" s="103">
        <v>3</v>
      </c>
      <c r="C109" s="77">
        <v>1</v>
      </c>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 x14ac:dyDescent="0.3">
      <c r="A110" s="347"/>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ht="13" x14ac:dyDescent="0.3">
      <c r="A111" s="103"/>
      <c r="B111" s="103">
        <v>2023</v>
      </c>
      <c r="C111" s="103">
        <v>2024</v>
      </c>
      <c r="D111" s="103">
        <v>2025</v>
      </c>
      <c r="E111" s="103">
        <v>2026</v>
      </c>
      <c r="F111" s="103">
        <v>2027</v>
      </c>
      <c r="G111" s="103">
        <v>2028</v>
      </c>
      <c r="H111" s="103">
        <v>2029</v>
      </c>
      <c r="I111" s="103">
        <v>2030</v>
      </c>
      <c r="J111" s="103">
        <v>2031</v>
      </c>
      <c r="K111" s="103">
        <v>2032</v>
      </c>
      <c r="L111" s="103">
        <v>2033</v>
      </c>
      <c r="M111" s="103">
        <v>2034</v>
      </c>
      <c r="N111" s="103">
        <v>2035</v>
      </c>
      <c r="O111" s="103">
        <v>2036</v>
      </c>
      <c r="P111" s="103">
        <v>2037</v>
      </c>
      <c r="Q111" s="103">
        <v>2038</v>
      </c>
      <c r="R111" s="103">
        <v>2039</v>
      </c>
      <c r="S111" s="103">
        <v>2040</v>
      </c>
      <c r="T111" s="103">
        <v>2041</v>
      </c>
      <c r="U111" s="103">
        <v>2042</v>
      </c>
      <c r="V111" s="103">
        <v>2043</v>
      </c>
      <c r="W111" s="103">
        <v>2044</v>
      </c>
      <c r="X111" s="103">
        <v>2045</v>
      </c>
      <c r="Y111" s="103">
        <v>2046</v>
      </c>
      <c r="Z111" s="103">
        <v>2047</v>
      </c>
      <c r="AA111" s="103">
        <v>2048</v>
      </c>
      <c r="AB111" s="103">
        <v>2049</v>
      </c>
      <c r="AC111" s="103">
        <v>2050</v>
      </c>
      <c r="AD111" s="103"/>
      <c r="AE111" s="77"/>
      <c r="AF111" s="77"/>
      <c r="AG111" s="77"/>
      <c r="AH111" s="77"/>
      <c r="AI111" s="77"/>
    </row>
    <row r="112" spans="1:36" ht="13" x14ac:dyDescent="0.3">
      <c r="A112" s="103" t="s">
        <v>1009</v>
      </c>
      <c r="B112" s="117">
        <f t="shared" ref="B112:AC112" si="4">INDEX(17:17,MATCH(B111-$B$109,16:16,0))</f>
        <v>1</v>
      </c>
      <c r="C112" s="117">
        <f t="shared" si="4"/>
        <v>1</v>
      </c>
      <c r="D112" s="117">
        <f t="shared" si="4"/>
        <v>1</v>
      </c>
      <c r="E112" s="117">
        <f t="shared" si="4"/>
        <v>1</v>
      </c>
      <c r="F112" s="117">
        <f t="shared" si="4"/>
        <v>1</v>
      </c>
      <c r="G112" s="117">
        <f t="shared" si="4"/>
        <v>1</v>
      </c>
      <c r="H112" s="117">
        <f t="shared" si="4"/>
        <v>1</v>
      </c>
      <c r="I112" s="117">
        <f t="shared" si="4"/>
        <v>1</v>
      </c>
      <c r="J112" s="117">
        <f t="shared" si="4"/>
        <v>1</v>
      </c>
      <c r="K112" s="117">
        <f t="shared" si="4"/>
        <v>1</v>
      </c>
      <c r="L112" s="117">
        <f t="shared" si="4"/>
        <v>1</v>
      </c>
      <c r="M112" s="117">
        <f t="shared" si="4"/>
        <v>1</v>
      </c>
      <c r="N112" s="117">
        <f t="shared" si="4"/>
        <v>1</v>
      </c>
      <c r="O112" s="117">
        <f t="shared" si="4"/>
        <v>1</v>
      </c>
      <c r="P112" s="117">
        <f t="shared" si="4"/>
        <v>1</v>
      </c>
      <c r="Q112" s="117">
        <f t="shared" si="4"/>
        <v>1</v>
      </c>
      <c r="R112" s="117">
        <f t="shared" si="4"/>
        <v>1</v>
      </c>
      <c r="S112" s="117">
        <f t="shared" si="4"/>
        <v>1</v>
      </c>
      <c r="T112" s="117">
        <f t="shared" si="4"/>
        <v>0.75</v>
      </c>
      <c r="U112" s="117">
        <f t="shared" si="4"/>
        <v>0.5</v>
      </c>
      <c r="V112" s="117">
        <f t="shared" si="4"/>
        <v>0</v>
      </c>
      <c r="W112" s="117">
        <f t="shared" si="4"/>
        <v>0</v>
      </c>
      <c r="X112" s="117">
        <f t="shared" si="4"/>
        <v>0</v>
      </c>
      <c r="Y112" s="117">
        <f t="shared" si="4"/>
        <v>0</v>
      </c>
      <c r="Z112" s="117">
        <f t="shared" si="4"/>
        <v>0</v>
      </c>
      <c r="AA112" s="117">
        <f t="shared" si="4"/>
        <v>0</v>
      </c>
      <c r="AB112" s="117">
        <f t="shared" si="4"/>
        <v>0</v>
      </c>
      <c r="AC112" s="117">
        <f t="shared" si="4"/>
        <v>0</v>
      </c>
      <c r="AD112" s="117"/>
      <c r="AE112" s="117"/>
      <c r="AF112" s="117"/>
      <c r="AG112" s="77"/>
      <c r="AH112" s="77"/>
      <c r="AI112" s="77"/>
    </row>
    <row r="113" spans="1:36" ht="13" x14ac:dyDescent="0.3">
      <c r="A113" s="103" t="s">
        <v>1010</v>
      </c>
      <c r="B113" s="117">
        <f t="shared" ref="B113:AC113" si="5">INDEX(17:17,MATCH(B111-$C$109,16:16,0))</f>
        <v>1</v>
      </c>
      <c r="C113" s="117">
        <f t="shared" si="5"/>
        <v>1</v>
      </c>
      <c r="D113" s="117">
        <f t="shared" si="5"/>
        <v>1</v>
      </c>
      <c r="E113" s="117">
        <f t="shared" si="5"/>
        <v>1</v>
      </c>
      <c r="F113" s="117">
        <f t="shared" si="5"/>
        <v>1</v>
      </c>
      <c r="G113" s="117">
        <f t="shared" si="5"/>
        <v>1</v>
      </c>
      <c r="H113" s="117">
        <f t="shared" si="5"/>
        <v>1</v>
      </c>
      <c r="I113" s="117">
        <f t="shared" si="5"/>
        <v>1</v>
      </c>
      <c r="J113" s="117">
        <f t="shared" si="5"/>
        <v>1</v>
      </c>
      <c r="K113" s="117">
        <f t="shared" si="5"/>
        <v>1</v>
      </c>
      <c r="L113" s="117">
        <f t="shared" si="5"/>
        <v>1</v>
      </c>
      <c r="M113" s="117">
        <f t="shared" si="5"/>
        <v>1</v>
      </c>
      <c r="N113" s="117">
        <f t="shared" si="5"/>
        <v>1</v>
      </c>
      <c r="O113" s="117">
        <f t="shared" si="5"/>
        <v>1</v>
      </c>
      <c r="P113" s="117">
        <f t="shared" si="5"/>
        <v>1</v>
      </c>
      <c r="Q113" s="117">
        <f t="shared" si="5"/>
        <v>1</v>
      </c>
      <c r="R113" s="117">
        <f t="shared" si="5"/>
        <v>0.75</v>
      </c>
      <c r="S113" s="117">
        <f t="shared" si="5"/>
        <v>0.5</v>
      </c>
      <c r="T113" s="117">
        <f t="shared" si="5"/>
        <v>0</v>
      </c>
      <c r="U113" s="117">
        <f t="shared" si="5"/>
        <v>0</v>
      </c>
      <c r="V113" s="117">
        <f t="shared" si="5"/>
        <v>0</v>
      </c>
      <c r="W113" s="117">
        <f t="shared" si="5"/>
        <v>0</v>
      </c>
      <c r="X113" s="117">
        <f t="shared" si="5"/>
        <v>0</v>
      </c>
      <c r="Y113" s="117">
        <f t="shared" si="5"/>
        <v>0</v>
      </c>
      <c r="Z113" s="117">
        <f t="shared" si="5"/>
        <v>0</v>
      </c>
      <c r="AA113" s="117">
        <f t="shared" si="5"/>
        <v>0</v>
      </c>
      <c r="AB113" s="117">
        <f t="shared" si="5"/>
        <v>0</v>
      </c>
      <c r="AC113" s="117">
        <f t="shared" si="5"/>
        <v>0</v>
      </c>
      <c r="AD113" s="117"/>
      <c r="AE113" s="117"/>
      <c r="AF113" s="117"/>
      <c r="AG113" s="77"/>
      <c r="AH113" s="77"/>
      <c r="AI113" s="77"/>
    </row>
    <row r="114" spans="1:36" ht="13" x14ac:dyDescent="0.3">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3" x14ac:dyDescent="0.3">
      <c r="A115" s="103" t="s">
        <v>717</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3" x14ac:dyDescent="0.3">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3" x14ac:dyDescent="0.3">
      <c r="A117" s="103" t="s">
        <v>718</v>
      </c>
      <c r="B117" s="118">
        <f t="shared" ref="B117:AC117" si="6">((($B$100*C50+$B$99*(1-C50))*(1+($B$101*C82)))+(($B$100*C50+$B$99*(1-C50))*$B$104*$B$105))*B112*(1-$B$103)</f>
        <v>23.620381171332561</v>
      </c>
      <c r="C117" s="118">
        <f t="shared" si="6"/>
        <v>23.620381171332561</v>
      </c>
      <c r="D117" s="118">
        <f t="shared" si="6"/>
        <v>23.620381171332561</v>
      </c>
      <c r="E117" s="118">
        <f t="shared" si="6"/>
        <v>23.620381171332561</v>
      </c>
      <c r="F117" s="118">
        <f t="shared" si="6"/>
        <v>23.620381171332561</v>
      </c>
      <c r="G117" s="118">
        <f t="shared" si="6"/>
        <v>23.620381171332561</v>
      </c>
      <c r="H117" s="118">
        <f t="shared" si="6"/>
        <v>23.620381171332561</v>
      </c>
      <c r="I117" s="118">
        <f t="shared" si="6"/>
        <v>23.620381171332561</v>
      </c>
      <c r="J117" s="118">
        <f t="shared" si="6"/>
        <v>23.620381171332561</v>
      </c>
      <c r="K117" s="118">
        <f t="shared" si="6"/>
        <v>23.620381171332561</v>
      </c>
      <c r="L117" s="118">
        <f t="shared" si="6"/>
        <v>23.620381171332561</v>
      </c>
      <c r="M117" s="118">
        <f t="shared" si="6"/>
        <v>23.620381171332561</v>
      </c>
      <c r="N117" s="118">
        <f t="shared" si="6"/>
        <v>23.620381171332561</v>
      </c>
      <c r="O117" s="118">
        <f t="shared" si="6"/>
        <v>23.620381171332561</v>
      </c>
      <c r="P117" s="118">
        <f t="shared" si="6"/>
        <v>23.620381171332561</v>
      </c>
      <c r="Q117" s="118">
        <f t="shared" si="6"/>
        <v>23.620381171332561</v>
      </c>
      <c r="R117" s="118">
        <f t="shared" si="6"/>
        <v>23.620381171332561</v>
      </c>
      <c r="S117" s="118">
        <f t="shared" si="6"/>
        <v>23.620381171332561</v>
      </c>
      <c r="T117" s="118">
        <f t="shared" si="6"/>
        <v>17.715285878499422</v>
      </c>
      <c r="U117" s="118">
        <f t="shared" si="6"/>
        <v>11.81019058566628</v>
      </c>
      <c r="V117" s="118">
        <f t="shared" si="6"/>
        <v>0</v>
      </c>
      <c r="W117" s="118">
        <f t="shared" si="6"/>
        <v>0</v>
      </c>
      <c r="X117" s="118">
        <f t="shared" si="6"/>
        <v>0</v>
      </c>
      <c r="Y117" s="118">
        <f t="shared" si="6"/>
        <v>0</v>
      </c>
      <c r="Z117" s="118">
        <f t="shared" si="6"/>
        <v>0</v>
      </c>
      <c r="AA117" s="118">
        <f t="shared" si="6"/>
        <v>0</v>
      </c>
      <c r="AB117" s="118">
        <f t="shared" si="6"/>
        <v>0</v>
      </c>
      <c r="AC117" s="118">
        <f t="shared" si="6"/>
        <v>0</v>
      </c>
      <c r="AD117" s="103"/>
      <c r="AE117" s="103"/>
      <c r="AF117" s="77"/>
      <c r="AG117" s="77"/>
      <c r="AH117" s="77"/>
      <c r="AI117" s="77"/>
      <c r="AJ117" s="77"/>
    </row>
    <row r="118" spans="1:36" ht="13" x14ac:dyDescent="0.3">
      <c r="A118" s="103"/>
      <c r="B118" s="118"/>
      <c r="C118" s="118"/>
      <c r="D118" s="118"/>
      <c r="E118" s="118"/>
      <c r="F118" s="118"/>
      <c r="G118" s="118"/>
      <c r="H118" s="118"/>
      <c r="I118" s="118"/>
      <c r="J118" s="118"/>
      <c r="K118" s="118"/>
      <c r="L118" s="118"/>
      <c r="M118" s="118"/>
      <c r="N118" s="118"/>
      <c r="O118" s="118"/>
      <c r="P118" s="118"/>
      <c r="Q118" s="118"/>
      <c r="R118" s="118"/>
      <c r="S118" s="118"/>
      <c r="T118" s="118"/>
      <c r="U118" s="118"/>
      <c r="V118" s="118"/>
      <c r="W118" s="118"/>
      <c r="X118" s="118"/>
      <c r="Y118" s="118"/>
      <c r="Z118" s="118"/>
      <c r="AA118" s="118"/>
      <c r="AB118" s="118"/>
      <c r="AC118" s="118"/>
      <c r="AD118" s="103"/>
      <c r="AE118" s="103"/>
      <c r="AF118" s="77"/>
      <c r="AG118" s="77"/>
      <c r="AH118" s="77"/>
      <c r="AI118" s="77"/>
      <c r="AJ118" s="77"/>
    </row>
    <row r="119" spans="1:36" ht="13" x14ac:dyDescent="0.3">
      <c r="A119" s="103" t="s">
        <v>719</v>
      </c>
      <c r="B119" s="350">
        <v>0</v>
      </c>
      <c r="C119" s="350">
        <v>0</v>
      </c>
      <c r="D119" s="350">
        <v>0</v>
      </c>
      <c r="E119" s="118">
        <f t="shared" ref="E119:AC119" si="7">((($B$100*F50+$B$99*(1-F50))*(1+($B$101*F80)))+(($B$100*F50+$B$99*(1-F50))*$B$104*$B$105))*E113*(1-$B$103)</f>
        <v>22.91774335994446</v>
      </c>
      <c r="F119" s="118">
        <f t="shared" si="7"/>
        <v>22.913007930703568</v>
      </c>
      <c r="G119" s="118">
        <f t="shared" si="7"/>
        <v>22.90913348859738</v>
      </c>
      <c r="H119" s="118">
        <f t="shared" si="7"/>
        <v>22.90913348859738</v>
      </c>
      <c r="I119" s="118">
        <f t="shared" si="7"/>
        <v>22.90913348859738</v>
      </c>
      <c r="J119" s="118">
        <f t="shared" si="7"/>
        <v>22.90913348859738</v>
      </c>
      <c r="K119" s="118">
        <f t="shared" si="7"/>
        <v>22.90913348859738</v>
      </c>
      <c r="L119" s="118">
        <f t="shared" si="7"/>
        <v>22.90913348859738</v>
      </c>
      <c r="M119" s="118">
        <f t="shared" si="7"/>
        <v>22.90913348859738</v>
      </c>
      <c r="N119" s="118">
        <f t="shared" si="7"/>
        <v>22.90913348859738</v>
      </c>
      <c r="O119" s="118">
        <f t="shared" si="7"/>
        <v>22.90913348859738</v>
      </c>
      <c r="P119" s="118">
        <f t="shared" si="7"/>
        <v>22.90913348859738</v>
      </c>
      <c r="Q119" s="118">
        <f t="shared" si="7"/>
        <v>22.90913348859738</v>
      </c>
      <c r="R119" s="118">
        <f t="shared" si="7"/>
        <v>17.181850116448036</v>
      </c>
      <c r="S119" s="118">
        <f t="shared" si="7"/>
        <v>11.45456674429869</v>
      </c>
      <c r="T119" s="118">
        <f t="shared" si="7"/>
        <v>0</v>
      </c>
      <c r="U119" s="118">
        <f t="shared" si="7"/>
        <v>0</v>
      </c>
      <c r="V119" s="118">
        <f t="shared" si="7"/>
        <v>0</v>
      </c>
      <c r="W119" s="118">
        <f t="shared" si="7"/>
        <v>0</v>
      </c>
      <c r="X119" s="118">
        <f t="shared" si="7"/>
        <v>0</v>
      </c>
      <c r="Y119" s="118">
        <f t="shared" si="7"/>
        <v>0</v>
      </c>
      <c r="Z119" s="118">
        <f t="shared" si="7"/>
        <v>0</v>
      </c>
      <c r="AA119" s="118">
        <f t="shared" si="7"/>
        <v>0</v>
      </c>
      <c r="AB119" s="118">
        <f t="shared" si="7"/>
        <v>0</v>
      </c>
      <c r="AC119" s="118">
        <f t="shared" si="7"/>
        <v>0</v>
      </c>
      <c r="AD119" s="103"/>
      <c r="AE119" s="103"/>
      <c r="AF119" s="77"/>
      <c r="AG119" s="77"/>
      <c r="AH119" s="77"/>
      <c r="AI119" s="77"/>
      <c r="AJ119" s="77"/>
    </row>
    <row r="120" spans="1:36" ht="13" x14ac:dyDescent="0.3">
      <c r="A120" s="103" t="s">
        <v>1024</v>
      </c>
      <c r="B120" s="350"/>
      <c r="C120" s="350"/>
      <c r="D120" s="350"/>
      <c r="E120" s="118"/>
      <c r="F120" s="118"/>
      <c r="G120" s="118"/>
      <c r="H120" s="118"/>
      <c r="I120" s="118"/>
      <c r="J120" s="118"/>
      <c r="K120" s="118"/>
      <c r="L120" s="118"/>
      <c r="M120" s="118"/>
      <c r="N120" s="118"/>
      <c r="O120" s="118"/>
      <c r="P120" s="118"/>
      <c r="Q120" s="118"/>
      <c r="R120" s="118"/>
      <c r="S120" s="118"/>
      <c r="T120" s="118"/>
      <c r="U120" s="118"/>
      <c r="V120" s="118"/>
      <c r="W120" s="118"/>
      <c r="X120" s="118"/>
      <c r="Y120" s="118"/>
      <c r="Z120" s="118"/>
      <c r="AA120" s="118"/>
      <c r="AB120" s="118"/>
      <c r="AC120" s="118"/>
      <c r="AD120" s="103"/>
      <c r="AE120" s="103"/>
      <c r="AF120" s="77"/>
      <c r="AG120" s="77"/>
      <c r="AH120" s="77"/>
      <c r="AI120" s="77"/>
      <c r="AJ120" s="77"/>
    </row>
    <row r="121" spans="1:36" ht="13" x14ac:dyDescent="0.3">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 x14ac:dyDescent="0.3">
      <c r="A122" s="103" t="s">
        <v>744</v>
      </c>
      <c r="B122" s="118">
        <f>15*$B$96</f>
        <v>13.306660072408052</v>
      </c>
      <c r="C122" s="118">
        <f t="shared" ref="C122:K122" si="8">15*$B$96</f>
        <v>13.306660072408052</v>
      </c>
      <c r="D122" s="118">
        <f t="shared" si="8"/>
        <v>13.306660072408052</v>
      </c>
      <c r="E122" s="118">
        <f t="shared" si="8"/>
        <v>13.306660072408052</v>
      </c>
      <c r="F122" s="118">
        <f t="shared" si="8"/>
        <v>13.306660072408052</v>
      </c>
      <c r="G122" s="118">
        <f t="shared" si="8"/>
        <v>13.306660072408052</v>
      </c>
      <c r="H122" s="118">
        <f t="shared" si="8"/>
        <v>13.306660072408052</v>
      </c>
      <c r="I122" s="118">
        <f t="shared" si="8"/>
        <v>13.306660072408052</v>
      </c>
      <c r="J122" s="118">
        <f t="shared" si="8"/>
        <v>13.306660072408052</v>
      </c>
      <c r="K122" s="118">
        <f t="shared" si="8"/>
        <v>13.306660072408052</v>
      </c>
      <c r="L122" s="118">
        <v>0</v>
      </c>
      <c r="M122" s="118">
        <v>0</v>
      </c>
      <c r="N122" s="118">
        <v>0</v>
      </c>
      <c r="O122" s="118">
        <v>0</v>
      </c>
      <c r="P122" s="118">
        <v>0</v>
      </c>
      <c r="Q122" s="118">
        <v>0</v>
      </c>
      <c r="R122" s="118">
        <v>0</v>
      </c>
      <c r="S122" s="118">
        <v>0</v>
      </c>
      <c r="T122" s="118">
        <v>0</v>
      </c>
      <c r="U122" s="118">
        <v>0</v>
      </c>
      <c r="V122" s="118">
        <v>0</v>
      </c>
      <c r="W122" s="118">
        <v>0</v>
      </c>
      <c r="X122" s="118">
        <v>0</v>
      </c>
      <c r="Y122" s="118">
        <v>0</v>
      </c>
      <c r="Z122" s="118">
        <v>0</v>
      </c>
      <c r="AA122" s="118">
        <v>0</v>
      </c>
      <c r="AB122" s="118">
        <v>0</v>
      </c>
      <c r="AC122" s="118">
        <v>0</v>
      </c>
      <c r="AD122" s="103"/>
      <c r="AE122" s="103"/>
      <c r="AF122" s="77"/>
      <c r="AG122" s="77"/>
      <c r="AH122" s="77"/>
      <c r="AI122" s="77"/>
      <c r="AJ122" s="77"/>
    </row>
    <row r="123" spans="1:36" ht="13" x14ac:dyDescent="0.3">
      <c r="A123" s="103"/>
      <c r="B123" s="118"/>
      <c r="C123" s="118"/>
      <c r="D123" s="118"/>
      <c r="E123" s="118"/>
      <c r="F123" s="118"/>
      <c r="G123" s="118"/>
      <c r="H123" s="118"/>
      <c r="I123" s="118"/>
      <c r="J123" s="118"/>
      <c r="K123" s="118"/>
      <c r="L123" s="118"/>
      <c r="M123" s="118"/>
      <c r="N123" s="118"/>
      <c r="O123" s="118"/>
      <c r="P123" s="118"/>
      <c r="Q123" s="118"/>
      <c r="R123" s="118"/>
      <c r="S123" s="118"/>
      <c r="T123" s="118"/>
      <c r="U123" s="118"/>
      <c r="V123" s="118"/>
      <c r="W123" s="118"/>
      <c r="X123" s="118"/>
      <c r="Y123" s="118"/>
      <c r="Z123" s="118"/>
      <c r="AA123" s="118"/>
      <c r="AB123" s="118"/>
      <c r="AC123" s="118"/>
      <c r="AD123" s="103"/>
      <c r="AE123" s="103"/>
      <c r="AF123" s="77"/>
      <c r="AG123" s="77"/>
      <c r="AH123" s="77"/>
      <c r="AI123" s="77"/>
      <c r="AJ123" s="77"/>
    </row>
    <row r="124" spans="1:36" s="116" customFormat="1" ht="13" x14ac:dyDescent="0.3">
      <c r="A124" s="113" t="s">
        <v>720</v>
      </c>
      <c r="B124" s="119"/>
      <c r="C124" s="119"/>
      <c r="D124" s="119"/>
      <c r="E124" s="119"/>
      <c r="F124" s="119"/>
      <c r="G124" s="119"/>
      <c r="H124" s="119"/>
      <c r="I124" s="119"/>
      <c r="J124" s="119"/>
      <c r="K124" s="119"/>
      <c r="L124" s="119"/>
      <c r="M124" s="119"/>
      <c r="N124" s="119"/>
      <c r="O124" s="119"/>
      <c r="P124" s="119"/>
      <c r="Q124" s="119"/>
      <c r="R124" s="119"/>
      <c r="S124" s="119"/>
      <c r="T124" s="119"/>
      <c r="U124" s="119"/>
      <c r="V124" s="119"/>
      <c r="W124" s="119"/>
      <c r="X124" s="119"/>
      <c r="Y124" s="119"/>
      <c r="Z124" s="119"/>
      <c r="AA124" s="119"/>
      <c r="AB124" s="119"/>
      <c r="AC124" s="119"/>
      <c r="AD124" s="114"/>
      <c r="AE124" s="114"/>
      <c r="AF124" s="115"/>
      <c r="AG124" s="115"/>
      <c r="AH124" s="115"/>
      <c r="AI124" s="115"/>
      <c r="AJ124" s="115"/>
    </row>
    <row r="125" spans="1:36" ht="26" x14ac:dyDescent="0.3">
      <c r="A125" s="347"/>
      <c r="B125" s="77" t="s">
        <v>732</v>
      </c>
      <c r="C125" s="118" t="s">
        <v>733</v>
      </c>
      <c r="D125" s="118" t="s">
        <v>301</v>
      </c>
      <c r="E125" s="103" t="s">
        <v>504</v>
      </c>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03"/>
      <c r="AD125" s="103"/>
      <c r="AE125" s="77"/>
      <c r="AF125" s="77"/>
      <c r="AG125" s="77"/>
      <c r="AH125" s="77"/>
      <c r="AI125" s="77"/>
    </row>
    <row r="126" spans="1:36" ht="13" x14ac:dyDescent="0.3">
      <c r="A126" s="347" t="s">
        <v>1011</v>
      </c>
      <c r="B126" s="77">
        <v>1</v>
      </c>
      <c r="C126" s="77">
        <v>3</v>
      </c>
      <c r="D126" s="77">
        <v>2</v>
      </c>
      <c r="E126" s="103">
        <v>3</v>
      </c>
      <c r="F126" s="118"/>
      <c r="G126" s="118"/>
      <c r="H126" s="118"/>
      <c r="I126" s="118"/>
      <c r="J126" s="118"/>
      <c r="K126" s="118"/>
      <c r="L126" s="118"/>
      <c r="M126" s="118"/>
      <c r="N126" s="118"/>
      <c r="O126" s="118"/>
      <c r="P126" s="118"/>
      <c r="Q126" s="118"/>
      <c r="R126" s="118"/>
      <c r="S126" s="118"/>
      <c r="T126" s="118"/>
      <c r="U126" s="118"/>
      <c r="V126" s="118"/>
      <c r="W126" s="118"/>
      <c r="X126" s="118"/>
      <c r="Y126" s="118"/>
      <c r="Z126" s="118"/>
      <c r="AA126" s="118"/>
      <c r="AB126" s="118"/>
      <c r="AC126" s="103"/>
      <c r="AD126" s="103"/>
      <c r="AE126" s="77"/>
      <c r="AF126" s="77"/>
      <c r="AG126" s="77"/>
      <c r="AH126" s="77"/>
      <c r="AI126" s="77"/>
    </row>
    <row r="127" spans="1:36" ht="13" x14ac:dyDescent="0.3">
      <c r="A127" s="347"/>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3" x14ac:dyDescent="0.3">
      <c r="A128" s="103" t="s">
        <v>721</v>
      </c>
      <c r="B128" s="103">
        <v>2023</v>
      </c>
      <c r="C128" s="103">
        <v>2024</v>
      </c>
      <c r="D128" s="103">
        <v>2025</v>
      </c>
      <c r="E128" s="103">
        <v>2026</v>
      </c>
      <c r="F128" s="103">
        <v>2027</v>
      </c>
      <c r="G128" s="103">
        <v>2028</v>
      </c>
      <c r="H128" s="103">
        <v>2029</v>
      </c>
      <c r="I128" s="103">
        <v>2030</v>
      </c>
      <c r="J128" s="103">
        <v>2031</v>
      </c>
      <c r="K128" s="103">
        <v>2032</v>
      </c>
      <c r="L128" s="77">
        <v>2033</v>
      </c>
      <c r="M128" s="77">
        <v>2034</v>
      </c>
      <c r="N128" s="77">
        <v>2035</v>
      </c>
      <c r="O128" s="77">
        <v>2036</v>
      </c>
      <c r="P128" s="77">
        <v>2037</v>
      </c>
      <c r="Q128" s="77">
        <v>2038</v>
      </c>
      <c r="R128" s="77">
        <v>2039</v>
      </c>
      <c r="S128" s="77">
        <v>2040</v>
      </c>
      <c r="T128" s="77">
        <v>2041</v>
      </c>
      <c r="U128" s="77">
        <v>2042</v>
      </c>
      <c r="V128" s="77">
        <v>2043</v>
      </c>
      <c r="W128" s="77">
        <v>2044</v>
      </c>
      <c r="X128" s="77">
        <v>2045</v>
      </c>
      <c r="Y128" s="77">
        <v>2046</v>
      </c>
      <c r="Z128" s="77">
        <v>2047</v>
      </c>
      <c r="AA128" s="77">
        <v>2048</v>
      </c>
      <c r="AB128" s="77">
        <v>2049</v>
      </c>
      <c r="AC128" s="77">
        <v>2050</v>
      </c>
      <c r="AD128" s="77"/>
      <c r="AE128" s="77"/>
      <c r="AF128" s="77"/>
      <c r="AG128" s="77"/>
      <c r="AH128" s="77"/>
      <c r="AI128" s="77"/>
    </row>
    <row r="129" spans="1:36" ht="13" x14ac:dyDescent="0.3">
      <c r="A129" s="103" t="s">
        <v>1025</v>
      </c>
      <c r="B129" s="117">
        <f>B112</f>
        <v>1</v>
      </c>
      <c r="C129" s="117">
        <f t="shared" ref="C129:AC129" si="9">C112</f>
        <v>1</v>
      </c>
      <c r="D129" s="117">
        <f t="shared" si="9"/>
        <v>1</v>
      </c>
      <c r="E129" s="117">
        <f t="shared" si="9"/>
        <v>1</v>
      </c>
      <c r="F129" s="117">
        <f t="shared" si="9"/>
        <v>1</v>
      </c>
      <c r="G129" s="117">
        <f t="shared" si="9"/>
        <v>1</v>
      </c>
      <c r="H129" s="117">
        <f t="shared" si="9"/>
        <v>1</v>
      </c>
      <c r="I129" s="117">
        <f t="shared" si="9"/>
        <v>1</v>
      </c>
      <c r="J129" s="117">
        <f t="shared" si="9"/>
        <v>1</v>
      </c>
      <c r="K129" s="117">
        <f t="shared" si="9"/>
        <v>1</v>
      </c>
      <c r="L129" s="117">
        <f t="shared" si="9"/>
        <v>1</v>
      </c>
      <c r="M129" s="117">
        <f t="shared" si="9"/>
        <v>1</v>
      </c>
      <c r="N129" s="117">
        <f t="shared" si="9"/>
        <v>1</v>
      </c>
      <c r="O129" s="117">
        <f t="shared" si="9"/>
        <v>1</v>
      </c>
      <c r="P129" s="117">
        <f t="shared" si="9"/>
        <v>1</v>
      </c>
      <c r="Q129" s="117">
        <f t="shared" si="9"/>
        <v>1</v>
      </c>
      <c r="R129" s="117">
        <f t="shared" si="9"/>
        <v>1</v>
      </c>
      <c r="S129" s="117">
        <f t="shared" si="9"/>
        <v>1</v>
      </c>
      <c r="T129" s="117">
        <f t="shared" si="9"/>
        <v>0.75</v>
      </c>
      <c r="U129" s="117">
        <f t="shared" si="9"/>
        <v>0.5</v>
      </c>
      <c r="V129" s="117">
        <f t="shared" si="9"/>
        <v>0</v>
      </c>
      <c r="W129" s="117">
        <f t="shared" si="9"/>
        <v>0</v>
      </c>
      <c r="X129" s="117">
        <f t="shared" si="9"/>
        <v>0</v>
      </c>
      <c r="Y129" s="117">
        <f t="shared" si="9"/>
        <v>0</v>
      </c>
      <c r="Z129" s="117">
        <f t="shared" si="9"/>
        <v>0</v>
      </c>
      <c r="AA129" s="117">
        <f t="shared" si="9"/>
        <v>0</v>
      </c>
      <c r="AB129" s="117">
        <f t="shared" si="9"/>
        <v>0</v>
      </c>
      <c r="AC129" s="117">
        <f t="shared" si="9"/>
        <v>0</v>
      </c>
      <c r="AD129" s="77"/>
      <c r="AE129" s="77"/>
      <c r="AF129" s="77"/>
      <c r="AG129" s="77"/>
      <c r="AH129" s="77"/>
      <c r="AI129" s="77"/>
    </row>
    <row r="130" spans="1:36" ht="13" x14ac:dyDescent="0.3">
      <c r="A130" s="103" t="s">
        <v>1026</v>
      </c>
      <c r="B130" s="117">
        <f t="shared" ref="B130:AC130" si="10">INDEX(17:17,MATCH(B128-$C$126,16:16,0))</f>
        <v>1</v>
      </c>
      <c r="C130" s="117">
        <f t="shared" si="10"/>
        <v>1</v>
      </c>
      <c r="D130" s="117">
        <f t="shared" si="10"/>
        <v>1</v>
      </c>
      <c r="E130" s="117">
        <f t="shared" si="10"/>
        <v>1</v>
      </c>
      <c r="F130" s="117">
        <f t="shared" si="10"/>
        <v>1</v>
      </c>
      <c r="G130" s="117">
        <f t="shared" si="10"/>
        <v>1</v>
      </c>
      <c r="H130" s="117">
        <f t="shared" si="10"/>
        <v>1</v>
      </c>
      <c r="I130" s="117">
        <f t="shared" si="10"/>
        <v>1</v>
      </c>
      <c r="J130" s="117">
        <f t="shared" si="10"/>
        <v>1</v>
      </c>
      <c r="K130" s="117">
        <f t="shared" si="10"/>
        <v>1</v>
      </c>
      <c r="L130" s="117">
        <f t="shared" si="10"/>
        <v>1</v>
      </c>
      <c r="M130" s="117">
        <f t="shared" si="10"/>
        <v>1</v>
      </c>
      <c r="N130" s="117">
        <f t="shared" si="10"/>
        <v>1</v>
      </c>
      <c r="O130" s="117">
        <f t="shared" si="10"/>
        <v>1</v>
      </c>
      <c r="P130" s="117">
        <f t="shared" si="10"/>
        <v>1</v>
      </c>
      <c r="Q130" s="117">
        <f t="shared" si="10"/>
        <v>1</v>
      </c>
      <c r="R130" s="117">
        <f t="shared" si="10"/>
        <v>1</v>
      </c>
      <c r="S130" s="117">
        <f t="shared" si="10"/>
        <v>1</v>
      </c>
      <c r="T130" s="117">
        <f t="shared" si="10"/>
        <v>0.75</v>
      </c>
      <c r="U130" s="117">
        <f t="shared" si="10"/>
        <v>0.5</v>
      </c>
      <c r="V130" s="117">
        <f t="shared" si="10"/>
        <v>0</v>
      </c>
      <c r="W130" s="117">
        <f t="shared" si="10"/>
        <v>0</v>
      </c>
      <c r="X130" s="117">
        <f t="shared" si="10"/>
        <v>0</v>
      </c>
      <c r="Y130" s="117">
        <f t="shared" si="10"/>
        <v>0</v>
      </c>
      <c r="Z130" s="117">
        <f t="shared" si="10"/>
        <v>0</v>
      </c>
      <c r="AA130" s="117">
        <f t="shared" si="10"/>
        <v>0</v>
      </c>
      <c r="AB130" s="117">
        <f t="shared" si="10"/>
        <v>0</v>
      </c>
      <c r="AC130" s="117">
        <f t="shared" si="10"/>
        <v>0</v>
      </c>
      <c r="AD130" s="77"/>
      <c r="AE130" s="77"/>
      <c r="AF130" s="77"/>
      <c r="AG130" s="77"/>
      <c r="AH130" s="77"/>
      <c r="AI130" s="77"/>
    </row>
    <row r="131" spans="1:36" ht="13" x14ac:dyDescent="0.3">
      <c r="A131" s="103" t="s">
        <v>1027</v>
      </c>
      <c r="B131" s="117">
        <f t="shared" ref="B131:AC131" si="11">INDEX(17:17,MATCH(B128-$D$126,16:16,0))</f>
        <v>1</v>
      </c>
      <c r="C131" s="117">
        <f t="shared" si="11"/>
        <v>1</v>
      </c>
      <c r="D131" s="117">
        <f t="shared" si="11"/>
        <v>1</v>
      </c>
      <c r="E131" s="117">
        <f t="shared" si="11"/>
        <v>1</v>
      </c>
      <c r="F131" s="117">
        <f t="shared" si="11"/>
        <v>1</v>
      </c>
      <c r="G131" s="117">
        <f t="shared" si="11"/>
        <v>1</v>
      </c>
      <c r="H131" s="117">
        <f t="shared" si="11"/>
        <v>1</v>
      </c>
      <c r="I131" s="117">
        <f t="shared" si="11"/>
        <v>1</v>
      </c>
      <c r="J131" s="117">
        <f t="shared" si="11"/>
        <v>1</v>
      </c>
      <c r="K131" s="117">
        <f t="shared" si="11"/>
        <v>1</v>
      </c>
      <c r="L131" s="117">
        <f t="shared" si="11"/>
        <v>1</v>
      </c>
      <c r="M131" s="117">
        <f t="shared" si="11"/>
        <v>1</v>
      </c>
      <c r="N131" s="117">
        <f t="shared" si="11"/>
        <v>1</v>
      </c>
      <c r="O131" s="117">
        <f t="shared" si="11"/>
        <v>1</v>
      </c>
      <c r="P131" s="117">
        <f t="shared" si="11"/>
        <v>1</v>
      </c>
      <c r="Q131" s="117">
        <f t="shared" si="11"/>
        <v>1</v>
      </c>
      <c r="R131" s="117">
        <f t="shared" si="11"/>
        <v>1</v>
      </c>
      <c r="S131" s="117">
        <f t="shared" si="11"/>
        <v>0.75</v>
      </c>
      <c r="T131" s="117">
        <f t="shared" si="11"/>
        <v>0.5</v>
      </c>
      <c r="U131" s="117">
        <f t="shared" si="11"/>
        <v>0</v>
      </c>
      <c r="V131" s="117">
        <f t="shared" si="11"/>
        <v>0</v>
      </c>
      <c r="W131" s="117">
        <f t="shared" si="11"/>
        <v>0</v>
      </c>
      <c r="X131" s="117">
        <f t="shared" si="11"/>
        <v>0</v>
      </c>
      <c r="Y131" s="117">
        <f t="shared" si="11"/>
        <v>0</v>
      </c>
      <c r="Z131" s="117">
        <f t="shared" si="11"/>
        <v>0</v>
      </c>
      <c r="AA131" s="117">
        <f t="shared" si="11"/>
        <v>0</v>
      </c>
      <c r="AB131" s="117">
        <f t="shared" si="11"/>
        <v>0</v>
      </c>
      <c r="AC131" s="117">
        <f t="shared" si="11"/>
        <v>0</v>
      </c>
      <c r="AD131" s="77"/>
      <c r="AE131" s="77"/>
      <c r="AF131" s="77"/>
      <c r="AG131" s="77"/>
      <c r="AH131" s="77"/>
      <c r="AI131" s="77"/>
    </row>
    <row r="132" spans="1:36" ht="13" x14ac:dyDescent="0.3">
      <c r="A132" s="103" t="s">
        <v>1028</v>
      </c>
      <c r="B132" s="117">
        <f t="shared" ref="B132:AC132" si="12">INDEX(17:17,MATCH(B128-$E$126,16:16,0))</f>
        <v>1</v>
      </c>
      <c r="C132" s="117">
        <f t="shared" si="12"/>
        <v>1</v>
      </c>
      <c r="D132" s="117">
        <f t="shared" si="12"/>
        <v>1</v>
      </c>
      <c r="E132" s="117">
        <f t="shared" si="12"/>
        <v>1</v>
      </c>
      <c r="F132" s="117">
        <f t="shared" si="12"/>
        <v>1</v>
      </c>
      <c r="G132" s="117">
        <f t="shared" si="12"/>
        <v>1</v>
      </c>
      <c r="H132" s="117">
        <f t="shared" si="12"/>
        <v>1</v>
      </c>
      <c r="I132" s="117">
        <f t="shared" si="12"/>
        <v>1</v>
      </c>
      <c r="J132" s="117">
        <f t="shared" si="12"/>
        <v>1</v>
      </c>
      <c r="K132" s="117">
        <f t="shared" si="12"/>
        <v>1</v>
      </c>
      <c r="L132" s="117">
        <f t="shared" si="12"/>
        <v>1</v>
      </c>
      <c r="M132" s="117">
        <f t="shared" si="12"/>
        <v>1</v>
      </c>
      <c r="N132" s="117">
        <f t="shared" si="12"/>
        <v>1</v>
      </c>
      <c r="O132" s="117">
        <f t="shared" si="12"/>
        <v>1</v>
      </c>
      <c r="P132" s="117">
        <f t="shared" si="12"/>
        <v>1</v>
      </c>
      <c r="Q132" s="117">
        <f t="shared" si="12"/>
        <v>1</v>
      </c>
      <c r="R132" s="117">
        <f t="shared" si="12"/>
        <v>1</v>
      </c>
      <c r="S132" s="117">
        <f t="shared" si="12"/>
        <v>1</v>
      </c>
      <c r="T132" s="117">
        <f t="shared" si="12"/>
        <v>0.75</v>
      </c>
      <c r="U132" s="117">
        <f t="shared" si="12"/>
        <v>0.5</v>
      </c>
      <c r="V132" s="117">
        <f t="shared" si="12"/>
        <v>0</v>
      </c>
      <c r="W132" s="117">
        <f t="shared" si="12"/>
        <v>0</v>
      </c>
      <c r="X132" s="117">
        <f t="shared" si="12"/>
        <v>0</v>
      </c>
      <c r="Y132" s="117">
        <f t="shared" si="12"/>
        <v>0</v>
      </c>
      <c r="Z132" s="117">
        <f t="shared" si="12"/>
        <v>0</v>
      </c>
      <c r="AA132" s="117">
        <f t="shared" si="12"/>
        <v>0</v>
      </c>
      <c r="AB132" s="117">
        <f t="shared" si="12"/>
        <v>0</v>
      </c>
      <c r="AC132" s="117">
        <f t="shared" si="12"/>
        <v>0</v>
      </c>
      <c r="AD132" s="77"/>
      <c r="AE132" s="77"/>
      <c r="AF132" s="77"/>
      <c r="AG132" s="77"/>
      <c r="AH132" s="77"/>
      <c r="AI132" s="77"/>
    </row>
    <row r="133" spans="1:36" ht="13" x14ac:dyDescent="0.3">
      <c r="A133" s="103"/>
      <c r="B133" s="117"/>
      <c r="C133" s="117"/>
      <c r="D133" s="117"/>
      <c r="E133" s="117"/>
      <c r="F133" s="117"/>
      <c r="G133" s="117"/>
      <c r="H133" s="117"/>
      <c r="I133" s="117"/>
      <c r="J133" s="117"/>
      <c r="K133" s="117"/>
      <c r="L133" s="117"/>
      <c r="M133" s="117"/>
      <c r="N133" s="117"/>
      <c r="O133" s="117"/>
      <c r="P133" s="117"/>
      <c r="Q133" s="117"/>
      <c r="R133" s="117"/>
      <c r="S133" s="117"/>
      <c r="T133" s="117"/>
      <c r="U133" s="117"/>
      <c r="V133" s="117"/>
      <c r="W133" s="117"/>
      <c r="X133" s="117"/>
      <c r="Y133" s="117"/>
      <c r="Z133" s="117"/>
      <c r="AA133" s="117"/>
      <c r="AB133" s="117"/>
      <c r="AC133" s="117"/>
      <c r="AD133" s="117"/>
      <c r="AE133" s="77"/>
      <c r="AF133" s="77"/>
      <c r="AG133" s="77"/>
      <c r="AH133" s="77"/>
      <c r="AI133" s="77"/>
      <c r="AJ133" s="77"/>
    </row>
    <row r="134" spans="1:36" ht="13" x14ac:dyDescent="0.3">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3" x14ac:dyDescent="0.3">
      <c r="A135" s="103" t="s">
        <v>722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3" x14ac:dyDescent="0.3">
      <c r="A136" s="103" t="s">
        <v>723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3" x14ac:dyDescent="0.3">
      <c r="A137" s="103" t="s">
        <v>712</v>
      </c>
      <c r="B137" s="120">
        <v>0.1</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3" x14ac:dyDescent="0.3">
      <c r="A138" s="77" t="s">
        <v>713</v>
      </c>
      <c r="B138" s="96">
        <v>7.4999999999999997E-2</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3" x14ac:dyDescent="0.3">
      <c r="A139" s="103" t="s">
        <v>714</v>
      </c>
      <c r="B139" s="110">
        <v>0.1</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3" x14ac:dyDescent="0.3">
      <c r="A140" s="103" t="s">
        <v>715</v>
      </c>
      <c r="B140" s="110">
        <v>0.5</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3" x14ac:dyDescent="0.3">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 x14ac:dyDescent="0.3">
      <c r="A142" s="121" t="s">
        <v>724</v>
      </c>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 x14ac:dyDescent="0.3">
      <c r="A143" s="103"/>
      <c r="B143" s="103">
        <v>2023</v>
      </c>
      <c r="C143" s="103">
        <v>2024</v>
      </c>
      <c r="D143" s="103">
        <v>2025</v>
      </c>
      <c r="E143" s="103">
        <v>2026</v>
      </c>
      <c r="F143" s="103">
        <v>2027</v>
      </c>
      <c r="G143" s="103">
        <v>2028</v>
      </c>
      <c r="H143" s="103">
        <v>2029</v>
      </c>
      <c r="I143" s="103">
        <v>2030</v>
      </c>
      <c r="J143" s="103">
        <v>2031</v>
      </c>
      <c r="K143" s="103">
        <v>2032</v>
      </c>
      <c r="L143" s="103">
        <v>2033</v>
      </c>
      <c r="M143" s="103">
        <v>2034</v>
      </c>
      <c r="N143" s="103">
        <v>2035</v>
      </c>
      <c r="O143" s="103">
        <v>2036</v>
      </c>
      <c r="P143" s="103">
        <v>2037</v>
      </c>
      <c r="Q143" s="103">
        <v>2038</v>
      </c>
      <c r="R143" s="103">
        <v>2039</v>
      </c>
      <c r="S143" s="103">
        <v>2040</v>
      </c>
      <c r="T143" s="103">
        <v>2041</v>
      </c>
      <c r="U143" s="103">
        <v>2042</v>
      </c>
      <c r="V143" s="103">
        <v>2043</v>
      </c>
      <c r="W143" s="103">
        <v>2044</v>
      </c>
      <c r="X143" s="103">
        <v>2045</v>
      </c>
      <c r="Y143" s="103">
        <v>2046</v>
      </c>
      <c r="Z143" s="103">
        <v>2047</v>
      </c>
      <c r="AA143" s="103">
        <v>2048</v>
      </c>
      <c r="AB143" s="103">
        <v>2049</v>
      </c>
      <c r="AC143" s="103">
        <v>2050</v>
      </c>
      <c r="AD143" s="103"/>
      <c r="AE143" s="103"/>
      <c r="AF143" s="77"/>
      <c r="AG143" s="77"/>
      <c r="AH143" s="77"/>
      <c r="AI143" s="77"/>
      <c r="AJ143" s="77"/>
    </row>
    <row r="144" spans="1:36" ht="13" x14ac:dyDescent="0.3">
      <c r="A144" s="77" t="s">
        <v>725</v>
      </c>
      <c r="B144" s="350">
        <f>(($B$136*C50+$B$135*(1-C50))+($B$137*C80)+($B$139*$B$140))*(1-$B$138)*B129</f>
        <v>0.37019212259371836</v>
      </c>
      <c r="C144" s="350">
        <f>(($B$136*D50+$B$135*(1-D50))+($B$137*D80)+($B$139*$B$140))*(1-$B$138)*C129</f>
        <v>0.37753261144883488</v>
      </c>
      <c r="D144" s="350">
        <f>(($B$136*E50+$B$135*(1-E50))+($B$137*E80)+($B$139*$B$140))*(1-$B$138)*D129</f>
        <v>0.38487310030395139</v>
      </c>
      <c r="E144" s="118">
        <v>0</v>
      </c>
      <c r="F144" s="118">
        <v>0</v>
      </c>
      <c r="G144" s="118">
        <v>0</v>
      </c>
      <c r="H144" s="118">
        <v>0</v>
      </c>
      <c r="I144" s="118">
        <v>0</v>
      </c>
      <c r="J144" s="118">
        <v>0</v>
      </c>
      <c r="K144" s="118">
        <v>0</v>
      </c>
      <c r="L144" s="118">
        <v>0</v>
      </c>
      <c r="M144" s="118">
        <v>0</v>
      </c>
      <c r="N144" s="118">
        <v>0</v>
      </c>
      <c r="O144" s="118">
        <v>0</v>
      </c>
      <c r="P144" s="118">
        <v>0</v>
      </c>
      <c r="Q144" s="118">
        <v>0</v>
      </c>
      <c r="R144" s="118">
        <v>0</v>
      </c>
      <c r="S144" s="118">
        <v>0</v>
      </c>
      <c r="T144" s="118">
        <v>0</v>
      </c>
      <c r="U144" s="118">
        <v>0</v>
      </c>
      <c r="V144" s="118">
        <v>0</v>
      </c>
      <c r="W144" s="118">
        <v>0</v>
      </c>
      <c r="X144" s="118">
        <v>0</v>
      </c>
      <c r="Y144" s="118">
        <v>0</v>
      </c>
      <c r="Z144" s="118">
        <v>0</v>
      </c>
      <c r="AA144" s="118">
        <v>0</v>
      </c>
      <c r="AB144" s="118">
        <v>0</v>
      </c>
      <c r="AC144" s="118">
        <v>0</v>
      </c>
      <c r="AD144" s="103"/>
      <c r="AE144" s="103"/>
      <c r="AF144" s="77"/>
      <c r="AG144" s="77"/>
      <c r="AH144" s="77"/>
      <c r="AI144" s="77"/>
      <c r="AJ144" s="77"/>
    </row>
    <row r="145" spans="1:74" ht="13" x14ac:dyDescent="0.3">
      <c r="A145" s="103" t="s">
        <v>1024</v>
      </c>
      <c r="B145" s="118"/>
      <c r="C145" s="118"/>
      <c r="D145" s="118"/>
      <c r="E145" s="118"/>
      <c r="F145" s="118"/>
      <c r="G145" s="118"/>
      <c r="H145" s="118"/>
      <c r="I145" s="118"/>
      <c r="J145" s="118"/>
      <c r="K145" s="118"/>
      <c r="L145" s="118"/>
      <c r="M145" s="118"/>
      <c r="N145" s="118"/>
      <c r="O145" s="118"/>
      <c r="P145" s="118"/>
      <c r="Q145" s="118"/>
      <c r="R145" s="118"/>
      <c r="S145" s="118"/>
      <c r="T145" s="118"/>
      <c r="U145" s="118"/>
      <c r="V145" s="118"/>
      <c r="W145" s="103"/>
      <c r="X145" s="103"/>
      <c r="Y145" s="103"/>
      <c r="Z145" s="103"/>
      <c r="AA145" s="103"/>
      <c r="AB145" s="103"/>
      <c r="AC145" s="103"/>
      <c r="AD145" s="103"/>
      <c r="AE145" s="103"/>
      <c r="AF145" s="77"/>
      <c r="AG145" s="77"/>
      <c r="AH145" s="77"/>
      <c r="AI145" s="77"/>
      <c r="AJ145" s="77"/>
    </row>
    <row r="146" spans="1:74" ht="13" x14ac:dyDescent="0.3">
      <c r="A146" s="103"/>
      <c r="B146" s="118">
        <v>2023</v>
      </c>
      <c r="C146" s="118">
        <v>2024</v>
      </c>
      <c r="D146" s="118">
        <v>2025</v>
      </c>
      <c r="E146" s="118">
        <v>2026</v>
      </c>
      <c r="F146" s="118">
        <v>2027</v>
      </c>
      <c r="G146" s="118">
        <v>2028</v>
      </c>
      <c r="H146" s="118">
        <v>2029</v>
      </c>
      <c r="I146" s="118">
        <v>2030</v>
      </c>
      <c r="J146" s="118">
        <v>2031</v>
      </c>
      <c r="K146" s="118">
        <v>2032</v>
      </c>
      <c r="L146" s="118">
        <v>2033</v>
      </c>
      <c r="M146" s="118">
        <v>2034</v>
      </c>
      <c r="N146" s="118">
        <v>2035</v>
      </c>
      <c r="O146" s="118">
        <v>2036</v>
      </c>
      <c r="P146" s="118">
        <v>2037</v>
      </c>
      <c r="Q146" s="118">
        <v>2038</v>
      </c>
      <c r="R146" s="118">
        <v>2039</v>
      </c>
      <c r="S146" s="118">
        <v>2040</v>
      </c>
      <c r="T146" s="118">
        <v>2041</v>
      </c>
      <c r="U146" s="118">
        <v>2042</v>
      </c>
      <c r="V146" s="118">
        <v>2043</v>
      </c>
      <c r="W146" s="103">
        <v>2044</v>
      </c>
      <c r="X146" s="103">
        <v>2045</v>
      </c>
      <c r="Y146" s="103">
        <v>2046</v>
      </c>
      <c r="Z146" s="103">
        <v>2047</v>
      </c>
      <c r="AA146" s="103">
        <v>2048</v>
      </c>
      <c r="AB146" s="103">
        <v>2049</v>
      </c>
      <c r="AC146" s="103">
        <v>2050</v>
      </c>
      <c r="AD146" s="103"/>
      <c r="AE146" s="103"/>
      <c r="AF146" s="77"/>
      <c r="AG146" s="77"/>
      <c r="AH146" s="77"/>
      <c r="AI146" s="77"/>
      <c r="AJ146" s="77"/>
    </row>
    <row r="147" spans="1:74" ht="13" x14ac:dyDescent="0.3">
      <c r="A147" s="77" t="s">
        <v>726</v>
      </c>
      <c r="B147" s="118">
        <f t="shared" ref="B147:AC147" si="13">(($B$136*C50+$B$135*(1-C50))+($B$137*C82)+($B$139*$B$140))*(1-$B$138)*B130</f>
        <v>0.41625000000000001</v>
      </c>
      <c r="C147" s="118">
        <f t="shared" si="13"/>
        <v>0.41625000000000001</v>
      </c>
      <c r="D147" s="118">
        <f t="shared" si="13"/>
        <v>0.41625000000000001</v>
      </c>
      <c r="E147" s="118">
        <f t="shared" si="13"/>
        <v>0.41625000000000001</v>
      </c>
      <c r="F147" s="118">
        <f t="shared" si="13"/>
        <v>0.41625000000000001</v>
      </c>
      <c r="G147" s="118">
        <f t="shared" si="13"/>
        <v>0.41625000000000001</v>
      </c>
      <c r="H147" s="118">
        <f t="shared" si="13"/>
        <v>0.41625000000000001</v>
      </c>
      <c r="I147" s="118">
        <f t="shared" si="13"/>
        <v>0.41625000000000001</v>
      </c>
      <c r="J147" s="118">
        <f t="shared" si="13"/>
        <v>0.41625000000000001</v>
      </c>
      <c r="K147" s="118">
        <f t="shared" si="13"/>
        <v>0.41625000000000001</v>
      </c>
      <c r="L147" s="118">
        <f t="shared" si="13"/>
        <v>0.41625000000000001</v>
      </c>
      <c r="M147" s="118">
        <f t="shared" si="13"/>
        <v>0.41625000000000001</v>
      </c>
      <c r="N147" s="118">
        <f t="shared" si="13"/>
        <v>0.41625000000000001</v>
      </c>
      <c r="O147" s="118">
        <f t="shared" si="13"/>
        <v>0.41625000000000001</v>
      </c>
      <c r="P147" s="118">
        <f t="shared" si="13"/>
        <v>0.41625000000000001</v>
      </c>
      <c r="Q147" s="118">
        <f t="shared" si="13"/>
        <v>0.41625000000000001</v>
      </c>
      <c r="R147" s="118">
        <f t="shared" si="13"/>
        <v>0.41625000000000001</v>
      </c>
      <c r="S147" s="118">
        <f t="shared" si="13"/>
        <v>0.41625000000000001</v>
      </c>
      <c r="T147" s="118">
        <f t="shared" si="13"/>
        <v>0.31218750000000001</v>
      </c>
      <c r="U147" s="118">
        <f t="shared" si="13"/>
        <v>0.208125</v>
      </c>
      <c r="V147" s="118">
        <f t="shared" si="13"/>
        <v>0</v>
      </c>
      <c r="W147" s="118">
        <f t="shared" si="13"/>
        <v>0</v>
      </c>
      <c r="X147" s="118">
        <f t="shared" si="13"/>
        <v>0</v>
      </c>
      <c r="Y147" s="118">
        <f t="shared" si="13"/>
        <v>0</v>
      </c>
      <c r="Z147" s="118">
        <f t="shared" si="13"/>
        <v>0</v>
      </c>
      <c r="AA147" s="118">
        <f t="shared" si="13"/>
        <v>0</v>
      </c>
      <c r="AB147" s="118">
        <f t="shared" si="13"/>
        <v>0</v>
      </c>
      <c r="AC147" s="118">
        <f t="shared" si="13"/>
        <v>0</v>
      </c>
      <c r="AD147" s="103"/>
      <c r="AE147" s="103"/>
      <c r="AF147" s="77"/>
      <c r="AG147" s="77"/>
      <c r="AH147" s="77"/>
      <c r="AI147" s="77"/>
      <c r="AJ147" s="77"/>
    </row>
    <row r="148" spans="1:74" ht="13" x14ac:dyDescent="0.3">
      <c r="A148" s="77"/>
      <c r="B148" s="118"/>
      <c r="C148" s="118"/>
      <c r="D148" s="118"/>
      <c r="E148" s="118"/>
      <c r="F148" s="118"/>
      <c r="G148" s="118"/>
      <c r="H148" s="118"/>
      <c r="I148" s="118"/>
      <c r="J148" s="118"/>
      <c r="K148" s="118"/>
      <c r="L148" s="118"/>
      <c r="M148" s="118"/>
      <c r="N148" s="118"/>
      <c r="O148" s="118"/>
      <c r="P148" s="118"/>
      <c r="Q148" s="118"/>
      <c r="R148" s="118"/>
      <c r="S148" s="118"/>
      <c r="T148" s="118"/>
      <c r="U148" s="118"/>
      <c r="V148" s="118"/>
      <c r="W148" s="103"/>
      <c r="X148" s="103"/>
      <c r="Y148" s="103"/>
      <c r="Z148" s="103"/>
      <c r="AA148" s="103"/>
      <c r="AB148" s="103"/>
      <c r="AC148" s="103"/>
      <c r="AD148" s="103"/>
      <c r="AE148" s="103"/>
      <c r="AF148" s="77"/>
      <c r="AG148" s="77"/>
      <c r="AH148" s="77"/>
      <c r="AI148" s="77"/>
      <c r="AJ148" s="77"/>
    </row>
    <row r="149" spans="1:74" ht="13" x14ac:dyDescent="0.3">
      <c r="A149" s="103"/>
      <c r="B149" s="118">
        <v>2023</v>
      </c>
      <c r="C149" s="118">
        <v>2024</v>
      </c>
      <c r="D149" s="118">
        <v>2025</v>
      </c>
      <c r="E149" s="118">
        <v>2026</v>
      </c>
      <c r="F149" s="118">
        <v>2027</v>
      </c>
      <c r="G149" s="118">
        <v>2028</v>
      </c>
      <c r="H149" s="118">
        <v>2029</v>
      </c>
      <c r="I149" s="118">
        <v>2030</v>
      </c>
      <c r="J149" s="118">
        <v>2031</v>
      </c>
      <c r="K149" s="118">
        <v>2032</v>
      </c>
      <c r="L149" s="118">
        <v>2033</v>
      </c>
      <c r="M149" s="118">
        <v>2034</v>
      </c>
      <c r="N149" s="118">
        <v>2035</v>
      </c>
      <c r="O149" s="118">
        <v>2036</v>
      </c>
      <c r="P149" s="118">
        <v>2037</v>
      </c>
      <c r="Q149" s="118">
        <v>2038</v>
      </c>
      <c r="R149" s="118">
        <v>2039</v>
      </c>
      <c r="S149" s="118">
        <v>2040</v>
      </c>
      <c r="T149" s="118">
        <v>2041</v>
      </c>
      <c r="U149" s="118">
        <v>2042</v>
      </c>
      <c r="V149" s="118">
        <v>2043</v>
      </c>
      <c r="W149" s="103">
        <v>2044</v>
      </c>
      <c r="X149" s="103">
        <v>2045</v>
      </c>
      <c r="Y149" s="103">
        <v>2046</v>
      </c>
      <c r="Z149" s="103">
        <v>2047</v>
      </c>
      <c r="AA149" s="103">
        <v>2048</v>
      </c>
      <c r="AB149" s="103">
        <v>2049</v>
      </c>
      <c r="AC149" s="103">
        <v>2050</v>
      </c>
      <c r="AD149" s="103"/>
      <c r="AE149" s="103"/>
      <c r="AF149" s="77"/>
      <c r="AG149" s="77"/>
      <c r="AH149" s="77"/>
      <c r="AI149" s="77"/>
      <c r="AJ149" s="77"/>
    </row>
    <row r="150" spans="1:74" ht="13" x14ac:dyDescent="0.3">
      <c r="A150" s="77" t="s">
        <v>727</v>
      </c>
      <c r="B150" s="118">
        <f t="shared" ref="B150:AC150" si="14">(($B$136*C50+$B$135*(1-C50))+($B$137*C82)+($B$139*$B$140))*(1-$B$138)*B131</f>
        <v>0.41625000000000001</v>
      </c>
      <c r="C150" s="118">
        <f t="shared" si="14"/>
        <v>0.41625000000000001</v>
      </c>
      <c r="D150" s="118">
        <f t="shared" si="14"/>
        <v>0.41625000000000001</v>
      </c>
      <c r="E150" s="118">
        <f t="shared" si="14"/>
        <v>0.41625000000000001</v>
      </c>
      <c r="F150" s="118">
        <f t="shared" si="14"/>
        <v>0.41625000000000001</v>
      </c>
      <c r="G150" s="118">
        <f t="shared" si="14"/>
        <v>0.41625000000000001</v>
      </c>
      <c r="H150" s="118">
        <f t="shared" si="14"/>
        <v>0.41625000000000001</v>
      </c>
      <c r="I150" s="118">
        <f t="shared" si="14"/>
        <v>0.41625000000000001</v>
      </c>
      <c r="J150" s="118">
        <f t="shared" si="14"/>
        <v>0.41625000000000001</v>
      </c>
      <c r="K150" s="118">
        <f t="shared" si="14"/>
        <v>0.41625000000000001</v>
      </c>
      <c r="L150" s="118">
        <f t="shared" si="14"/>
        <v>0.41625000000000001</v>
      </c>
      <c r="M150" s="118">
        <f t="shared" si="14"/>
        <v>0.41625000000000001</v>
      </c>
      <c r="N150" s="118">
        <f t="shared" si="14"/>
        <v>0.41625000000000001</v>
      </c>
      <c r="O150" s="118">
        <f t="shared" si="14"/>
        <v>0.41625000000000001</v>
      </c>
      <c r="P150" s="118">
        <f t="shared" si="14"/>
        <v>0.41625000000000001</v>
      </c>
      <c r="Q150" s="118">
        <f t="shared" si="14"/>
        <v>0.41625000000000001</v>
      </c>
      <c r="R150" s="118">
        <f t="shared" si="14"/>
        <v>0.41625000000000001</v>
      </c>
      <c r="S150" s="118">
        <f t="shared" si="14"/>
        <v>0.31218750000000001</v>
      </c>
      <c r="T150" s="118">
        <f t="shared" si="14"/>
        <v>0.208125</v>
      </c>
      <c r="U150" s="118">
        <f t="shared" si="14"/>
        <v>0</v>
      </c>
      <c r="V150" s="118">
        <f t="shared" si="14"/>
        <v>0</v>
      </c>
      <c r="W150" s="118">
        <f t="shared" si="14"/>
        <v>0</v>
      </c>
      <c r="X150" s="118">
        <f t="shared" si="14"/>
        <v>0</v>
      </c>
      <c r="Y150" s="118">
        <f t="shared" si="14"/>
        <v>0</v>
      </c>
      <c r="Z150" s="118">
        <f t="shared" si="14"/>
        <v>0</v>
      </c>
      <c r="AA150" s="118">
        <f t="shared" si="14"/>
        <v>0</v>
      </c>
      <c r="AB150" s="118">
        <f t="shared" si="14"/>
        <v>0</v>
      </c>
      <c r="AC150" s="118">
        <f t="shared" si="14"/>
        <v>0</v>
      </c>
      <c r="AD150" s="103"/>
      <c r="AE150" s="103"/>
      <c r="AF150" s="77"/>
      <c r="AG150" s="77"/>
      <c r="AH150" s="77"/>
      <c r="AI150" s="77"/>
      <c r="AJ150" s="77"/>
    </row>
    <row r="151" spans="1:74" ht="13" x14ac:dyDescent="0.3">
      <c r="A151" s="103"/>
      <c r="B151" s="118"/>
      <c r="C151" s="118"/>
      <c r="D151" s="118"/>
      <c r="E151" s="118"/>
      <c r="F151" s="118"/>
      <c r="G151" s="118"/>
      <c r="H151" s="118"/>
      <c r="I151" s="118"/>
      <c r="J151" s="118"/>
      <c r="K151" s="118"/>
      <c r="L151" s="118"/>
      <c r="M151" s="118"/>
      <c r="N151" s="118"/>
      <c r="O151" s="118"/>
      <c r="P151" s="118"/>
      <c r="Q151" s="118"/>
      <c r="R151" s="118"/>
      <c r="S151" s="118"/>
      <c r="T151" s="118"/>
      <c r="U151" s="118"/>
      <c r="V151" s="118"/>
      <c r="W151" s="103"/>
      <c r="X151" s="103"/>
      <c r="Y151" s="103"/>
      <c r="Z151" s="103"/>
      <c r="AA151" s="103"/>
      <c r="AB151" s="103"/>
      <c r="AC151" s="103"/>
      <c r="AD151" s="103"/>
      <c r="AE151" s="103"/>
      <c r="AF151" s="77"/>
      <c r="AG151" s="77"/>
      <c r="AH151" s="77"/>
      <c r="AI151" s="77"/>
      <c r="AJ151" s="77"/>
    </row>
    <row r="152" spans="1:74" ht="13" x14ac:dyDescent="0.3">
      <c r="A152" s="103"/>
      <c r="B152" s="118">
        <v>2023</v>
      </c>
      <c r="C152" s="118">
        <v>2024</v>
      </c>
      <c r="D152" s="118">
        <v>2025</v>
      </c>
      <c r="E152" s="118">
        <v>2026</v>
      </c>
      <c r="F152" s="118">
        <v>2027</v>
      </c>
      <c r="G152" s="118">
        <v>2028</v>
      </c>
      <c r="H152" s="118">
        <v>2029</v>
      </c>
      <c r="I152" s="118">
        <v>2030</v>
      </c>
      <c r="J152" s="118">
        <v>2031</v>
      </c>
      <c r="K152" s="118">
        <v>2032</v>
      </c>
      <c r="L152" s="118">
        <v>2033</v>
      </c>
      <c r="M152" s="118">
        <v>2034</v>
      </c>
      <c r="N152" s="118">
        <v>2035</v>
      </c>
      <c r="O152" s="118">
        <v>2036</v>
      </c>
      <c r="P152" s="118">
        <v>2037</v>
      </c>
      <c r="Q152" s="118">
        <v>2038</v>
      </c>
      <c r="R152" s="118">
        <v>2039</v>
      </c>
      <c r="S152" s="118">
        <v>2040</v>
      </c>
      <c r="T152" s="118">
        <v>2041</v>
      </c>
      <c r="U152" s="118">
        <v>2042</v>
      </c>
      <c r="V152" s="118">
        <v>2043</v>
      </c>
      <c r="W152" s="103">
        <v>2044</v>
      </c>
      <c r="X152" s="103">
        <v>2045</v>
      </c>
      <c r="Y152" s="103">
        <v>2046</v>
      </c>
      <c r="Z152" s="103">
        <v>2047</v>
      </c>
      <c r="AA152" s="103">
        <v>2048</v>
      </c>
      <c r="AB152" s="103">
        <v>2049</v>
      </c>
      <c r="AC152" s="103">
        <v>2050</v>
      </c>
      <c r="AD152" s="103"/>
      <c r="AE152" s="103"/>
      <c r="AF152" s="77"/>
      <c r="AG152" s="77"/>
      <c r="AH152" s="77"/>
      <c r="AI152" s="77"/>
      <c r="AJ152" s="77"/>
    </row>
    <row r="153" spans="1:74" ht="13" x14ac:dyDescent="0.3">
      <c r="A153" s="77" t="s">
        <v>728</v>
      </c>
      <c r="B153" s="118">
        <f t="shared" ref="B153:AC153" si="15">(($B$136*C50+$B$135*(1-C50))+($B$137*C82)+($B$139*$B$140))*(1-$B$138)*B132</f>
        <v>0.41625000000000001</v>
      </c>
      <c r="C153" s="118">
        <f t="shared" si="15"/>
        <v>0.41625000000000001</v>
      </c>
      <c r="D153" s="118">
        <f t="shared" si="15"/>
        <v>0.41625000000000001</v>
      </c>
      <c r="E153" s="118">
        <f t="shared" si="15"/>
        <v>0.41625000000000001</v>
      </c>
      <c r="F153" s="118">
        <f t="shared" si="15"/>
        <v>0.41625000000000001</v>
      </c>
      <c r="G153" s="118">
        <f t="shared" si="15"/>
        <v>0.41625000000000001</v>
      </c>
      <c r="H153" s="118">
        <f t="shared" si="15"/>
        <v>0.41625000000000001</v>
      </c>
      <c r="I153" s="118">
        <f t="shared" si="15"/>
        <v>0.41625000000000001</v>
      </c>
      <c r="J153" s="118">
        <f t="shared" si="15"/>
        <v>0.41625000000000001</v>
      </c>
      <c r="K153" s="118">
        <f t="shared" si="15"/>
        <v>0.41625000000000001</v>
      </c>
      <c r="L153" s="118">
        <f t="shared" si="15"/>
        <v>0.41625000000000001</v>
      </c>
      <c r="M153" s="118">
        <f t="shared" si="15"/>
        <v>0.41625000000000001</v>
      </c>
      <c r="N153" s="118">
        <f t="shared" si="15"/>
        <v>0.41625000000000001</v>
      </c>
      <c r="O153" s="118">
        <f t="shared" si="15"/>
        <v>0.41625000000000001</v>
      </c>
      <c r="P153" s="118">
        <f t="shared" si="15"/>
        <v>0.41625000000000001</v>
      </c>
      <c r="Q153" s="118">
        <f t="shared" si="15"/>
        <v>0.41625000000000001</v>
      </c>
      <c r="R153" s="118">
        <f t="shared" si="15"/>
        <v>0.41625000000000001</v>
      </c>
      <c r="S153" s="118">
        <f t="shared" si="15"/>
        <v>0.41625000000000001</v>
      </c>
      <c r="T153" s="118">
        <f t="shared" si="15"/>
        <v>0.31218750000000001</v>
      </c>
      <c r="U153" s="118">
        <f t="shared" si="15"/>
        <v>0.208125</v>
      </c>
      <c r="V153" s="118">
        <f t="shared" si="15"/>
        <v>0</v>
      </c>
      <c r="W153" s="118">
        <f t="shared" si="15"/>
        <v>0</v>
      </c>
      <c r="X153" s="118">
        <f t="shared" si="15"/>
        <v>0</v>
      </c>
      <c r="Y153" s="118">
        <f t="shared" si="15"/>
        <v>0</v>
      </c>
      <c r="Z153" s="118">
        <f t="shared" si="15"/>
        <v>0</v>
      </c>
      <c r="AA153" s="118">
        <f t="shared" si="15"/>
        <v>0</v>
      </c>
      <c r="AB153" s="118">
        <f t="shared" si="15"/>
        <v>0</v>
      </c>
      <c r="AC153" s="118">
        <f t="shared" si="15"/>
        <v>0</v>
      </c>
      <c r="AD153" s="103"/>
      <c r="AE153" s="103"/>
      <c r="AF153" s="77"/>
      <c r="AG153" s="77"/>
      <c r="AH153" s="77"/>
      <c r="AI153" s="77"/>
      <c r="AJ153" s="77"/>
    </row>
    <row r="154" spans="1:74" ht="13" x14ac:dyDescent="0.3">
      <c r="A154" s="85"/>
      <c r="B154" s="85"/>
      <c r="C154" s="85"/>
      <c r="D154" s="85"/>
      <c r="E154" s="85"/>
      <c r="F154" s="85"/>
      <c r="G154" s="85"/>
      <c r="H154" s="85"/>
      <c r="I154" s="85"/>
      <c r="J154" s="85"/>
      <c r="K154" s="85"/>
      <c r="L154" s="85"/>
      <c r="M154" s="85"/>
      <c r="N154" s="85"/>
      <c r="O154" s="85"/>
      <c r="P154" s="85"/>
      <c r="Q154" s="85"/>
      <c r="R154" s="85"/>
      <c r="S154" s="85"/>
      <c r="T154" s="85"/>
      <c r="U154" s="85"/>
      <c r="V154" s="85"/>
      <c r="W154" s="85"/>
      <c r="X154" s="85"/>
      <c r="Y154" s="85"/>
      <c r="Z154" s="85"/>
      <c r="AA154" s="85"/>
      <c r="AB154" s="85"/>
      <c r="AC154" s="85"/>
      <c r="AD154" s="85"/>
      <c r="AE154" s="85"/>
      <c r="AF154" s="85"/>
      <c r="AG154" s="85"/>
      <c r="AH154" s="85"/>
      <c r="AI154" s="85"/>
      <c r="AJ154" s="85"/>
    </row>
    <row r="155" spans="1:74" s="116" customFormat="1" ht="13" x14ac:dyDescent="0.3">
      <c r="A155" s="113" t="s">
        <v>1012</v>
      </c>
      <c r="B155" s="119"/>
      <c r="C155" s="119"/>
      <c r="D155" s="119"/>
      <c r="E155" s="119"/>
      <c r="F155" s="119"/>
      <c r="G155" s="119"/>
      <c r="H155" s="119"/>
      <c r="I155" s="119"/>
      <c r="J155" s="119"/>
      <c r="K155" s="119"/>
      <c r="L155" s="119"/>
      <c r="M155" s="119"/>
      <c r="N155" s="119"/>
      <c r="O155" s="119"/>
      <c r="P155" s="119"/>
      <c r="Q155" s="119"/>
      <c r="R155" s="119"/>
      <c r="S155" s="119"/>
      <c r="T155" s="119"/>
      <c r="U155" s="119"/>
      <c r="V155" s="119"/>
      <c r="W155" s="119"/>
      <c r="X155" s="119"/>
      <c r="Y155" s="119"/>
      <c r="Z155" s="119"/>
      <c r="AA155" s="119"/>
      <c r="AB155" s="119"/>
      <c r="AC155" s="119"/>
      <c r="AD155" s="114"/>
      <c r="AE155" s="114"/>
      <c r="AF155" s="115"/>
      <c r="AG155" s="115"/>
      <c r="AH155" s="115"/>
      <c r="AI155" s="115"/>
      <c r="AJ155" s="115"/>
    </row>
    <row r="156" spans="1:74" ht="13" x14ac:dyDescent="0.3">
      <c r="A156" s="77"/>
      <c r="B156" s="77">
        <v>2023</v>
      </c>
      <c r="C156" s="77">
        <v>2024</v>
      </c>
      <c r="D156" s="77">
        <v>2025</v>
      </c>
      <c r="E156" s="77">
        <v>2026</v>
      </c>
      <c r="F156" s="77">
        <v>2027</v>
      </c>
      <c r="G156" s="77">
        <v>2028</v>
      </c>
      <c r="H156" s="77">
        <v>2029</v>
      </c>
      <c r="I156" s="77">
        <v>2030</v>
      </c>
      <c r="J156" s="77">
        <v>2031</v>
      </c>
      <c r="K156" s="77">
        <v>2032</v>
      </c>
      <c r="L156" s="77">
        <v>2033</v>
      </c>
      <c r="M156" s="77">
        <v>2034</v>
      </c>
      <c r="N156" s="77">
        <v>2035</v>
      </c>
      <c r="O156" s="77">
        <v>2036</v>
      </c>
      <c r="P156" s="77">
        <v>2037</v>
      </c>
      <c r="Q156" s="77">
        <v>2038</v>
      </c>
      <c r="R156" s="77">
        <v>2039</v>
      </c>
      <c r="S156" s="77">
        <v>2040</v>
      </c>
      <c r="T156" s="77">
        <v>2041</v>
      </c>
      <c r="U156" s="77">
        <v>2042</v>
      </c>
      <c r="V156" s="77">
        <v>2043</v>
      </c>
      <c r="W156" s="77">
        <v>2044</v>
      </c>
      <c r="X156" s="77">
        <v>2045</v>
      </c>
      <c r="Y156" s="77">
        <v>2046</v>
      </c>
      <c r="Z156" s="77">
        <v>2047</v>
      </c>
      <c r="AA156" s="77">
        <v>2048</v>
      </c>
      <c r="AB156" s="77">
        <v>2049</v>
      </c>
      <c r="AC156" s="77">
        <v>2050</v>
      </c>
      <c r="AD156" s="77"/>
      <c r="AE156" s="77"/>
      <c r="AF156" s="77"/>
      <c r="AG156" s="77"/>
      <c r="AH156" s="77"/>
      <c r="AI156" s="77"/>
      <c r="AJ156" s="77"/>
      <c r="AK156" s="77"/>
      <c r="AL156" s="77"/>
      <c r="AM156" s="77"/>
      <c r="AN156" s="77"/>
      <c r="AO156" s="77"/>
      <c r="AP156" s="77"/>
      <c r="AQ156" s="77"/>
      <c r="AR156" s="77"/>
      <c r="AS156" s="77"/>
      <c r="AT156" s="77"/>
      <c r="AU156" s="77"/>
      <c r="AV156" s="77"/>
      <c r="AW156" s="77"/>
      <c r="AX156" s="77"/>
      <c r="AY156" s="77"/>
      <c r="AZ156" s="77"/>
      <c r="BA156" s="77"/>
      <c r="BB156" s="77"/>
      <c r="BC156" s="77"/>
      <c r="BD156" s="77"/>
      <c r="BE156" s="77"/>
      <c r="BF156" s="77"/>
      <c r="BG156" s="77"/>
      <c r="BH156" s="77"/>
      <c r="BI156" s="77"/>
      <c r="BJ156" s="77"/>
      <c r="BK156" s="77"/>
      <c r="BL156" s="77"/>
      <c r="BM156" s="77"/>
      <c r="BN156" s="77"/>
      <c r="BO156" s="77"/>
      <c r="BP156" s="77"/>
      <c r="BQ156" s="77"/>
      <c r="BR156" s="77"/>
      <c r="BS156" s="77"/>
      <c r="BT156" s="77"/>
      <c r="BU156" s="77"/>
      <c r="BV156" s="77"/>
    </row>
    <row r="157" spans="1:74" ht="13" x14ac:dyDescent="0.3">
      <c r="A157" s="77" t="s">
        <v>1020</v>
      </c>
      <c r="B157" s="348">
        <f>'Solar - Utility PV'!O152/1000</f>
        <v>1.3313527873137889</v>
      </c>
      <c r="C157" s="348">
        <f>'Solar - Utility PV'!P152/1000</f>
        <v>1.2895074168949341</v>
      </c>
      <c r="D157" s="348">
        <f>'Solar - Utility PV'!Q152/1000</f>
        <v>1.2476620464760786</v>
      </c>
      <c r="E157" s="348">
        <f>'Solar - Utility PV'!R152/1000</f>
        <v>1.2058166760572233</v>
      </c>
      <c r="F157" s="348">
        <f>'Solar - Utility PV'!S152/1000</f>
        <v>1.1639713056383683</v>
      </c>
      <c r="G157" s="348">
        <f>'Solar - Utility PV'!T152/1000</f>
        <v>1.122125935219513</v>
      </c>
      <c r="H157" s="348">
        <f>'Solar - Utility PV'!U152/1000</f>
        <v>1.0802805648006577</v>
      </c>
      <c r="I157" s="348">
        <f>'Solar - Utility PV'!V152/1000</f>
        <v>1.0384351943818024</v>
      </c>
      <c r="J157" s="348">
        <f>'Solar - Utility PV'!W152/1000</f>
        <v>0.99658982396294715</v>
      </c>
      <c r="K157" s="348">
        <f>'Solar - Utility PV'!X152/1000</f>
        <v>0.95474445354409199</v>
      </c>
      <c r="L157" s="348">
        <f>'Solar - Utility PV'!Y152/1000</f>
        <v>0.91289908312523671</v>
      </c>
      <c r="M157" s="348">
        <f>'Solar - Utility PV'!Z152/1000</f>
        <v>0.87105371270638143</v>
      </c>
      <c r="N157" s="348">
        <f>'Solar - Utility PV'!AA152/1000</f>
        <v>0.8292083422875256</v>
      </c>
      <c r="O157" s="348">
        <f>'Solar - Utility PV'!AB152/1000</f>
        <v>0.81609242237332258</v>
      </c>
      <c r="P157" s="348">
        <f>'Solar - Utility PV'!AC152/1000</f>
        <v>0.80297650245911978</v>
      </c>
      <c r="Q157" s="348">
        <f>'Solar - Utility PV'!AD152/1000</f>
        <v>0.78986058254491687</v>
      </c>
      <c r="R157" s="348">
        <f>'Solar - Utility PV'!AE152/1000</f>
        <v>0.77674466263071396</v>
      </c>
      <c r="S157" s="348">
        <f>'Solar - Utility PV'!AF152/1000</f>
        <v>0.76362874271651093</v>
      </c>
      <c r="T157" s="348">
        <f>'Solar - Utility PV'!AG152/1000</f>
        <v>0.75051282280230802</v>
      </c>
      <c r="U157" s="348">
        <f>'Solar - Utility PV'!AH152/1000</f>
        <v>0.73739690288810511</v>
      </c>
      <c r="V157" s="348">
        <f>'Solar - Utility PV'!AI152/1000</f>
        <v>0.7242809829739022</v>
      </c>
      <c r="W157" s="348">
        <f>'Solar - Utility PV'!AJ152/1000</f>
        <v>0.7111650630596994</v>
      </c>
      <c r="X157" s="348">
        <f>'Solar - Utility PV'!AK152/1000</f>
        <v>0.69804914314549638</v>
      </c>
      <c r="Y157" s="348">
        <f>'Solar - Utility PV'!AL152/1000</f>
        <v>0.68493322323129346</v>
      </c>
      <c r="Z157" s="348">
        <f>'Solar - Utility PV'!AM152/1000</f>
        <v>0.67181730331709055</v>
      </c>
      <c r="AA157" s="348">
        <f>'Solar - Utility PV'!AN152/1000</f>
        <v>0.65870138340288764</v>
      </c>
      <c r="AB157" s="348">
        <f>'Solar - Utility PV'!AO152/1000</f>
        <v>0.64558546348868484</v>
      </c>
      <c r="AC157" s="348">
        <f>'Solar - Utility PV'!AP152/1000</f>
        <v>0.63246954357448171</v>
      </c>
      <c r="AD157" s="77"/>
      <c r="AE157" s="77"/>
      <c r="AF157" s="77"/>
      <c r="AG157" s="77"/>
      <c r="AH157" s="77"/>
      <c r="AI157" s="77"/>
      <c r="AJ157" s="77"/>
      <c r="AK157" s="77"/>
      <c r="AL157" s="77"/>
      <c r="AM157" s="77"/>
      <c r="AN157" s="77"/>
      <c r="AO157" s="77"/>
      <c r="AP157" s="77"/>
      <c r="AQ157" s="77"/>
      <c r="AR157" s="77"/>
      <c r="AS157" s="77"/>
      <c r="AT157" s="77"/>
      <c r="AU157" s="77"/>
      <c r="AV157" s="77"/>
      <c r="AW157" s="77"/>
      <c r="AX157" s="77"/>
      <c r="AY157" s="77"/>
      <c r="AZ157" s="77"/>
      <c r="BA157" s="77"/>
      <c r="BB157" s="77"/>
      <c r="BC157" s="77"/>
      <c r="BD157" s="77"/>
      <c r="BE157" s="77"/>
      <c r="BF157" s="77"/>
      <c r="BG157" s="77"/>
      <c r="BH157" s="77"/>
      <c r="BI157" s="77"/>
      <c r="BJ157" s="77"/>
      <c r="BK157" s="77"/>
      <c r="BL157" s="77"/>
      <c r="BM157" s="77"/>
      <c r="BN157" s="77"/>
      <c r="BO157" s="77"/>
      <c r="BP157" s="77"/>
      <c r="BQ157" s="77"/>
      <c r="BR157" s="77"/>
      <c r="BS157" s="77"/>
      <c r="BT157" s="77"/>
      <c r="BU157" s="77"/>
      <c r="BV157" s="77"/>
    </row>
    <row r="158" spans="1:74" ht="13" x14ac:dyDescent="0.3">
      <c r="A158" s="77" t="s">
        <v>1023</v>
      </c>
      <c r="B158" s="100">
        <v>0.25</v>
      </c>
      <c r="C158" s="100">
        <v>0.25</v>
      </c>
      <c r="D158" s="100">
        <v>0.25</v>
      </c>
      <c r="E158" s="100">
        <v>0.25</v>
      </c>
      <c r="F158" s="100">
        <v>0.25</v>
      </c>
      <c r="G158" s="100">
        <v>0.25</v>
      </c>
      <c r="H158" s="100">
        <v>0.25</v>
      </c>
      <c r="I158" s="100">
        <v>0.25</v>
      </c>
      <c r="J158" s="100">
        <v>0.25</v>
      </c>
      <c r="K158" s="100">
        <v>0.25</v>
      </c>
      <c r="L158" s="100">
        <v>0.25</v>
      </c>
      <c r="M158" s="100">
        <v>0.25</v>
      </c>
      <c r="N158" s="100">
        <v>0.25</v>
      </c>
      <c r="O158" s="100">
        <v>0.25</v>
      </c>
      <c r="P158" s="100">
        <v>0.25</v>
      </c>
      <c r="Q158" s="100">
        <v>0.25</v>
      </c>
      <c r="R158" s="100">
        <v>0.25</v>
      </c>
      <c r="S158" s="100">
        <v>0.25</v>
      </c>
      <c r="T158" s="100">
        <v>0.25</v>
      </c>
      <c r="U158" s="100">
        <v>0.25</v>
      </c>
      <c r="V158" s="100">
        <v>0.25</v>
      </c>
      <c r="W158" s="100">
        <v>0.25</v>
      </c>
      <c r="X158" s="100">
        <v>0.25</v>
      </c>
      <c r="Y158" s="100">
        <v>0.25</v>
      </c>
      <c r="Z158" s="100">
        <v>0.25</v>
      </c>
      <c r="AA158" s="100">
        <v>0.25</v>
      </c>
      <c r="AB158" s="100">
        <v>0.25</v>
      </c>
      <c r="AC158" s="100">
        <v>0.25</v>
      </c>
      <c r="AD158" s="77"/>
      <c r="AE158" s="77"/>
      <c r="AF158" s="77"/>
      <c r="AG158" s="77"/>
      <c r="AH158" s="77"/>
      <c r="AI158" s="77"/>
      <c r="AJ158" s="77"/>
      <c r="AK158" s="77"/>
      <c r="AL158" s="77"/>
      <c r="AM158" s="77"/>
      <c r="AN158" s="77"/>
      <c r="AO158" s="77"/>
      <c r="AP158" s="77"/>
      <c r="AQ158" s="77"/>
      <c r="AR158" s="77"/>
      <c r="AS158" s="77"/>
      <c r="AT158" s="77"/>
      <c r="AU158" s="77"/>
      <c r="AV158" s="77"/>
      <c r="AW158" s="77"/>
      <c r="AX158" s="77"/>
      <c r="AY158" s="77"/>
      <c r="AZ158" s="77"/>
      <c r="BA158" s="77"/>
      <c r="BB158" s="77"/>
      <c r="BC158" s="77"/>
      <c r="BD158" s="77"/>
      <c r="BE158" s="77"/>
      <c r="BF158" s="77"/>
      <c r="BG158" s="77"/>
      <c r="BH158" s="77"/>
      <c r="BI158" s="77"/>
      <c r="BJ158" s="77"/>
      <c r="BK158" s="77"/>
      <c r="BL158" s="77"/>
      <c r="BM158" s="77"/>
      <c r="BN158" s="77"/>
      <c r="BO158" s="77"/>
      <c r="BP158" s="77"/>
      <c r="BQ158" s="77"/>
      <c r="BR158" s="77"/>
      <c r="BS158" s="77"/>
      <c r="BT158" s="77"/>
      <c r="BU158" s="77"/>
      <c r="BV158" s="77"/>
    </row>
    <row r="159" spans="1:74" ht="13" x14ac:dyDescent="0.3">
      <c r="A159" s="77"/>
      <c r="B159" s="100"/>
      <c r="C159" s="100"/>
      <c r="D159" s="100"/>
      <c r="E159" s="100"/>
      <c r="F159" s="100"/>
      <c r="G159" s="100"/>
      <c r="H159" s="100"/>
      <c r="I159" s="100"/>
      <c r="J159" s="100"/>
      <c r="K159" s="100"/>
      <c r="L159" s="100"/>
      <c r="M159" s="100"/>
      <c r="N159" s="100"/>
      <c r="O159" s="100"/>
      <c r="P159" s="100"/>
      <c r="Q159" s="100"/>
      <c r="R159" s="100"/>
      <c r="S159" s="100"/>
      <c r="T159" s="100"/>
      <c r="U159" s="100"/>
      <c r="V159" s="100"/>
      <c r="W159" s="100"/>
      <c r="X159" s="100"/>
      <c r="Y159" s="100"/>
      <c r="Z159" s="100"/>
      <c r="AA159" s="100"/>
      <c r="AB159" s="100"/>
      <c r="AC159" s="100"/>
      <c r="AD159" s="77"/>
      <c r="AE159" s="77"/>
      <c r="AF159" s="77"/>
      <c r="AG159" s="77"/>
      <c r="AH159" s="77"/>
      <c r="AI159" s="77"/>
      <c r="AJ159" s="77"/>
      <c r="AK159" s="77"/>
      <c r="AL159" s="77"/>
      <c r="AM159" s="77"/>
      <c r="AN159" s="77"/>
      <c r="AO159" s="77"/>
      <c r="AP159" s="77"/>
      <c r="AQ159" s="77"/>
      <c r="AR159" s="77"/>
      <c r="AS159" s="77"/>
      <c r="AT159" s="77"/>
      <c r="AU159" s="77"/>
      <c r="AV159" s="77"/>
      <c r="AW159" s="77"/>
      <c r="AX159" s="77"/>
      <c r="AY159" s="77"/>
      <c r="AZ159" s="77"/>
      <c r="BA159" s="77"/>
      <c r="BB159" s="77"/>
      <c r="BC159" s="77"/>
      <c r="BD159" s="77"/>
      <c r="BE159" s="77"/>
      <c r="BF159" s="77"/>
      <c r="BG159" s="77"/>
      <c r="BH159" s="77"/>
      <c r="BI159" s="77"/>
      <c r="BJ159" s="77"/>
      <c r="BK159" s="77"/>
      <c r="BL159" s="77"/>
      <c r="BM159" s="77"/>
      <c r="BN159" s="77"/>
      <c r="BO159" s="77"/>
      <c r="BP159" s="77"/>
      <c r="BQ159" s="77"/>
      <c r="BR159" s="77"/>
      <c r="BS159" s="77"/>
      <c r="BT159" s="77"/>
      <c r="BU159" s="77"/>
      <c r="BV159" s="77"/>
    </row>
    <row r="160" spans="1:74" ht="13" x14ac:dyDescent="0.3">
      <c r="A160" s="77" t="s">
        <v>720</v>
      </c>
      <c r="B160" s="348">
        <f>B144</f>
        <v>0.37019212259371836</v>
      </c>
      <c r="C160" s="348">
        <f t="shared" ref="C160:AC160" si="16">C144</f>
        <v>0.37753261144883488</v>
      </c>
      <c r="D160" s="348">
        <f t="shared" si="16"/>
        <v>0.38487310030395139</v>
      </c>
      <c r="E160" s="348">
        <f t="shared" si="16"/>
        <v>0</v>
      </c>
      <c r="F160" s="348">
        <f t="shared" si="16"/>
        <v>0</v>
      </c>
      <c r="G160" s="348">
        <f t="shared" si="16"/>
        <v>0</v>
      </c>
      <c r="H160" s="348">
        <f t="shared" si="16"/>
        <v>0</v>
      </c>
      <c r="I160" s="348">
        <f t="shared" si="16"/>
        <v>0</v>
      </c>
      <c r="J160" s="348">
        <f t="shared" si="16"/>
        <v>0</v>
      </c>
      <c r="K160" s="348">
        <f t="shared" si="16"/>
        <v>0</v>
      </c>
      <c r="L160" s="348">
        <f t="shared" si="16"/>
        <v>0</v>
      </c>
      <c r="M160" s="348">
        <f t="shared" si="16"/>
        <v>0</v>
      </c>
      <c r="N160" s="348">
        <f t="shared" si="16"/>
        <v>0</v>
      </c>
      <c r="O160" s="348">
        <f t="shared" si="16"/>
        <v>0</v>
      </c>
      <c r="P160" s="348">
        <f t="shared" si="16"/>
        <v>0</v>
      </c>
      <c r="Q160" s="348">
        <f t="shared" si="16"/>
        <v>0</v>
      </c>
      <c r="R160" s="348">
        <f t="shared" si="16"/>
        <v>0</v>
      </c>
      <c r="S160" s="348">
        <f t="shared" si="16"/>
        <v>0</v>
      </c>
      <c r="T160" s="348">
        <f t="shared" si="16"/>
        <v>0</v>
      </c>
      <c r="U160" s="348">
        <f t="shared" si="16"/>
        <v>0</v>
      </c>
      <c r="V160" s="348">
        <f t="shared" si="16"/>
        <v>0</v>
      </c>
      <c r="W160" s="348">
        <f t="shared" si="16"/>
        <v>0</v>
      </c>
      <c r="X160" s="348">
        <f t="shared" si="16"/>
        <v>0</v>
      </c>
      <c r="Y160" s="348">
        <f t="shared" si="16"/>
        <v>0</v>
      </c>
      <c r="Z160" s="348">
        <f t="shared" si="16"/>
        <v>0</v>
      </c>
      <c r="AA160" s="348">
        <f t="shared" si="16"/>
        <v>0</v>
      </c>
      <c r="AB160" s="348">
        <f t="shared" si="16"/>
        <v>0</v>
      </c>
      <c r="AC160" s="348">
        <f t="shared" si="16"/>
        <v>0</v>
      </c>
      <c r="AD160" s="77"/>
      <c r="AE160" s="77"/>
      <c r="AF160" s="77"/>
      <c r="AG160" s="77"/>
      <c r="AH160" s="77"/>
      <c r="AI160" s="77"/>
      <c r="AJ160" s="77"/>
      <c r="AK160" s="77"/>
      <c r="AL160" s="77"/>
      <c r="AM160" s="77"/>
      <c r="AN160" s="77"/>
      <c r="AO160" s="77"/>
      <c r="AP160" s="77"/>
      <c r="AQ160" s="77"/>
      <c r="AR160" s="77"/>
      <c r="AS160" s="77"/>
      <c r="AT160" s="77"/>
      <c r="AU160" s="77"/>
      <c r="AV160" s="77"/>
      <c r="AW160" s="77"/>
      <c r="AX160" s="77"/>
      <c r="AY160" s="77"/>
      <c r="AZ160" s="77"/>
      <c r="BA160" s="77"/>
      <c r="BB160" s="77"/>
      <c r="BC160" s="77"/>
      <c r="BD160" s="77"/>
      <c r="BE160" s="77"/>
      <c r="BF160" s="77"/>
      <c r="BG160" s="77"/>
      <c r="BH160" s="77"/>
      <c r="BI160" s="77"/>
      <c r="BJ160" s="77"/>
      <c r="BK160" s="77"/>
      <c r="BL160" s="77"/>
      <c r="BM160" s="77"/>
      <c r="BN160" s="77"/>
      <c r="BO160" s="77"/>
      <c r="BP160" s="77"/>
      <c r="BQ160" s="77"/>
      <c r="BR160" s="77"/>
      <c r="BS160" s="77"/>
      <c r="BT160" s="77"/>
      <c r="BU160" s="77"/>
      <c r="BV160" s="77"/>
    </row>
    <row r="161" spans="1:74" ht="13" x14ac:dyDescent="0.3">
      <c r="A161" s="77" t="s">
        <v>716</v>
      </c>
      <c r="B161" s="348">
        <f t="shared" ref="B161:AC161" si="17">B119</f>
        <v>0</v>
      </c>
      <c r="C161" s="348">
        <f t="shared" si="17"/>
        <v>0</v>
      </c>
      <c r="D161" s="348">
        <f t="shared" si="17"/>
        <v>0</v>
      </c>
      <c r="E161" s="348">
        <f t="shared" si="17"/>
        <v>22.91774335994446</v>
      </c>
      <c r="F161" s="348">
        <f t="shared" si="17"/>
        <v>22.913007930703568</v>
      </c>
      <c r="G161" s="348">
        <f t="shared" si="17"/>
        <v>22.90913348859738</v>
      </c>
      <c r="H161" s="348">
        <f t="shared" si="17"/>
        <v>22.90913348859738</v>
      </c>
      <c r="I161" s="348">
        <f t="shared" si="17"/>
        <v>22.90913348859738</v>
      </c>
      <c r="J161" s="348">
        <f t="shared" si="17"/>
        <v>22.90913348859738</v>
      </c>
      <c r="K161" s="348">
        <f t="shared" si="17"/>
        <v>22.90913348859738</v>
      </c>
      <c r="L161" s="348">
        <f t="shared" si="17"/>
        <v>22.90913348859738</v>
      </c>
      <c r="M161" s="348">
        <f t="shared" si="17"/>
        <v>22.90913348859738</v>
      </c>
      <c r="N161" s="348">
        <f t="shared" si="17"/>
        <v>22.90913348859738</v>
      </c>
      <c r="O161" s="348">
        <f t="shared" si="17"/>
        <v>22.90913348859738</v>
      </c>
      <c r="P161" s="348">
        <f t="shared" si="17"/>
        <v>22.90913348859738</v>
      </c>
      <c r="Q161" s="348">
        <f t="shared" si="17"/>
        <v>22.90913348859738</v>
      </c>
      <c r="R161" s="348">
        <f t="shared" si="17"/>
        <v>17.181850116448036</v>
      </c>
      <c r="S161" s="348">
        <f t="shared" si="17"/>
        <v>11.45456674429869</v>
      </c>
      <c r="T161" s="348">
        <f t="shared" si="17"/>
        <v>0</v>
      </c>
      <c r="U161" s="348">
        <f t="shared" si="17"/>
        <v>0</v>
      </c>
      <c r="V161" s="348">
        <f t="shared" si="17"/>
        <v>0</v>
      </c>
      <c r="W161" s="348">
        <f t="shared" si="17"/>
        <v>0</v>
      </c>
      <c r="X161" s="348">
        <f t="shared" si="17"/>
        <v>0</v>
      </c>
      <c r="Y161" s="348">
        <f t="shared" si="17"/>
        <v>0</v>
      </c>
      <c r="Z161" s="348">
        <f t="shared" si="17"/>
        <v>0</v>
      </c>
      <c r="AA161" s="348">
        <f t="shared" si="17"/>
        <v>0</v>
      </c>
      <c r="AB161" s="348">
        <f t="shared" si="17"/>
        <v>0</v>
      </c>
      <c r="AC161" s="348">
        <f t="shared" si="17"/>
        <v>0</v>
      </c>
      <c r="AD161" s="77"/>
      <c r="AE161" s="77"/>
      <c r="AF161" s="77"/>
      <c r="AG161" s="77"/>
      <c r="AH161" s="77"/>
      <c r="AI161" s="77"/>
      <c r="AJ161" s="77"/>
      <c r="AK161" s="77"/>
      <c r="AL161" s="77"/>
      <c r="AM161" s="77"/>
      <c r="AN161" s="77"/>
      <c r="AO161" s="77"/>
      <c r="AP161" s="77"/>
      <c r="AQ161" s="77"/>
      <c r="AR161" s="77"/>
      <c r="AS161" s="77"/>
      <c r="AT161" s="77"/>
      <c r="AU161" s="77"/>
      <c r="AV161" s="77"/>
      <c r="AW161" s="77"/>
      <c r="AX161" s="77"/>
      <c r="AY161" s="77"/>
      <c r="AZ161" s="77"/>
      <c r="BA161" s="77"/>
      <c r="BB161" s="77"/>
      <c r="BC161" s="77"/>
      <c r="BD161" s="77"/>
      <c r="BE161" s="77"/>
      <c r="BF161" s="77"/>
      <c r="BG161" s="77"/>
      <c r="BH161" s="77"/>
      <c r="BI161" s="77"/>
      <c r="BJ161" s="77"/>
      <c r="BK161" s="77"/>
      <c r="BL161" s="77"/>
      <c r="BM161" s="77"/>
      <c r="BN161" s="77"/>
      <c r="BO161" s="77"/>
      <c r="BP161" s="77"/>
      <c r="BQ161" s="77"/>
      <c r="BR161" s="77"/>
      <c r="BS161" s="77"/>
      <c r="BT161" s="77"/>
      <c r="BU161" s="77"/>
      <c r="BV161" s="77"/>
    </row>
    <row r="162" spans="1:74" ht="13" x14ac:dyDescent="0.3">
      <c r="A162" s="77"/>
      <c r="B162" s="348"/>
      <c r="C162" s="348"/>
      <c r="D162" s="348"/>
      <c r="E162" s="348"/>
      <c r="F162" s="348"/>
      <c r="G162" s="348"/>
      <c r="H162" s="348"/>
      <c r="I162" s="348"/>
      <c r="J162" s="348"/>
      <c r="K162" s="348"/>
      <c r="L162" s="348"/>
      <c r="M162" s="348"/>
      <c r="N162" s="348"/>
      <c r="O162" s="348"/>
      <c r="P162" s="348"/>
      <c r="Q162" s="348"/>
      <c r="R162" s="348"/>
      <c r="S162" s="348"/>
      <c r="T162" s="348"/>
      <c r="U162" s="348"/>
      <c r="V162" s="348"/>
      <c r="W162" s="348"/>
      <c r="X162" s="348"/>
      <c r="Y162" s="348"/>
      <c r="Z162" s="348"/>
      <c r="AA162" s="348"/>
      <c r="AB162" s="348"/>
      <c r="AC162" s="348"/>
      <c r="AD162" s="77"/>
      <c r="AE162" s="77"/>
      <c r="AF162" s="77"/>
      <c r="AG162" s="77"/>
      <c r="AH162" s="77"/>
      <c r="AI162" s="77"/>
      <c r="AJ162" s="77"/>
      <c r="AK162" s="77"/>
      <c r="AL162" s="77"/>
      <c r="AM162" s="77"/>
      <c r="AN162" s="77"/>
      <c r="AO162" s="77"/>
      <c r="AP162" s="77"/>
      <c r="AQ162" s="77"/>
      <c r="AR162" s="77"/>
      <c r="AS162" s="77"/>
      <c r="AT162" s="77"/>
      <c r="AU162" s="77"/>
      <c r="AV162" s="77"/>
      <c r="AW162" s="77"/>
      <c r="AX162" s="77"/>
      <c r="AY162" s="77"/>
      <c r="AZ162" s="77"/>
      <c r="BA162" s="77"/>
      <c r="BB162" s="77"/>
      <c r="BC162" s="77"/>
      <c r="BD162" s="77"/>
      <c r="BE162" s="77"/>
      <c r="BF162" s="77"/>
      <c r="BG162" s="77"/>
      <c r="BH162" s="77"/>
      <c r="BI162" s="77"/>
      <c r="BJ162" s="77"/>
      <c r="BK162" s="77"/>
      <c r="BL162" s="77"/>
      <c r="BM162" s="77"/>
      <c r="BN162" s="77"/>
      <c r="BO162" s="77"/>
      <c r="BP162" s="77"/>
      <c r="BQ162" s="77"/>
      <c r="BR162" s="77"/>
      <c r="BS162" s="77"/>
      <c r="BT162" s="77"/>
      <c r="BU162" s="77"/>
      <c r="BV162" s="77"/>
    </row>
    <row r="163" spans="1:74" ht="13" x14ac:dyDescent="0.3">
      <c r="A163" s="77" t="s">
        <v>1013</v>
      </c>
      <c r="B163" s="77">
        <v>100</v>
      </c>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c r="AA163" s="77"/>
      <c r="AB163" s="77"/>
      <c r="AC163" s="77"/>
      <c r="AD163" s="77"/>
      <c r="AE163" s="77"/>
      <c r="AF163" s="77"/>
      <c r="AG163" s="77"/>
      <c r="AH163" s="77"/>
      <c r="AI163" s="77"/>
      <c r="AJ163" s="77"/>
      <c r="AK163" s="77"/>
      <c r="AL163" s="77"/>
      <c r="AM163" s="77"/>
      <c r="AN163" s="77"/>
      <c r="AO163" s="77"/>
      <c r="AP163" s="77"/>
      <c r="AQ163" s="77"/>
      <c r="AR163" s="77"/>
      <c r="AS163" s="77"/>
      <c r="AT163" s="77"/>
      <c r="AU163" s="77"/>
      <c r="AV163" s="77"/>
      <c r="AW163" s="77"/>
      <c r="AX163" s="77"/>
      <c r="AY163" s="77"/>
      <c r="AZ163" s="77"/>
      <c r="BA163" s="77"/>
      <c r="BB163" s="77"/>
      <c r="BC163" s="77"/>
      <c r="BD163" s="77"/>
      <c r="BE163" s="77"/>
      <c r="BF163" s="77"/>
      <c r="BG163" s="77"/>
      <c r="BH163" s="77"/>
      <c r="BI163" s="77"/>
      <c r="BJ163" s="77"/>
      <c r="BK163" s="77"/>
      <c r="BL163" s="77"/>
      <c r="BM163" s="77"/>
      <c r="BN163" s="77"/>
      <c r="BO163" s="77"/>
      <c r="BP163" s="77"/>
      <c r="BQ163" s="77"/>
      <c r="BR163" s="77"/>
      <c r="BS163" s="77"/>
      <c r="BT163" s="77"/>
      <c r="BU163" s="77"/>
      <c r="BV163" s="77"/>
    </row>
    <row r="164" spans="1:74" ht="13" x14ac:dyDescent="0.3">
      <c r="A164" s="77" t="s">
        <v>1014</v>
      </c>
      <c r="B164" s="77">
        <f>$B$163*8760*B158</f>
        <v>219000</v>
      </c>
      <c r="C164" s="77">
        <f t="shared" ref="C164:AC164" si="18">$B$163*8760*C158</f>
        <v>219000</v>
      </c>
      <c r="D164" s="77">
        <f t="shared" si="18"/>
        <v>219000</v>
      </c>
      <c r="E164" s="77">
        <f t="shared" si="18"/>
        <v>219000</v>
      </c>
      <c r="F164" s="77">
        <f t="shared" si="18"/>
        <v>219000</v>
      </c>
      <c r="G164" s="77">
        <f t="shared" si="18"/>
        <v>219000</v>
      </c>
      <c r="H164" s="77">
        <f t="shared" si="18"/>
        <v>219000</v>
      </c>
      <c r="I164" s="77">
        <f t="shared" si="18"/>
        <v>219000</v>
      </c>
      <c r="J164" s="77">
        <f t="shared" si="18"/>
        <v>219000</v>
      </c>
      <c r="K164" s="77">
        <f t="shared" si="18"/>
        <v>219000</v>
      </c>
      <c r="L164" s="77">
        <f t="shared" si="18"/>
        <v>219000</v>
      </c>
      <c r="M164" s="77">
        <f t="shared" si="18"/>
        <v>219000</v>
      </c>
      <c r="N164" s="77">
        <f t="shared" si="18"/>
        <v>219000</v>
      </c>
      <c r="O164" s="77">
        <f t="shared" si="18"/>
        <v>219000</v>
      </c>
      <c r="P164" s="77">
        <f t="shared" si="18"/>
        <v>219000</v>
      </c>
      <c r="Q164" s="77">
        <f t="shared" si="18"/>
        <v>219000</v>
      </c>
      <c r="R164" s="77">
        <f t="shared" si="18"/>
        <v>219000</v>
      </c>
      <c r="S164" s="77">
        <f t="shared" si="18"/>
        <v>219000</v>
      </c>
      <c r="T164" s="77">
        <f t="shared" si="18"/>
        <v>219000</v>
      </c>
      <c r="U164" s="77">
        <f t="shared" si="18"/>
        <v>219000</v>
      </c>
      <c r="V164" s="77">
        <f t="shared" si="18"/>
        <v>219000</v>
      </c>
      <c r="W164" s="77">
        <f t="shared" si="18"/>
        <v>219000</v>
      </c>
      <c r="X164" s="77">
        <f t="shared" si="18"/>
        <v>219000</v>
      </c>
      <c r="Y164" s="77">
        <f t="shared" si="18"/>
        <v>219000</v>
      </c>
      <c r="Z164" s="77">
        <f t="shared" si="18"/>
        <v>219000</v>
      </c>
      <c r="AA164" s="77">
        <f t="shared" si="18"/>
        <v>219000</v>
      </c>
      <c r="AB164" s="77">
        <f t="shared" si="18"/>
        <v>219000</v>
      </c>
      <c r="AC164" s="77">
        <f t="shared" si="18"/>
        <v>219000</v>
      </c>
      <c r="AD164" s="77"/>
      <c r="AE164" s="77"/>
      <c r="AF164" s="77"/>
      <c r="AG164" s="77"/>
      <c r="AH164" s="77"/>
      <c r="AI164" s="77"/>
      <c r="AJ164" s="77"/>
      <c r="AK164" s="77"/>
      <c r="AL164" s="77"/>
      <c r="AM164" s="77"/>
      <c r="AN164" s="77"/>
      <c r="AO164" s="77"/>
      <c r="AP164" s="77"/>
      <c r="AQ164" s="77"/>
      <c r="AR164" s="77"/>
      <c r="AS164" s="77"/>
      <c r="AT164" s="77"/>
      <c r="AU164" s="77"/>
      <c r="AV164" s="77"/>
      <c r="AW164" s="77"/>
      <c r="AX164" s="77"/>
      <c r="AY164" s="77"/>
      <c r="AZ164" s="77"/>
      <c r="BA164" s="77"/>
      <c r="BB164" s="77"/>
      <c r="BC164" s="77"/>
      <c r="BD164" s="77"/>
      <c r="BE164" s="77"/>
      <c r="BF164" s="77"/>
      <c r="BG164" s="77"/>
      <c r="BH164" s="77"/>
      <c r="BI164" s="77"/>
      <c r="BJ164" s="77"/>
      <c r="BK164" s="77"/>
      <c r="BL164" s="77"/>
      <c r="BM164" s="77"/>
      <c r="BN164" s="77"/>
      <c r="BO164" s="77"/>
      <c r="BP164" s="77"/>
      <c r="BQ164" s="77"/>
      <c r="BR164" s="77"/>
      <c r="BS164" s="77"/>
      <c r="BT164" s="77"/>
      <c r="BU164" s="77"/>
      <c r="BV164" s="77"/>
    </row>
    <row r="165" spans="1:74" ht="13" x14ac:dyDescent="0.3">
      <c r="A165" s="77" t="s">
        <v>1015</v>
      </c>
      <c r="B165" s="87">
        <v>7.0000000000000007E-2</v>
      </c>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c r="AA165" s="77"/>
      <c r="AB165" s="77"/>
      <c r="AC165" s="77"/>
      <c r="AD165" s="77"/>
      <c r="AE165" s="77"/>
      <c r="AF165" s="77"/>
      <c r="AG165" s="77"/>
      <c r="AH165" s="77"/>
      <c r="AI165" s="77"/>
      <c r="AJ165" s="77"/>
      <c r="AK165" s="77"/>
      <c r="AL165" s="77"/>
      <c r="AM165" s="77"/>
      <c r="AN165" s="77"/>
      <c r="AO165" s="77"/>
      <c r="AP165" s="77"/>
      <c r="AQ165" s="77"/>
      <c r="AR165" s="77"/>
      <c r="AS165" s="77"/>
      <c r="AT165" s="77"/>
      <c r="AU165" s="77"/>
      <c r="AV165" s="77"/>
      <c r="AW165" s="77"/>
      <c r="AX165" s="77"/>
      <c r="AY165" s="77"/>
      <c r="AZ165" s="77"/>
      <c r="BA165" s="77"/>
      <c r="BB165" s="77"/>
      <c r="BC165" s="77"/>
      <c r="BD165" s="77"/>
      <c r="BE165" s="77"/>
      <c r="BF165" s="77"/>
      <c r="BG165" s="77"/>
      <c r="BH165" s="77"/>
      <c r="BI165" s="77"/>
      <c r="BJ165" s="77"/>
      <c r="BK165" s="77"/>
      <c r="BL165" s="77"/>
      <c r="BM165" s="77"/>
      <c r="BN165" s="77"/>
      <c r="BO165" s="77"/>
      <c r="BP165" s="77"/>
      <c r="BQ165" s="77"/>
      <c r="BR165" s="77"/>
      <c r="BS165" s="77"/>
      <c r="BT165" s="77"/>
      <c r="BU165" s="77"/>
      <c r="BV165" s="77"/>
    </row>
    <row r="166" spans="1:74" ht="13" x14ac:dyDescent="0.3">
      <c r="A166" s="77" t="s">
        <v>1021</v>
      </c>
      <c r="B166" s="346">
        <v>10</v>
      </c>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c r="AA166" s="77"/>
      <c r="AB166" s="77"/>
      <c r="AC166" s="77"/>
      <c r="AD166" s="77"/>
      <c r="AE166" s="77"/>
      <c r="AF166" s="77"/>
      <c r="AG166" s="77"/>
      <c r="AH166" s="77"/>
      <c r="AI166" s="77"/>
      <c r="AJ166" s="77"/>
      <c r="AK166" s="77"/>
      <c r="AL166" s="77"/>
      <c r="AM166" s="77"/>
      <c r="AN166" s="77"/>
      <c r="AO166" s="77"/>
      <c r="AP166" s="77"/>
      <c r="AQ166" s="77"/>
      <c r="AR166" s="77"/>
      <c r="AS166" s="77"/>
      <c r="AT166" s="77"/>
      <c r="AU166" s="77"/>
      <c r="AV166" s="77"/>
      <c r="AW166" s="77"/>
      <c r="AX166" s="77"/>
      <c r="AY166" s="77"/>
      <c r="AZ166" s="77"/>
      <c r="BA166" s="77"/>
      <c r="BB166" s="77"/>
      <c r="BC166" s="77"/>
      <c r="BD166" s="77"/>
      <c r="BE166" s="77"/>
      <c r="BF166" s="77"/>
      <c r="BG166" s="77"/>
      <c r="BH166" s="77"/>
      <c r="BI166" s="77"/>
      <c r="BJ166" s="77"/>
      <c r="BK166" s="77"/>
      <c r="BL166" s="77"/>
      <c r="BM166" s="77"/>
      <c r="BN166" s="77"/>
      <c r="BO166" s="77"/>
      <c r="BP166" s="77"/>
      <c r="BQ166" s="77"/>
      <c r="BR166" s="77"/>
      <c r="BS166" s="77"/>
      <c r="BT166" s="77"/>
      <c r="BU166" s="77"/>
      <c r="BV166" s="77"/>
    </row>
    <row r="167" spans="1:74" ht="13" x14ac:dyDescent="0.3">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c r="AK167" s="77"/>
      <c r="AL167" s="77"/>
      <c r="AM167" s="77"/>
      <c r="AN167" s="77"/>
      <c r="AO167" s="77"/>
      <c r="AP167" s="77"/>
      <c r="AQ167" s="77"/>
      <c r="AR167" s="77"/>
      <c r="AS167" s="77"/>
      <c r="AT167" s="77"/>
      <c r="AU167" s="77"/>
      <c r="AV167" s="77"/>
      <c r="AW167" s="77"/>
      <c r="AX167" s="77"/>
      <c r="AY167" s="77"/>
      <c r="AZ167" s="77"/>
      <c r="BA167" s="77"/>
      <c r="BB167" s="77"/>
      <c r="BC167" s="77"/>
      <c r="BD167" s="77"/>
      <c r="BE167" s="77"/>
      <c r="BF167" s="77"/>
      <c r="BG167" s="77"/>
      <c r="BH167" s="77"/>
      <c r="BI167" s="77"/>
      <c r="BJ167" s="77"/>
      <c r="BK167" s="77"/>
      <c r="BL167" s="77"/>
      <c r="BM167" s="77"/>
      <c r="BN167" s="77"/>
      <c r="BO167" s="77"/>
      <c r="BP167" s="77"/>
      <c r="BQ167" s="77"/>
      <c r="BR167" s="77"/>
      <c r="BS167" s="77"/>
      <c r="BT167" s="77"/>
      <c r="BU167" s="77"/>
      <c r="BV167" s="77"/>
    </row>
    <row r="168" spans="1:74" ht="13" x14ac:dyDescent="0.3">
      <c r="A168" s="77" t="s">
        <v>1016</v>
      </c>
      <c r="B168" s="349">
        <f>$B$163*10^6*B157*B160</f>
        <v>49285631.425675482</v>
      </c>
      <c r="C168" s="349">
        <f t="shared" ref="C168:AC168" si="19">$B$163*10^6*C157*C160</f>
        <v>48683110.258298583</v>
      </c>
      <c r="D168" s="349">
        <f t="shared" si="19"/>
        <v>48019155.995882109</v>
      </c>
      <c r="E168" s="349">
        <f t="shared" si="19"/>
        <v>0</v>
      </c>
      <c r="F168" s="349">
        <f t="shared" si="19"/>
        <v>0</v>
      </c>
      <c r="G168" s="349">
        <f t="shared" si="19"/>
        <v>0</v>
      </c>
      <c r="H168" s="349">
        <f t="shared" si="19"/>
        <v>0</v>
      </c>
      <c r="I168" s="349">
        <f t="shared" si="19"/>
        <v>0</v>
      </c>
      <c r="J168" s="349">
        <f t="shared" si="19"/>
        <v>0</v>
      </c>
      <c r="K168" s="349">
        <f t="shared" si="19"/>
        <v>0</v>
      </c>
      <c r="L168" s="349">
        <f t="shared" si="19"/>
        <v>0</v>
      </c>
      <c r="M168" s="349">
        <f t="shared" si="19"/>
        <v>0</v>
      </c>
      <c r="N168" s="349">
        <f t="shared" si="19"/>
        <v>0</v>
      </c>
      <c r="O168" s="349">
        <f t="shared" si="19"/>
        <v>0</v>
      </c>
      <c r="P168" s="349">
        <f t="shared" si="19"/>
        <v>0</v>
      </c>
      <c r="Q168" s="349">
        <f t="shared" si="19"/>
        <v>0</v>
      </c>
      <c r="R168" s="349">
        <f t="shared" si="19"/>
        <v>0</v>
      </c>
      <c r="S168" s="349">
        <f t="shared" si="19"/>
        <v>0</v>
      </c>
      <c r="T168" s="349">
        <f t="shared" si="19"/>
        <v>0</v>
      </c>
      <c r="U168" s="349">
        <f t="shared" si="19"/>
        <v>0</v>
      </c>
      <c r="V168" s="349">
        <f t="shared" si="19"/>
        <v>0</v>
      </c>
      <c r="W168" s="349">
        <f t="shared" si="19"/>
        <v>0</v>
      </c>
      <c r="X168" s="349">
        <f t="shared" si="19"/>
        <v>0</v>
      </c>
      <c r="Y168" s="349">
        <f t="shared" si="19"/>
        <v>0</v>
      </c>
      <c r="Z168" s="349">
        <f t="shared" si="19"/>
        <v>0</v>
      </c>
      <c r="AA168" s="349">
        <f t="shared" si="19"/>
        <v>0</v>
      </c>
      <c r="AB168" s="349">
        <f t="shared" si="19"/>
        <v>0</v>
      </c>
      <c r="AC168" s="349">
        <f t="shared" si="19"/>
        <v>0</v>
      </c>
      <c r="AD168" s="77"/>
      <c r="AE168" s="77"/>
      <c r="AF168" s="77"/>
      <c r="AG168" s="77"/>
      <c r="AH168" s="77"/>
      <c r="AI168" s="77"/>
      <c r="AJ168" s="77"/>
      <c r="AK168" s="77"/>
      <c r="AL168" s="77"/>
      <c r="AM168" s="77"/>
      <c r="AN168" s="77"/>
      <c r="AO168" s="77"/>
      <c r="AP168" s="77"/>
      <c r="AQ168" s="77"/>
      <c r="AR168" s="77"/>
      <c r="AS168" s="77"/>
      <c r="AT168" s="77"/>
      <c r="AU168" s="77"/>
      <c r="AV168" s="77"/>
      <c r="AW168" s="77"/>
      <c r="AX168" s="77"/>
      <c r="AY168" s="77"/>
      <c r="AZ168" s="77"/>
      <c r="BA168" s="77"/>
      <c r="BB168" s="77"/>
      <c r="BC168" s="77"/>
      <c r="BD168" s="77"/>
      <c r="BE168" s="77"/>
      <c r="BF168" s="77"/>
      <c r="BG168" s="77"/>
      <c r="BH168" s="77"/>
      <c r="BI168" s="77"/>
      <c r="BJ168" s="77"/>
      <c r="BK168" s="77"/>
      <c r="BL168" s="77"/>
      <c r="BM168" s="77"/>
      <c r="BN168" s="77"/>
      <c r="BO168" s="77"/>
      <c r="BP168" s="77"/>
      <c r="BQ168" s="77"/>
      <c r="BR168" s="77"/>
      <c r="BS168" s="77"/>
      <c r="BT168" s="77"/>
      <c r="BU168" s="77"/>
      <c r="BV168" s="77"/>
    </row>
    <row r="169" spans="1:74" ht="13" x14ac:dyDescent="0.3">
      <c r="A169" s="77" t="s">
        <v>1017</v>
      </c>
      <c r="B169" s="349">
        <f>B164*B161</f>
        <v>0</v>
      </c>
      <c r="C169" s="349">
        <f t="shared" ref="C169:AC169" si="20">C164*C161</f>
        <v>0</v>
      </c>
      <c r="D169" s="349">
        <f t="shared" si="20"/>
        <v>0</v>
      </c>
      <c r="E169" s="349">
        <f t="shared" si="20"/>
        <v>5018985.7958278367</v>
      </c>
      <c r="F169" s="349">
        <f t="shared" si="20"/>
        <v>5017948.7368240813</v>
      </c>
      <c r="G169" s="349">
        <f t="shared" si="20"/>
        <v>5017100.2340028258</v>
      </c>
      <c r="H169" s="349">
        <f t="shared" si="20"/>
        <v>5017100.2340028258</v>
      </c>
      <c r="I169" s="349">
        <f t="shared" si="20"/>
        <v>5017100.2340028258</v>
      </c>
      <c r="J169" s="349">
        <f t="shared" si="20"/>
        <v>5017100.2340028258</v>
      </c>
      <c r="K169" s="349">
        <f t="shared" si="20"/>
        <v>5017100.2340028258</v>
      </c>
      <c r="L169" s="349">
        <f t="shared" si="20"/>
        <v>5017100.2340028258</v>
      </c>
      <c r="M169" s="349">
        <f t="shared" si="20"/>
        <v>5017100.2340028258</v>
      </c>
      <c r="N169" s="349">
        <f t="shared" si="20"/>
        <v>5017100.2340028258</v>
      </c>
      <c r="O169" s="349">
        <f t="shared" si="20"/>
        <v>5017100.2340028258</v>
      </c>
      <c r="P169" s="349">
        <f t="shared" si="20"/>
        <v>5017100.2340028258</v>
      </c>
      <c r="Q169" s="349">
        <f t="shared" si="20"/>
        <v>5017100.2340028258</v>
      </c>
      <c r="R169" s="349">
        <f t="shared" si="20"/>
        <v>3762825.1755021201</v>
      </c>
      <c r="S169" s="349">
        <f t="shared" si="20"/>
        <v>2508550.1170014129</v>
      </c>
      <c r="T169" s="349">
        <f t="shared" si="20"/>
        <v>0</v>
      </c>
      <c r="U169" s="349">
        <f t="shared" si="20"/>
        <v>0</v>
      </c>
      <c r="V169" s="349">
        <f t="shared" si="20"/>
        <v>0</v>
      </c>
      <c r="W169" s="349">
        <f t="shared" si="20"/>
        <v>0</v>
      </c>
      <c r="X169" s="349">
        <f t="shared" si="20"/>
        <v>0</v>
      </c>
      <c r="Y169" s="349">
        <f t="shared" si="20"/>
        <v>0</v>
      </c>
      <c r="Z169" s="349">
        <f t="shared" si="20"/>
        <v>0</v>
      </c>
      <c r="AA169" s="349">
        <f t="shared" si="20"/>
        <v>0</v>
      </c>
      <c r="AB169" s="349">
        <f t="shared" si="20"/>
        <v>0</v>
      </c>
      <c r="AC169" s="349">
        <f t="shared" si="20"/>
        <v>0</v>
      </c>
      <c r="AD169" s="77"/>
      <c r="AE169" s="77"/>
      <c r="AF169" s="77"/>
      <c r="AG169" s="77"/>
      <c r="AH169" s="77"/>
      <c r="AI169" s="77"/>
      <c r="AJ169" s="77"/>
      <c r="AK169" s="77"/>
      <c r="AL169" s="77"/>
      <c r="AM169" s="77"/>
      <c r="AN169" s="77"/>
      <c r="AO169" s="77"/>
      <c r="AP169" s="77"/>
      <c r="AQ169" s="77"/>
      <c r="AR169" s="77"/>
      <c r="AS169" s="77"/>
      <c r="AT169" s="77"/>
      <c r="AU169" s="77"/>
      <c r="AV169" s="77"/>
      <c r="AW169" s="77"/>
      <c r="AX169" s="77"/>
      <c r="AY169" s="77"/>
      <c r="AZ169" s="77"/>
      <c r="BA169" s="77"/>
      <c r="BB169" s="77"/>
      <c r="BC169" s="77"/>
      <c r="BD169" s="77"/>
      <c r="BE169" s="77"/>
      <c r="BF169" s="77"/>
      <c r="BG169" s="77"/>
      <c r="BH169" s="77"/>
      <c r="BI169" s="77"/>
      <c r="BJ169" s="77"/>
      <c r="BK169" s="77"/>
      <c r="BL169" s="77"/>
      <c r="BM169" s="77"/>
      <c r="BN169" s="77"/>
      <c r="BO169" s="77"/>
      <c r="BP169" s="77"/>
      <c r="BQ169" s="77"/>
      <c r="BR169" s="77"/>
      <c r="BS169" s="77"/>
      <c r="BT169" s="77"/>
      <c r="BU169" s="77"/>
      <c r="BV169" s="77"/>
    </row>
    <row r="170" spans="1:74" ht="13" x14ac:dyDescent="0.3">
      <c r="A170" s="77" t="s">
        <v>1018</v>
      </c>
      <c r="B170" s="349">
        <f>NPV($B$165,B169*$B$166)</f>
        <v>0</v>
      </c>
      <c r="C170" s="349">
        <f t="shared" ref="C170:AC170" si="21">NPV($B$165,C169*$B$166)</f>
        <v>0</v>
      </c>
      <c r="D170" s="349">
        <f t="shared" si="21"/>
        <v>0</v>
      </c>
      <c r="E170" s="349">
        <f t="shared" si="21"/>
        <v>46906409.306802206</v>
      </c>
      <c r="F170" s="349">
        <f t="shared" si="21"/>
        <v>46896717.166580193</v>
      </c>
      <c r="G170" s="349">
        <f t="shared" si="21"/>
        <v>46888787.233671263</v>
      </c>
      <c r="H170" s="349">
        <f t="shared" si="21"/>
        <v>46888787.233671263</v>
      </c>
      <c r="I170" s="349">
        <f t="shared" si="21"/>
        <v>46888787.233671263</v>
      </c>
      <c r="J170" s="349">
        <f t="shared" si="21"/>
        <v>46888787.233671263</v>
      </c>
      <c r="K170" s="349">
        <f t="shared" si="21"/>
        <v>46888787.233671263</v>
      </c>
      <c r="L170" s="349">
        <f t="shared" si="21"/>
        <v>46888787.233671263</v>
      </c>
      <c r="M170" s="349">
        <f t="shared" si="21"/>
        <v>46888787.233671263</v>
      </c>
      <c r="N170" s="349">
        <f t="shared" si="21"/>
        <v>46888787.233671263</v>
      </c>
      <c r="O170" s="349">
        <f t="shared" si="21"/>
        <v>46888787.233671263</v>
      </c>
      <c r="P170" s="349">
        <f t="shared" si="21"/>
        <v>46888787.233671263</v>
      </c>
      <c r="Q170" s="349">
        <f t="shared" si="21"/>
        <v>46888787.233671263</v>
      </c>
      <c r="R170" s="349">
        <f t="shared" si="21"/>
        <v>35166590.425253458</v>
      </c>
      <c r="S170" s="349">
        <f t="shared" si="21"/>
        <v>23444393.616835631</v>
      </c>
      <c r="T170" s="349">
        <f t="shared" si="21"/>
        <v>0</v>
      </c>
      <c r="U170" s="349">
        <f t="shared" si="21"/>
        <v>0</v>
      </c>
      <c r="V170" s="349">
        <f t="shared" si="21"/>
        <v>0</v>
      </c>
      <c r="W170" s="349">
        <f t="shared" si="21"/>
        <v>0</v>
      </c>
      <c r="X170" s="349">
        <f t="shared" si="21"/>
        <v>0</v>
      </c>
      <c r="Y170" s="349">
        <f t="shared" si="21"/>
        <v>0</v>
      </c>
      <c r="Z170" s="349">
        <f t="shared" si="21"/>
        <v>0</v>
      </c>
      <c r="AA170" s="349">
        <f t="shared" si="21"/>
        <v>0</v>
      </c>
      <c r="AB170" s="349">
        <f t="shared" si="21"/>
        <v>0</v>
      </c>
      <c r="AC170" s="349">
        <f t="shared" si="21"/>
        <v>0</v>
      </c>
      <c r="AD170" s="77"/>
      <c r="AE170" s="77"/>
      <c r="AF170" s="77"/>
      <c r="AG170" s="77"/>
      <c r="AH170" s="77"/>
      <c r="AI170" s="77"/>
      <c r="AJ170" s="77"/>
      <c r="AK170" s="77"/>
      <c r="AL170" s="77"/>
      <c r="AM170" s="77"/>
      <c r="AN170" s="77"/>
      <c r="AO170" s="77"/>
      <c r="AP170" s="77"/>
      <c r="AQ170" s="77"/>
      <c r="AR170" s="77"/>
      <c r="AS170" s="77"/>
      <c r="AT170" s="77"/>
      <c r="AU170" s="77"/>
      <c r="AV170" s="77"/>
      <c r="AW170" s="77"/>
      <c r="AX170" s="77"/>
      <c r="AY170" s="77"/>
      <c r="AZ170" s="77"/>
      <c r="BA170" s="77"/>
      <c r="BB170" s="77"/>
      <c r="BC170" s="77"/>
      <c r="BD170" s="77"/>
      <c r="BE170" s="77"/>
      <c r="BF170" s="77"/>
      <c r="BG170" s="77"/>
      <c r="BH170" s="77"/>
      <c r="BI170" s="77"/>
      <c r="BJ170" s="77"/>
      <c r="BK170" s="77"/>
      <c r="BL170" s="77"/>
      <c r="BM170" s="77"/>
      <c r="BN170" s="77"/>
      <c r="BO170" s="77"/>
      <c r="BP170" s="77"/>
      <c r="BQ170" s="77"/>
      <c r="BR170" s="77"/>
      <c r="BS170" s="77"/>
      <c r="BT170" s="77"/>
      <c r="BU170" s="77"/>
      <c r="BV170" s="77"/>
    </row>
    <row r="171" spans="1:74" ht="13" x14ac:dyDescent="0.3">
      <c r="A171" s="77" t="s">
        <v>1019</v>
      </c>
      <c r="B171" s="349">
        <f>B169*$B$166</f>
        <v>0</v>
      </c>
      <c r="C171" s="349">
        <f t="shared" ref="C171:AC171" si="22">C169*$B$166</f>
        <v>0</v>
      </c>
      <c r="D171" s="349">
        <f t="shared" si="22"/>
        <v>0</v>
      </c>
      <c r="E171" s="349">
        <f t="shared" si="22"/>
        <v>50189857.958278365</v>
      </c>
      <c r="F171" s="349">
        <f t="shared" si="22"/>
        <v>50179487.368240811</v>
      </c>
      <c r="G171" s="349">
        <f t="shared" si="22"/>
        <v>50171002.340028256</v>
      </c>
      <c r="H171" s="349">
        <f t="shared" si="22"/>
        <v>50171002.340028256</v>
      </c>
      <c r="I171" s="349">
        <f t="shared" si="22"/>
        <v>50171002.340028256</v>
      </c>
      <c r="J171" s="349">
        <f t="shared" si="22"/>
        <v>50171002.340028256</v>
      </c>
      <c r="K171" s="349">
        <f t="shared" si="22"/>
        <v>50171002.340028256</v>
      </c>
      <c r="L171" s="349">
        <f t="shared" si="22"/>
        <v>50171002.340028256</v>
      </c>
      <c r="M171" s="349">
        <f t="shared" si="22"/>
        <v>50171002.340028256</v>
      </c>
      <c r="N171" s="349">
        <f t="shared" si="22"/>
        <v>50171002.340028256</v>
      </c>
      <c r="O171" s="349">
        <f t="shared" si="22"/>
        <v>50171002.340028256</v>
      </c>
      <c r="P171" s="349">
        <f t="shared" si="22"/>
        <v>50171002.340028256</v>
      </c>
      <c r="Q171" s="349">
        <f t="shared" si="22"/>
        <v>50171002.340028256</v>
      </c>
      <c r="R171" s="349">
        <f t="shared" si="22"/>
        <v>37628251.7550212</v>
      </c>
      <c r="S171" s="349">
        <f t="shared" si="22"/>
        <v>25085501.170014128</v>
      </c>
      <c r="T171" s="349">
        <f t="shared" si="22"/>
        <v>0</v>
      </c>
      <c r="U171" s="349">
        <f t="shared" si="22"/>
        <v>0</v>
      </c>
      <c r="V171" s="349">
        <f t="shared" si="22"/>
        <v>0</v>
      </c>
      <c r="W171" s="349">
        <f t="shared" si="22"/>
        <v>0</v>
      </c>
      <c r="X171" s="349">
        <f t="shared" si="22"/>
        <v>0</v>
      </c>
      <c r="Y171" s="349">
        <f t="shared" si="22"/>
        <v>0</v>
      </c>
      <c r="Z171" s="349">
        <f t="shared" si="22"/>
        <v>0</v>
      </c>
      <c r="AA171" s="349">
        <f t="shared" si="22"/>
        <v>0</v>
      </c>
      <c r="AB171" s="349">
        <f t="shared" si="22"/>
        <v>0</v>
      </c>
      <c r="AC171" s="349">
        <f t="shared" si="22"/>
        <v>0</v>
      </c>
      <c r="AD171" s="77"/>
      <c r="AE171" s="77"/>
      <c r="AF171" s="77"/>
      <c r="AG171" s="77"/>
      <c r="AH171" s="77"/>
      <c r="AI171" s="77"/>
      <c r="AJ171" s="77"/>
      <c r="AK171" s="77"/>
      <c r="AL171" s="77"/>
      <c r="AM171" s="77"/>
      <c r="AN171" s="77"/>
      <c r="AO171" s="77"/>
      <c r="AP171" s="77"/>
      <c r="AQ171" s="77"/>
      <c r="AR171" s="77"/>
      <c r="AS171" s="77"/>
      <c r="AT171" s="77"/>
      <c r="AU171" s="77"/>
      <c r="AV171" s="77"/>
      <c r="AW171" s="77"/>
      <c r="AX171" s="77"/>
      <c r="AY171" s="77"/>
      <c r="AZ171" s="77"/>
      <c r="BA171" s="77"/>
      <c r="BB171" s="77"/>
      <c r="BC171" s="77"/>
      <c r="BD171" s="77"/>
      <c r="BE171" s="77"/>
      <c r="BF171" s="77"/>
      <c r="BG171" s="77"/>
      <c r="BH171" s="77"/>
      <c r="BI171" s="77"/>
      <c r="BJ171" s="77"/>
      <c r="BK171" s="77"/>
      <c r="BL171" s="77"/>
      <c r="BM171" s="77"/>
      <c r="BN171" s="77"/>
      <c r="BO171" s="77"/>
      <c r="BP171" s="77"/>
      <c r="BQ171" s="77"/>
      <c r="BR171" s="77"/>
      <c r="BS171" s="77"/>
      <c r="BT171" s="77"/>
      <c r="BU171" s="77"/>
      <c r="BV171" s="77"/>
    </row>
    <row r="172" spans="1:74" ht="13" x14ac:dyDescent="0.3">
      <c r="A172" s="77"/>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c r="AA172" s="77"/>
      <c r="AB172" s="77"/>
      <c r="AC172" s="77"/>
      <c r="AD172" s="77"/>
      <c r="AE172" s="77"/>
      <c r="AF172" s="77"/>
      <c r="AG172" s="77"/>
      <c r="AH172" s="77"/>
      <c r="AI172" s="77"/>
      <c r="AJ172" s="77"/>
      <c r="AK172" s="77"/>
      <c r="AL172" s="77"/>
      <c r="AM172" s="77"/>
      <c r="AN172" s="77"/>
      <c r="AO172" s="77"/>
      <c r="AP172" s="77"/>
      <c r="AQ172" s="77"/>
      <c r="AR172" s="77"/>
      <c r="AS172" s="77"/>
      <c r="AT172" s="77"/>
      <c r="AU172" s="77"/>
      <c r="AV172" s="77"/>
      <c r="AW172" s="77"/>
      <c r="AX172" s="77"/>
      <c r="AY172" s="77"/>
      <c r="AZ172" s="77"/>
      <c r="BA172" s="77"/>
      <c r="BB172" s="77"/>
      <c r="BC172" s="77"/>
      <c r="BD172" s="77"/>
      <c r="BE172" s="77"/>
      <c r="BF172" s="77"/>
      <c r="BG172" s="77"/>
      <c r="BH172" s="77"/>
      <c r="BI172" s="77"/>
      <c r="BJ172" s="77"/>
      <c r="BK172" s="77"/>
      <c r="BL172" s="77"/>
      <c r="BM172" s="77"/>
      <c r="BN172" s="77"/>
      <c r="BO172" s="77"/>
      <c r="BP172" s="77"/>
      <c r="BQ172" s="77"/>
      <c r="BR172" s="77"/>
      <c r="BS172" s="77"/>
      <c r="BT172" s="77"/>
      <c r="BU172" s="77"/>
      <c r="BV172" s="77"/>
    </row>
    <row r="173" spans="1:74" ht="13" x14ac:dyDescent="0.3">
      <c r="A173" s="77" t="s">
        <v>1022</v>
      </c>
      <c r="B173" s="77" t="str">
        <f>IF(B168&gt;B170,"ITC","PTC")</f>
        <v>ITC</v>
      </c>
      <c r="C173" s="77" t="str">
        <f t="shared" ref="C173:AC173" si="23">IF(C168&gt;C170,"ITC","PTC")</f>
        <v>ITC</v>
      </c>
      <c r="D173" s="77" t="str">
        <f t="shared" si="23"/>
        <v>ITC</v>
      </c>
      <c r="E173" s="77" t="str">
        <f t="shared" si="23"/>
        <v>PTC</v>
      </c>
      <c r="F173" s="77" t="str">
        <f t="shared" si="23"/>
        <v>PTC</v>
      </c>
      <c r="G173" s="77" t="str">
        <f t="shared" si="23"/>
        <v>PTC</v>
      </c>
      <c r="H173" s="77" t="str">
        <f t="shared" si="23"/>
        <v>PTC</v>
      </c>
      <c r="I173" s="77" t="str">
        <f t="shared" si="23"/>
        <v>PTC</v>
      </c>
      <c r="J173" s="77" t="str">
        <f t="shared" si="23"/>
        <v>PTC</v>
      </c>
      <c r="K173" s="77" t="str">
        <f t="shared" si="23"/>
        <v>PTC</v>
      </c>
      <c r="L173" s="77" t="str">
        <f t="shared" si="23"/>
        <v>PTC</v>
      </c>
      <c r="M173" s="77" t="str">
        <f t="shared" si="23"/>
        <v>PTC</v>
      </c>
      <c r="N173" s="77" t="str">
        <f t="shared" si="23"/>
        <v>PTC</v>
      </c>
      <c r="O173" s="77" t="str">
        <f t="shared" si="23"/>
        <v>PTC</v>
      </c>
      <c r="P173" s="77" t="str">
        <f t="shared" si="23"/>
        <v>PTC</v>
      </c>
      <c r="Q173" s="77" t="str">
        <f t="shared" si="23"/>
        <v>PTC</v>
      </c>
      <c r="R173" s="77" t="str">
        <f t="shared" si="23"/>
        <v>PTC</v>
      </c>
      <c r="S173" s="77" t="str">
        <f t="shared" si="23"/>
        <v>PTC</v>
      </c>
      <c r="T173" s="77" t="str">
        <f t="shared" si="23"/>
        <v>PTC</v>
      </c>
      <c r="U173" s="77" t="str">
        <f t="shared" si="23"/>
        <v>PTC</v>
      </c>
      <c r="V173" s="77" t="str">
        <f t="shared" si="23"/>
        <v>PTC</v>
      </c>
      <c r="W173" s="77" t="str">
        <f t="shared" si="23"/>
        <v>PTC</v>
      </c>
      <c r="X173" s="77" t="str">
        <f t="shared" si="23"/>
        <v>PTC</v>
      </c>
      <c r="Y173" s="77" t="str">
        <f t="shared" si="23"/>
        <v>PTC</v>
      </c>
      <c r="Z173" s="77" t="str">
        <f t="shared" si="23"/>
        <v>PTC</v>
      </c>
      <c r="AA173" s="77" t="str">
        <f t="shared" si="23"/>
        <v>PTC</v>
      </c>
      <c r="AB173" s="77" t="str">
        <f t="shared" si="23"/>
        <v>PTC</v>
      </c>
      <c r="AC173" s="77" t="str">
        <f t="shared" si="23"/>
        <v>PTC</v>
      </c>
      <c r="AD173" s="77"/>
      <c r="AE173" s="77"/>
      <c r="AF173" s="77"/>
      <c r="AG173" s="77"/>
      <c r="AH173" s="77"/>
      <c r="AI173" s="77"/>
      <c r="AJ173" s="77"/>
      <c r="AK173" s="77"/>
      <c r="AL173" s="77"/>
      <c r="AM173" s="77"/>
      <c r="AN173" s="77"/>
      <c r="AO173" s="77"/>
      <c r="AP173" s="77"/>
      <c r="AQ173" s="77"/>
      <c r="AR173" s="77"/>
      <c r="AS173" s="77"/>
      <c r="AT173" s="77"/>
      <c r="AU173" s="77"/>
      <c r="AV173" s="77"/>
      <c r="AW173" s="77"/>
      <c r="AX173" s="77"/>
      <c r="AY173" s="77"/>
      <c r="AZ173" s="77"/>
      <c r="BA173" s="77"/>
      <c r="BB173" s="77"/>
      <c r="BC173" s="77"/>
      <c r="BD173" s="77"/>
      <c r="BE173" s="77"/>
      <c r="BF173" s="77"/>
      <c r="BG173" s="77"/>
      <c r="BH173" s="77"/>
      <c r="BI173" s="77"/>
      <c r="BJ173" s="77"/>
      <c r="BK173" s="77"/>
      <c r="BL173" s="77"/>
      <c r="BM173" s="77"/>
      <c r="BN173" s="77"/>
      <c r="BO173" s="77"/>
      <c r="BP173" s="77"/>
      <c r="BQ173" s="77"/>
      <c r="BR173" s="77"/>
      <c r="BS173" s="77"/>
      <c r="BT173" s="77"/>
      <c r="BU173" s="77"/>
      <c r="BV173" s="77"/>
    </row>
    <row r="174" spans="1:74" ht="13" x14ac:dyDescent="0.3">
      <c r="A174" s="77"/>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c r="AA174" s="77"/>
      <c r="AB174" s="77"/>
      <c r="AC174" s="77"/>
      <c r="AD174" s="77"/>
      <c r="AE174" s="77"/>
      <c r="AF174" s="77"/>
      <c r="AG174" s="77"/>
      <c r="AH174" s="77"/>
      <c r="AI174" s="77"/>
      <c r="AJ174" s="77"/>
      <c r="AK174" s="77"/>
      <c r="AL174" s="77"/>
      <c r="AM174" s="77"/>
      <c r="AN174" s="77"/>
      <c r="AO174" s="77"/>
      <c r="AP174" s="77"/>
      <c r="AQ174" s="77"/>
      <c r="AR174" s="77"/>
      <c r="AS174" s="77"/>
      <c r="AT174" s="77"/>
      <c r="AU174" s="77"/>
      <c r="AV174" s="77"/>
      <c r="AW174" s="77"/>
      <c r="AX174" s="77"/>
      <c r="AY174" s="77"/>
      <c r="AZ174" s="77"/>
      <c r="BA174" s="77"/>
      <c r="BB174" s="77"/>
      <c r="BC174" s="77"/>
      <c r="BD174" s="77"/>
      <c r="BE174" s="77"/>
      <c r="BF174" s="77"/>
      <c r="BG174" s="77"/>
      <c r="BH174" s="77"/>
      <c r="BI174" s="77"/>
      <c r="BJ174" s="77"/>
      <c r="BK174" s="77"/>
      <c r="BL174" s="77"/>
      <c r="BM174" s="77"/>
      <c r="BN174" s="77"/>
      <c r="BO174" s="77"/>
      <c r="BP174" s="77"/>
      <c r="BQ174" s="77"/>
      <c r="BR174" s="77"/>
      <c r="BS174" s="77"/>
      <c r="BT174" s="77"/>
      <c r="BU174" s="77"/>
      <c r="BV174" s="77"/>
    </row>
    <row r="175" spans="1:74" ht="13" x14ac:dyDescent="0.3">
      <c r="A175" s="77"/>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c r="AA175" s="77"/>
      <c r="AB175" s="77"/>
      <c r="AC175" s="77"/>
      <c r="AD175" s="77"/>
      <c r="AE175" s="77"/>
      <c r="AF175" s="77"/>
      <c r="AG175" s="77"/>
      <c r="AH175" s="77"/>
      <c r="AI175" s="77"/>
      <c r="AJ175" s="77"/>
      <c r="AK175" s="77"/>
      <c r="AL175" s="77"/>
      <c r="AM175" s="77"/>
      <c r="AN175" s="77"/>
      <c r="AO175" s="77"/>
      <c r="AP175" s="77"/>
      <c r="AQ175" s="77"/>
      <c r="AR175" s="77"/>
      <c r="AS175" s="77"/>
      <c r="AT175" s="77"/>
      <c r="AU175" s="77"/>
      <c r="AV175" s="77"/>
      <c r="AW175" s="77"/>
      <c r="AX175" s="77"/>
      <c r="AY175" s="77"/>
      <c r="AZ175" s="77"/>
      <c r="BA175" s="77"/>
      <c r="BB175" s="77"/>
      <c r="BC175" s="77"/>
      <c r="BD175" s="77"/>
      <c r="BE175" s="77"/>
      <c r="BF175" s="77"/>
      <c r="BG175" s="77"/>
      <c r="BH175" s="77"/>
      <c r="BI175" s="77"/>
      <c r="BJ175" s="77"/>
      <c r="BK175" s="77"/>
      <c r="BL175" s="77"/>
      <c r="BM175" s="77"/>
      <c r="BN175" s="77"/>
      <c r="BO175" s="77"/>
      <c r="BP175" s="77"/>
      <c r="BQ175" s="77"/>
      <c r="BR175" s="77"/>
      <c r="BS175" s="77"/>
      <c r="BT175" s="77"/>
      <c r="BU175" s="77"/>
      <c r="BV175" s="77"/>
    </row>
    <row r="176" spans="1:74" ht="13" x14ac:dyDescent="0.3">
      <c r="A176" s="77"/>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c r="AA176" s="77"/>
      <c r="AB176" s="77"/>
      <c r="AC176" s="77"/>
      <c r="AD176" s="77"/>
      <c r="AE176" s="77"/>
      <c r="AF176" s="77"/>
      <c r="AG176" s="77"/>
      <c r="AH176" s="77"/>
      <c r="AI176" s="77"/>
      <c r="AJ176" s="77"/>
      <c r="AK176" s="77"/>
      <c r="AL176" s="77"/>
      <c r="AM176" s="77"/>
      <c r="AN176" s="77"/>
      <c r="AO176" s="77"/>
      <c r="AP176" s="77"/>
      <c r="AQ176" s="77"/>
      <c r="AR176" s="77"/>
      <c r="AS176" s="77"/>
      <c r="AT176" s="77"/>
      <c r="AU176" s="77"/>
      <c r="AV176" s="77"/>
      <c r="AW176" s="77"/>
      <c r="AX176" s="77"/>
      <c r="AY176" s="77"/>
      <c r="AZ176" s="77"/>
      <c r="BA176" s="77"/>
      <c r="BB176" s="77"/>
      <c r="BC176" s="77"/>
      <c r="BD176" s="77"/>
      <c r="BE176" s="77"/>
      <c r="BF176" s="77"/>
      <c r="BG176" s="77"/>
      <c r="BH176" s="77"/>
      <c r="BI176" s="77"/>
      <c r="BJ176" s="77"/>
      <c r="BK176" s="77"/>
      <c r="BL176" s="77"/>
      <c r="BM176" s="77"/>
      <c r="BN176" s="77"/>
      <c r="BO176" s="77"/>
      <c r="BP176" s="77"/>
      <c r="BQ176" s="77"/>
      <c r="BR176" s="77"/>
      <c r="BS176" s="77"/>
      <c r="BT176" s="77"/>
      <c r="BU176" s="77"/>
      <c r="BV176" s="77"/>
    </row>
    <row r="177" spans="1:74" ht="13" x14ac:dyDescent="0.3">
      <c r="A177" s="77"/>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c r="AA177" s="77"/>
      <c r="AB177" s="77"/>
      <c r="AC177" s="77"/>
      <c r="AD177" s="77"/>
      <c r="AE177" s="77"/>
      <c r="AF177" s="77"/>
      <c r="AG177" s="77"/>
      <c r="AH177" s="77"/>
      <c r="AI177" s="77"/>
      <c r="AJ177" s="77"/>
      <c r="AK177" s="77"/>
      <c r="AL177" s="77"/>
      <c r="AM177" s="77"/>
      <c r="AN177" s="77"/>
      <c r="AO177" s="77"/>
      <c r="AP177" s="77"/>
      <c r="AQ177" s="77"/>
      <c r="AR177" s="77"/>
      <c r="AS177" s="77"/>
      <c r="AT177" s="77"/>
      <c r="AU177" s="77"/>
      <c r="AV177" s="77"/>
      <c r="AW177" s="77"/>
      <c r="AX177" s="77"/>
      <c r="AY177" s="77"/>
      <c r="AZ177" s="77"/>
      <c r="BA177" s="77"/>
      <c r="BB177" s="77"/>
      <c r="BC177" s="77"/>
      <c r="BD177" s="77"/>
      <c r="BE177" s="77"/>
      <c r="BF177" s="77"/>
      <c r="BG177" s="77"/>
      <c r="BH177" s="77"/>
      <c r="BI177" s="77"/>
      <c r="BJ177" s="77"/>
      <c r="BK177" s="77"/>
      <c r="BL177" s="77"/>
      <c r="BM177" s="77"/>
      <c r="BN177" s="77"/>
      <c r="BO177" s="77"/>
      <c r="BP177" s="77"/>
      <c r="BQ177" s="77"/>
      <c r="BR177" s="77"/>
      <c r="BS177" s="77"/>
      <c r="BT177" s="77"/>
      <c r="BU177" s="77"/>
      <c r="BV177" s="77"/>
    </row>
    <row r="178" spans="1:74" ht="13" x14ac:dyDescent="0.3">
      <c r="A178" s="77"/>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c r="AA178" s="77"/>
      <c r="AB178" s="77"/>
      <c r="AC178" s="77"/>
      <c r="AD178" s="77"/>
      <c r="AE178" s="77"/>
      <c r="AF178" s="77"/>
      <c r="AG178" s="77"/>
      <c r="AH178" s="77"/>
      <c r="AI178" s="77"/>
      <c r="AJ178" s="77"/>
      <c r="AK178" s="77"/>
      <c r="AL178" s="77"/>
      <c r="AM178" s="77"/>
      <c r="AN178" s="77"/>
      <c r="AO178" s="77"/>
      <c r="AP178" s="77"/>
      <c r="AQ178" s="77"/>
      <c r="AR178" s="77"/>
      <c r="AS178" s="77"/>
      <c r="AT178" s="77"/>
      <c r="AU178" s="77"/>
      <c r="AV178" s="77"/>
      <c r="AW178" s="77"/>
      <c r="AX178" s="77"/>
      <c r="AY178" s="77"/>
      <c r="AZ178" s="77"/>
      <c r="BA178" s="77"/>
      <c r="BB178" s="77"/>
      <c r="BC178" s="77"/>
      <c r="BD178" s="77"/>
      <c r="BE178" s="77"/>
      <c r="BF178" s="77"/>
      <c r="BG178" s="77"/>
      <c r="BH178" s="77"/>
      <c r="BI178" s="77"/>
      <c r="BJ178" s="77"/>
      <c r="BK178" s="77"/>
      <c r="BL178" s="77"/>
      <c r="BM178" s="77"/>
      <c r="BN178" s="77"/>
      <c r="BO178" s="77"/>
      <c r="BP178" s="77"/>
      <c r="BQ178" s="77"/>
      <c r="BR178" s="77"/>
      <c r="BS178" s="77"/>
      <c r="BT178" s="77"/>
      <c r="BU178" s="77"/>
      <c r="BV178" s="77"/>
    </row>
    <row r="179" spans="1:74" ht="13" x14ac:dyDescent="0.3">
      <c r="A179" s="77"/>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c r="AA179" s="77"/>
      <c r="AB179" s="77"/>
      <c r="AC179" s="77"/>
      <c r="AD179" s="77"/>
      <c r="AE179" s="77"/>
      <c r="AF179" s="77"/>
      <c r="AG179" s="77"/>
      <c r="AH179" s="77"/>
      <c r="AI179" s="77"/>
      <c r="AJ179" s="77"/>
      <c r="AK179" s="77"/>
      <c r="AL179" s="77"/>
      <c r="AM179" s="77"/>
      <c r="AN179" s="77"/>
      <c r="AO179" s="77"/>
      <c r="AP179" s="77"/>
      <c r="AQ179" s="77"/>
      <c r="AR179" s="77"/>
      <c r="AS179" s="77"/>
      <c r="AT179" s="77"/>
      <c r="AU179" s="77"/>
      <c r="AV179" s="77"/>
      <c r="AW179" s="77"/>
      <c r="AX179" s="77"/>
      <c r="AY179" s="77"/>
      <c r="AZ179" s="77"/>
      <c r="BA179" s="77"/>
      <c r="BB179" s="77"/>
      <c r="BC179" s="77"/>
      <c r="BD179" s="77"/>
      <c r="BE179" s="77"/>
      <c r="BF179" s="77"/>
      <c r="BG179" s="77"/>
      <c r="BH179" s="77"/>
      <c r="BI179" s="77"/>
      <c r="BJ179" s="77"/>
      <c r="BK179" s="77"/>
      <c r="BL179" s="77"/>
      <c r="BM179" s="77"/>
      <c r="BN179" s="77"/>
      <c r="BO179" s="77"/>
      <c r="BP179" s="77"/>
      <c r="BQ179" s="77"/>
      <c r="BR179" s="77"/>
      <c r="BS179" s="77"/>
      <c r="BT179" s="77"/>
      <c r="BU179" s="77"/>
      <c r="BV179" s="77"/>
    </row>
    <row r="180" spans="1:74" ht="13" x14ac:dyDescent="0.3">
      <c r="A180" s="77"/>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c r="AA180" s="77"/>
      <c r="AB180" s="77"/>
      <c r="AC180" s="77"/>
      <c r="AD180" s="77"/>
      <c r="AE180" s="77"/>
      <c r="AF180" s="77"/>
      <c r="AG180" s="77"/>
      <c r="AH180" s="77"/>
      <c r="AI180" s="77"/>
      <c r="AJ180" s="77"/>
      <c r="AK180" s="77"/>
      <c r="AL180" s="77"/>
      <c r="AM180" s="77"/>
      <c r="AN180" s="77"/>
      <c r="AO180" s="77"/>
      <c r="AP180" s="77"/>
      <c r="AQ180" s="77"/>
      <c r="AR180" s="77"/>
      <c r="AS180" s="77"/>
      <c r="AT180" s="77"/>
      <c r="AU180" s="77"/>
      <c r="AV180" s="77"/>
      <c r="AW180" s="77"/>
      <c r="AX180" s="77"/>
      <c r="AY180" s="77"/>
      <c r="AZ180" s="77"/>
      <c r="BA180" s="77"/>
      <c r="BB180" s="77"/>
      <c r="BC180" s="77"/>
      <c r="BD180" s="77"/>
      <c r="BE180" s="77"/>
      <c r="BF180" s="77"/>
      <c r="BG180" s="77"/>
      <c r="BH180" s="77"/>
      <c r="BI180" s="77"/>
      <c r="BJ180" s="77"/>
      <c r="BK180" s="77"/>
      <c r="BL180" s="77"/>
      <c r="BM180" s="77"/>
      <c r="BN180" s="77"/>
      <c r="BO180" s="77"/>
      <c r="BP180" s="77"/>
      <c r="BQ180" s="77"/>
      <c r="BR180" s="77"/>
      <c r="BS180" s="77"/>
      <c r="BT180" s="77"/>
      <c r="BU180" s="77"/>
      <c r="BV180" s="77"/>
    </row>
    <row r="181" spans="1:74" ht="13" x14ac:dyDescent="0.3">
      <c r="A181" s="77"/>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c r="AA181" s="77"/>
      <c r="AB181" s="77"/>
      <c r="AC181" s="77"/>
      <c r="AD181" s="77"/>
      <c r="AE181" s="77"/>
      <c r="AF181" s="77"/>
      <c r="AG181" s="77"/>
      <c r="AH181" s="77"/>
      <c r="AI181" s="77"/>
      <c r="AJ181" s="77"/>
      <c r="AK181" s="77"/>
      <c r="AL181" s="77"/>
      <c r="AM181" s="77"/>
      <c r="AN181" s="77"/>
      <c r="AO181" s="77"/>
      <c r="AP181" s="77"/>
      <c r="AQ181" s="77"/>
      <c r="AR181" s="77"/>
      <c r="AS181" s="77"/>
      <c r="AT181" s="77"/>
      <c r="AU181" s="77"/>
      <c r="AV181" s="77"/>
      <c r="AW181" s="77"/>
      <c r="AX181" s="77"/>
      <c r="AY181" s="77"/>
      <c r="AZ181" s="77"/>
      <c r="BA181" s="77"/>
      <c r="BB181" s="77"/>
      <c r="BC181" s="77"/>
      <c r="BD181" s="77"/>
      <c r="BE181" s="77"/>
      <c r="BF181" s="77"/>
      <c r="BG181" s="77"/>
      <c r="BH181" s="77"/>
      <c r="BI181" s="77"/>
      <c r="BJ181" s="77"/>
      <c r="BK181" s="77"/>
      <c r="BL181" s="77"/>
      <c r="BM181" s="77"/>
      <c r="BN181" s="77"/>
      <c r="BO181" s="77"/>
      <c r="BP181" s="77"/>
      <c r="BQ181" s="77"/>
      <c r="BR181" s="77"/>
      <c r="BS181" s="77"/>
      <c r="BT181" s="77"/>
      <c r="BU181" s="77"/>
      <c r="BV181" s="77"/>
    </row>
    <row r="182" spans="1:74" ht="13" x14ac:dyDescent="0.3">
      <c r="A182" s="77"/>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c r="AA182" s="77"/>
      <c r="AB182" s="77"/>
      <c r="AC182" s="77"/>
      <c r="AD182" s="77"/>
      <c r="AE182" s="77"/>
      <c r="AF182" s="77"/>
      <c r="AG182" s="77"/>
      <c r="AH182" s="77"/>
      <c r="AI182" s="77"/>
      <c r="AJ182" s="77"/>
      <c r="AK182" s="77"/>
      <c r="AL182" s="77"/>
      <c r="AM182" s="77"/>
      <c r="AN182" s="77"/>
      <c r="AO182" s="77"/>
      <c r="AP182" s="77"/>
      <c r="AQ182" s="77"/>
      <c r="AR182" s="77"/>
      <c r="AS182" s="77"/>
      <c r="AT182" s="77"/>
      <c r="AU182" s="77"/>
      <c r="AV182" s="77"/>
      <c r="AW182" s="77"/>
      <c r="AX182" s="77"/>
      <c r="AY182" s="77"/>
      <c r="AZ182" s="77"/>
      <c r="BA182" s="77"/>
      <c r="BB182" s="77"/>
      <c r="BC182" s="77"/>
      <c r="BD182" s="77"/>
      <c r="BE182" s="77"/>
      <c r="BF182" s="77"/>
      <c r="BG182" s="77"/>
      <c r="BH182" s="77"/>
      <c r="BI182" s="77"/>
      <c r="BJ182" s="77"/>
      <c r="BK182" s="77"/>
      <c r="BL182" s="77"/>
      <c r="BM182" s="77"/>
      <c r="BN182" s="77"/>
      <c r="BO182" s="77"/>
      <c r="BP182" s="77"/>
      <c r="BQ182" s="77"/>
      <c r="BR182" s="77"/>
      <c r="BS182" s="77"/>
      <c r="BT182" s="77"/>
      <c r="BU182" s="77"/>
      <c r="BV182" s="77"/>
    </row>
    <row r="183" spans="1:74" ht="13" x14ac:dyDescent="0.3">
      <c r="A183" s="77"/>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c r="AA183" s="77"/>
      <c r="AB183" s="77"/>
      <c r="AC183" s="77"/>
      <c r="AD183" s="77"/>
      <c r="AE183" s="77"/>
      <c r="AF183" s="77"/>
      <c r="AG183" s="77"/>
      <c r="AH183" s="77"/>
      <c r="AI183" s="77"/>
      <c r="AJ183" s="77"/>
      <c r="AK183" s="77"/>
      <c r="AL183" s="77"/>
      <c r="AM183" s="77"/>
      <c r="AN183" s="77"/>
      <c r="AO183" s="77"/>
      <c r="AP183" s="77"/>
      <c r="AQ183" s="77"/>
      <c r="AR183" s="77"/>
      <c r="AS183" s="77"/>
      <c r="AT183" s="77"/>
      <c r="AU183" s="77"/>
      <c r="AV183" s="77"/>
      <c r="AW183" s="77"/>
      <c r="AX183" s="77"/>
      <c r="AY183" s="77"/>
      <c r="AZ183" s="77"/>
      <c r="BA183" s="77"/>
      <c r="BB183" s="77"/>
      <c r="BC183" s="77"/>
      <c r="BD183" s="77"/>
      <c r="BE183" s="77"/>
      <c r="BF183" s="77"/>
      <c r="BG183" s="77"/>
      <c r="BH183" s="77"/>
      <c r="BI183" s="77"/>
      <c r="BJ183" s="77"/>
      <c r="BK183" s="77"/>
      <c r="BL183" s="77"/>
      <c r="BM183" s="77"/>
      <c r="BN183" s="77"/>
      <c r="BO183" s="77"/>
      <c r="BP183" s="77"/>
      <c r="BQ183" s="77"/>
      <c r="BR183" s="77"/>
      <c r="BS183" s="77"/>
      <c r="BT183" s="77"/>
      <c r="BU183" s="77"/>
      <c r="BV183" s="77"/>
    </row>
    <row r="184" spans="1:74" ht="13" x14ac:dyDescent="0.3">
      <c r="A184" s="77"/>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c r="AA184" s="77"/>
      <c r="AB184" s="77"/>
      <c r="AC184" s="77"/>
      <c r="AD184" s="77"/>
      <c r="AE184" s="77"/>
      <c r="AF184" s="77"/>
      <c r="AG184" s="77"/>
      <c r="AH184" s="77"/>
      <c r="AI184" s="77"/>
      <c r="AJ184" s="77"/>
      <c r="AK184" s="77"/>
      <c r="AL184" s="77"/>
      <c r="AM184" s="77"/>
      <c r="AN184" s="77"/>
      <c r="AO184" s="77"/>
      <c r="AP184" s="77"/>
      <c r="AQ184" s="77"/>
      <c r="AR184" s="77"/>
      <c r="AS184" s="77"/>
      <c r="AT184" s="77"/>
      <c r="AU184" s="77"/>
      <c r="AV184" s="77"/>
      <c r="AW184" s="77"/>
      <c r="AX184" s="77"/>
      <c r="AY184" s="77"/>
      <c r="AZ184" s="77"/>
      <c r="BA184" s="77"/>
      <c r="BB184" s="77"/>
      <c r="BC184" s="77"/>
      <c r="BD184" s="77"/>
      <c r="BE184" s="77"/>
      <c r="BF184" s="77"/>
      <c r="BG184" s="77"/>
      <c r="BH184" s="77"/>
      <c r="BI184" s="77"/>
      <c r="BJ184" s="77"/>
      <c r="BK184" s="77"/>
      <c r="BL184" s="77"/>
      <c r="BM184" s="77"/>
      <c r="BN184" s="77"/>
      <c r="BO184" s="77"/>
      <c r="BP184" s="77"/>
      <c r="BQ184" s="77"/>
      <c r="BR184" s="77"/>
      <c r="BS184" s="77"/>
      <c r="BT184" s="77"/>
      <c r="BU184" s="77"/>
      <c r="BV184" s="77"/>
    </row>
    <row r="185" spans="1:74" ht="13" x14ac:dyDescent="0.3">
      <c r="A185" s="77"/>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c r="AA185" s="77"/>
      <c r="AB185" s="77"/>
      <c r="AC185" s="77"/>
      <c r="AD185" s="77"/>
      <c r="AE185" s="77"/>
      <c r="AF185" s="77"/>
      <c r="AG185" s="77"/>
      <c r="AH185" s="77"/>
      <c r="AI185" s="77"/>
      <c r="AJ185" s="77"/>
      <c r="AK185" s="77"/>
      <c r="AL185" s="77"/>
      <c r="AM185" s="77"/>
      <c r="AN185" s="77"/>
      <c r="AO185" s="77"/>
      <c r="AP185" s="77"/>
      <c r="AQ185" s="77"/>
      <c r="AR185" s="77"/>
      <c r="AS185" s="77"/>
      <c r="AT185" s="77"/>
      <c r="AU185" s="77"/>
      <c r="AV185" s="77"/>
      <c r="AW185" s="77"/>
      <c r="AX185" s="77"/>
      <c r="AY185" s="77"/>
      <c r="AZ185" s="77"/>
      <c r="BA185" s="77"/>
      <c r="BB185" s="77"/>
      <c r="BC185" s="77"/>
      <c r="BD185" s="77"/>
      <c r="BE185" s="77"/>
      <c r="BF185" s="77"/>
      <c r="BG185" s="77"/>
      <c r="BH185" s="77"/>
      <c r="BI185" s="77"/>
      <c r="BJ185" s="77"/>
      <c r="BK185" s="77"/>
      <c r="BL185" s="77"/>
      <c r="BM185" s="77"/>
      <c r="BN185" s="77"/>
      <c r="BO185" s="77"/>
      <c r="BP185" s="77"/>
      <c r="BQ185" s="77"/>
      <c r="BR185" s="77"/>
      <c r="BS185" s="77"/>
      <c r="BT185" s="77"/>
      <c r="BU185" s="77"/>
      <c r="BV185" s="77"/>
    </row>
    <row r="186" spans="1:74" ht="13" x14ac:dyDescent="0.3">
      <c r="A186" s="77"/>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c r="AA186" s="77"/>
      <c r="AB186" s="77"/>
      <c r="AC186" s="77"/>
      <c r="AD186" s="77"/>
      <c r="AE186" s="77"/>
      <c r="AF186" s="77"/>
      <c r="AG186" s="77"/>
      <c r="AH186" s="77"/>
      <c r="AI186" s="77"/>
      <c r="AJ186" s="77"/>
      <c r="AK186" s="77"/>
      <c r="AL186" s="77"/>
      <c r="AM186" s="77"/>
      <c r="AN186" s="77"/>
      <c r="AO186" s="77"/>
      <c r="AP186" s="77"/>
      <c r="AQ186" s="77"/>
      <c r="AR186" s="77"/>
      <c r="AS186" s="77"/>
      <c r="AT186" s="77"/>
      <c r="AU186" s="77"/>
      <c r="AV186" s="77"/>
      <c r="AW186" s="77"/>
      <c r="AX186" s="77"/>
      <c r="AY186" s="77"/>
      <c r="AZ186" s="77"/>
      <c r="BA186" s="77"/>
      <c r="BB186" s="77"/>
      <c r="BC186" s="77"/>
      <c r="BD186" s="77"/>
      <c r="BE186" s="77"/>
      <c r="BF186" s="77"/>
      <c r="BG186" s="77"/>
      <c r="BH186" s="77"/>
      <c r="BI186" s="77"/>
      <c r="BJ186" s="77"/>
      <c r="BK186" s="77"/>
      <c r="BL186" s="77"/>
      <c r="BM186" s="77"/>
      <c r="BN186" s="77"/>
      <c r="BO186" s="77"/>
      <c r="BP186" s="77"/>
      <c r="BQ186" s="77"/>
      <c r="BR186" s="77"/>
      <c r="BS186" s="77"/>
      <c r="BT186" s="77"/>
      <c r="BU186" s="77"/>
      <c r="BV186" s="77"/>
    </row>
    <row r="187" spans="1:74" ht="13" x14ac:dyDescent="0.3">
      <c r="A187" s="77"/>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c r="AA187" s="77"/>
      <c r="AB187" s="77"/>
      <c r="AC187" s="77"/>
      <c r="AD187" s="77"/>
      <c r="AE187" s="77"/>
      <c r="AF187" s="77"/>
      <c r="AG187" s="77"/>
      <c r="AH187" s="77"/>
      <c r="AI187" s="77"/>
      <c r="AJ187" s="77"/>
      <c r="AK187" s="77"/>
      <c r="AL187" s="77"/>
      <c r="AM187" s="77"/>
      <c r="AN187" s="77"/>
      <c r="AO187" s="77"/>
      <c r="AP187" s="77"/>
      <c r="AQ187" s="77"/>
      <c r="AR187" s="77"/>
      <c r="AS187" s="77"/>
      <c r="AT187" s="77"/>
      <c r="AU187" s="77"/>
      <c r="AV187" s="77"/>
      <c r="AW187" s="77"/>
      <c r="AX187" s="77"/>
      <c r="AY187" s="77"/>
      <c r="AZ187" s="77"/>
      <c r="BA187" s="77"/>
      <c r="BB187" s="77"/>
      <c r="BC187" s="77"/>
      <c r="BD187" s="77"/>
      <c r="BE187" s="77"/>
      <c r="BF187" s="77"/>
      <c r="BG187" s="77"/>
      <c r="BH187" s="77"/>
      <c r="BI187" s="77"/>
      <c r="BJ187" s="77"/>
      <c r="BK187" s="77"/>
      <c r="BL187" s="77"/>
      <c r="BM187" s="77"/>
      <c r="BN187" s="77"/>
      <c r="BO187" s="77"/>
      <c r="BP187" s="77"/>
      <c r="BQ187" s="77"/>
      <c r="BR187" s="77"/>
      <c r="BS187" s="77"/>
      <c r="BT187" s="77"/>
      <c r="BU187" s="77"/>
      <c r="BV187" s="77"/>
    </row>
    <row r="188" spans="1:74" ht="13" x14ac:dyDescent="0.3">
      <c r="A188" s="77"/>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c r="AA188" s="77"/>
      <c r="AB188" s="77"/>
      <c r="AC188" s="77"/>
      <c r="AD188" s="77"/>
      <c r="AE188" s="77"/>
      <c r="AF188" s="77"/>
      <c r="AG188" s="77"/>
      <c r="AH188" s="77"/>
      <c r="AI188" s="77"/>
      <c r="AJ188" s="77"/>
      <c r="AK188" s="77"/>
      <c r="AL188" s="77"/>
      <c r="AM188" s="77"/>
      <c r="AN188" s="77"/>
      <c r="AO188" s="77"/>
      <c r="AP188" s="77"/>
      <c r="AQ188" s="77"/>
      <c r="AR188" s="77"/>
      <c r="AS188" s="77"/>
      <c r="AT188" s="77"/>
      <c r="AU188" s="77"/>
      <c r="AV188" s="77"/>
      <c r="AW188" s="77"/>
      <c r="AX188" s="77"/>
      <c r="AY188" s="77"/>
      <c r="AZ188" s="77"/>
      <c r="BA188" s="77"/>
      <c r="BB188" s="77"/>
      <c r="BC188" s="77"/>
      <c r="BD188" s="77"/>
      <c r="BE188" s="77"/>
      <c r="BF188" s="77"/>
      <c r="BG188" s="77"/>
      <c r="BH188" s="77"/>
      <c r="BI188" s="77"/>
      <c r="BJ188" s="77"/>
      <c r="BK188" s="77"/>
      <c r="BL188" s="77"/>
      <c r="BM188" s="77"/>
      <c r="BN188" s="77"/>
      <c r="BO188" s="77"/>
      <c r="BP188" s="77"/>
      <c r="BQ188" s="77"/>
      <c r="BR188" s="77"/>
      <c r="BS188" s="77"/>
      <c r="BT188" s="77"/>
      <c r="BU188" s="77"/>
      <c r="BV188" s="77"/>
    </row>
    <row r="189" spans="1:74" ht="13" x14ac:dyDescent="0.3">
      <c r="A189" s="77"/>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c r="AA189" s="77"/>
      <c r="AB189" s="77"/>
      <c r="AC189" s="77"/>
      <c r="AD189" s="77"/>
      <c r="AE189" s="77"/>
      <c r="AF189" s="77"/>
      <c r="AG189" s="77"/>
      <c r="AH189" s="77"/>
      <c r="AI189" s="77"/>
      <c r="AJ189" s="77"/>
      <c r="AK189" s="77"/>
      <c r="AL189" s="77"/>
      <c r="AM189" s="77"/>
      <c r="AN189" s="77"/>
      <c r="AO189" s="77"/>
      <c r="AP189" s="77"/>
      <c r="AQ189" s="77"/>
      <c r="AR189" s="77"/>
      <c r="AS189" s="77"/>
      <c r="AT189" s="77"/>
      <c r="AU189" s="77"/>
      <c r="AV189" s="77"/>
      <c r="AW189" s="77"/>
      <c r="AX189" s="77"/>
      <c r="AY189" s="77"/>
      <c r="AZ189" s="77"/>
      <c r="BA189" s="77"/>
      <c r="BB189" s="77"/>
      <c r="BC189" s="77"/>
      <c r="BD189" s="77"/>
      <c r="BE189" s="77"/>
      <c r="BF189" s="77"/>
      <c r="BG189" s="77"/>
      <c r="BH189" s="77"/>
      <c r="BI189" s="77"/>
      <c r="BJ189" s="77"/>
      <c r="BK189" s="77"/>
      <c r="BL189" s="77"/>
      <c r="BM189" s="77"/>
      <c r="BN189" s="77"/>
      <c r="BO189" s="77"/>
      <c r="BP189" s="77"/>
      <c r="BQ189" s="77"/>
      <c r="BR189" s="77"/>
      <c r="BS189" s="77"/>
      <c r="BT189" s="77"/>
      <c r="BU189" s="77"/>
      <c r="BV189" s="77"/>
    </row>
    <row r="190" spans="1:74" ht="13" x14ac:dyDescent="0.3">
      <c r="A190" s="77"/>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c r="AA190" s="77"/>
      <c r="AB190" s="77"/>
      <c r="AC190" s="77"/>
      <c r="AD190" s="77"/>
      <c r="AE190" s="77"/>
      <c r="AF190" s="77"/>
      <c r="AG190" s="77"/>
      <c r="AH190" s="77"/>
      <c r="AI190" s="77"/>
      <c r="AJ190" s="77"/>
      <c r="AK190" s="77"/>
      <c r="AL190" s="77"/>
      <c r="AM190" s="77"/>
      <c r="AN190" s="77"/>
      <c r="AO190" s="77"/>
      <c r="AP190" s="77"/>
      <c r="AQ190" s="77"/>
      <c r="AR190" s="77"/>
      <c r="AS190" s="77"/>
      <c r="AT190" s="77"/>
      <c r="AU190" s="77"/>
      <c r="AV190" s="77"/>
      <c r="AW190" s="77"/>
      <c r="AX190" s="77"/>
      <c r="AY190" s="77"/>
      <c r="AZ190" s="77"/>
      <c r="BA190" s="77"/>
      <c r="BB190" s="77"/>
      <c r="BC190" s="77"/>
      <c r="BD190" s="77"/>
      <c r="BE190" s="77"/>
      <c r="BF190" s="77"/>
      <c r="BG190" s="77"/>
      <c r="BH190" s="77"/>
      <c r="BI190" s="77"/>
      <c r="BJ190" s="77"/>
      <c r="BK190" s="77"/>
      <c r="BL190" s="77"/>
      <c r="BM190" s="77"/>
      <c r="BN190" s="77"/>
      <c r="BO190" s="77"/>
      <c r="BP190" s="77"/>
      <c r="BQ190" s="77"/>
      <c r="BR190" s="77"/>
      <c r="BS190" s="77"/>
      <c r="BT190" s="77"/>
      <c r="BU190" s="77"/>
      <c r="BV190" s="77"/>
    </row>
    <row r="191" spans="1:74" ht="13" x14ac:dyDescent="0.3">
      <c r="A191" s="77"/>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c r="AA191" s="77"/>
      <c r="AB191" s="77"/>
      <c r="AC191" s="77"/>
      <c r="AD191" s="77"/>
      <c r="AE191" s="77"/>
      <c r="AF191" s="77"/>
      <c r="AG191" s="77"/>
      <c r="AH191" s="77"/>
      <c r="AI191" s="77"/>
      <c r="AJ191" s="77"/>
      <c r="AK191" s="77"/>
      <c r="AL191" s="77"/>
      <c r="AM191" s="77"/>
      <c r="AN191" s="77"/>
      <c r="AO191" s="77"/>
      <c r="AP191" s="77"/>
      <c r="AQ191" s="77"/>
      <c r="AR191" s="77"/>
      <c r="AS191" s="77"/>
      <c r="AT191" s="77"/>
      <c r="AU191" s="77"/>
      <c r="AV191" s="77"/>
      <c r="AW191" s="77"/>
      <c r="AX191" s="77"/>
      <c r="AY191" s="77"/>
      <c r="AZ191" s="77"/>
      <c r="BA191" s="77"/>
      <c r="BB191" s="77"/>
      <c r="BC191" s="77"/>
      <c r="BD191" s="77"/>
      <c r="BE191" s="77"/>
      <c r="BF191" s="77"/>
      <c r="BG191" s="77"/>
      <c r="BH191" s="77"/>
      <c r="BI191" s="77"/>
      <c r="BJ191" s="77"/>
      <c r="BK191" s="77"/>
      <c r="BL191" s="77"/>
      <c r="BM191" s="77"/>
      <c r="BN191" s="77"/>
      <c r="BO191" s="77"/>
      <c r="BP191" s="77"/>
      <c r="BQ191" s="77"/>
      <c r="BR191" s="77"/>
      <c r="BS191" s="77"/>
      <c r="BT191" s="77"/>
      <c r="BU191" s="77"/>
      <c r="BV191" s="77"/>
    </row>
    <row r="192" spans="1:74" ht="13" x14ac:dyDescent="0.3">
      <c r="A192" s="77"/>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c r="AA192" s="77"/>
      <c r="AB192" s="77"/>
      <c r="AC192" s="77"/>
      <c r="AD192" s="77"/>
      <c r="AE192" s="77"/>
      <c r="AF192" s="77"/>
      <c r="AG192" s="77"/>
      <c r="AH192" s="77"/>
      <c r="AI192" s="77"/>
      <c r="AJ192" s="77"/>
      <c r="AK192" s="77"/>
      <c r="AL192" s="77"/>
      <c r="AM192" s="77"/>
      <c r="AN192" s="77"/>
      <c r="AO192" s="77"/>
      <c r="AP192" s="77"/>
      <c r="AQ192" s="77"/>
      <c r="AR192" s="77"/>
      <c r="AS192" s="77"/>
      <c r="AT192" s="77"/>
      <c r="AU192" s="77"/>
      <c r="AV192" s="77"/>
      <c r="AW192" s="77"/>
      <c r="AX192" s="77"/>
      <c r="AY192" s="77"/>
      <c r="AZ192" s="77"/>
      <c r="BA192" s="77"/>
      <c r="BB192" s="77"/>
      <c r="BC192" s="77"/>
      <c r="BD192" s="77"/>
      <c r="BE192" s="77"/>
      <c r="BF192" s="77"/>
      <c r="BG192" s="77"/>
      <c r="BH192" s="77"/>
      <c r="BI192" s="77"/>
      <c r="BJ192" s="77"/>
      <c r="BK192" s="77"/>
      <c r="BL192" s="77"/>
      <c r="BM192" s="77"/>
      <c r="BN192" s="77"/>
      <c r="BO192" s="77"/>
      <c r="BP192" s="77"/>
      <c r="BQ192" s="77"/>
      <c r="BR192" s="77"/>
      <c r="BS192" s="77"/>
      <c r="BT192" s="77"/>
      <c r="BU192" s="77"/>
      <c r="BV192" s="77"/>
    </row>
    <row r="193" spans="1:74" ht="13" x14ac:dyDescent="0.3">
      <c r="A193" s="77"/>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c r="AA193" s="77"/>
      <c r="AB193" s="77"/>
      <c r="AC193" s="77"/>
      <c r="AD193" s="77"/>
      <c r="AE193" s="77"/>
      <c r="AF193" s="77"/>
      <c r="AG193" s="77"/>
      <c r="AH193" s="77"/>
      <c r="AI193" s="77"/>
      <c r="AJ193" s="77"/>
      <c r="AK193" s="77"/>
      <c r="AL193" s="77"/>
      <c r="AM193" s="77"/>
      <c r="AN193" s="77"/>
      <c r="AO193" s="77"/>
      <c r="AP193" s="77"/>
      <c r="AQ193" s="77"/>
      <c r="AR193" s="77"/>
      <c r="AS193" s="77"/>
      <c r="AT193" s="77"/>
      <c r="AU193" s="77"/>
      <c r="AV193" s="77"/>
      <c r="AW193" s="77"/>
      <c r="AX193" s="77"/>
      <c r="AY193" s="77"/>
      <c r="AZ193" s="77"/>
      <c r="BA193" s="77"/>
      <c r="BB193" s="77"/>
      <c r="BC193" s="77"/>
      <c r="BD193" s="77"/>
      <c r="BE193" s="77"/>
      <c r="BF193" s="77"/>
      <c r="BG193" s="77"/>
      <c r="BH193" s="77"/>
      <c r="BI193" s="77"/>
      <c r="BJ193" s="77"/>
      <c r="BK193" s="77"/>
      <c r="BL193" s="77"/>
      <c r="BM193" s="77"/>
      <c r="BN193" s="77"/>
      <c r="BO193" s="77"/>
      <c r="BP193" s="77"/>
      <c r="BQ193" s="77"/>
      <c r="BR193" s="77"/>
      <c r="BS193" s="77"/>
      <c r="BT193" s="77"/>
      <c r="BU193" s="77"/>
      <c r="BV193" s="77"/>
    </row>
    <row r="194" spans="1:74" ht="13" x14ac:dyDescent="0.3">
      <c r="A194" s="77"/>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c r="AA194" s="77"/>
      <c r="AB194" s="77"/>
      <c r="AC194" s="77"/>
      <c r="AD194" s="77"/>
      <c r="AE194" s="77"/>
      <c r="AF194" s="77"/>
      <c r="AG194" s="77"/>
      <c r="AH194" s="77"/>
      <c r="AI194" s="77"/>
      <c r="AJ194" s="77"/>
      <c r="AK194" s="77"/>
      <c r="AL194" s="77"/>
      <c r="AM194" s="77"/>
      <c r="AN194" s="77"/>
      <c r="AO194" s="77"/>
      <c r="AP194" s="77"/>
      <c r="AQ194" s="77"/>
      <c r="AR194" s="77"/>
      <c r="AS194" s="77"/>
      <c r="AT194" s="77"/>
      <c r="AU194" s="77"/>
      <c r="AV194" s="77"/>
      <c r="AW194" s="77"/>
      <c r="AX194" s="77"/>
      <c r="AY194" s="77"/>
      <c r="AZ194" s="77"/>
      <c r="BA194" s="77"/>
      <c r="BB194" s="77"/>
      <c r="BC194" s="77"/>
      <c r="BD194" s="77"/>
      <c r="BE194" s="77"/>
      <c r="BF194" s="77"/>
      <c r="BG194" s="77"/>
      <c r="BH194" s="77"/>
      <c r="BI194" s="77"/>
      <c r="BJ194" s="77"/>
      <c r="BK194" s="77"/>
      <c r="BL194" s="77"/>
      <c r="BM194" s="77"/>
      <c r="BN194" s="77"/>
      <c r="BO194" s="77"/>
      <c r="BP194" s="77"/>
      <c r="BQ194" s="77"/>
      <c r="BR194" s="77"/>
      <c r="BS194" s="77"/>
      <c r="BT194" s="77"/>
      <c r="BU194" s="77"/>
      <c r="BV194" s="77"/>
    </row>
    <row r="195" spans="1:74" ht="13" x14ac:dyDescent="0.3">
      <c r="A195" s="77"/>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c r="AA195" s="77"/>
      <c r="AB195" s="77"/>
      <c r="AC195" s="77"/>
      <c r="AD195" s="77"/>
      <c r="AE195" s="77"/>
      <c r="AF195" s="77"/>
      <c r="AG195" s="77"/>
      <c r="AH195" s="77"/>
      <c r="AI195" s="77"/>
      <c r="AJ195" s="77"/>
      <c r="AK195" s="77"/>
      <c r="AL195" s="77"/>
      <c r="AM195" s="77"/>
      <c r="AN195" s="77"/>
      <c r="AO195" s="77"/>
      <c r="AP195" s="77"/>
      <c r="AQ195" s="77"/>
      <c r="AR195" s="77"/>
      <c r="AS195" s="77"/>
      <c r="AT195" s="77"/>
      <c r="AU195" s="77"/>
      <c r="AV195" s="77"/>
      <c r="AW195" s="77"/>
      <c r="AX195" s="77"/>
      <c r="AY195" s="77"/>
      <c r="AZ195" s="77"/>
      <c r="BA195" s="77"/>
      <c r="BB195" s="77"/>
      <c r="BC195" s="77"/>
      <c r="BD195" s="77"/>
      <c r="BE195" s="77"/>
      <c r="BF195" s="77"/>
      <c r="BG195" s="77"/>
      <c r="BH195" s="77"/>
      <c r="BI195" s="77"/>
      <c r="BJ195" s="77"/>
      <c r="BK195" s="77"/>
      <c r="BL195" s="77"/>
      <c r="BM195" s="77"/>
      <c r="BN195" s="77"/>
      <c r="BO195" s="77"/>
      <c r="BP195" s="77"/>
      <c r="BQ195" s="77"/>
      <c r="BR195" s="77"/>
      <c r="BS195" s="77"/>
      <c r="BT195" s="77"/>
      <c r="BU195" s="77"/>
      <c r="BV195" s="77"/>
    </row>
    <row r="196" spans="1:74" ht="13" x14ac:dyDescent="0.3">
      <c r="A196" s="77"/>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c r="AA196" s="77"/>
      <c r="AB196" s="77"/>
      <c r="AC196" s="77"/>
      <c r="AD196" s="77"/>
      <c r="AE196" s="77"/>
      <c r="AF196" s="77"/>
      <c r="AG196" s="77"/>
      <c r="AH196" s="77"/>
      <c r="AI196" s="77"/>
      <c r="AJ196" s="77"/>
      <c r="AK196" s="77"/>
      <c r="AL196" s="77"/>
      <c r="AM196" s="77"/>
      <c r="AN196" s="77"/>
      <c r="AO196" s="77"/>
      <c r="AP196" s="77"/>
      <c r="AQ196" s="77"/>
      <c r="AR196" s="77"/>
      <c r="AS196" s="77"/>
      <c r="AT196" s="77"/>
      <c r="AU196" s="77"/>
      <c r="AV196" s="77"/>
      <c r="AW196" s="77"/>
      <c r="AX196" s="77"/>
      <c r="AY196" s="77"/>
      <c r="AZ196" s="77"/>
      <c r="BA196" s="77"/>
      <c r="BB196" s="77"/>
      <c r="BC196" s="77"/>
      <c r="BD196" s="77"/>
      <c r="BE196" s="77"/>
      <c r="BF196" s="77"/>
      <c r="BG196" s="77"/>
      <c r="BH196" s="77"/>
      <c r="BI196" s="77"/>
      <c r="BJ196" s="77"/>
      <c r="BK196" s="77"/>
      <c r="BL196" s="77"/>
      <c r="BM196" s="77"/>
      <c r="BN196" s="77"/>
      <c r="BO196" s="77"/>
      <c r="BP196" s="77"/>
      <c r="BQ196" s="77"/>
      <c r="BR196" s="77"/>
      <c r="BS196" s="77"/>
      <c r="BT196" s="77"/>
      <c r="BU196" s="77"/>
      <c r="BV196" s="77"/>
    </row>
    <row r="197" spans="1:74" ht="13" x14ac:dyDescent="0.3">
      <c r="A197" s="77"/>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c r="AA197" s="77"/>
      <c r="AB197" s="77"/>
      <c r="AC197" s="77"/>
      <c r="AD197" s="77"/>
      <c r="AE197" s="77"/>
      <c r="AF197" s="77"/>
      <c r="AG197" s="77"/>
      <c r="AH197" s="77"/>
      <c r="AI197" s="77"/>
      <c r="AJ197" s="77"/>
      <c r="AK197" s="77"/>
      <c r="AL197" s="77"/>
      <c r="AM197" s="77"/>
      <c r="AN197" s="77"/>
      <c r="AO197" s="77"/>
      <c r="AP197" s="77"/>
      <c r="AQ197" s="77"/>
      <c r="AR197" s="77"/>
      <c r="AS197" s="77"/>
      <c r="AT197" s="77"/>
      <c r="AU197" s="77"/>
      <c r="AV197" s="77"/>
      <c r="AW197" s="77"/>
      <c r="AX197" s="77"/>
      <c r="AY197" s="77"/>
      <c r="AZ197" s="77"/>
      <c r="BA197" s="77"/>
      <c r="BB197" s="77"/>
      <c r="BC197" s="77"/>
      <c r="BD197" s="77"/>
      <c r="BE197" s="77"/>
      <c r="BF197" s="77"/>
      <c r="BG197" s="77"/>
      <c r="BH197" s="77"/>
      <c r="BI197" s="77"/>
      <c r="BJ197" s="77"/>
      <c r="BK197" s="77"/>
      <c r="BL197" s="77"/>
      <c r="BM197" s="77"/>
      <c r="BN197" s="77"/>
      <c r="BO197" s="77"/>
      <c r="BP197" s="77"/>
      <c r="BQ197" s="77"/>
      <c r="BR197" s="77"/>
      <c r="BS197" s="77"/>
      <c r="BT197" s="77"/>
      <c r="BU197" s="77"/>
      <c r="BV197" s="77"/>
    </row>
    <row r="198" spans="1:74" ht="13" x14ac:dyDescent="0.3">
      <c r="A198" s="77"/>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c r="AA198" s="77"/>
      <c r="AB198" s="77"/>
      <c r="AC198" s="77"/>
      <c r="AD198" s="77"/>
      <c r="AE198" s="77"/>
      <c r="AF198" s="77"/>
      <c r="AG198" s="77"/>
      <c r="AH198" s="77"/>
      <c r="AI198" s="77"/>
      <c r="AJ198" s="77"/>
      <c r="AK198" s="77"/>
      <c r="AL198" s="77"/>
      <c r="AM198" s="77"/>
      <c r="AN198" s="77"/>
      <c r="AO198" s="77"/>
      <c r="AP198" s="77"/>
      <c r="AQ198" s="77"/>
      <c r="AR198" s="77"/>
      <c r="AS198" s="77"/>
      <c r="AT198" s="77"/>
      <c r="AU198" s="77"/>
      <c r="AV198" s="77"/>
      <c r="AW198" s="77"/>
      <c r="AX198" s="77"/>
      <c r="AY198" s="77"/>
      <c r="AZ198" s="77"/>
      <c r="BA198" s="77"/>
      <c r="BB198" s="77"/>
      <c r="BC198" s="77"/>
      <c r="BD198" s="77"/>
      <c r="BE198" s="77"/>
      <c r="BF198" s="77"/>
      <c r="BG198" s="77"/>
      <c r="BH198" s="77"/>
      <c r="BI198" s="77"/>
      <c r="BJ198" s="77"/>
      <c r="BK198" s="77"/>
      <c r="BL198" s="77"/>
      <c r="BM198" s="77"/>
      <c r="BN198" s="77"/>
      <c r="BO198" s="77"/>
      <c r="BP198" s="77"/>
      <c r="BQ198" s="77"/>
      <c r="BR198" s="77"/>
      <c r="BS198" s="77"/>
      <c r="BT198" s="77"/>
      <c r="BU198" s="77"/>
      <c r="BV198" s="77"/>
    </row>
    <row r="199" spans="1:74" ht="13" x14ac:dyDescent="0.3">
      <c r="A199" s="77"/>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c r="AA199" s="77"/>
      <c r="AB199" s="77"/>
      <c r="AC199" s="77"/>
      <c r="AD199" s="77"/>
      <c r="AE199" s="77"/>
      <c r="AF199" s="77"/>
      <c r="AG199" s="77"/>
      <c r="AH199" s="77"/>
      <c r="AI199" s="77"/>
      <c r="AJ199" s="77"/>
      <c r="AK199" s="77"/>
      <c r="AL199" s="77"/>
      <c r="AM199" s="77"/>
      <c r="AN199" s="77"/>
      <c r="AO199" s="77"/>
      <c r="AP199" s="77"/>
      <c r="AQ199" s="77"/>
      <c r="AR199" s="77"/>
      <c r="AS199" s="77"/>
      <c r="AT199" s="77"/>
      <c r="AU199" s="77"/>
      <c r="AV199" s="77"/>
      <c r="AW199" s="77"/>
      <c r="AX199" s="77"/>
      <c r="AY199" s="77"/>
      <c r="AZ199" s="77"/>
      <c r="BA199" s="77"/>
      <c r="BB199" s="77"/>
      <c r="BC199" s="77"/>
      <c r="BD199" s="77"/>
      <c r="BE199" s="77"/>
      <c r="BF199" s="77"/>
      <c r="BG199" s="77"/>
      <c r="BH199" s="77"/>
      <c r="BI199" s="77"/>
      <c r="BJ199" s="77"/>
      <c r="BK199" s="77"/>
      <c r="BL199" s="77"/>
      <c r="BM199" s="77"/>
      <c r="BN199" s="77"/>
      <c r="BO199" s="77"/>
      <c r="BP199" s="77"/>
      <c r="BQ199" s="77"/>
      <c r="BR199" s="77"/>
      <c r="BS199" s="77"/>
      <c r="BT199" s="77"/>
      <c r="BU199" s="77"/>
      <c r="BV199" s="77"/>
    </row>
    <row r="200" spans="1:74" ht="13" x14ac:dyDescent="0.3">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c r="AA200" s="77"/>
      <c r="AB200" s="77"/>
      <c r="AC200" s="77"/>
      <c r="AD200" s="77"/>
      <c r="AE200" s="77"/>
      <c r="AF200" s="77"/>
      <c r="AG200" s="77"/>
      <c r="AH200" s="77"/>
      <c r="AI200" s="77"/>
      <c r="AJ200" s="77"/>
      <c r="AK200" s="77"/>
      <c r="AL200" s="77"/>
      <c r="AM200" s="77"/>
      <c r="AN200" s="77"/>
      <c r="AO200" s="77"/>
      <c r="AP200" s="77"/>
      <c r="AQ200" s="77"/>
      <c r="AR200" s="77"/>
      <c r="AS200" s="77"/>
      <c r="AT200" s="77"/>
      <c r="AU200" s="77"/>
      <c r="AV200" s="77"/>
      <c r="AW200" s="77"/>
      <c r="AX200" s="77"/>
      <c r="AY200" s="77"/>
      <c r="AZ200" s="77"/>
      <c r="BA200" s="77"/>
      <c r="BB200" s="77"/>
      <c r="BC200" s="77"/>
      <c r="BD200" s="77"/>
      <c r="BE200" s="77"/>
      <c r="BF200" s="77"/>
      <c r="BG200" s="77"/>
      <c r="BH200" s="77"/>
      <c r="BI200" s="77"/>
      <c r="BJ200" s="77"/>
      <c r="BK200" s="77"/>
      <c r="BL200" s="77"/>
      <c r="BM200" s="77"/>
      <c r="BN200" s="77"/>
      <c r="BO200" s="77"/>
      <c r="BP200" s="77"/>
      <c r="BQ200" s="77"/>
      <c r="BR200" s="77"/>
      <c r="BS200" s="77"/>
      <c r="BT200" s="77"/>
      <c r="BU200" s="77"/>
      <c r="BV200" s="77"/>
    </row>
    <row r="201" spans="1:74" ht="13" x14ac:dyDescent="0.3">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c r="AA201" s="77"/>
      <c r="AB201" s="77"/>
      <c r="AC201" s="77"/>
      <c r="AD201" s="77"/>
      <c r="AE201" s="77"/>
      <c r="AF201" s="77"/>
      <c r="AG201" s="77"/>
      <c r="AH201" s="77"/>
      <c r="AI201" s="77"/>
      <c r="AJ201" s="77"/>
      <c r="AK201" s="77"/>
      <c r="AL201" s="77"/>
      <c r="AM201" s="77"/>
      <c r="AN201" s="77"/>
      <c r="AO201" s="77"/>
      <c r="AP201" s="77"/>
      <c r="AQ201" s="77"/>
      <c r="AR201" s="77"/>
      <c r="AS201" s="77"/>
      <c r="AT201" s="77"/>
      <c r="AU201" s="77"/>
      <c r="AV201" s="77"/>
      <c r="AW201" s="77"/>
      <c r="AX201" s="77"/>
      <c r="AY201" s="77"/>
      <c r="AZ201" s="77"/>
      <c r="BA201" s="77"/>
      <c r="BB201" s="77"/>
      <c r="BC201" s="77"/>
      <c r="BD201" s="77"/>
      <c r="BE201" s="77"/>
      <c r="BF201" s="77"/>
      <c r="BG201" s="77"/>
      <c r="BH201" s="77"/>
      <c r="BI201" s="77"/>
      <c r="BJ201" s="77"/>
      <c r="BK201" s="77"/>
      <c r="BL201" s="77"/>
      <c r="BM201" s="77"/>
      <c r="BN201" s="77"/>
      <c r="BO201" s="77"/>
      <c r="BP201" s="77"/>
      <c r="BQ201" s="77"/>
      <c r="BR201" s="77"/>
      <c r="BS201" s="77"/>
      <c r="BT201" s="77"/>
      <c r="BU201" s="77"/>
      <c r="BV201" s="77"/>
    </row>
    <row r="202" spans="1:74" ht="13" x14ac:dyDescent="0.3">
      <c r="A202" s="77"/>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c r="AA202" s="77"/>
      <c r="AB202" s="77"/>
      <c r="AC202" s="77"/>
      <c r="AD202" s="77"/>
      <c r="AE202" s="77"/>
      <c r="AF202" s="77"/>
      <c r="AG202" s="77"/>
      <c r="AH202" s="77"/>
      <c r="AI202" s="77"/>
      <c r="AJ202" s="77"/>
      <c r="AK202" s="77"/>
      <c r="AL202" s="77"/>
      <c r="AM202" s="77"/>
      <c r="AN202" s="77"/>
      <c r="AO202" s="77"/>
      <c r="AP202" s="77"/>
      <c r="AQ202" s="77"/>
      <c r="AR202" s="77"/>
      <c r="AS202" s="77"/>
      <c r="AT202" s="77"/>
      <c r="AU202" s="77"/>
      <c r="AV202" s="77"/>
      <c r="AW202" s="77"/>
      <c r="AX202" s="77"/>
      <c r="AY202" s="77"/>
      <c r="AZ202" s="77"/>
      <c r="BA202" s="77"/>
      <c r="BB202" s="77"/>
      <c r="BC202" s="77"/>
      <c r="BD202" s="77"/>
      <c r="BE202" s="77"/>
      <c r="BF202" s="77"/>
      <c r="BG202" s="77"/>
      <c r="BH202" s="77"/>
      <c r="BI202" s="77"/>
      <c r="BJ202" s="77"/>
      <c r="BK202" s="77"/>
      <c r="BL202" s="77"/>
      <c r="BM202" s="77"/>
      <c r="BN202" s="77"/>
      <c r="BO202" s="77"/>
      <c r="BP202" s="77"/>
      <c r="BQ202" s="77"/>
      <c r="BR202" s="77"/>
      <c r="BS202" s="77"/>
      <c r="BT202" s="77"/>
      <c r="BU202" s="77"/>
      <c r="BV202" s="77"/>
    </row>
    <row r="203" spans="1:74" ht="13" x14ac:dyDescent="0.3">
      <c r="A203" s="77"/>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c r="AA203" s="77"/>
      <c r="AB203" s="77"/>
      <c r="AC203" s="77"/>
      <c r="AD203" s="77"/>
      <c r="AE203" s="77"/>
      <c r="AF203" s="77"/>
      <c r="AG203" s="77"/>
      <c r="AH203" s="77"/>
      <c r="AI203" s="77"/>
      <c r="AJ203" s="77"/>
      <c r="AK203" s="77"/>
      <c r="AL203" s="77"/>
      <c r="AM203" s="77"/>
      <c r="AN203" s="77"/>
      <c r="AO203" s="77"/>
      <c r="AP203" s="77"/>
      <c r="AQ203" s="77"/>
      <c r="AR203" s="77"/>
      <c r="AS203" s="77"/>
      <c r="AT203" s="77"/>
      <c r="AU203" s="77"/>
      <c r="AV203" s="77"/>
      <c r="AW203" s="77"/>
      <c r="AX203" s="77"/>
      <c r="AY203" s="77"/>
      <c r="AZ203" s="77"/>
      <c r="BA203" s="77"/>
      <c r="BB203" s="77"/>
      <c r="BC203" s="77"/>
      <c r="BD203" s="77"/>
      <c r="BE203" s="77"/>
      <c r="BF203" s="77"/>
      <c r="BG203" s="77"/>
      <c r="BH203" s="77"/>
      <c r="BI203" s="77"/>
      <c r="BJ203" s="77"/>
      <c r="BK203" s="77"/>
      <c r="BL203" s="77"/>
      <c r="BM203" s="77"/>
      <c r="BN203" s="77"/>
      <c r="BO203" s="77"/>
      <c r="BP203" s="77"/>
      <c r="BQ203" s="77"/>
      <c r="BR203" s="77"/>
      <c r="BS203" s="77"/>
      <c r="BT203" s="77"/>
      <c r="BU203" s="77"/>
      <c r="BV203" s="77"/>
    </row>
    <row r="204" spans="1:74" ht="13" x14ac:dyDescent="0.3">
      <c r="A204" s="77"/>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c r="AA204" s="77"/>
      <c r="AB204" s="77"/>
      <c r="AC204" s="77"/>
      <c r="AD204" s="77"/>
      <c r="AE204" s="77"/>
      <c r="AF204" s="77"/>
      <c r="AG204" s="77"/>
      <c r="AH204" s="77"/>
      <c r="AI204" s="77"/>
      <c r="AJ204" s="77"/>
      <c r="AK204" s="77"/>
      <c r="AL204" s="77"/>
      <c r="AM204" s="77"/>
      <c r="AN204" s="77"/>
      <c r="AO204" s="77"/>
      <c r="AP204" s="77"/>
      <c r="AQ204" s="77"/>
      <c r="AR204" s="77"/>
      <c r="AS204" s="77"/>
      <c r="AT204" s="77"/>
      <c r="AU204" s="77"/>
      <c r="AV204" s="77"/>
      <c r="AW204" s="77"/>
      <c r="AX204" s="77"/>
      <c r="AY204" s="77"/>
      <c r="AZ204" s="77"/>
      <c r="BA204" s="77"/>
      <c r="BB204" s="77"/>
      <c r="BC204" s="77"/>
      <c r="BD204" s="77"/>
      <c r="BE204" s="77"/>
      <c r="BF204" s="77"/>
      <c r="BG204" s="77"/>
      <c r="BH204" s="77"/>
      <c r="BI204" s="77"/>
      <c r="BJ204" s="77"/>
      <c r="BK204" s="77"/>
      <c r="BL204" s="77"/>
      <c r="BM204" s="77"/>
      <c r="BN204" s="77"/>
      <c r="BO204" s="77"/>
      <c r="BP204" s="77"/>
      <c r="BQ204" s="77"/>
      <c r="BR204" s="77"/>
      <c r="BS204" s="77"/>
      <c r="BT204" s="77"/>
      <c r="BU204" s="77"/>
      <c r="BV204" s="77"/>
    </row>
    <row r="205" spans="1:74" ht="13" x14ac:dyDescent="0.3">
      <c r="A205" s="77"/>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c r="AA205" s="77"/>
      <c r="AB205" s="77"/>
      <c r="AC205" s="77"/>
      <c r="AD205" s="77"/>
      <c r="AE205" s="77"/>
      <c r="AF205" s="77"/>
      <c r="AG205" s="77"/>
      <c r="AH205" s="77"/>
      <c r="AI205" s="77"/>
      <c r="AJ205" s="77"/>
      <c r="AK205" s="77"/>
      <c r="AL205" s="77"/>
      <c r="AM205" s="77"/>
      <c r="AN205" s="77"/>
      <c r="AO205" s="77"/>
      <c r="AP205" s="77"/>
      <c r="AQ205" s="77"/>
      <c r="AR205" s="77"/>
      <c r="AS205" s="77"/>
      <c r="AT205" s="77"/>
      <c r="AU205" s="77"/>
      <c r="AV205" s="77"/>
      <c r="AW205" s="77"/>
      <c r="AX205" s="77"/>
      <c r="AY205" s="77"/>
      <c r="AZ205" s="77"/>
      <c r="BA205" s="77"/>
      <c r="BB205" s="77"/>
      <c r="BC205" s="77"/>
      <c r="BD205" s="77"/>
      <c r="BE205" s="77"/>
      <c r="BF205" s="77"/>
      <c r="BG205" s="77"/>
      <c r="BH205" s="77"/>
      <c r="BI205" s="77"/>
      <c r="BJ205" s="77"/>
      <c r="BK205" s="77"/>
      <c r="BL205" s="77"/>
      <c r="BM205" s="77"/>
      <c r="BN205" s="77"/>
      <c r="BO205" s="77"/>
      <c r="BP205" s="77"/>
      <c r="BQ205" s="77"/>
      <c r="BR205" s="77"/>
      <c r="BS205" s="77"/>
      <c r="BT205" s="77"/>
      <c r="BU205" s="77"/>
      <c r="BV205" s="77"/>
    </row>
    <row r="206" spans="1:74" ht="13" x14ac:dyDescent="0.3">
      <c r="A206" s="77"/>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c r="AA206" s="77"/>
      <c r="AB206" s="77"/>
      <c r="AC206" s="77"/>
      <c r="AD206" s="77"/>
      <c r="AE206" s="77"/>
      <c r="AF206" s="77"/>
      <c r="AG206" s="77"/>
      <c r="AH206" s="77"/>
      <c r="AI206" s="77"/>
      <c r="AJ206" s="77"/>
      <c r="AK206" s="77"/>
      <c r="AL206" s="77"/>
      <c r="AM206" s="77"/>
      <c r="AN206" s="77"/>
      <c r="AO206" s="77"/>
      <c r="AP206" s="77"/>
      <c r="AQ206" s="77"/>
      <c r="AR206" s="77"/>
      <c r="AS206" s="77"/>
      <c r="AT206" s="77"/>
      <c r="AU206" s="77"/>
      <c r="AV206" s="77"/>
      <c r="AW206" s="77"/>
      <c r="AX206" s="77"/>
      <c r="AY206" s="77"/>
      <c r="AZ206" s="77"/>
      <c r="BA206" s="77"/>
      <c r="BB206" s="77"/>
      <c r="BC206" s="77"/>
      <c r="BD206" s="77"/>
      <c r="BE206" s="77"/>
      <c r="BF206" s="77"/>
      <c r="BG206" s="77"/>
      <c r="BH206" s="77"/>
      <c r="BI206" s="77"/>
      <c r="BJ206" s="77"/>
      <c r="BK206" s="77"/>
      <c r="BL206" s="77"/>
      <c r="BM206" s="77"/>
      <c r="BN206" s="77"/>
      <c r="BO206" s="77"/>
      <c r="BP206" s="77"/>
      <c r="BQ206" s="77"/>
      <c r="BR206" s="77"/>
      <c r="BS206" s="77"/>
      <c r="BT206" s="77"/>
      <c r="BU206" s="77"/>
      <c r="BV206" s="77"/>
    </row>
    <row r="207" spans="1:74" ht="13" x14ac:dyDescent="0.3">
      <c r="A207" s="77"/>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c r="AA207" s="77"/>
      <c r="AB207" s="77"/>
      <c r="AC207" s="77"/>
      <c r="AD207" s="77"/>
      <c r="AE207" s="77"/>
      <c r="AF207" s="77"/>
      <c r="AG207" s="77"/>
      <c r="AH207" s="77"/>
      <c r="AI207" s="77"/>
      <c r="AJ207" s="77"/>
      <c r="AK207" s="77"/>
      <c r="AL207" s="77"/>
      <c r="AM207" s="77"/>
      <c r="AN207" s="77"/>
      <c r="AO207" s="77"/>
      <c r="AP207" s="77"/>
      <c r="AQ207" s="77"/>
      <c r="AR207" s="77"/>
      <c r="AS207" s="77"/>
      <c r="AT207" s="77"/>
      <c r="AU207" s="77"/>
      <c r="AV207" s="77"/>
      <c r="AW207" s="77"/>
      <c r="AX207" s="77"/>
      <c r="AY207" s="77"/>
      <c r="AZ207" s="77"/>
      <c r="BA207" s="77"/>
      <c r="BB207" s="77"/>
      <c r="BC207" s="77"/>
      <c r="BD207" s="77"/>
      <c r="BE207" s="77"/>
      <c r="BF207" s="77"/>
      <c r="BG207" s="77"/>
      <c r="BH207" s="77"/>
      <c r="BI207" s="77"/>
      <c r="BJ207" s="77"/>
      <c r="BK207" s="77"/>
      <c r="BL207" s="77"/>
      <c r="BM207" s="77"/>
      <c r="BN207" s="77"/>
      <c r="BO207" s="77"/>
      <c r="BP207" s="77"/>
      <c r="BQ207" s="77"/>
      <c r="BR207" s="77"/>
      <c r="BS207" s="77"/>
      <c r="BT207" s="77"/>
      <c r="BU207" s="77"/>
      <c r="BV207" s="77"/>
    </row>
    <row r="208" spans="1:74" ht="13" x14ac:dyDescent="0.3">
      <c r="A208" s="77"/>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c r="AA208" s="77"/>
      <c r="AB208" s="77"/>
      <c r="AC208" s="77"/>
      <c r="AD208" s="77"/>
      <c r="AE208" s="77"/>
      <c r="AF208" s="77"/>
      <c r="AG208" s="77"/>
      <c r="AH208" s="77"/>
      <c r="AI208" s="77"/>
      <c r="AJ208" s="77"/>
      <c r="AK208" s="77"/>
      <c r="AL208" s="77"/>
      <c r="AM208" s="77"/>
      <c r="AN208" s="77"/>
      <c r="AO208" s="77"/>
      <c r="AP208" s="77"/>
      <c r="AQ208" s="77"/>
      <c r="AR208" s="77"/>
      <c r="AS208" s="77"/>
      <c r="AT208" s="77"/>
      <c r="AU208" s="77"/>
      <c r="AV208" s="77"/>
      <c r="AW208" s="77"/>
      <c r="AX208" s="77"/>
      <c r="AY208" s="77"/>
      <c r="AZ208" s="77"/>
      <c r="BA208" s="77"/>
      <c r="BB208" s="77"/>
      <c r="BC208" s="77"/>
      <c r="BD208" s="77"/>
      <c r="BE208" s="77"/>
      <c r="BF208" s="77"/>
      <c r="BG208" s="77"/>
      <c r="BH208" s="77"/>
      <c r="BI208" s="77"/>
      <c r="BJ208" s="77"/>
      <c r="BK208" s="77"/>
      <c r="BL208" s="77"/>
      <c r="BM208" s="77"/>
      <c r="BN208" s="77"/>
      <c r="BO208" s="77"/>
      <c r="BP208" s="77"/>
      <c r="BQ208" s="77"/>
      <c r="BR208" s="77"/>
      <c r="BS208" s="77"/>
      <c r="BT208" s="77"/>
      <c r="BU208" s="77"/>
      <c r="BV208" s="77"/>
    </row>
    <row r="209" spans="1:74" ht="13" x14ac:dyDescent="0.3">
      <c r="A209" s="77"/>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c r="AA209" s="77"/>
      <c r="AB209" s="77"/>
      <c r="AC209" s="77"/>
      <c r="AD209" s="77"/>
      <c r="AE209" s="77"/>
      <c r="AF209" s="77"/>
      <c r="AG209" s="77"/>
      <c r="AH209" s="77"/>
      <c r="AI209" s="77"/>
      <c r="AJ209" s="77"/>
      <c r="AK209" s="77"/>
      <c r="AL209" s="77"/>
      <c r="AM209" s="77"/>
      <c r="AN209" s="77"/>
      <c r="AO209" s="77"/>
      <c r="AP209" s="77"/>
      <c r="AQ209" s="77"/>
      <c r="AR209" s="77"/>
      <c r="AS209" s="77"/>
      <c r="AT209" s="77"/>
      <c r="AU209" s="77"/>
      <c r="AV209" s="77"/>
      <c r="AW209" s="77"/>
      <c r="AX209" s="77"/>
      <c r="AY209" s="77"/>
      <c r="AZ209" s="77"/>
      <c r="BA209" s="77"/>
      <c r="BB209" s="77"/>
      <c r="BC209" s="77"/>
      <c r="BD209" s="77"/>
      <c r="BE209" s="77"/>
      <c r="BF209" s="77"/>
      <c r="BG209" s="77"/>
      <c r="BH209" s="77"/>
      <c r="BI209" s="77"/>
      <c r="BJ209" s="77"/>
      <c r="BK209" s="77"/>
      <c r="BL209" s="77"/>
      <c r="BM209" s="77"/>
      <c r="BN209" s="77"/>
      <c r="BO209" s="77"/>
      <c r="BP209" s="77"/>
      <c r="BQ209" s="77"/>
      <c r="BR209" s="77"/>
      <c r="BS209" s="77"/>
      <c r="BT209" s="77"/>
      <c r="BU209" s="77"/>
      <c r="BV209" s="77"/>
    </row>
    <row r="210" spans="1:74" ht="13" x14ac:dyDescent="0.3">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c r="AK210" s="77"/>
      <c r="AL210" s="77"/>
      <c r="AM210" s="77"/>
      <c r="AN210" s="77"/>
      <c r="AO210" s="77"/>
      <c r="AP210" s="77"/>
      <c r="AQ210" s="77"/>
      <c r="AR210" s="77"/>
      <c r="AS210" s="77"/>
      <c r="AT210" s="77"/>
      <c r="AU210" s="77"/>
      <c r="AV210" s="77"/>
      <c r="AW210" s="77"/>
      <c r="AX210" s="77"/>
      <c r="AY210" s="77"/>
      <c r="AZ210" s="77"/>
      <c r="BA210" s="77"/>
      <c r="BB210" s="77"/>
      <c r="BC210" s="77"/>
      <c r="BD210" s="77"/>
      <c r="BE210" s="77"/>
      <c r="BF210" s="77"/>
      <c r="BG210" s="77"/>
      <c r="BH210" s="77"/>
      <c r="BI210" s="77"/>
      <c r="BJ210" s="77"/>
      <c r="BK210" s="77"/>
      <c r="BL210" s="77"/>
      <c r="BM210" s="77"/>
      <c r="BN210" s="77"/>
      <c r="BO210" s="77"/>
      <c r="BP210" s="77"/>
      <c r="BQ210" s="77"/>
      <c r="BR210" s="77"/>
      <c r="BS210" s="77"/>
      <c r="BT210" s="77"/>
      <c r="BU210" s="77"/>
      <c r="BV210" s="77"/>
    </row>
    <row r="211" spans="1:74" ht="13" x14ac:dyDescent="0.3">
      <c r="A211" s="77"/>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c r="AK211" s="77"/>
      <c r="AL211" s="77"/>
      <c r="AM211" s="77"/>
      <c r="AN211" s="77"/>
      <c r="AO211" s="77"/>
      <c r="AP211" s="77"/>
      <c r="AQ211" s="77"/>
      <c r="AR211" s="77"/>
      <c r="AS211" s="77"/>
      <c r="AT211" s="77"/>
      <c r="AU211" s="77"/>
      <c r="AV211" s="77"/>
      <c r="AW211" s="77"/>
      <c r="AX211" s="77"/>
      <c r="AY211" s="77"/>
      <c r="AZ211" s="77"/>
      <c r="BA211" s="77"/>
      <c r="BB211" s="77"/>
      <c r="BC211" s="77"/>
      <c r="BD211" s="77"/>
      <c r="BE211" s="77"/>
      <c r="BF211" s="77"/>
      <c r="BG211" s="77"/>
      <c r="BH211" s="77"/>
      <c r="BI211" s="77"/>
      <c r="BJ211" s="77"/>
      <c r="BK211" s="77"/>
      <c r="BL211" s="77"/>
      <c r="BM211" s="77"/>
      <c r="BN211" s="77"/>
      <c r="BO211" s="77"/>
      <c r="BP211" s="77"/>
      <c r="BQ211" s="77"/>
      <c r="BR211" s="77"/>
      <c r="BS211" s="77"/>
      <c r="BT211" s="77"/>
      <c r="BU211" s="77"/>
      <c r="BV211" s="77"/>
    </row>
    <row r="212" spans="1:74" ht="13" x14ac:dyDescent="0.3">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c r="AA212" s="77"/>
      <c r="AB212" s="77"/>
      <c r="AC212" s="77"/>
      <c r="AD212" s="77"/>
      <c r="AE212" s="77"/>
      <c r="AF212" s="77"/>
      <c r="AG212" s="77"/>
      <c r="AH212" s="77"/>
      <c r="AI212" s="77"/>
      <c r="AJ212" s="77"/>
      <c r="AK212" s="77"/>
      <c r="AL212" s="77"/>
      <c r="AM212" s="77"/>
      <c r="AN212" s="77"/>
      <c r="AO212" s="77"/>
      <c r="AP212" s="77"/>
      <c r="AQ212" s="77"/>
      <c r="AR212" s="77"/>
      <c r="AS212" s="77"/>
      <c r="AT212" s="77"/>
      <c r="AU212" s="77"/>
      <c r="AV212" s="77"/>
      <c r="AW212" s="77"/>
      <c r="AX212" s="77"/>
      <c r="AY212" s="77"/>
      <c r="AZ212" s="77"/>
      <c r="BA212" s="77"/>
      <c r="BB212" s="77"/>
      <c r="BC212" s="77"/>
      <c r="BD212" s="77"/>
      <c r="BE212" s="77"/>
      <c r="BF212" s="77"/>
      <c r="BG212" s="77"/>
      <c r="BH212" s="77"/>
      <c r="BI212" s="77"/>
      <c r="BJ212" s="77"/>
      <c r="BK212" s="77"/>
      <c r="BL212" s="77"/>
      <c r="BM212" s="77"/>
      <c r="BN212" s="77"/>
      <c r="BO212" s="77"/>
      <c r="BP212" s="77"/>
      <c r="BQ212" s="77"/>
      <c r="BR212" s="77"/>
      <c r="BS212" s="77"/>
      <c r="BT212" s="77"/>
      <c r="BU212" s="77"/>
      <c r="BV212" s="77"/>
    </row>
    <row r="213" spans="1:74" ht="13" x14ac:dyDescent="0.3">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c r="AA213" s="77"/>
      <c r="AB213" s="77"/>
      <c r="AC213" s="77"/>
      <c r="AD213" s="77"/>
      <c r="AE213" s="77"/>
      <c r="AF213" s="77"/>
      <c r="AG213" s="77"/>
      <c r="AH213" s="77"/>
      <c r="AI213" s="77"/>
      <c r="AJ213" s="77"/>
      <c r="AK213" s="77"/>
      <c r="AL213" s="77"/>
      <c r="AM213" s="77"/>
      <c r="AN213" s="77"/>
      <c r="AO213" s="77"/>
      <c r="AP213" s="77"/>
      <c r="AQ213" s="77"/>
      <c r="AR213" s="77"/>
      <c r="AS213" s="77"/>
      <c r="AT213" s="77"/>
      <c r="AU213" s="77"/>
      <c r="AV213" s="77"/>
      <c r="AW213" s="77"/>
      <c r="AX213" s="77"/>
      <c r="AY213" s="77"/>
      <c r="AZ213" s="77"/>
      <c r="BA213" s="77"/>
      <c r="BB213" s="77"/>
      <c r="BC213" s="77"/>
      <c r="BD213" s="77"/>
      <c r="BE213" s="77"/>
      <c r="BF213" s="77"/>
      <c r="BG213" s="77"/>
      <c r="BH213" s="77"/>
      <c r="BI213" s="77"/>
      <c r="BJ213" s="77"/>
      <c r="BK213" s="77"/>
      <c r="BL213" s="77"/>
      <c r="BM213" s="77"/>
      <c r="BN213" s="77"/>
      <c r="BO213" s="77"/>
      <c r="BP213" s="77"/>
      <c r="BQ213" s="77"/>
      <c r="BR213" s="77"/>
      <c r="BS213" s="77"/>
      <c r="BT213" s="77"/>
      <c r="BU213" s="77"/>
      <c r="BV213" s="77"/>
    </row>
    <row r="214" spans="1:74" ht="13" x14ac:dyDescent="0.3">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c r="AA214" s="77"/>
      <c r="AB214" s="77"/>
      <c r="AC214" s="77"/>
      <c r="AD214" s="77"/>
      <c r="AE214" s="77"/>
      <c r="AF214" s="77"/>
      <c r="AG214" s="77"/>
      <c r="AH214" s="77"/>
      <c r="AI214" s="77"/>
      <c r="AJ214" s="77"/>
      <c r="AK214" s="77"/>
      <c r="AL214" s="77"/>
      <c r="AM214" s="77"/>
      <c r="AN214" s="77"/>
      <c r="AO214" s="77"/>
      <c r="AP214" s="77"/>
      <c r="AQ214" s="77"/>
      <c r="AR214" s="77"/>
      <c r="AS214" s="77"/>
      <c r="AT214" s="77"/>
      <c r="AU214" s="77"/>
      <c r="AV214" s="77"/>
      <c r="AW214" s="77"/>
      <c r="AX214" s="77"/>
      <c r="AY214" s="77"/>
      <c r="AZ214" s="77"/>
      <c r="BA214" s="77"/>
      <c r="BB214" s="77"/>
      <c r="BC214" s="77"/>
      <c r="BD214" s="77"/>
      <c r="BE214" s="77"/>
      <c r="BF214" s="77"/>
      <c r="BG214" s="77"/>
      <c r="BH214" s="77"/>
      <c r="BI214" s="77"/>
      <c r="BJ214" s="77"/>
      <c r="BK214" s="77"/>
      <c r="BL214" s="77"/>
      <c r="BM214" s="77"/>
      <c r="BN214" s="77"/>
      <c r="BO214" s="77"/>
      <c r="BP214" s="77"/>
      <c r="BQ214" s="77"/>
      <c r="BR214" s="77"/>
      <c r="BS214" s="77"/>
      <c r="BT214" s="77"/>
      <c r="BU214" s="77"/>
      <c r="BV214" s="77"/>
    </row>
    <row r="215" spans="1:74" ht="13" x14ac:dyDescent="0.3">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c r="AA215" s="77"/>
      <c r="AB215" s="77"/>
      <c r="AC215" s="77"/>
      <c r="AD215" s="77"/>
      <c r="AE215" s="77"/>
      <c r="AF215" s="77"/>
      <c r="AG215" s="77"/>
      <c r="AH215" s="77"/>
      <c r="AI215" s="77"/>
      <c r="AJ215" s="77"/>
      <c r="AK215" s="77"/>
      <c r="AL215" s="77"/>
      <c r="AM215" s="77"/>
      <c r="AN215" s="77"/>
      <c r="AO215" s="77"/>
      <c r="AP215" s="77"/>
      <c r="AQ215" s="77"/>
      <c r="AR215" s="77"/>
      <c r="AS215" s="77"/>
      <c r="AT215" s="77"/>
      <c r="AU215" s="77"/>
      <c r="AV215" s="77"/>
      <c r="AW215" s="77"/>
      <c r="AX215" s="77"/>
      <c r="AY215" s="77"/>
      <c r="AZ215" s="77"/>
      <c r="BA215" s="77"/>
      <c r="BB215" s="77"/>
      <c r="BC215" s="77"/>
      <c r="BD215" s="77"/>
      <c r="BE215" s="77"/>
      <c r="BF215" s="77"/>
      <c r="BG215" s="77"/>
      <c r="BH215" s="77"/>
      <c r="BI215" s="77"/>
      <c r="BJ215" s="77"/>
      <c r="BK215" s="77"/>
      <c r="BL215" s="77"/>
      <c r="BM215" s="77"/>
      <c r="BN215" s="77"/>
      <c r="BO215" s="77"/>
      <c r="BP215" s="77"/>
      <c r="BQ215" s="77"/>
      <c r="BR215" s="77"/>
      <c r="BS215" s="77"/>
      <c r="BT215" s="77"/>
      <c r="BU215" s="77"/>
      <c r="BV215" s="77"/>
    </row>
    <row r="216" spans="1:74" ht="13" x14ac:dyDescent="0.3">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c r="AA216" s="77"/>
      <c r="AB216" s="77"/>
      <c r="AC216" s="77"/>
      <c r="AD216" s="77"/>
      <c r="AE216" s="77"/>
      <c r="AF216" s="77"/>
      <c r="AG216" s="77"/>
      <c r="AH216" s="77"/>
      <c r="AI216" s="77"/>
      <c r="AJ216" s="77"/>
      <c r="AK216" s="77"/>
      <c r="AL216" s="77"/>
      <c r="AM216" s="77"/>
      <c r="AN216" s="77"/>
      <c r="AO216" s="77"/>
      <c r="AP216" s="77"/>
      <c r="AQ216" s="77"/>
      <c r="AR216" s="77"/>
      <c r="AS216" s="77"/>
      <c r="AT216" s="77"/>
      <c r="AU216" s="77"/>
      <c r="AV216" s="77"/>
      <c r="AW216" s="77"/>
      <c r="AX216" s="77"/>
      <c r="AY216" s="77"/>
      <c r="AZ216" s="77"/>
      <c r="BA216" s="77"/>
      <c r="BB216" s="77"/>
      <c r="BC216" s="77"/>
      <c r="BD216" s="77"/>
      <c r="BE216" s="77"/>
      <c r="BF216" s="77"/>
      <c r="BG216" s="77"/>
      <c r="BH216" s="77"/>
      <c r="BI216" s="77"/>
      <c r="BJ216" s="77"/>
      <c r="BK216" s="77"/>
      <c r="BL216" s="77"/>
      <c r="BM216" s="77"/>
      <c r="BN216" s="77"/>
      <c r="BO216" s="77"/>
      <c r="BP216" s="77"/>
      <c r="BQ216" s="77"/>
      <c r="BR216" s="77"/>
      <c r="BS216" s="77"/>
      <c r="BT216" s="77"/>
      <c r="BU216" s="77"/>
      <c r="BV216" s="77"/>
    </row>
    <row r="217" spans="1:74" ht="13" x14ac:dyDescent="0.3">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c r="AK217" s="77"/>
      <c r="AL217" s="77"/>
      <c r="AM217" s="77"/>
      <c r="AN217" s="77"/>
      <c r="AO217" s="77"/>
      <c r="AP217" s="77"/>
      <c r="AQ217" s="77"/>
      <c r="AR217" s="77"/>
      <c r="AS217" s="77"/>
      <c r="AT217" s="77"/>
      <c r="AU217" s="77"/>
      <c r="AV217" s="77"/>
      <c r="AW217" s="77"/>
      <c r="AX217" s="77"/>
      <c r="AY217" s="77"/>
      <c r="AZ217" s="77"/>
      <c r="BA217" s="77"/>
      <c r="BB217" s="77"/>
      <c r="BC217" s="77"/>
      <c r="BD217" s="77"/>
      <c r="BE217" s="77"/>
      <c r="BF217" s="77"/>
      <c r="BG217" s="77"/>
      <c r="BH217" s="77"/>
      <c r="BI217" s="77"/>
      <c r="BJ217" s="77"/>
      <c r="BK217" s="77"/>
      <c r="BL217" s="77"/>
      <c r="BM217" s="77"/>
      <c r="BN217" s="77"/>
      <c r="BO217" s="77"/>
      <c r="BP217" s="77"/>
      <c r="BQ217" s="77"/>
      <c r="BR217" s="77"/>
      <c r="BS217" s="77"/>
      <c r="BT217" s="77"/>
      <c r="BU217" s="77"/>
      <c r="BV217" s="77"/>
    </row>
    <row r="218" spans="1:74" ht="13" x14ac:dyDescent="0.3">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c r="AK218" s="77"/>
      <c r="AL218" s="77"/>
      <c r="AM218" s="77"/>
      <c r="AN218" s="77"/>
      <c r="AO218" s="77"/>
      <c r="AP218" s="77"/>
      <c r="AQ218" s="77"/>
      <c r="AR218" s="77"/>
      <c r="AS218" s="77"/>
      <c r="AT218" s="77"/>
      <c r="AU218" s="77"/>
      <c r="AV218" s="77"/>
      <c r="AW218" s="77"/>
      <c r="AX218" s="77"/>
      <c r="AY218" s="77"/>
      <c r="AZ218" s="77"/>
      <c r="BA218" s="77"/>
      <c r="BB218" s="77"/>
      <c r="BC218" s="77"/>
      <c r="BD218" s="77"/>
      <c r="BE218" s="77"/>
      <c r="BF218" s="77"/>
      <c r="BG218" s="77"/>
      <c r="BH218" s="77"/>
      <c r="BI218" s="77"/>
      <c r="BJ218" s="77"/>
      <c r="BK218" s="77"/>
      <c r="BL218" s="77"/>
      <c r="BM218" s="77"/>
      <c r="BN218" s="77"/>
      <c r="BO218" s="77"/>
      <c r="BP218" s="77"/>
      <c r="BQ218" s="77"/>
      <c r="BR218" s="77"/>
      <c r="BS218" s="77"/>
      <c r="BT218" s="77"/>
      <c r="BU218" s="77"/>
      <c r="BV218" s="77"/>
    </row>
    <row r="219" spans="1:74" ht="13" x14ac:dyDescent="0.3">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c r="AA219" s="77"/>
      <c r="AB219" s="77"/>
      <c r="AC219" s="77"/>
      <c r="AD219" s="77"/>
      <c r="AE219" s="77"/>
      <c r="AF219" s="77"/>
      <c r="AG219" s="77"/>
      <c r="AH219" s="77"/>
      <c r="AI219" s="77"/>
      <c r="AJ219" s="77"/>
      <c r="AK219" s="77"/>
      <c r="AL219" s="77"/>
      <c r="AM219" s="77"/>
      <c r="AN219" s="77"/>
      <c r="AO219" s="77"/>
      <c r="AP219" s="77"/>
      <c r="AQ219" s="77"/>
      <c r="AR219" s="77"/>
      <c r="AS219" s="77"/>
      <c r="AT219" s="77"/>
      <c r="AU219" s="77"/>
      <c r="AV219" s="77"/>
      <c r="AW219" s="77"/>
      <c r="AX219" s="77"/>
      <c r="AY219" s="77"/>
      <c r="AZ219" s="77"/>
      <c r="BA219" s="77"/>
      <c r="BB219" s="77"/>
      <c r="BC219" s="77"/>
      <c r="BD219" s="77"/>
      <c r="BE219" s="77"/>
      <c r="BF219" s="77"/>
      <c r="BG219" s="77"/>
      <c r="BH219" s="77"/>
      <c r="BI219" s="77"/>
      <c r="BJ219" s="77"/>
      <c r="BK219" s="77"/>
      <c r="BL219" s="77"/>
      <c r="BM219" s="77"/>
      <c r="BN219" s="77"/>
      <c r="BO219" s="77"/>
      <c r="BP219" s="77"/>
      <c r="BQ219" s="77"/>
      <c r="BR219" s="77"/>
      <c r="BS219" s="77"/>
      <c r="BT219" s="77"/>
      <c r="BU219" s="77"/>
      <c r="BV219" s="77"/>
    </row>
    <row r="220" spans="1:74" ht="13" x14ac:dyDescent="0.3">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c r="AK220" s="77"/>
      <c r="AL220" s="77"/>
      <c r="AM220" s="77"/>
      <c r="AN220" s="77"/>
      <c r="AO220" s="77"/>
      <c r="AP220" s="77"/>
      <c r="AQ220" s="77"/>
      <c r="AR220" s="77"/>
      <c r="AS220" s="77"/>
      <c r="AT220" s="77"/>
      <c r="AU220" s="77"/>
      <c r="AV220" s="77"/>
      <c r="AW220" s="77"/>
      <c r="AX220" s="77"/>
      <c r="AY220" s="77"/>
      <c r="AZ220" s="77"/>
      <c r="BA220" s="77"/>
      <c r="BB220" s="77"/>
      <c r="BC220" s="77"/>
      <c r="BD220" s="77"/>
      <c r="BE220" s="77"/>
      <c r="BF220" s="77"/>
      <c r="BG220" s="77"/>
      <c r="BH220" s="77"/>
      <c r="BI220" s="77"/>
      <c r="BJ220" s="77"/>
      <c r="BK220" s="77"/>
      <c r="BL220" s="77"/>
      <c r="BM220" s="77"/>
      <c r="BN220" s="77"/>
      <c r="BO220" s="77"/>
      <c r="BP220" s="77"/>
      <c r="BQ220" s="77"/>
      <c r="BR220" s="77"/>
      <c r="BS220" s="77"/>
      <c r="BT220" s="77"/>
      <c r="BU220" s="77"/>
      <c r="BV220" s="77"/>
    </row>
    <row r="221" spans="1:74" ht="13" x14ac:dyDescent="0.3">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c r="AK221" s="77"/>
      <c r="AL221" s="77"/>
      <c r="AM221" s="77"/>
      <c r="AN221" s="77"/>
      <c r="AO221" s="77"/>
      <c r="AP221" s="77"/>
      <c r="AQ221" s="77"/>
      <c r="AR221" s="77"/>
      <c r="AS221" s="77"/>
      <c r="AT221" s="77"/>
      <c r="AU221" s="77"/>
      <c r="AV221" s="77"/>
      <c r="AW221" s="77"/>
      <c r="AX221" s="77"/>
      <c r="AY221" s="77"/>
      <c r="AZ221" s="77"/>
      <c r="BA221" s="77"/>
      <c r="BB221" s="77"/>
      <c r="BC221" s="77"/>
      <c r="BD221" s="77"/>
      <c r="BE221" s="77"/>
      <c r="BF221" s="77"/>
      <c r="BG221" s="77"/>
      <c r="BH221" s="77"/>
      <c r="BI221" s="77"/>
      <c r="BJ221" s="77"/>
      <c r="BK221" s="77"/>
      <c r="BL221" s="77"/>
      <c r="BM221" s="77"/>
      <c r="BN221" s="77"/>
      <c r="BO221" s="77"/>
      <c r="BP221" s="77"/>
      <c r="BQ221" s="77"/>
      <c r="BR221" s="77"/>
      <c r="BS221" s="77"/>
      <c r="BT221" s="77"/>
      <c r="BU221" s="77"/>
      <c r="BV221" s="77"/>
    </row>
    <row r="222" spans="1:74" ht="13" x14ac:dyDescent="0.3">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c r="AA222" s="77"/>
      <c r="AB222" s="77"/>
      <c r="AC222" s="77"/>
      <c r="AD222" s="77"/>
      <c r="AE222" s="77"/>
      <c r="AF222" s="77"/>
      <c r="AG222" s="77"/>
      <c r="AH222" s="77"/>
      <c r="AI222" s="77"/>
      <c r="AJ222" s="77"/>
      <c r="AK222" s="77"/>
      <c r="AL222" s="77"/>
      <c r="AM222" s="77"/>
      <c r="AN222" s="77"/>
      <c r="AO222" s="77"/>
      <c r="AP222" s="77"/>
      <c r="AQ222" s="77"/>
      <c r="AR222" s="77"/>
      <c r="AS222" s="77"/>
      <c r="AT222" s="77"/>
      <c r="AU222" s="77"/>
      <c r="AV222" s="77"/>
      <c r="AW222" s="77"/>
      <c r="AX222" s="77"/>
      <c r="AY222" s="77"/>
      <c r="AZ222" s="77"/>
      <c r="BA222" s="77"/>
      <c r="BB222" s="77"/>
      <c r="BC222" s="77"/>
      <c r="BD222" s="77"/>
      <c r="BE222" s="77"/>
      <c r="BF222" s="77"/>
      <c r="BG222" s="77"/>
      <c r="BH222" s="77"/>
      <c r="BI222" s="77"/>
      <c r="BJ222" s="77"/>
      <c r="BK222" s="77"/>
      <c r="BL222" s="77"/>
      <c r="BM222" s="77"/>
      <c r="BN222" s="77"/>
      <c r="BO222" s="77"/>
      <c r="BP222" s="77"/>
      <c r="BQ222" s="77"/>
      <c r="BR222" s="77"/>
      <c r="BS222" s="77"/>
      <c r="BT222" s="77"/>
      <c r="BU222" s="77"/>
      <c r="BV222" s="77"/>
    </row>
    <row r="223" spans="1:74" ht="13" x14ac:dyDescent="0.3">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c r="AA223" s="77"/>
      <c r="AB223" s="77"/>
      <c r="AC223" s="77"/>
      <c r="AD223" s="77"/>
      <c r="AE223" s="77"/>
      <c r="AF223" s="77"/>
      <c r="AG223" s="77"/>
      <c r="AH223" s="77"/>
      <c r="AI223" s="77"/>
      <c r="AJ223" s="77"/>
      <c r="AK223" s="77"/>
      <c r="AL223" s="77"/>
      <c r="AM223" s="77"/>
      <c r="AN223" s="77"/>
      <c r="AO223" s="77"/>
      <c r="AP223" s="77"/>
      <c r="AQ223" s="77"/>
      <c r="AR223" s="77"/>
      <c r="AS223" s="77"/>
      <c r="AT223" s="77"/>
      <c r="AU223" s="77"/>
      <c r="AV223" s="77"/>
      <c r="AW223" s="77"/>
      <c r="AX223" s="77"/>
      <c r="AY223" s="77"/>
      <c r="AZ223" s="77"/>
      <c r="BA223" s="77"/>
      <c r="BB223" s="77"/>
      <c r="BC223" s="77"/>
      <c r="BD223" s="77"/>
      <c r="BE223" s="77"/>
      <c r="BF223" s="77"/>
      <c r="BG223" s="77"/>
      <c r="BH223" s="77"/>
      <c r="BI223" s="77"/>
      <c r="BJ223" s="77"/>
      <c r="BK223" s="77"/>
      <c r="BL223" s="77"/>
      <c r="BM223" s="77"/>
      <c r="BN223" s="77"/>
      <c r="BO223" s="77"/>
      <c r="BP223" s="77"/>
      <c r="BQ223" s="77"/>
      <c r="BR223" s="77"/>
      <c r="BS223" s="77"/>
      <c r="BT223" s="77"/>
      <c r="BU223" s="77"/>
      <c r="BV223" s="77"/>
    </row>
    <row r="224" spans="1:74" ht="13" x14ac:dyDescent="0.3">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c r="AA224" s="77"/>
      <c r="AB224" s="77"/>
      <c r="AC224" s="77"/>
      <c r="AD224" s="77"/>
      <c r="AE224" s="77"/>
      <c r="AF224" s="77"/>
      <c r="AG224" s="77"/>
      <c r="AH224" s="77"/>
      <c r="AI224" s="77"/>
      <c r="AJ224" s="77"/>
      <c r="AK224" s="77"/>
      <c r="AL224" s="77"/>
      <c r="AM224" s="77"/>
      <c r="AN224" s="77"/>
      <c r="AO224" s="77"/>
      <c r="AP224" s="77"/>
      <c r="AQ224" s="77"/>
      <c r="AR224" s="77"/>
      <c r="AS224" s="77"/>
      <c r="AT224" s="77"/>
      <c r="AU224" s="77"/>
      <c r="AV224" s="77"/>
      <c r="AW224" s="77"/>
      <c r="AX224" s="77"/>
      <c r="AY224" s="77"/>
      <c r="AZ224" s="77"/>
      <c r="BA224" s="77"/>
      <c r="BB224" s="77"/>
      <c r="BC224" s="77"/>
      <c r="BD224" s="77"/>
      <c r="BE224" s="77"/>
      <c r="BF224" s="77"/>
      <c r="BG224" s="77"/>
      <c r="BH224" s="77"/>
      <c r="BI224" s="77"/>
      <c r="BJ224" s="77"/>
      <c r="BK224" s="77"/>
      <c r="BL224" s="77"/>
      <c r="BM224" s="77"/>
      <c r="BN224" s="77"/>
      <c r="BO224" s="77"/>
      <c r="BP224" s="77"/>
      <c r="BQ224" s="77"/>
      <c r="BR224" s="77"/>
      <c r="BS224" s="77"/>
      <c r="BT224" s="77"/>
      <c r="BU224" s="77"/>
      <c r="BV224" s="77"/>
    </row>
    <row r="225" spans="1:74" ht="13" x14ac:dyDescent="0.3">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c r="AA225" s="77"/>
      <c r="AB225" s="77"/>
      <c r="AC225" s="77"/>
      <c r="AD225" s="77"/>
      <c r="AE225" s="77"/>
      <c r="AF225" s="77"/>
      <c r="AG225" s="77"/>
      <c r="AH225" s="77"/>
      <c r="AI225" s="77"/>
      <c r="AJ225" s="77"/>
      <c r="AK225" s="77"/>
      <c r="AL225" s="77"/>
      <c r="AM225" s="77"/>
      <c r="AN225" s="77"/>
      <c r="AO225" s="77"/>
      <c r="AP225" s="77"/>
      <c r="AQ225" s="77"/>
      <c r="AR225" s="77"/>
      <c r="AS225" s="77"/>
      <c r="AT225" s="77"/>
      <c r="AU225" s="77"/>
      <c r="AV225" s="77"/>
      <c r="AW225" s="77"/>
      <c r="AX225" s="77"/>
      <c r="AY225" s="77"/>
      <c r="AZ225" s="77"/>
      <c r="BA225" s="77"/>
      <c r="BB225" s="77"/>
      <c r="BC225" s="77"/>
      <c r="BD225" s="77"/>
      <c r="BE225" s="77"/>
      <c r="BF225" s="77"/>
      <c r="BG225" s="77"/>
      <c r="BH225" s="77"/>
      <c r="BI225" s="77"/>
      <c r="BJ225" s="77"/>
      <c r="BK225" s="77"/>
      <c r="BL225" s="77"/>
      <c r="BM225" s="77"/>
      <c r="BN225" s="77"/>
      <c r="BO225" s="77"/>
      <c r="BP225" s="77"/>
      <c r="BQ225" s="77"/>
      <c r="BR225" s="77"/>
      <c r="BS225" s="77"/>
      <c r="BT225" s="77"/>
      <c r="BU225" s="77"/>
      <c r="BV225" s="77"/>
    </row>
    <row r="226" spans="1:74" ht="13" x14ac:dyDescent="0.3">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c r="AA226" s="77"/>
      <c r="AB226" s="77"/>
      <c r="AC226" s="77"/>
      <c r="AD226" s="77"/>
      <c r="AE226" s="77"/>
      <c r="AF226" s="77"/>
      <c r="AG226" s="77"/>
      <c r="AH226" s="77"/>
      <c r="AI226" s="77"/>
      <c r="AJ226" s="77"/>
      <c r="AK226" s="77"/>
      <c r="AL226" s="77"/>
      <c r="AM226" s="77"/>
      <c r="AN226" s="77"/>
      <c r="AO226" s="77"/>
      <c r="AP226" s="77"/>
      <c r="AQ226" s="77"/>
      <c r="AR226" s="77"/>
      <c r="AS226" s="77"/>
      <c r="AT226" s="77"/>
      <c r="AU226" s="77"/>
      <c r="AV226" s="77"/>
      <c r="AW226" s="77"/>
      <c r="AX226" s="77"/>
      <c r="AY226" s="77"/>
      <c r="AZ226" s="77"/>
      <c r="BA226" s="77"/>
      <c r="BB226" s="77"/>
      <c r="BC226" s="77"/>
      <c r="BD226" s="77"/>
      <c r="BE226" s="77"/>
      <c r="BF226" s="77"/>
      <c r="BG226" s="77"/>
      <c r="BH226" s="77"/>
      <c r="BI226" s="77"/>
      <c r="BJ226" s="77"/>
      <c r="BK226" s="77"/>
      <c r="BL226" s="77"/>
      <c r="BM226" s="77"/>
      <c r="BN226" s="77"/>
      <c r="BO226" s="77"/>
      <c r="BP226" s="77"/>
      <c r="BQ226" s="77"/>
      <c r="BR226" s="77"/>
      <c r="BS226" s="77"/>
      <c r="BT226" s="77"/>
      <c r="BU226" s="77"/>
      <c r="BV226" s="77"/>
    </row>
    <row r="227" spans="1:74" ht="13" x14ac:dyDescent="0.3">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c r="AA227" s="77"/>
      <c r="AB227" s="77"/>
      <c r="AC227" s="77"/>
      <c r="AD227" s="77"/>
      <c r="AE227" s="77"/>
      <c r="AF227" s="77"/>
      <c r="AG227" s="77"/>
      <c r="AH227" s="77"/>
      <c r="AI227" s="77"/>
      <c r="AJ227" s="77"/>
      <c r="AK227" s="77"/>
      <c r="AL227" s="77"/>
      <c r="AM227" s="77"/>
      <c r="AN227" s="77"/>
      <c r="AO227" s="77"/>
      <c r="AP227" s="77"/>
      <c r="AQ227" s="77"/>
      <c r="AR227" s="77"/>
      <c r="AS227" s="77"/>
      <c r="AT227" s="77"/>
      <c r="AU227" s="77"/>
      <c r="AV227" s="77"/>
      <c r="AW227" s="77"/>
      <c r="AX227" s="77"/>
      <c r="AY227" s="77"/>
      <c r="AZ227" s="77"/>
      <c r="BA227" s="77"/>
      <c r="BB227" s="77"/>
      <c r="BC227" s="77"/>
      <c r="BD227" s="77"/>
      <c r="BE227" s="77"/>
      <c r="BF227" s="77"/>
      <c r="BG227" s="77"/>
      <c r="BH227" s="77"/>
      <c r="BI227" s="77"/>
      <c r="BJ227" s="77"/>
      <c r="BK227" s="77"/>
      <c r="BL227" s="77"/>
      <c r="BM227" s="77"/>
      <c r="BN227" s="77"/>
      <c r="BO227" s="77"/>
      <c r="BP227" s="77"/>
      <c r="BQ227" s="77"/>
      <c r="BR227" s="77"/>
      <c r="BS227" s="77"/>
      <c r="BT227" s="77"/>
      <c r="BU227" s="77"/>
      <c r="BV227" s="77"/>
    </row>
    <row r="228" spans="1:74" ht="13" x14ac:dyDescent="0.3">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c r="AA228" s="77"/>
      <c r="AB228" s="77"/>
      <c r="AC228" s="77"/>
      <c r="AD228" s="77"/>
      <c r="AE228" s="77"/>
      <c r="AF228" s="77"/>
      <c r="AG228" s="77"/>
      <c r="AH228" s="77"/>
      <c r="AI228" s="77"/>
      <c r="AJ228" s="77"/>
      <c r="AK228" s="77"/>
      <c r="AL228" s="77"/>
      <c r="AM228" s="77"/>
      <c r="AN228" s="77"/>
      <c r="AO228" s="77"/>
      <c r="AP228" s="77"/>
      <c r="AQ228" s="77"/>
      <c r="AR228" s="77"/>
      <c r="AS228" s="77"/>
      <c r="AT228" s="77"/>
      <c r="AU228" s="77"/>
      <c r="AV228" s="77"/>
      <c r="AW228" s="77"/>
      <c r="AX228" s="77"/>
      <c r="AY228" s="77"/>
      <c r="AZ228" s="77"/>
      <c r="BA228" s="77"/>
      <c r="BB228" s="77"/>
      <c r="BC228" s="77"/>
      <c r="BD228" s="77"/>
      <c r="BE228" s="77"/>
      <c r="BF228" s="77"/>
      <c r="BG228" s="77"/>
      <c r="BH228" s="77"/>
      <c r="BI228" s="77"/>
      <c r="BJ228" s="77"/>
      <c r="BK228" s="77"/>
      <c r="BL228" s="77"/>
      <c r="BM228" s="77"/>
      <c r="BN228" s="77"/>
      <c r="BO228" s="77"/>
      <c r="BP228" s="77"/>
      <c r="BQ228" s="77"/>
      <c r="BR228" s="77"/>
      <c r="BS228" s="77"/>
      <c r="BT228" s="77"/>
      <c r="BU228" s="77"/>
      <c r="BV228" s="77"/>
    </row>
    <row r="229" spans="1:74" ht="13" x14ac:dyDescent="0.3">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c r="AA229" s="77"/>
      <c r="AB229" s="77"/>
      <c r="AC229" s="77"/>
      <c r="AD229" s="77"/>
      <c r="AE229" s="77"/>
      <c r="AF229" s="77"/>
      <c r="AG229" s="77"/>
      <c r="AH229" s="77"/>
      <c r="AI229" s="77"/>
      <c r="AJ229" s="77"/>
      <c r="AK229" s="77"/>
      <c r="AL229" s="77"/>
      <c r="AM229" s="77"/>
      <c r="AN229" s="77"/>
      <c r="AO229" s="77"/>
      <c r="AP229" s="77"/>
      <c r="AQ229" s="77"/>
      <c r="AR229" s="77"/>
      <c r="AS229" s="77"/>
      <c r="AT229" s="77"/>
      <c r="AU229" s="77"/>
      <c r="AV229" s="77"/>
      <c r="AW229" s="77"/>
      <c r="AX229" s="77"/>
      <c r="AY229" s="77"/>
      <c r="AZ229" s="77"/>
      <c r="BA229" s="77"/>
      <c r="BB229" s="77"/>
      <c r="BC229" s="77"/>
      <c r="BD229" s="77"/>
      <c r="BE229" s="77"/>
      <c r="BF229" s="77"/>
      <c r="BG229" s="77"/>
      <c r="BH229" s="77"/>
      <c r="BI229" s="77"/>
      <c r="BJ229" s="77"/>
      <c r="BK229" s="77"/>
      <c r="BL229" s="77"/>
      <c r="BM229" s="77"/>
      <c r="BN229" s="77"/>
      <c r="BO229" s="77"/>
      <c r="BP229" s="77"/>
      <c r="BQ229" s="77"/>
      <c r="BR229" s="77"/>
      <c r="BS229" s="77"/>
      <c r="BT229" s="77"/>
      <c r="BU229" s="77"/>
      <c r="BV229" s="77"/>
    </row>
    <row r="230" spans="1:74" ht="13" x14ac:dyDescent="0.3">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c r="AA230" s="77"/>
      <c r="AB230" s="77"/>
      <c r="AC230" s="77"/>
      <c r="AD230" s="77"/>
      <c r="AE230" s="77"/>
      <c r="AF230" s="77"/>
      <c r="AG230" s="77"/>
      <c r="AH230" s="77"/>
      <c r="AI230" s="77"/>
      <c r="AJ230" s="77"/>
      <c r="AK230" s="77"/>
      <c r="AL230" s="77"/>
      <c r="AM230" s="77"/>
      <c r="AN230" s="77"/>
      <c r="AO230" s="77"/>
      <c r="AP230" s="77"/>
      <c r="AQ230" s="77"/>
      <c r="AR230" s="77"/>
      <c r="AS230" s="77"/>
      <c r="AT230" s="77"/>
      <c r="AU230" s="77"/>
      <c r="AV230" s="77"/>
      <c r="AW230" s="77"/>
      <c r="AX230" s="77"/>
      <c r="AY230" s="77"/>
      <c r="AZ230" s="77"/>
      <c r="BA230" s="77"/>
      <c r="BB230" s="77"/>
      <c r="BC230" s="77"/>
      <c r="BD230" s="77"/>
      <c r="BE230" s="77"/>
      <c r="BF230" s="77"/>
      <c r="BG230" s="77"/>
      <c r="BH230" s="77"/>
      <c r="BI230" s="77"/>
      <c r="BJ230" s="77"/>
      <c r="BK230" s="77"/>
      <c r="BL230" s="77"/>
      <c r="BM230" s="77"/>
      <c r="BN230" s="77"/>
      <c r="BO230" s="77"/>
      <c r="BP230" s="77"/>
      <c r="BQ230" s="77"/>
      <c r="BR230" s="77"/>
      <c r="BS230" s="77"/>
      <c r="BT230" s="77"/>
      <c r="BU230" s="77"/>
      <c r="BV230" s="77"/>
    </row>
    <row r="231" spans="1:74" ht="13" x14ac:dyDescent="0.3">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c r="AA231" s="77"/>
      <c r="AB231" s="77"/>
      <c r="AC231" s="77"/>
      <c r="AD231" s="77"/>
      <c r="AE231" s="77"/>
      <c r="AF231" s="77"/>
      <c r="AG231" s="77"/>
      <c r="AH231" s="77"/>
      <c r="AI231" s="77"/>
      <c r="AJ231" s="77"/>
      <c r="AK231" s="77"/>
      <c r="AL231" s="77"/>
      <c r="AM231" s="77"/>
      <c r="AN231" s="77"/>
      <c r="AO231" s="77"/>
      <c r="AP231" s="77"/>
      <c r="AQ231" s="77"/>
      <c r="AR231" s="77"/>
      <c r="AS231" s="77"/>
      <c r="AT231" s="77"/>
      <c r="AU231" s="77"/>
      <c r="AV231" s="77"/>
      <c r="AW231" s="77"/>
      <c r="AX231" s="77"/>
      <c r="AY231" s="77"/>
      <c r="AZ231" s="77"/>
      <c r="BA231" s="77"/>
      <c r="BB231" s="77"/>
      <c r="BC231" s="77"/>
      <c r="BD231" s="77"/>
      <c r="BE231" s="77"/>
      <c r="BF231" s="77"/>
      <c r="BG231" s="77"/>
      <c r="BH231" s="77"/>
      <c r="BI231" s="77"/>
      <c r="BJ231" s="77"/>
      <c r="BK231" s="77"/>
      <c r="BL231" s="77"/>
      <c r="BM231" s="77"/>
      <c r="BN231" s="77"/>
      <c r="BO231" s="77"/>
      <c r="BP231" s="77"/>
      <c r="BQ231" s="77"/>
      <c r="BR231" s="77"/>
      <c r="BS231" s="77"/>
      <c r="BT231" s="77"/>
      <c r="BU231" s="77"/>
      <c r="BV231" s="77"/>
    </row>
    <row r="232" spans="1:74" ht="13" x14ac:dyDescent="0.3">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c r="AA232" s="77"/>
      <c r="AB232" s="77"/>
      <c r="AC232" s="77"/>
      <c r="AD232" s="77"/>
      <c r="AE232" s="77"/>
      <c r="AF232" s="77"/>
      <c r="AG232" s="77"/>
      <c r="AH232" s="77"/>
      <c r="AI232" s="77"/>
      <c r="AJ232" s="77"/>
      <c r="AK232" s="77"/>
      <c r="AL232" s="77"/>
      <c r="AM232" s="77"/>
      <c r="AN232" s="77"/>
      <c r="AO232" s="77"/>
      <c r="AP232" s="77"/>
      <c r="AQ232" s="77"/>
      <c r="AR232" s="77"/>
      <c r="AS232" s="77"/>
      <c r="AT232" s="77"/>
      <c r="AU232" s="77"/>
      <c r="AV232" s="77"/>
      <c r="AW232" s="77"/>
      <c r="AX232" s="77"/>
      <c r="AY232" s="77"/>
      <c r="AZ232" s="77"/>
      <c r="BA232" s="77"/>
      <c r="BB232" s="77"/>
      <c r="BC232" s="77"/>
      <c r="BD232" s="77"/>
      <c r="BE232" s="77"/>
      <c r="BF232" s="77"/>
      <c r="BG232" s="77"/>
      <c r="BH232" s="77"/>
      <c r="BI232" s="77"/>
      <c r="BJ232" s="77"/>
      <c r="BK232" s="77"/>
      <c r="BL232" s="77"/>
      <c r="BM232" s="77"/>
      <c r="BN232" s="77"/>
      <c r="BO232" s="77"/>
      <c r="BP232" s="77"/>
      <c r="BQ232" s="77"/>
      <c r="BR232" s="77"/>
      <c r="BS232" s="77"/>
      <c r="BT232" s="77"/>
      <c r="BU232" s="77"/>
      <c r="BV232" s="77"/>
    </row>
    <row r="233" spans="1:74" ht="13" x14ac:dyDescent="0.3">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c r="AA233" s="77"/>
      <c r="AB233" s="77"/>
      <c r="AC233" s="77"/>
      <c r="AD233" s="77"/>
      <c r="AE233" s="77"/>
      <c r="AF233" s="77"/>
      <c r="AG233" s="77"/>
      <c r="AH233" s="77"/>
      <c r="AI233" s="77"/>
      <c r="AJ233" s="77"/>
      <c r="AK233" s="77"/>
      <c r="AL233" s="77"/>
      <c r="AM233" s="77"/>
      <c r="AN233" s="77"/>
      <c r="AO233" s="77"/>
      <c r="AP233" s="77"/>
      <c r="AQ233" s="77"/>
      <c r="AR233" s="77"/>
      <c r="AS233" s="77"/>
      <c r="AT233" s="77"/>
      <c r="AU233" s="77"/>
      <c r="AV233" s="77"/>
      <c r="AW233" s="77"/>
      <c r="AX233" s="77"/>
      <c r="AY233" s="77"/>
      <c r="AZ233" s="77"/>
      <c r="BA233" s="77"/>
      <c r="BB233" s="77"/>
      <c r="BC233" s="77"/>
      <c r="BD233" s="77"/>
      <c r="BE233" s="77"/>
      <c r="BF233" s="77"/>
      <c r="BG233" s="77"/>
      <c r="BH233" s="77"/>
      <c r="BI233" s="77"/>
      <c r="BJ233" s="77"/>
      <c r="BK233" s="77"/>
      <c r="BL233" s="77"/>
      <c r="BM233" s="77"/>
      <c r="BN233" s="77"/>
      <c r="BO233" s="77"/>
      <c r="BP233" s="77"/>
      <c r="BQ233" s="77"/>
      <c r="BR233" s="77"/>
      <c r="BS233" s="77"/>
      <c r="BT233" s="77"/>
      <c r="BU233" s="77"/>
      <c r="BV233" s="77"/>
    </row>
    <row r="234" spans="1:74" ht="13" x14ac:dyDescent="0.3">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c r="AA234" s="77"/>
      <c r="AB234" s="77"/>
      <c r="AC234" s="77"/>
      <c r="AD234" s="77"/>
      <c r="AE234" s="77"/>
      <c r="AF234" s="77"/>
      <c r="AG234" s="77"/>
      <c r="AH234" s="77"/>
      <c r="AI234" s="77"/>
      <c r="AJ234" s="77"/>
      <c r="AK234" s="77"/>
      <c r="AL234" s="77"/>
      <c r="AM234" s="77"/>
      <c r="AN234" s="77"/>
      <c r="AO234" s="77"/>
      <c r="AP234" s="77"/>
      <c r="AQ234" s="77"/>
      <c r="AR234" s="77"/>
      <c r="AS234" s="77"/>
      <c r="AT234" s="77"/>
      <c r="AU234" s="77"/>
      <c r="AV234" s="77"/>
      <c r="AW234" s="77"/>
      <c r="AX234" s="77"/>
      <c r="AY234" s="77"/>
      <c r="AZ234" s="77"/>
      <c r="BA234" s="77"/>
      <c r="BB234" s="77"/>
      <c r="BC234" s="77"/>
      <c r="BD234" s="77"/>
      <c r="BE234" s="77"/>
      <c r="BF234" s="77"/>
      <c r="BG234" s="77"/>
      <c r="BH234" s="77"/>
      <c r="BI234" s="77"/>
      <c r="BJ234" s="77"/>
      <c r="BK234" s="77"/>
      <c r="BL234" s="77"/>
      <c r="BM234" s="77"/>
      <c r="BN234" s="77"/>
      <c r="BO234" s="77"/>
      <c r="BP234" s="77"/>
      <c r="BQ234" s="77"/>
      <c r="BR234" s="77"/>
      <c r="BS234" s="77"/>
      <c r="BT234" s="77"/>
      <c r="BU234" s="77"/>
      <c r="BV234" s="77"/>
    </row>
    <row r="235" spans="1:74" ht="13" x14ac:dyDescent="0.3">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c r="AA235" s="77"/>
      <c r="AB235" s="77"/>
      <c r="AC235" s="77"/>
      <c r="AD235" s="77"/>
      <c r="AE235" s="77"/>
      <c r="AF235" s="77"/>
      <c r="AG235" s="77"/>
      <c r="AH235" s="77"/>
      <c r="AI235" s="77"/>
      <c r="AJ235" s="77"/>
      <c r="AK235" s="77"/>
      <c r="AL235" s="77"/>
      <c r="AM235" s="77"/>
      <c r="AN235" s="77"/>
      <c r="AO235" s="77"/>
      <c r="AP235" s="77"/>
      <c r="AQ235" s="77"/>
      <c r="AR235" s="77"/>
      <c r="AS235" s="77"/>
      <c r="AT235" s="77"/>
      <c r="AU235" s="77"/>
      <c r="AV235" s="77"/>
      <c r="AW235" s="77"/>
      <c r="AX235" s="77"/>
      <c r="AY235" s="77"/>
      <c r="AZ235" s="77"/>
      <c r="BA235" s="77"/>
      <c r="BB235" s="77"/>
      <c r="BC235" s="77"/>
      <c r="BD235" s="77"/>
      <c r="BE235" s="77"/>
      <c r="BF235" s="77"/>
      <c r="BG235" s="77"/>
      <c r="BH235" s="77"/>
      <c r="BI235" s="77"/>
      <c r="BJ235" s="77"/>
      <c r="BK235" s="77"/>
      <c r="BL235" s="77"/>
      <c r="BM235" s="77"/>
      <c r="BN235" s="77"/>
      <c r="BO235" s="77"/>
      <c r="BP235" s="77"/>
      <c r="BQ235" s="77"/>
      <c r="BR235" s="77"/>
      <c r="BS235" s="77"/>
      <c r="BT235" s="77"/>
      <c r="BU235" s="77"/>
      <c r="BV235" s="77"/>
    </row>
    <row r="236" spans="1:74" ht="13" x14ac:dyDescent="0.3">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c r="AA236" s="77"/>
      <c r="AB236" s="77"/>
      <c r="AC236" s="77"/>
      <c r="AD236" s="77"/>
      <c r="AE236" s="77"/>
      <c r="AF236" s="77"/>
      <c r="AG236" s="77"/>
      <c r="AH236" s="77"/>
      <c r="AI236" s="77"/>
      <c r="AJ236" s="77"/>
      <c r="AK236" s="77"/>
      <c r="AL236" s="77"/>
      <c r="AM236" s="77"/>
      <c r="AN236" s="77"/>
      <c r="AO236" s="77"/>
      <c r="AP236" s="77"/>
      <c r="AQ236" s="77"/>
      <c r="AR236" s="77"/>
      <c r="AS236" s="77"/>
      <c r="AT236" s="77"/>
      <c r="AU236" s="77"/>
      <c r="AV236" s="77"/>
      <c r="AW236" s="77"/>
      <c r="AX236" s="77"/>
      <c r="AY236" s="77"/>
      <c r="AZ236" s="77"/>
      <c r="BA236" s="77"/>
      <c r="BB236" s="77"/>
      <c r="BC236" s="77"/>
      <c r="BD236" s="77"/>
      <c r="BE236" s="77"/>
      <c r="BF236" s="77"/>
      <c r="BG236" s="77"/>
      <c r="BH236" s="77"/>
      <c r="BI236" s="77"/>
      <c r="BJ236" s="77"/>
      <c r="BK236" s="77"/>
      <c r="BL236" s="77"/>
      <c r="BM236" s="77"/>
      <c r="BN236" s="77"/>
      <c r="BO236" s="77"/>
      <c r="BP236" s="77"/>
      <c r="BQ236" s="77"/>
      <c r="BR236" s="77"/>
      <c r="BS236" s="77"/>
      <c r="BT236" s="77"/>
      <c r="BU236" s="77"/>
      <c r="BV236" s="77"/>
    </row>
    <row r="237" spans="1:74" ht="13" x14ac:dyDescent="0.3">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c r="AK237" s="77"/>
      <c r="AL237" s="77"/>
      <c r="AM237" s="77"/>
      <c r="AN237" s="77"/>
      <c r="AO237" s="77"/>
      <c r="AP237" s="77"/>
      <c r="AQ237" s="77"/>
      <c r="AR237" s="77"/>
      <c r="AS237" s="77"/>
      <c r="AT237" s="77"/>
      <c r="AU237" s="77"/>
      <c r="AV237" s="77"/>
      <c r="AW237" s="77"/>
      <c r="AX237" s="77"/>
      <c r="AY237" s="77"/>
      <c r="AZ237" s="77"/>
      <c r="BA237" s="77"/>
      <c r="BB237" s="77"/>
      <c r="BC237" s="77"/>
      <c r="BD237" s="77"/>
      <c r="BE237" s="77"/>
      <c r="BF237" s="77"/>
      <c r="BG237" s="77"/>
      <c r="BH237" s="77"/>
      <c r="BI237" s="77"/>
      <c r="BJ237" s="77"/>
      <c r="BK237" s="77"/>
      <c r="BL237" s="77"/>
      <c r="BM237" s="77"/>
      <c r="BN237" s="77"/>
      <c r="BO237" s="77"/>
      <c r="BP237" s="77"/>
      <c r="BQ237" s="77"/>
      <c r="BR237" s="77"/>
      <c r="BS237" s="77"/>
      <c r="BT237" s="77"/>
      <c r="BU237" s="77"/>
      <c r="BV237" s="77"/>
    </row>
    <row r="238" spans="1:74" ht="13" x14ac:dyDescent="0.3">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c r="AA238" s="77"/>
      <c r="AB238" s="77"/>
      <c r="AC238" s="77"/>
      <c r="AD238" s="77"/>
      <c r="AE238" s="77"/>
      <c r="AF238" s="77"/>
      <c r="AG238" s="77"/>
      <c r="AH238" s="77"/>
      <c r="AI238" s="77"/>
      <c r="AJ238" s="77"/>
    </row>
    <row r="239" spans="1:74" ht="13" x14ac:dyDescent="0.3">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row>
    <row r="240" spans="1:74" ht="13" x14ac:dyDescent="0.3">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row>
    <row r="241" spans="1:36" ht="13" x14ac:dyDescent="0.3">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c r="AA241" s="77"/>
      <c r="AB241" s="77"/>
      <c r="AC241" s="77"/>
      <c r="AD241" s="77"/>
      <c r="AE241" s="77"/>
      <c r="AF241" s="77"/>
      <c r="AG241" s="77"/>
      <c r="AH241" s="77"/>
      <c r="AI241" s="77"/>
      <c r="AJ241" s="77"/>
    </row>
    <row r="242" spans="1:36" ht="13" x14ac:dyDescent="0.3">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c r="AA242" s="77"/>
      <c r="AB242" s="77"/>
      <c r="AC242" s="77"/>
      <c r="AD242" s="77"/>
      <c r="AE242" s="77"/>
      <c r="AF242" s="77"/>
      <c r="AG242" s="77"/>
      <c r="AH242" s="77"/>
      <c r="AI242" s="77"/>
      <c r="AJ242" s="77"/>
    </row>
    <row r="243" spans="1:36" ht="13" x14ac:dyDescent="0.3">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row>
    <row r="244" spans="1:36" ht="13" x14ac:dyDescent="0.3">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36" ht="13" x14ac:dyDescent="0.3">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c r="AA245" s="77"/>
      <c r="AB245" s="77"/>
      <c r="AC245" s="77"/>
      <c r="AD245" s="77"/>
      <c r="AE245" s="77"/>
      <c r="AF245" s="77"/>
      <c r="AG245" s="77"/>
      <c r="AH245" s="77"/>
      <c r="AI245" s="77"/>
      <c r="AJ245" s="77"/>
    </row>
    <row r="246" spans="1:36" ht="13" x14ac:dyDescent="0.3">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row>
    <row r="247" spans="1:36" ht="13" x14ac:dyDescent="0.3">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36" ht="13" x14ac:dyDescent="0.3">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row>
  </sheetData>
  <hyperlinks>
    <hyperlink ref="A22" r:id="rId1" xr:uid="{9AF5D0C6-B2A0-4B35-A44C-EDCD3B3D9C01}"/>
    <hyperlink ref="A54" r:id="rId2" xr:uid="{E0B37667-E23E-41B3-BE62-66AF82E4E6CD}"/>
    <hyperlink ref="C95"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723DB-2991-409B-9131-01FB036D88D8}">
  <sheetPr>
    <tabColor theme="3"/>
  </sheetPr>
  <dimension ref="A1:AG22"/>
  <sheetViews>
    <sheetView workbookViewId="0">
      <selection activeCell="B22" sqref="B22:AE22"/>
    </sheetView>
  </sheetViews>
  <sheetFormatPr defaultColWidth="9.26953125" defaultRowHeight="14.5" x14ac:dyDescent="0.35"/>
  <cols>
    <col min="1" max="1" width="26.54296875" customWidth="1"/>
    <col min="2" max="2" width="11.7265625" bestFit="1" customWidth="1"/>
  </cols>
  <sheetData>
    <row r="1" spans="1:33" x14ac:dyDescent="0.3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3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35">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3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3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3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3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3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3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3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3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3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3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3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3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3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35">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35">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35">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35">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35">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35">
      <c r="A22" s="123" t="s">
        <v>748</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E6F9E-81C0-4DE5-9847-29C44A34930A}">
  <sheetPr>
    <tabColor theme="3"/>
  </sheetPr>
  <dimension ref="A1:AG22"/>
  <sheetViews>
    <sheetView workbookViewId="0">
      <selection activeCell="B22" sqref="B22:AE22"/>
    </sheetView>
  </sheetViews>
  <sheetFormatPr defaultColWidth="9.26953125" defaultRowHeight="14.5" x14ac:dyDescent="0.35"/>
  <cols>
    <col min="1" max="1" width="26.54296875" customWidth="1"/>
    <col min="2" max="2" width="11.7265625" bestFit="1" customWidth="1"/>
  </cols>
  <sheetData>
    <row r="1" spans="1:33" x14ac:dyDescent="0.3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3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35">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3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3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3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3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3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3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3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3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3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3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3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3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3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35">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35">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35">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35">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35">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35">
      <c r="A22" s="123" t="s">
        <v>748</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C4248-861F-49F4-8DB5-15FE642CF9FE}">
  <sheetPr>
    <tabColor theme="3"/>
  </sheetPr>
  <dimension ref="A1:AG22"/>
  <sheetViews>
    <sheetView workbookViewId="0">
      <selection activeCell="F22" sqref="F22"/>
    </sheetView>
  </sheetViews>
  <sheetFormatPr defaultColWidth="9.26953125" defaultRowHeight="14.5" x14ac:dyDescent="0.35"/>
  <cols>
    <col min="1" max="1" width="26.54296875" customWidth="1"/>
    <col min="2" max="2" width="11.7265625" bestFit="1" customWidth="1"/>
  </cols>
  <sheetData>
    <row r="1" spans="1:33" x14ac:dyDescent="0.3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3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35">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3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3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3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3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3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3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3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3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3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3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3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3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3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35">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35">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35">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35">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35">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35">
      <c r="A22" s="123" t="s">
        <v>748</v>
      </c>
      <c r="B22" s="5">
        <f>'Inflation Reduction Act - Hydgn'!B37</f>
        <v>0</v>
      </c>
      <c r="C22" s="5">
        <f>'Inflation Reduction Act - Hydgn'!C37</f>
        <v>0</v>
      </c>
      <c r="D22" s="5">
        <f>'Inflation Reduction Act - Hydgn'!D37</f>
        <v>0</v>
      </c>
      <c r="E22" s="5">
        <f>'Inflation Reduction Act - Hydgn'!E37</f>
        <v>0</v>
      </c>
      <c r="F22" s="5">
        <f>'Inflation Reduction Act - Hydgn'!F37</f>
        <v>1.9313263144428932E-6</v>
      </c>
      <c r="G22" s="5">
        <f>'Inflation Reduction Act - Hydgn'!G37</f>
        <v>3.8626526288857864E-6</v>
      </c>
      <c r="H22" s="5">
        <f>'Inflation Reduction Act - Hydgn'!H37</f>
        <v>5.7939789433286796E-6</v>
      </c>
      <c r="I22" s="5">
        <f>'Inflation Reduction Act - Hydgn'!I37</f>
        <v>7.7253052577715728E-6</v>
      </c>
      <c r="J22" s="5">
        <f>'Inflation Reduction Act - Hydgn'!J37</f>
        <v>9.656631572214466E-6</v>
      </c>
      <c r="K22" s="5">
        <f>'Inflation Reduction Act - Hydgn'!K37</f>
        <v>1.1587957886657359E-5</v>
      </c>
      <c r="L22" s="5">
        <f>'Inflation Reduction Act - Hydgn'!L37</f>
        <v>1.3519284201100254E-5</v>
      </c>
      <c r="M22" s="5">
        <f>'Inflation Reduction Act - Hydgn'!M37</f>
        <v>1.5450610515543146E-5</v>
      </c>
      <c r="N22" s="5">
        <f>'Inflation Reduction Act - Hydgn'!N37</f>
        <v>1.5450610515543146E-5</v>
      </c>
      <c r="O22" s="5">
        <f>'Inflation Reduction Act - Hydgn'!O37</f>
        <v>1.5450610515543146E-5</v>
      </c>
      <c r="P22" s="5">
        <f>'Inflation Reduction Act - Hydgn'!P37</f>
        <v>1.3519284201100252E-5</v>
      </c>
      <c r="Q22" s="5">
        <f>'Inflation Reduction Act - Hydgn'!Q37</f>
        <v>1.1587957886657359E-5</v>
      </c>
      <c r="R22" s="5">
        <f>'Inflation Reduction Act - Hydgn'!R37</f>
        <v>9.656631572214466E-6</v>
      </c>
      <c r="S22" s="5">
        <f>'Inflation Reduction Act - Hydgn'!S37</f>
        <v>7.7253052577715728E-6</v>
      </c>
      <c r="T22" s="5">
        <f>'Inflation Reduction Act - Hydgn'!T37</f>
        <v>5.7939789433286796E-6</v>
      </c>
      <c r="U22" s="5">
        <f>'Inflation Reduction Act - Hydgn'!U37</f>
        <v>3.8626526288857864E-6</v>
      </c>
      <c r="V22" s="5">
        <f>'Inflation Reduction Act - Hydgn'!V37</f>
        <v>1.9313263144428915E-6</v>
      </c>
      <c r="W22" s="5">
        <f>'Inflation Reduction Act - Hydgn'!W37</f>
        <v>0</v>
      </c>
      <c r="X22" s="5">
        <f>'Inflation Reduction Act - Hydgn'!X37</f>
        <v>0</v>
      </c>
      <c r="Y22" s="5">
        <f>'Inflation Reduction Act - Hydgn'!Y37</f>
        <v>0</v>
      </c>
      <c r="Z22" s="5">
        <f>'Inflation Reduction Act - Hydgn'!Z37</f>
        <v>0</v>
      </c>
      <c r="AA22" s="5">
        <f>'Inflation Reduction Act - Hydgn'!AA37</f>
        <v>0</v>
      </c>
      <c r="AB22" s="5">
        <f>'Inflation Reduction Act - Hydgn'!AB37</f>
        <v>0</v>
      </c>
      <c r="AC22" s="5">
        <f>'Inflation Reduction Act - Hydgn'!AC37</f>
        <v>0</v>
      </c>
      <c r="AD22" s="5">
        <f>'Inflation Reduction Act - Hydgn'!AD37</f>
        <v>0</v>
      </c>
      <c r="AE22" s="5">
        <f>'Inflation Reduction Act - Hydgn'!AE37</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8C60C-0239-4D3C-A2FA-087F799E20DF}">
  <sheetPr>
    <tabColor theme="3"/>
  </sheetPr>
  <dimension ref="A1:AG22"/>
  <sheetViews>
    <sheetView workbookViewId="0">
      <selection activeCell="B22" sqref="B22:AE22"/>
    </sheetView>
  </sheetViews>
  <sheetFormatPr defaultColWidth="9.26953125" defaultRowHeight="14.5" x14ac:dyDescent="0.35"/>
  <cols>
    <col min="1" max="1" width="26.54296875" customWidth="1"/>
    <col min="2" max="2" width="11.7265625" bestFit="1" customWidth="1"/>
  </cols>
  <sheetData>
    <row r="1" spans="1:33" x14ac:dyDescent="0.3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3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35">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3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3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3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3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3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3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3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3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3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3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3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3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3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35">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35">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35">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35">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35">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35">
      <c r="A22" s="123" t="s">
        <v>748</v>
      </c>
      <c r="B22" s="5">
        <f>'BS-BSfTFpEUP-industry'!B22</f>
        <v>0</v>
      </c>
      <c r="C22" s="5">
        <f>'BS-BSfTFpEUP-industry'!C22</f>
        <v>0</v>
      </c>
      <c r="D22" s="5">
        <f>'BS-BSfTFpEUP-industry'!D22</f>
        <v>0</v>
      </c>
      <c r="E22" s="5">
        <f>'BS-BSfTFpEUP-industry'!E22</f>
        <v>0</v>
      </c>
      <c r="F22" s="5">
        <f>'BS-BSfTFpEUP-industry'!F22</f>
        <v>1.9313263144428932E-6</v>
      </c>
      <c r="G22" s="5">
        <f>'BS-BSfTFpEUP-industry'!G22</f>
        <v>3.8626526288857864E-6</v>
      </c>
      <c r="H22" s="5">
        <f>'BS-BSfTFpEUP-industry'!H22</f>
        <v>5.7939789433286796E-6</v>
      </c>
      <c r="I22" s="5">
        <f>'BS-BSfTFpEUP-industry'!I22</f>
        <v>7.7253052577715728E-6</v>
      </c>
      <c r="J22" s="5">
        <f>'BS-BSfTFpEUP-industry'!J22</f>
        <v>9.656631572214466E-6</v>
      </c>
      <c r="K22" s="5">
        <f>'BS-BSfTFpEUP-industry'!K22</f>
        <v>1.1587957886657359E-5</v>
      </c>
      <c r="L22" s="5">
        <f>'BS-BSfTFpEUP-industry'!L22</f>
        <v>1.3519284201100254E-5</v>
      </c>
      <c r="M22" s="5">
        <f>'BS-BSfTFpEUP-industry'!M22</f>
        <v>1.5450610515543146E-5</v>
      </c>
      <c r="N22" s="5">
        <f>'BS-BSfTFpEUP-industry'!N22</f>
        <v>1.5450610515543146E-5</v>
      </c>
      <c r="O22" s="5">
        <f>'BS-BSfTFpEUP-industry'!O22</f>
        <v>1.5450610515543146E-5</v>
      </c>
      <c r="P22" s="5">
        <f>'BS-BSfTFpEUP-industry'!P22</f>
        <v>1.3519284201100252E-5</v>
      </c>
      <c r="Q22" s="5">
        <f>'BS-BSfTFpEUP-industry'!Q22</f>
        <v>1.1587957886657359E-5</v>
      </c>
      <c r="R22" s="5">
        <f>'BS-BSfTFpEUP-industry'!R22</f>
        <v>9.656631572214466E-6</v>
      </c>
      <c r="S22" s="5">
        <f>'BS-BSfTFpEUP-industry'!S22</f>
        <v>7.7253052577715728E-6</v>
      </c>
      <c r="T22" s="5">
        <f>'BS-BSfTFpEUP-industry'!T22</f>
        <v>5.7939789433286796E-6</v>
      </c>
      <c r="U22" s="5">
        <f>'BS-BSfTFpEUP-industry'!U22</f>
        <v>3.8626526288857864E-6</v>
      </c>
      <c r="V22" s="5">
        <f>'BS-BSfTFpEUP-industry'!V22</f>
        <v>1.9313263144428915E-6</v>
      </c>
      <c r="W22" s="5">
        <f>'BS-BSfTFpEUP-industry'!W22</f>
        <v>0</v>
      </c>
      <c r="X22" s="5">
        <f>'BS-BSfTFpEUP-industry'!X22</f>
        <v>0</v>
      </c>
      <c r="Y22" s="5">
        <f>'BS-BSfTFpEUP-industry'!Y22</f>
        <v>0</v>
      </c>
      <c r="Z22" s="5">
        <f>'BS-BSfTFpEUP-industry'!Z22</f>
        <v>0</v>
      </c>
      <c r="AA22" s="5">
        <f>'BS-BSfTFpEUP-industry'!AA22</f>
        <v>0</v>
      </c>
      <c r="AB22" s="5">
        <f>'BS-BSfTFpEUP-industry'!AB22</f>
        <v>0</v>
      </c>
      <c r="AC22" s="5">
        <f>'BS-BSfTFpEUP-industry'!AC22</f>
        <v>0</v>
      </c>
      <c r="AD22" s="5">
        <f>'BS-BSfTFpEUP-industry'!AD22</f>
        <v>0</v>
      </c>
      <c r="AE22" s="5">
        <f>'BS-BSfTFpEUP-industry'!AE22</f>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50F6C-5E34-483F-A322-3285460E0B93}">
  <sheetPr>
    <tabColor theme="3"/>
  </sheetPr>
  <dimension ref="A1:AG22"/>
  <sheetViews>
    <sheetView workbookViewId="0">
      <selection activeCell="B22" sqref="B22:AE22"/>
    </sheetView>
  </sheetViews>
  <sheetFormatPr defaultColWidth="9.26953125" defaultRowHeight="14.5" x14ac:dyDescent="0.35"/>
  <cols>
    <col min="1" max="1" width="26.54296875" customWidth="1"/>
    <col min="2" max="2" width="11.7265625" bestFit="1" customWidth="1"/>
  </cols>
  <sheetData>
    <row r="1" spans="1:33" x14ac:dyDescent="0.3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3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35">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3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3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3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3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3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3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3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3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3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3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3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3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3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35">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35">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35">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35">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35">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35">
      <c r="A22" s="123" t="s">
        <v>748</v>
      </c>
      <c r="B22" s="5">
        <f>'BS-BSfTFpEUP-industry'!B22</f>
        <v>0</v>
      </c>
      <c r="C22" s="5">
        <f>'BS-BSfTFpEUP-industry'!C22</f>
        <v>0</v>
      </c>
      <c r="D22" s="5">
        <f>'BS-BSfTFpEUP-industry'!D22</f>
        <v>0</v>
      </c>
      <c r="E22" s="5">
        <f>'BS-BSfTFpEUP-industry'!E22</f>
        <v>0</v>
      </c>
      <c r="F22" s="5">
        <f>'BS-BSfTFpEUP-industry'!F22</f>
        <v>1.9313263144428932E-6</v>
      </c>
      <c r="G22" s="5">
        <f>'BS-BSfTFpEUP-industry'!G22</f>
        <v>3.8626526288857864E-6</v>
      </c>
      <c r="H22" s="5">
        <f>'BS-BSfTFpEUP-industry'!H22</f>
        <v>5.7939789433286796E-6</v>
      </c>
      <c r="I22" s="5">
        <f>'BS-BSfTFpEUP-industry'!I22</f>
        <v>7.7253052577715728E-6</v>
      </c>
      <c r="J22" s="5">
        <f>'BS-BSfTFpEUP-industry'!J22</f>
        <v>9.656631572214466E-6</v>
      </c>
      <c r="K22" s="5">
        <f>'BS-BSfTFpEUP-industry'!K22</f>
        <v>1.1587957886657359E-5</v>
      </c>
      <c r="L22" s="5">
        <f>'BS-BSfTFpEUP-industry'!L22</f>
        <v>1.3519284201100254E-5</v>
      </c>
      <c r="M22" s="5">
        <f>'BS-BSfTFpEUP-industry'!M22</f>
        <v>1.5450610515543146E-5</v>
      </c>
      <c r="N22" s="5">
        <f>'BS-BSfTFpEUP-industry'!N22</f>
        <v>1.5450610515543146E-5</v>
      </c>
      <c r="O22" s="5">
        <f>'BS-BSfTFpEUP-industry'!O22</f>
        <v>1.5450610515543146E-5</v>
      </c>
      <c r="P22" s="5">
        <f>'BS-BSfTFpEUP-industry'!P22</f>
        <v>1.3519284201100252E-5</v>
      </c>
      <c r="Q22" s="5">
        <f>'BS-BSfTFpEUP-industry'!Q22</f>
        <v>1.1587957886657359E-5</v>
      </c>
      <c r="R22" s="5">
        <f>'BS-BSfTFpEUP-industry'!R22</f>
        <v>9.656631572214466E-6</v>
      </c>
      <c r="S22" s="5">
        <f>'BS-BSfTFpEUP-industry'!S22</f>
        <v>7.7253052577715728E-6</v>
      </c>
      <c r="T22" s="5">
        <f>'BS-BSfTFpEUP-industry'!T22</f>
        <v>5.7939789433286796E-6</v>
      </c>
      <c r="U22" s="5">
        <f>'BS-BSfTFpEUP-industry'!U22</f>
        <v>3.8626526288857864E-6</v>
      </c>
      <c r="V22" s="5">
        <f>'BS-BSfTFpEUP-industry'!V22</f>
        <v>1.9313263144428915E-6</v>
      </c>
      <c r="W22" s="5">
        <f>'BS-BSfTFpEUP-industry'!W22</f>
        <v>0</v>
      </c>
      <c r="X22" s="5">
        <f>'BS-BSfTFpEUP-industry'!X22</f>
        <v>0</v>
      </c>
      <c r="Y22" s="5">
        <f>'BS-BSfTFpEUP-industry'!Y22</f>
        <v>0</v>
      </c>
      <c r="Z22" s="5">
        <f>'BS-BSfTFpEUP-industry'!Z22</f>
        <v>0</v>
      </c>
      <c r="AA22" s="5">
        <f>'BS-BSfTFpEUP-industry'!AA22</f>
        <v>0</v>
      </c>
      <c r="AB22" s="5">
        <f>'BS-BSfTFpEUP-industry'!AB22</f>
        <v>0</v>
      </c>
      <c r="AC22" s="5">
        <f>'BS-BSfTFpEUP-industry'!AC22</f>
        <v>0</v>
      </c>
      <c r="AD22" s="5">
        <f>'BS-BSfTFpEUP-industry'!AD22</f>
        <v>0</v>
      </c>
      <c r="AE22" s="5">
        <f>'BS-BSfTFpEUP-industry'!AE22</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AE8"/>
    </sheetView>
  </sheetViews>
  <sheetFormatPr defaultColWidth="9.26953125" defaultRowHeight="14.5" x14ac:dyDescent="0.35"/>
  <cols>
    <col min="1" max="1" width="32.453125" customWidth="1"/>
  </cols>
  <sheetData>
    <row r="1" spans="1:33" x14ac:dyDescent="0.3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35">
      <c r="A2" t="s">
        <v>729</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35">
      <c r="A3" t="s">
        <v>730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35">
      <c r="A4" t="s">
        <v>731</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35">
      <c r="A5" t="s">
        <v>40</v>
      </c>
      <c r="B5">
        <f>Calculations!D39</f>
        <v>0</v>
      </c>
      <c r="C5" s="19">
        <f>Calculations!E39</f>
        <v>1.5544356062906066</v>
      </c>
      <c r="D5" s="19">
        <f>'Inflation Reduction Act - Elec'!B122</f>
        <v>13.306660072408052</v>
      </c>
      <c r="E5" s="19">
        <f>'Inflation Reduction Act - Elec'!C122</f>
        <v>13.306660072408052</v>
      </c>
      <c r="F5" s="19">
        <f>'Inflation Reduction Act - Elec'!D122</f>
        <v>13.306660072408052</v>
      </c>
      <c r="G5" s="19">
        <f>'Inflation Reduction Act - Elec'!E122</f>
        <v>13.306660072408052</v>
      </c>
      <c r="H5" s="19">
        <f>'Inflation Reduction Act - Elec'!F122</f>
        <v>13.306660072408052</v>
      </c>
      <c r="I5" s="19">
        <f>'Inflation Reduction Act - Elec'!G122</f>
        <v>13.306660072408052</v>
      </c>
      <c r="J5" s="19">
        <f>'Inflation Reduction Act - Elec'!H122</f>
        <v>13.306660072408052</v>
      </c>
      <c r="K5" s="19">
        <f>'Inflation Reduction Act - Elec'!I122</f>
        <v>13.306660072408052</v>
      </c>
      <c r="L5" s="19">
        <f>'Inflation Reduction Act - Elec'!J122</f>
        <v>13.306660072408052</v>
      </c>
      <c r="M5" s="19">
        <f>'Inflation Reduction Act - Elec'!K122</f>
        <v>13.306660072408052</v>
      </c>
      <c r="N5" s="19">
        <f>'Inflation Reduction Act - Elec'!L122</f>
        <v>0</v>
      </c>
      <c r="O5" s="19">
        <f>'Inflation Reduction Act - Elec'!M122</f>
        <v>0</v>
      </c>
      <c r="P5" s="19">
        <f>'Inflation Reduction Act - Elec'!N122</f>
        <v>0</v>
      </c>
      <c r="Q5" s="19">
        <f>'Inflation Reduction Act - Elec'!O122</f>
        <v>0</v>
      </c>
      <c r="R5" s="19">
        <f>'Inflation Reduction Act - Elec'!P122</f>
        <v>0</v>
      </c>
      <c r="S5" s="19">
        <f>'Inflation Reduction Act - Elec'!Q122</f>
        <v>0</v>
      </c>
      <c r="T5" s="19">
        <f>'Inflation Reduction Act - Elec'!R122</f>
        <v>0</v>
      </c>
      <c r="U5" s="19">
        <f>'Inflation Reduction Act - Elec'!S122</f>
        <v>0</v>
      </c>
      <c r="V5" s="19">
        <f>'Inflation Reduction Act - Elec'!T122</f>
        <v>0</v>
      </c>
      <c r="W5" s="19">
        <f>'Inflation Reduction Act - Elec'!U122</f>
        <v>0</v>
      </c>
      <c r="X5" s="19">
        <f>'Inflation Reduction Act - Elec'!V122</f>
        <v>0</v>
      </c>
      <c r="Y5" s="19">
        <f>'Inflation Reduction Act - Elec'!W122</f>
        <v>0</v>
      </c>
      <c r="Z5" s="19">
        <f>'Inflation Reduction Act - Elec'!X122</f>
        <v>0</v>
      </c>
      <c r="AA5" s="19">
        <f>'Inflation Reduction Act - Elec'!Y122</f>
        <v>0</v>
      </c>
      <c r="AB5" s="19">
        <f>'Inflation Reduction Act - Elec'!Z122</f>
        <v>0</v>
      </c>
      <c r="AC5" s="19">
        <f>'Inflation Reduction Act - Elec'!AA122</f>
        <v>0</v>
      </c>
      <c r="AD5" s="19">
        <f>'Inflation Reduction Act - Elec'!AB122</f>
        <v>0</v>
      </c>
      <c r="AE5" s="19">
        <f>'Inflation Reduction Act - Elec'!AC122</f>
        <v>0</v>
      </c>
      <c r="AF5" s="19"/>
      <c r="AG5" s="19"/>
    </row>
    <row r="6" spans="1:33" x14ac:dyDescent="0.35">
      <c r="A6" t="s">
        <v>24</v>
      </c>
      <c r="B6">
        <f>'Subsidies Paid'!L5*About!$A$78*1000</f>
        <v>0</v>
      </c>
      <c r="C6">
        <f>'Subsidies Paid'!M5*About!$A$78*1000</f>
        <v>0</v>
      </c>
      <c r="D6">
        <f>'Subsidies Paid'!N5*About!$A$78*1000</f>
        <v>0</v>
      </c>
      <c r="E6">
        <f>'Subsidies Paid'!O5*About!$A$78*1000</f>
        <v>0</v>
      </c>
      <c r="F6">
        <f>'Subsidies Paid'!P5*About!$A$78*1000</f>
        <v>0</v>
      </c>
      <c r="G6">
        <f>'Subsidies Paid'!Q5*About!$A$78*1000</f>
        <v>0</v>
      </c>
      <c r="H6">
        <f>'Subsidies Paid'!R5*About!$A$78*1000</f>
        <v>0</v>
      </c>
      <c r="I6">
        <f>'Subsidies Paid'!S5*About!$A$78*1000</f>
        <v>0</v>
      </c>
      <c r="J6">
        <f>'Subsidies Paid'!T5*About!$A$78*1000</f>
        <v>0</v>
      </c>
      <c r="K6">
        <f>'Subsidies Paid'!U5*About!$A$78*1000</f>
        <v>0</v>
      </c>
      <c r="L6">
        <f>'Subsidies Paid'!V5*About!$A$78*1000</f>
        <v>0</v>
      </c>
      <c r="M6">
        <f>'Subsidies Paid'!W5*About!$A$78*1000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35">
      <c r="A7" t="s">
        <v>503</v>
      </c>
      <c r="B7">
        <f>-PV('Wind PV Calcs'!$B$5,'Wind PV Calcs'!$B$1,'Subsidies Paid'!M10*About!$A$82*1000*'Monetizing Tax Credit Penalty'!$A$30*'Wind PV Calcs'!$B$6*'Wind PV Calcs'!$B$3)/('Wind PV Calcs'!$B$3*'Wind PV Calcs'!$B$6*'Wind PV Calcs'!$B$2)</f>
        <v>2.5662975615208952</v>
      </c>
      <c r="C7">
        <f>-PV('Wind PV Calcs'!$B$5,'Wind PV Calcs'!$B$1,'Subsidies Paid'!N10*About!$A$82*1000*'Monetizing Tax Credit Penalty'!$A$30*'Wind PV Calcs'!$B$6*'Wind PV Calcs'!$B$3)/('Wind PV Calcs'!$B$3*'Wind PV Calcs'!$B$6*'Wind PV Calcs'!$B$2)</f>
        <v>2.5662975615208952</v>
      </c>
      <c r="D7" s="4">
        <f>'Inflation Reduction Act - Elec'!B117</f>
        <v>23.620381171332561</v>
      </c>
      <c r="E7" s="4">
        <f>'Inflation Reduction Act - Elec'!C117</f>
        <v>23.620381171332561</v>
      </c>
      <c r="F7" s="4">
        <f>'Inflation Reduction Act - Elec'!D117</f>
        <v>23.620381171332561</v>
      </c>
      <c r="G7" s="4">
        <f>'Inflation Reduction Act - Elec'!E117</f>
        <v>23.620381171332561</v>
      </c>
      <c r="H7" s="4">
        <f>'Inflation Reduction Act - Elec'!F117</f>
        <v>23.620381171332561</v>
      </c>
      <c r="I7" s="4">
        <f>'Inflation Reduction Act - Elec'!G117</f>
        <v>23.620381171332561</v>
      </c>
      <c r="J7" s="4">
        <f>'Inflation Reduction Act - Elec'!H117</f>
        <v>23.620381171332561</v>
      </c>
      <c r="K7" s="4">
        <f>'Inflation Reduction Act - Elec'!I117</f>
        <v>23.620381171332561</v>
      </c>
      <c r="L7" s="4">
        <f>'Inflation Reduction Act - Elec'!J117</f>
        <v>23.620381171332561</v>
      </c>
      <c r="M7" s="4">
        <f>'Inflation Reduction Act - Elec'!K117</f>
        <v>23.620381171332561</v>
      </c>
      <c r="N7" s="4">
        <f>'Inflation Reduction Act - Elec'!L117</f>
        <v>23.620381171332561</v>
      </c>
      <c r="O7" s="4">
        <f>'Inflation Reduction Act - Elec'!M117</f>
        <v>23.620381171332561</v>
      </c>
      <c r="P7" s="4">
        <f>'Inflation Reduction Act - Elec'!N117</f>
        <v>23.620381171332561</v>
      </c>
      <c r="Q7" s="4">
        <f>'Inflation Reduction Act - Elec'!O117</f>
        <v>23.620381171332561</v>
      </c>
      <c r="R7" s="4">
        <f>'Inflation Reduction Act - Elec'!P117</f>
        <v>23.620381171332561</v>
      </c>
      <c r="S7" s="4">
        <f>'Inflation Reduction Act - Elec'!Q117</f>
        <v>23.620381171332561</v>
      </c>
      <c r="T7" s="4">
        <f>'Inflation Reduction Act - Elec'!R117</f>
        <v>23.620381171332561</v>
      </c>
      <c r="U7" s="4">
        <f>'Inflation Reduction Act - Elec'!S117</f>
        <v>23.620381171332561</v>
      </c>
      <c r="V7" s="4">
        <f>'Inflation Reduction Act - Elec'!T117</f>
        <v>17.715285878499422</v>
      </c>
      <c r="W7" s="4">
        <f>'Inflation Reduction Act - Elec'!U117</f>
        <v>11.81019058566628</v>
      </c>
      <c r="X7" s="4">
        <f>'Inflation Reduction Act - Elec'!V117</f>
        <v>0</v>
      </c>
      <c r="Y7" s="4">
        <f>'Inflation Reduction Act - Elec'!W117</f>
        <v>0</v>
      </c>
      <c r="Z7" s="4">
        <f>'Inflation Reduction Act - Elec'!X117</f>
        <v>0</v>
      </c>
      <c r="AA7" s="4">
        <f>'Inflation Reduction Act - Elec'!Y117</f>
        <v>0</v>
      </c>
      <c r="AB7" s="4">
        <f>'Inflation Reduction Act - Elec'!Z117</f>
        <v>0</v>
      </c>
      <c r="AC7" s="4">
        <f>'Inflation Reduction Act - Elec'!AA117</f>
        <v>0</v>
      </c>
      <c r="AD7" s="4">
        <f>'Inflation Reduction Act - Elec'!AB117</f>
        <v>0</v>
      </c>
      <c r="AE7" s="4">
        <f>'Inflation Reduction Act - Elec'!AC117</f>
        <v>0</v>
      </c>
    </row>
    <row r="8" spans="1:33" x14ac:dyDescent="0.35">
      <c r="A8" t="s">
        <v>732</v>
      </c>
      <c r="B8">
        <v>0</v>
      </c>
      <c r="C8">
        <v>0</v>
      </c>
      <c r="D8" s="4">
        <f>'Inflation Reduction Act - Elec'!B119</f>
        <v>0</v>
      </c>
      <c r="E8" s="4">
        <f>'Inflation Reduction Act - Elec'!C119</f>
        <v>0</v>
      </c>
      <c r="F8" s="4">
        <f>'Inflation Reduction Act - Elec'!D119</f>
        <v>0</v>
      </c>
      <c r="G8" s="4">
        <f>'Inflation Reduction Act - Elec'!E119</f>
        <v>22.91774335994446</v>
      </c>
      <c r="H8" s="4">
        <f>'Inflation Reduction Act - Elec'!F119</f>
        <v>22.913007930703568</v>
      </c>
      <c r="I8" s="4">
        <f>'Inflation Reduction Act - Elec'!G119</f>
        <v>22.90913348859738</v>
      </c>
      <c r="J8" s="4">
        <f>'Inflation Reduction Act - Elec'!H119</f>
        <v>22.90913348859738</v>
      </c>
      <c r="K8" s="4">
        <f>'Inflation Reduction Act - Elec'!I119</f>
        <v>22.90913348859738</v>
      </c>
      <c r="L8" s="4">
        <f>'Inflation Reduction Act - Elec'!J119</f>
        <v>22.90913348859738</v>
      </c>
      <c r="M8" s="4">
        <f>'Inflation Reduction Act - Elec'!K119</f>
        <v>22.90913348859738</v>
      </c>
      <c r="N8" s="4">
        <f>'Inflation Reduction Act - Elec'!L119</f>
        <v>22.90913348859738</v>
      </c>
      <c r="O8" s="4">
        <f>'Inflation Reduction Act - Elec'!M119</f>
        <v>22.90913348859738</v>
      </c>
      <c r="P8" s="4">
        <f>'Inflation Reduction Act - Elec'!N119</f>
        <v>22.90913348859738</v>
      </c>
      <c r="Q8" s="4">
        <f>'Inflation Reduction Act - Elec'!O119</f>
        <v>22.90913348859738</v>
      </c>
      <c r="R8" s="4">
        <f>'Inflation Reduction Act - Elec'!P119</f>
        <v>22.90913348859738</v>
      </c>
      <c r="S8" s="4">
        <f>'Inflation Reduction Act - Elec'!Q119</f>
        <v>22.90913348859738</v>
      </c>
      <c r="T8" s="4">
        <f>'Inflation Reduction Act - Elec'!R119</f>
        <v>17.181850116448036</v>
      </c>
      <c r="U8" s="4">
        <f>'Inflation Reduction Act - Elec'!S119</f>
        <v>11.45456674429869</v>
      </c>
      <c r="V8" s="4">
        <f>'Inflation Reduction Act - Elec'!T119</f>
        <v>0</v>
      </c>
      <c r="W8" s="4">
        <f>'Inflation Reduction Act - Elec'!U119</f>
        <v>0</v>
      </c>
      <c r="X8" s="4">
        <f>'Inflation Reduction Act - Elec'!V119</f>
        <v>0</v>
      </c>
      <c r="Y8" s="4">
        <f>'Inflation Reduction Act - Elec'!W119</f>
        <v>0</v>
      </c>
      <c r="Z8" s="4">
        <f>'Inflation Reduction Act - Elec'!X119</f>
        <v>0</v>
      </c>
      <c r="AA8" s="4">
        <f>'Inflation Reduction Act - Elec'!Y119</f>
        <v>0</v>
      </c>
      <c r="AB8" s="4">
        <f>'Inflation Reduction Act - Elec'!Z119</f>
        <v>0</v>
      </c>
      <c r="AC8" s="4">
        <f>'Inflation Reduction Act - Elec'!AA119</f>
        <v>0</v>
      </c>
      <c r="AD8" s="4">
        <f>'Inflation Reduction Act - Elec'!AB119</f>
        <v>0</v>
      </c>
      <c r="AE8" s="4">
        <f>'Inflation Reduction Act - Elec'!AC119</f>
        <v>0</v>
      </c>
    </row>
    <row r="9" spans="1:33" x14ac:dyDescent="0.35">
      <c r="A9" t="s">
        <v>733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35">
      <c r="A10" t="s">
        <v>25</v>
      </c>
      <c r="B10">
        <f>'Subsidies Paid'!L2*About!$A$78*1000</f>
        <v>0</v>
      </c>
      <c r="C10">
        <f>'Subsidies Paid'!M2*About!$A$78*1000</f>
        <v>0</v>
      </c>
      <c r="D10">
        <f>'Subsidies Paid'!N2*About!$A$78*1000</f>
        <v>0</v>
      </c>
      <c r="E10">
        <f>'Subsidies Paid'!O2*About!$A$78*1000</f>
        <v>0</v>
      </c>
      <c r="F10">
        <f>'Subsidies Paid'!P2*About!$A$78*1000</f>
        <v>0</v>
      </c>
      <c r="G10">
        <f>'Subsidies Paid'!Q2*About!$A$78*1000</f>
        <v>0</v>
      </c>
      <c r="H10">
        <f>'Subsidies Paid'!R2*About!$A$78*1000</f>
        <v>0</v>
      </c>
      <c r="I10">
        <f>'Subsidies Paid'!S2*About!$A$78*1000</f>
        <v>0</v>
      </c>
      <c r="J10">
        <f>'Subsidies Paid'!T2*About!$A$78*1000</f>
        <v>0</v>
      </c>
      <c r="K10">
        <f>'Subsidies Paid'!U2*About!$A$78*1000</f>
        <v>0</v>
      </c>
      <c r="L10">
        <f>'Subsidies Paid'!V2*About!$A$78*1000</f>
        <v>0</v>
      </c>
      <c r="M10">
        <f>'Subsidies Paid'!W2*About!$A$78*1000</f>
        <v>0</v>
      </c>
      <c r="N10">
        <v>0</v>
      </c>
      <c r="O10">
        <v>0</v>
      </c>
      <c r="P10">
        <v>0</v>
      </c>
      <c r="Q10">
        <v>0</v>
      </c>
      <c r="R10">
        <v>0</v>
      </c>
      <c r="S10">
        <v>0</v>
      </c>
      <c r="T10">
        <v>0</v>
      </c>
      <c r="U10">
        <v>0</v>
      </c>
      <c r="V10">
        <v>0</v>
      </c>
      <c r="W10">
        <v>0</v>
      </c>
      <c r="X10">
        <v>0</v>
      </c>
      <c r="Y10">
        <v>0</v>
      </c>
      <c r="Z10">
        <v>0</v>
      </c>
      <c r="AA10">
        <v>0</v>
      </c>
      <c r="AB10">
        <v>0</v>
      </c>
      <c r="AC10">
        <v>0</v>
      </c>
      <c r="AD10">
        <v>0</v>
      </c>
      <c r="AE10">
        <v>0</v>
      </c>
    </row>
    <row r="11" spans="1:33" x14ac:dyDescent="0.3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35">
      <c r="A12" t="s">
        <v>734</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35">
      <c r="A13" t="s">
        <v>735</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35">
      <c r="A14" t="s">
        <v>736</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35">
      <c r="A15" t="s">
        <v>504</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35">
      <c r="A16" t="s">
        <v>495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35">
      <c r="A17" t="s">
        <v>737</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35">
      <c r="A18" t="s">
        <v>498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row>
    <row r="19" spans="1:31" x14ac:dyDescent="0.35">
      <c r="A19" t="s">
        <v>738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35">
      <c r="A20" t="s">
        <v>739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35">
      <c r="A21" t="s">
        <v>740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35">
      <c r="A22" t="s">
        <v>741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35">
      <c r="A23" t="s">
        <v>742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35">
      <c r="A24" s="123" t="s">
        <v>745</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35">
      <c r="A25" s="123" t="s">
        <v>746</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N30" sqref="N30"/>
    </sheetView>
  </sheetViews>
  <sheetFormatPr defaultRowHeight="14.5" x14ac:dyDescent="0.35"/>
  <cols>
    <col min="1" max="1" width="32.7265625" customWidth="1"/>
  </cols>
  <sheetData>
    <row r="1" spans="1:33" x14ac:dyDescent="0.35">
      <c r="A1" t="s">
        <v>747</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35">
      <c r="A2" t="s">
        <v>729</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35">
      <c r="A3" t="s">
        <v>730</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35">
      <c r="A4" t="s">
        <v>731</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3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3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35">
      <c r="A7" t="s">
        <v>503</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35">
      <c r="A8" t="s">
        <v>732</v>
      </c>
      <c r="B8" s="19">
        <f>Calculations!D5</f>
        <v>0.20099999999999998</v>
      </c>
      <c r="C8" s="19">
        <f>Calculations!E5</f>
        <v>0.17419999999999999</v>
      </c>
      <c r="D8" s="19">
        <f>'Inflation Reduction Act - Elec'!B144</f>
        <v>0.37019212259371836</v>
      </c>
      <c r="E8" s="19">
        <f>'Inflation Reduction Act - Elec'!C144</f>
        <v>0.37753261144883488</v>
      </c>
      <c r="F8" s="19">
        <f>'Inflation Reduction Act - Elec'!D144</f>
        <v>0.38487310030395139</v>
      </c>
      <c r="G8" s="19">
        <f>'Inflation Reduction Act - Elec'!E144</f>
        <v>0</v>
      </c>
      <c r="H8" s="19">
        <f>'Inflation Reduction Act - Elec'!F144</f>
        <v>0</v>
      </c>
      <c r="I8" s="19">
        <f>'Inflation Reduction Act - Elec'!G144</f>
        <v>0</v>
      </c>
      <c r="J8" s="19">
        <f>'Inflation Reduction Act - Elec'!H144</f>
        <v>0</v>
      </c>
      <c r="K8" s="19">
        <f>'Inflation Reduction Act - Elec'!I144</f>
        <v>0</v>
      </c>
      <c r="L8" s="19">
        <f>'Inflation Reduction Act - Elec'!J144</f>
        <v>0</v>
      </c>
      <c r="M8" s="19">
        <f>'Inflation Reduction Act - Elec'!K144</f>
        <v>0</v>
      </c>
      <c r="N8" s="19">
        <f>'Inflation Reduction Act - Elec'!L144</f>
        <v>0</v>
      </c>
      <c r="O8" s="19">
        <f>'Inflation Reduction Act - Elec'!M144</f>
        <v>0</v>
      </c>
      <c r="P8" s="19">
        <f>'Inflation Reduction Act - Elec'!N144</f>
        <v>0</v>
      </c>
      <c r="Q8" s="19">
        <f>'Inflation Reduction Act - Elec'!O144</f>
        <v>0</v>
      </c>
      <c r="R8" s="19">
        <f>'Inflation Reduction Act - Elec'!P144</f>
        <v>0</v>
      </c>
      <c r="S8" s="19">
        <f>'Inflation Reduction Act - Elec'!Q144</f>
        <v>0</v>
      </c>
      <c r="T8" s="19">
        <f>'Inflation Reduction Act - Elec'!R144</f>
        <v>0</v>
      </c>
      <c r="U8" s="19">
        <f>'Inflation Reduction Act - Elec'!S144</f>
        <v>0</v>
      </c>
      <c r="V8" s="19">
        <f>'Inflation Reduction Act - Elec'!T144</f>
        <v>0</v>
      </c>
      <c r="W8" s="19">
        <f>'Inflation Reduction Act - Elec'!U144</f>
        <v>0</v>
      </c>
      <c r="X8" s="19">
        <f>'Inflation Reduction Act - Elec'!V144</f>
        <v>0</v>
      </c>
      <c r="Y8" s="19">
        <f>'Inflation Reduction Act - Elec'!W144</f>
        <v>0</v>
      </c>
      <c r="Z8" s="19">
        <f>'Inflation Reduction Act - Elec'!X144</f>
        <v>0</v>
      </c>
      <c r="AA8" s="19">
        <f>'Inflation Reduction Act - Elec'!Y144</f>
        <v>0</v>
      </c>
      <c r="AB8" s="19">
        <f>'Inflation Reduction Act - Elec'!Z144</f>
        <v>0</v>
      </c>
      <c r="AC8" s="19">
        <f>'Inflation Reduction Act - Elec'!AA144</f>
        <v>0</v>
      </c>
      <c r="AD8" s="19">
        <f>'Inflation Reduction Act - Elec'!AB144</f>
        <v>0</v>
      </c>
      <c r="AE8" s="19">
        <f>'Inflation Reduction Act - Elec'!AC144</f>
        <v>0</v>
      </c>
      <c r="AF8" s="20"/>
      <c r="AG8" s="20"/>
    </row>
    <row r="9" spans="1:33" x14ac:dyDescent="0.35">
      <c r="A9" t="s">
        <v>733</v>
      </c>
      <c r="B9" s="19">
        <f>Calculations!D19</f>
        <v>0.20099999999999998</v>
      </c>
      <c r="C9" s="19">
        <f>Calculations!E19</f>
        <v>0.17419999999999999</v>
      </c>
      <c r="D9" s="19">
        <f>'Inflation Reduction Act - Elec'!B147</f>
        <v>0.41625000000000001</v>
      </c>
      <c r="E9" s="19">
        <f>'Inflation Reduction Act - Elec'!C147</f>
        <v>0.41625000000000001</v>
      </c>
      <c r="F9" s="19">
        <f>'Inflation Reduction Act - Elec'!D147</f>
        <v>0.41625000000000001</v>
      </c>
      <c r="G9" s="19">
        <f>'Inflation Reduction Act - Elec'!E147</f>
        <v>0.41625000000000001</v>
      </c>
      <c r="H9" s="19">
        <f>'Inflation Reduction Act - Elec'!F147</f>
        <v>0.41625000000000001</v>
      </c>
      <c r="I9" s="19">
        <f>'Inflation Reduction Act - Elec'!G147</f>
        <v>0.41625000000000001</v>
      </c>
      <c r="J9" s="19">
        <f>'Inflation Reduction Act - Elec'!H147</f>
        <v>0.41625000000000001</v>
      </c>
      <c r="K9" s="19">
        <f>'Inflation Reduction Act - Elec'!I147</f>
        <v>0.41625000000000001</v>
      </c>
      <c r="L9" s="19">
        <f>'Inflation Reduction Act - Elec'!J147</f>
        <v>0.41625000000000001</v>
      </c>
      <c r="M9" s="19">
        <f>'Inflation Reduction Act - Elec'!K147</f>
        <v>0.41625000000000001</v>
      </c>
      <c r="N9" s="19">
        <f>'Inflation Reduction Act - Elec'!L147</f>
        <v>0.41625000000000001</v>
      </c>
      <c r="O9" s="19">
        <f>'Inflation Reduction Act - Elec'!M147</f>
        <v>0.41625000000000001</v>
      </c>
      <c r="P9" s="19">
        <f>'Inflation Reduction Act - Elec'!N147</f>
        <v>0.41625000000000001</v>
      </c>
      <c r="Q9" s="19">
        <f>'Inflation Reduction Act - Elec'!O147</f>
        <v>0.41625000000000001</v>
      </c>
      <c r="R9" s="19">
        <f>'Inflation Reduction Act - Elec'!P147</f>
        <v>0.41625000000000001</v>
      </c>
      <c r="S9" s="19">
        <f>'Inflation Reduction Act - Elec'!Q147</f>
        <v>0.41625000000000001</v>
      </c>
      <c r="T9" s="19">
        <f>'Inflation Reduction Act - Elec'!R147</f>
        <v>0.41625000000000001</v>
      </c>
      <c r="U9" s="19">
        <f>'Inflation Reduction Act - Elec'!S147</f>
        <v>0.41625000000000001</v>
      </c>
      <c r="V9" s="19">
        <f>'Inflation Reduction Act - Elec'!T147</f>
        <v>0.31218750000000001</v>
      </c>
      <c r="W9" s="19">
        <f>'Inflation Reduction Act - Elec'!U147</f>
        <v>0.208125</v>
      </c>
      <c r="X9" s="19">
        <f>'Inflation Reduction Act - Elec'!V147</f>
        <v>0</v>
      </c>
      <c r="Y9" s="19">
        <f>'Inflation Reduction Act - Elec'!W147</f>
        <v>0</v>
      </c>
      <c r="Z9" s="19">
        <f>'Inflation Reduction Act - Elec'!X147</f>
        <v>0</v>
      </c>
      <c r="AA9" s="19">
        <f>'Inflation Reduction Act - Elec'!Y147</f>
        <v>0</v>
      </c>
      <c r="AB9" s="19">
        <f>'Inflation Reduction Act - Elec'!Z147</f>
        <v>0</v>
      </c>
      <c r="AC9" s="19">
        <f>'Inflation Reduction Act - Elec'!AA147</f>
        <v>0</v>
      </c>
      <c r="AD9" s="19">
        <f>'Inflation Reduction Act - Elec'!AB147</f>
        <v>0</v>
      </c>
      <c r="AE9" s="19">
        <f>'Inflation Reduction Act - Elec'!AC147</f>
        <v>0</v>
      </c>
      <c r="AF9" s="20"/>
      <c r="AG9" s="20"/>
    </row>
    <row r="10" spans="1:33" x14ac:dyDescent="0.3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35">
      <c r="A11" t="s">
        <v>301</v>
      </c>
      <c r="B11" s="19">
        <f>Calculations!D26</f>
        <v>6.699999999999999E-2</v>
      </c>
      <c r="C11" s="19">
        <f>Calculations!E26</f>
        <v>6.699999999999999E-2</v>
      </c>
      <c r="D11" s="19">
        <f>'Inflation Reduction Act - Elec'!B150</f>
        <v>0.41625000000000001</v>
      </c>
      <c r="E11" s="19">
        <f>'Inflation Reduction Act - Elec'!C150</f>
        <v>0.41625000000000001</v>
      </c>
      <c r="F11" s="19">
        <f>'Inflation Reduction Act - Elec'!D150</f>
        <v>0.41625000000000001</v>
      </c>
      <c r="G11" s="19">
        <f>'Inflation Reduction Act - Elec'!E150</f>
        <v>0.41625000000000001</v>
      </c>
      <c r="H11" s="19">
        <f>'Inflation Reduction Act - Elec'!F150</f>
        <v>0.41625000000000001</v>
      </c>
      <c r="I11" s="19">
        <f>'Inflation Reduction Act - Elec'!G150</f>
        <v>0.41625000000000001</v>
      </c>
      <c r="J11" s="19">
        <f>'Inflation Reduction Act - Elec'!H150</f>
        <v>0.41625000000000001</v>
      </c>
      <c r="K11" s="19">
        <f>'Inflation Reduction Act - Elec'!I150</f>
        <v>0.41625000000000001</v>
      </c>
      <c r="L11" s="19">
        <f>'Inflation Reduction Act - Elec'!J150</f>
        <v>0.41625000000000001</v>
      </c>
      <c r="M11" s="19">
        <f>'Inflation Reduction Act - Elec'!K150</f>
        <v>0.41625000000000001</v>
      </c>
      <c r="N11" s="19">
        <f>'Inflation Reduction Act - Elec'!L150</f>
        <v>0.41625000000000001</v>
      </c>
      <c r="O11" s="19">
        <f>'Inflation Reduction Act - Elec'!M150</f>
        <v>0.41625000000000001</v>
      </c>
      <c r="P11" s="19">
        <f>'Inflation Reduction Act - Elec'!N150</f>
        <v>0.41625000000000001</v>
      </c>
      <c r="Q11" s="19">
        <f>'Inflation Reduction Act - Elec'!O150</f>
        <v>0.41625000000000001</v>
      </c>
      <c r="R11" s="19">
        <f>'Inflation Reduction Act - Elec'!P150</f>
        <v>0.41625000000000001</v>
      </c>
      <c r="S11" s="19">
        <f>'Inflation Reduction Act - Elec'!Q150</f>
        <v>0.41625000000000001</v>
      </c>
      <c r="T11" s="19">
        <f>'Inflation Reduction Act - Elec'!R150</f>
        <v>0.41625000000000001</v>
      </c>
      <c r="U11" s="19">
        <f>'Inflation Reduction Act - Elec'!S150</f>
        <v>0.31218750000000001</v>
      </c>
      <c r="V11" s="19">
        <f>'Inflation Reduction Act - Elec'!T150</f>
        <v>0.208125</v>
      </c>
      <c r="W11" s="19">
        <f>'Inflation Reduction Act - Elec'!U150</f>
        <v>0</v>
      </c>
      <c r="X11" s="19">
        <f>'Inflation Reduction Act - Elec'!V150</f>
        <v>0</v>
      </c>
      <c r="Y11" s="19">
        <f>'Inflation Reduction Act - Elec'!W150</f>
        <v>0</v>
      </c>
      <c r="Z11" s="19">
        <f>'Inflation Reduction Act - Elec'!X150</f>
        <v>0</v>
      </c>
      <c r="AA11" s="19">
        <f>'Inflation Reduction Act - Elec'!Y150</f>
        <v>0</v>
      </c>
      <c r="AB11" s="19">
        <f>'Inflation Reduction Act - Elec'!Z150</f>
        <v>0</v>
      </c>
      <c r="AC11" s="19">
        <f>'Inflation Reduction Act - Elec'!AA150</f>
        <v>0</v>
      </c>
      <c r="AD11" s="19">
        <f>'Inflation Reduction Act - Elec'!AB150</f>
        <v>0</v>
      </c>
      <c r="AE11" s="19">
        <f>'Inflation Reduction Act - Elec'!AC150</f>
        <v>0</v>
      </c>
      <c r="AF11" s="20"/>
      <c r="AG11" s="20"/>
    </row>
    <row r="12" spans="1:33" x14ac:dyDescent="0.35">
      <c r="A12" t="s">
        <v>734</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35">
      <c r="A13" t="s">
        <v>735</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35">
      <c r="A14" t="s">
        <v>736</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35">
      <c r="A15" t="s">
        <v>504</v>
      </c>
      <c r="B15" s="19">
        <f>Calculations!D12</f>
        <v>0.20099999999999998</v>
      </c>
      <c r="C15" s="19">
        <f>Calculations!E12</f>
        <v>0.20099999999999998</v>
      </c>
      <c r="D15" s="19">
        <f>'Inflation Reduction Act - Elec'!B153</f>
        <v>0.41625000000000001</v>
      </c>
      <c r="E15" s="19">
        <f>'Inflation Reduction Act - Elec'!C153</f>
        <v>0.41625000000000001</v>
      </c>
      <c r="F15" s="19">
        <f>'Inflation Reduction Act - Elec'!D153</f>
        <v>0.41625000000000001</v>
      </c>
      <c r="G15" s="19">
        <f>'Inflation Reduction Act - Elec'!E153</f>
        <v>0.41625000000000001</v>
      </c>
      <c r="H15" s="19">
        <f>'Inflation Reduction Act - Elec'!F153</f>
        <v>0.41625000000000001</v>
      </c>
      <c r="I15" s="19">
        <f>'Inflation Reduction Act - Elec'!G153</f>
        <v>0.41625000000000001</v>
      </c>
      <c r="J15" s="19">
        <f>'Inflation Reduction Act - Elec'!H153</f>
        <v>0.41625000000000001</v>
      </c>
      <c r="K15" s="19">
        <f>'Inflation Reduction Act - Elec'!I153</f>
        <v>0.41625000000000001</v>
      </c>
      <c r="L15" s="19">
        <f>'Inflation Reduction Act - Elec'!J153</f>
        <v>0.41625000000000001</v>
      </c>
      <c r="M15" s="19">
        <f>'Inflation Reduction Act - Elec'!K153</f>
        <v>0.41625000000000001</v>
      </c>
      <c r="N15" s="19">
        <f>'Inflation Reduction Act - Elec'!L153</f>
        <v>0.41625000000000001</v>
      </c>
      <c r="O15" s="19">
        <f>'Inflation Reduction Act - Elec'!M153</f>
        <v>0.41625000000000001</v>
      </c>
      <c r="P15" s="19">
        <f>'Inflation Reduction Act - Elec'!N153</f>
        <v>0.41625000000000001</v>
      </c>
      <c r="Q15" s="19">
        <f>'Inflation Reduction Act - Elec'!O153</f>
        <v>0.41625000000000001</v>
      </c>
      <c r="R15" s="19">
        <f>'Inflation Reduction Act - Elec'!P153</f>
        <v>0.41625000000000001</v>
      </c>
      <c r="S15" s="19">
        <f>'Inflation Reduction Act - Elec'!Q153</f>
        <v>0.41625000000000001</v>
      </c>
      <c r="T15" s="19">
        <f>'Inflation Reduction Act - Elec'!R153</f>
        <v>0.41625000000000001</v>
      </c>
      <c r="U15" s="19">
        <f>'Inflation Reduction Act - Elec'!S153</f>
        <v>0.41625000000000001</v>
      </c>
      <c r="V15" s="19">
        <f>'Inflation Reduction Act - Elec'!T153</f>
        <v>0.31218750000000001</v>
      </c>
      <c r="W15" s="19">
        <f>'Inflation Reduction Act - Elec'!U153</f>
        <v>0.208125</v>
      </c>
      <c r="X15" s="19">
        <f>'Inflation Reduction Act - Elec'!V153</f>
        <v>0</v>
      </c>
      <c r="Y15" s="19">
        <f>'Inflation Reduction Act - Elec'!W153</f>
        <v>0</v>
      </c>
      <c r="Z15" s="19">
        <f>'Inflation Reduction Act - Elec'!X153</f>
        <v>0</v>
      </c>
      <c r="AA15" s="19">
        <f>'Inflation Reduction Act - Elec'!Y153</f>
        <v>0</v>
      </c>
      <c r="AB15" s="19">
        <f>'Inflation Reduction Act - Elec'!Z153</f>
        <v>0</v>
      </c>
      <c r="AC15" s="19">
        <f>'Inflation Reduction Act - Elec'!AA153</f>
        <v>0</v>
      </c>
      <c r="AD15" s="19">
        <f>'Inflation Reduction Act - Elec'!AB153</f>
        <v>0</v>
      </c>
      <c r="AE15" s="19">
        <f>'Inflation Reduction Act - Elec'!AC153</f>
        <v>0</v>
      </c>
      <c r="AF15" s="20"/>
      <c r="AG15" s="20"/>
    </row>
    <row r="16" spans="1:33" x14ac:dyDescent="0.35">
      <c r="A16" t="s">
        <v>495</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35">
      <c r="A17" t="s">
        <v>737</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35">
      <c r="A18" t="s">
        <v>498</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35">
      <c r="A19" t="s">
        <v>738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35">
      <c r="A20" t="s">
        <v>739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35">
      <c r="A21" t="s">
        <v>740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35">
      <c r="A22" t="s">
        <v>741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35">
      <c r="A23" t="s">
        <v>742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35">
      <c r="A24" s="123" t="s">
        <v>745</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35">
      <c r="A25" s="123" t="s">
        <v>746</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4.5" x14ac:dyDescent="0.35"/>
  <sheetData>
    <row r="1" spans="1:31" x14ac:dyDescent="0.3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35">
      <c r="A2" t="s">
        <v>729</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35">
      <c r="A3" t="s">
        <v>730</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35">
      <c r="A4" t="s">
        <v>731</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3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3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35">
      <c r="A7" t="s">
        <v>503</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35">
      <c r="A8" t="s">
        <v>732</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35">
      <c r="A9" t="s">
        <v>733</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3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3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35">
      <c r="A12" t="s">
        <v>734</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35">
      <c r="A13" t="s">
        <v>735</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35">
      <c r="A14" t="s">
        <v>736</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35">
      <c r="A15" t="s">
        <v>504</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35">
      <c r="A16" t="s">
        <v>495</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35">
      <c r="A17" t="s">
        <v>737</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35">
      <c r="A18" t="s">
        <v>498</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35">
      <c r="A19" t="s">
        <v>738</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35">
      <c r="A20" t="s">
        <v>739</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35">
      <c r="A21" t="s">
        <v>740</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35">
      <c r="A22" t="s">
        <v>741</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35">
      <c r="A23" t="s">
        <v>742</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35">
      <c r="A24" s="123" t="s">
        <v>745</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35">
      <c r="A25" s="123" t="s">
        <v>746</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6953125" defaultRowHeight="14.5" x14ac:dyDescent="0.35"/>
  <cols>
    <col min="1" max="1" width="32.453125" customWidth="1"/>
    <col min="2" max="2" width="87.7265625" customWidth="1"/>
    <col min="13" max="13" width="11.54296875" customWidth="1"/>
  </cols>
  <sheetData>
    <row r="1" spans="1:14" x14ac:dyDescent="0.35">
      <c r="A1" t="s">
        <v>5</v>
      </c>
    </row>
    <row r="2" spans="1:14" x14ac:dyDescent="0.35">
      <c r="A2" s="1" t="s">
        <v>166</v>
      </c>
    </row>
    <row r="3" spans="1:14" x14ac:dyDescent="0.35">
      <c r="A3" t="s">
        <v>7</v>
      </c>
    </row>
    <row r="4" spans="1:14" x14ac:dyDescent="0.35">
      <c r="A4" t="s">
        <v>13</v>
      </c>
    </row>
    <row r="5" spans="1:14" x14ac:dyDescent="0.35">
      <c r="A5" t="s">
        <v>14</v>
      </c>
    </row>
    <row r="7" spans="1:14" x14ac:dyDescent="0.35">
      <c r="B7" s="1"/>
      <c r="C7" s="1" t="s">
        <v>8</v>
      </c>
      <c r="D7" s="1"/>
      <c r="E7" s="1"/>
      <c r="F7" s="1"/>
      <c r="G7" s="1"/>
      <c r="H7" s="1" t="s">
        <v>9</v>
      </c>
      <c r="I7" s="1"/>
      <c r="J7" s="1"/>
      <c r="K7" s="1"/>
      <c r="L7" s="1"/>
      <c r="M7" s="1" t="s">
        <v>11</v>
      </c>
    </row>
    <row r="8" spans="1:14" x14ac:dyDescent="0.35">
      <c r="A8" s="1" t="s">
        <v>34</v>
      </c>
      <c r="B8" s="1" t="s">
        <v>6</v>
      </c>
      <c r="C8" s="1">
        <v>2014</v>
      </c>
      <c r="D8" s="1">
        <v>2015</v>
      </c>
      <c r="E8" s="1">
        <v>2016</v>
      </c>
      <c r="F8" s="1">
        <v>2017</v>
      </c>
      <c r="G8" s="1">
        <v>2018</v>
      </c>
      <c r="H8" s="1">
        <v>2014</v>
      </c>
      <c r="I8" s="1">
        <v>2015</v>
      </c>
      <c r="J8" s="1">
        <v>2016</v>
      </c>
      <c r="K8" s="1">
        <v>2017</v>
      </c>
      <c r="L8" s="1">
        <v>2018</v>
      </c>
      <c r="M8" s="3" t="s">
        <v>12</v>
      </c>
    </row>
    <row r="9" spans="1:14" x14ac:dyDescent="0.3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35">
      <c r="A10" s="7" t="s">
        <v>22</v>
      </c>
      <c r="B10" s="7" t="s">
        <v>15</v>
      </c>
      <c r="C10" s="23">
        <v>0.4</v>
      </c>
      <c r="D10" s="23">
        <v>0.4</v>
      </c>
      <c r="E10" s="23">
        <v>0.4</v>
      </c>
      <c r="F10" s="23">
        <v>0.4</v>
      </c>
      <c r="G10" s="23">
        <v>0.3</v>
      </c>
      <c r="H10" s="23">
        <v>0.1</v>
      </c>
      <c r="I10" s="23">
        <v>0.1</v>
      </c>
      <c r="J10" s="23">
        <v>0.1</v>
      </c>
      <c r="K10" s="23">
        <v>0.1</v>
      </c>
      <c r="L10" s="23">
        <v>0.1</v>
      </c>
      <c r="M10" s="23">
        <v>2.9</v>
      </c>
    </row>
    <row r="11" spans="1:14" x14ac:dyDescent="0.3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3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3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35">
      <c r="A14" s="7" t="s">
        <v>25</v>
      </c>
      <c r="B14" s="7" t="s">
        <v>19</v>
      </c>
      <c r="C14" s="23">
        <v>0.3</v>
      </c>
      <c r="D14" s="23">
        <v>0.4</v>
      </c>
      <c r="E14" s="23">
        <v>0.4</v>
      </c>
      <c r="F14" s="23">
        <v>0.4</v>
      </c>
      <c r="G14" s="23">
        <v>0.4</v>
      </c>
      <c r="H14" s="24"/>
      <c r="I14" s="24"/>
      <c r="J14" s="24"/>
      <c r="K14" s="24"/>
      <c r="L14" s="24"/>
      <c r="M14" s="23">
        <v>1.9</v>
      </c>
    </row>
    <row r="15" spans="1:14" x14ac:dyDescent="0.35">
      <c r="A15" s="7" t="s">
        <v>26</v>
      </c>
      <c r="B15" s="7" t="s">
        <v>20</v>
      </c>
      <c r="C15" s="23">
        <v>0.2</v>
      </c>
      <c r="D15" s="23">
        <v>0.2</v>
      </c>
      <c r="E15" s="23">
        <v>0.2</v>
      </c>
      <c r="F15" s="23">
        <v>0.2</v>
      </c>
      <c r="G15" s="23">
        <v>0.2</v>
      </c>
      <c r="H15" s="23"/>
      <c r="I15" s="23"/>
      <c r="J15" s="23"/>
      <c r="K15" s="23"/>
      <c r="L15" s="23"/>
      <c r="M15" s="23">
        <v>1</v>
      </c>
    </row>
    <row r="16" spans="1:14" x14ac:dyDescent="0.3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3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 x14ac:dyDescent="0.35">
      <c r="A18" s="7" t="s">
        <v>42</v>
      </c>
      <c r="B18" s="7" t="s">
        <v>29</v>
      </c>
      <c r="C18" s="23">
        <v>0.9</v>
      </c>
      <c r="D18" s="23">
        <v>0.9</v>
      </c>
      <c r="E18" s="23">
        <v>0.9</v>
      </c>
      <c r="F18" s="23">
        <v>1</v>
      </c>
      <c r="G18" s="23">
        <v>1</v>
      </c>
      <c r="H18" s="23">
        <v>0.2</v>
      </c>
      <c r="I18" s="23">
        <v>0.2</v>
      </c>
      <c r="J18" s="23">
        <v>0.3</v>
      </c>
      <c r="K18" s="23">
        <v>0.3</v>
      </c>
      <c r="L18" s="23">
        <v>0.3</v>
      </c>
      <c r="M18" s="23">
        <v>6</v>
      </c>
    </row>
    <row r="19" spans="1:14" x14ac:dyDescent="0.35">
      <c r="A19" s="7" t="s">
        <v>26</v>
      </c>
      <c r="B19" s="7" t="s">
        <v>265</v>
      </c>
      <c r="C19" s="23">
        <v>0.1</v>
      </c>
      <c r="D19" s="23">
        <v>0.1</v>
      </c>
      <c r="E19" s="23">
        <v>0.1</v>
      </c>
      <c r="F19" s="23">
        <v>0.1</v>
      </c>
      <c r="G19" s="23">
        <v>0.1</v>
      </c>
      <c r="H19" s="23">
        <v>0</v>
      </c>
      <c r="I19" s="23">
        <v>0</v>
      </c>
      <c r="J19" s="23">
        <v>0</v>
      </c>
      <c r="K19" s="23">
        <v>0</v>
      </c>
      <c r="L19" s="23">
        <v>0</v>
      </c>
      <c r="M19" s="23">
        <v>0.5</v>
      </c>
      <c r="N19" t="s">
        <v>266</v>
      </c>
    </row>
    <row r="20" spans="1:14" ht="29" x14ac:dyDescent="0.3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 x14ac:dyDescent="0.3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35">
      <c r="A22" s="7" t="s">
        <v>26</v>
      </c>
      <c r="B22" s="8" t="s">
        <v>32</v>
      </c>
      <c r="C22" s="23">
        <v>0.4</v>
      </c>
      <c r="D22" s="23">
        <v>0.4</v>
      </c>
      <c r="E22" s="23">
        <v>0.4</v>
      </c>
      <c r="F22" s="23">
        <v>0.3</v>
      </c>
      <c r="G22" s="23">
        <v>0.3</v>
      </c>
      <c r="H22" s="23"/>
      <c r="I22" s="23"/>
      <c r="J22" s="23"/>
      <c r="K22" s="23"/>
      <c r="L22" s="23"/>
      <c r="M22" s="23">
        <v>1.8</v>
      </c>
    </row>
    <row r="23" spans="1:14" x14ac:dyDescent="0.35">
      <c r="A23" s="6" t="s">
        <v>33</v>
      </c>
      <c r="B23" s="6" t="s">
        <v>35</v>
      </c>
      <c r="C23" s="22">
        <v>0.3</v>
      </c>
      <c r="D23" s="22">
        <v>0.3</v>
      </c>
      <c r="E23" s="22">
        <v>0.3</v>
      </c>
      <c r="F23" s="22">
        <v>0.3</v>
      </c>
      <c r="G23" s="22">
        <v>0.2</v>
      </c>
      <c r="H23" s="25"/>
      <c r="I23" s="25"/>
      <c r="J23" s="25"/>
      <c r="K23" s="25"/>
      <c r="L23" s="25"/>
      <c r="M23" s="22">
        <v>1.4</v>
      </c>
      <c r="N23" t="s">
        <v>241</v>
      </c>
    </row>
    <row r="24" spans="1:14" x14ac:dyDescent="0.35">
      <c r="A24" s="6" t="s">
        <v>37</v>
      </c>
      <c r="B24" s="6" t="s">
        <v>36</v>
      </c>
      <c r="C24" s="22">
        <v>0.2</v>
      </c>
      <c r="D24" s="22">
        <v>0.2</v>
      </c>
      <c r="E24" s="22">
        <v>0.2</v>
      </c>
      <c r="F24" s="22">
        <v>0.1</v>
      </c>
      <c r="G24" s="22">
        <v>0.1</v>
      </c>
      <c r="H24" s="22"/>
      <c r="I24" s="22"/>
      <c r="J24" s="22"/>
      <c r="K24" s="22"/>
      <c r="L24" s="22"/>
      <c r="M24" s="22">
        <v>0.8</v>
      </c>
      <c r="N24" t="s">
        <v>245</v>
      </c>
    </row>
    <row r="25" spans="1:14" ht="29" x14ac:dyDescent="0.35">
      <c r="A25" s="7" t="s">
        <v>42</v>
      </c>
      <c r="B25" s="7" t="s">
        <v>38</v>
      </c>
      <c r="C25" s="23"/>
      <c r="D25" s="23"/>
      <c r="E25" s="23"/>
      <c r="F25" s="23"/>
      <c r="G25" s="23"/>
      <c r="H25" s="23">
        <v>1.1000000000000001</v>
      </c>
      <c r="I25" s="23">
        <v>1.1000000000000001</v>
      </c>
      <c r="J25" s="23">
        <v>1.2</v>
      </c>
      <c r="K25" s="23">
        <v>1.2</v>
      </c>
      <c r="L25" s="23">
        <v>1.2</v>
      </c>
      <c r="M25" s="23">
        <v>5.8</v>
      </c>
    </row>
    <row r="26" spans="1:14" x14ac:dyDescent="0.35">
      <c r="A26" s="7" t="s">
        <v>40</v>
      </c>
      <c r="B26" s="7" t="s">
        <v>39</v>
      </c>
      <c r="C26" s="23">
        <v>0.2</v>
      </c>
      <c r="D26" s="23">
        <v>0.2</v>
      </c>
      <c r="E26" s="23">
        <v>0.2</v>
      </c>
      <c r="F26" s="23">
        <v>0.3</v>
      </c>
      <c r="G26" s="23">
        <v>0.3</v>
      </c>
      <c r="H26" s="23"/>
      <c r="I26" s="23"/>
      <c r="J26" s="23"/>
      <c r="K26" s="23"/>
      <c r="L26" s="23"/>
      <c r="M26" s="23">
        <v>1.2</v>
      </c>
    </row>
    <row r="27" spans="1:14" ht="29" x14ac:dyDescent="0.35">
      <c r="A27" s="6" t="s">
        <v>42</v>
      </c>
      <c r="B27" s="6" t="s">
        <v>41</v>
      </c>
      <c r="C27" s="22"/>
      <c r="D27" s="22"/>
      <c r="E27" s="22"/>
      <c r="F27" s="22"/>
      <c r="G27" s="22"/>
      <c r="H27" s="22">
        <v>0.1</v>
      </c>
      <c r="I27" s="22">
        <v>0.1</v>
      </c>
      <c r="J27" s="22">
        <v>0.1</v>
      </c>
      <c r="K27" s="22">
        <v>0.1</v>
      </c>
      <c r="L27" s="22">
        <v>0.1</v>
      </c>
      <c r="M27" s="22">
        <v>0.5</v>
      </c>
      <c r="N27" t="s">
        <v>246</v>
      </c>
    </row>
    <row r="29" spans="1:14" x14ac:dyDescent="0.35">
      <c r="A29" s="26" t="s">
        <v>113</v>
      </c>
    </row>
    <row r="30" spans="1:14" x14ac:dyDescent="0.35">
      <c r="A30" t="s">
        <v>114</v>
      </c>
    </row>
    <row r="31" spans="1:14" x14ac:dyDescent="0.3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2070F-7120-43FE-B65A-BEFD26E8424F}">
  <dimension ref="A1:AI94"/>
  <sheetViews>
    <sheetView zoomScale="85" zoomScaleNormal="85" workbookViewId="0">
      <selection activeCell="D14" sqref="D14"/>
    </sheetView>
  </sheetViews>
  <sheetFormatPr defaultRowHeight="14.5" x14ac:dyDescent="0.35"/>
  <cols>
    <col min="1" max="1" width="45.81640625" customWidth="1"/>
    <col min="2" max="2" width="18.81640625" customWidth="1"/>
    <col min="3" max="3" width="15.453125" customWidth="1"/>
    <col min="4" max="4" width="12" bestFit="1" customWidth="1"/>
    <col min="5" max="5" width="9.54296875" customWidth="1"/>
    <col min="6" max="6" width="12" customWidth="1"/>
  </cols>
  <sheetData>
    <row r="1" spans="1:12" x14ac:dyDescent="0.35">
      <c r="A1" s="1" t="s">
        <v>1092</v>
      </c>
      <c r="B1">
        <v>2023</v>
      </c>
      <c r="C1">
        <v>2030</v>
      </c>
      <c r="D1">
        <v>2050</v>
      </c>
    </row>
    <row r="2" spans="1:12" x14ac:dyDescent="0.35">
      <c r="A2" s="1" t="s">
        <v>1090</v>
      </c>
      <c r="B2" s="343">
        <v>7.22</v>
      </c>
      <c r="C2" s="343">
        <v>4.82</v>
      </c>
      <c r="D2" s="343">
        <v>2.92</v>
      </c>
    </row>
    <row r="3" spans="1:12" x14ac:dyDescent="0.35">
      <c r="A3" s="1" t="s">
        <v>1091</v>
      </c>
      <c r="B3" s="343">
        <v>2.5</v>
      </c>
      <c r="C3" s="343">
        <v>2.4500000000000002</v>
      </c>
      <c r="D3" s="343">
        <v>2.41</v>
      </c>
    </row>
    <row r="5" spans="1:12" x14ac:dyDescent="0.35">
      <c r="A5" s="1" t="s">
        <v>982</v>
      </c>
      <c r="B5">
        <v>2023</v>
      </c>
      <c r="C5">
        <v>2030</v>
      </c>
      <c r="D5">
        <v>2050</v>
      </c>
    </row>
    <row r="6" spans="1:12" x14ac:dyDescent="0.35">
      <c r="A6" s="1" t="s">
        <v>980</v>
      </c>
      <c r="B6" s="343">
        <f>B2*About!$A$86</f>
        <v>5.440294714179756</v>
      </c>
      <c r="C6" s="343">
        <f>C2*About!$A$86</f>
        <v>3.6318864989399482</v>
      </c>
      <c r="D6" s="343">
        <f>D2*About!$A$86</f>
        <v>2.2002299952084332</v>
      </c>
      <c r="E6" s="343"/>
      <c r="F6" s="343"/>
      <c r="G6" s="343"/>
      <c r="H6" s="343"/>
      <c r="I6" s="343"/>
      <c r="J6" s="343"/>
      <c r="K6" s="343"/>
      <c r="L6" s="343"/>
    </row>
    <row r="7" spans="1:12" x14ac:dyDescent="0.35">
      <c r="A7" s="1" t="s">
        <v>981</v>
      </c>
      <c r="B7" s="343">
        <f>B3*About!$A$85</f>
        <v>1.9613025576190397</v>
      </c>
      <c r="C7" s="343">
        <f>C3*About!$A$85</f>
        <v>1.922076506466659</v>
      </c>
      <c r="D7" s="343">
        <f>D3*About!$A$85</f>
        <v>1.8906956655447542</v>
      </c>
    </row>
    <row r="9" spans="1:12" x14ac:dyDescent="0.35">
      <c r="A9" s="1" t="s">
        <v>983</v>
      </c>
    </row>
    <row r="10" spans="1:12" x14ac:dyDescent="0.35">
      <c r="A10">
        <v>61013</v>
      </c>
      <c r="B10" t="s">
        <v>984</v>
      </c>
    </row>
    <row r="11" spans="1:12" x14ac:dyDescent="0.35">
      <c r="A11" s="15" t="s">
        <v>985</v>
      </c>
    </row>
    <row r="13" spans="1:12" x14ac:dyDescent="0.35">
      <c r="A13" s="1" t="s">
        <v>986</v>
      </c>
    </row>
    <row r="14" spans="1:12" x14ac:dyDescent="0.35">
      <c r="A14">
        <v>2.2046199999999998</v>
      </c>
      <c r="B14" t="s">
        <v>987</v>
      </c>
    </row>
    <row r="16" spans="1:12" x14ac:dyDescent="0.35">
      <c r="A16" t="s">
        <v>988</v>
      </c>
    </row>
    <row r="17" spans="1:7" x14ac:dyDescent="0.35">
      <c r="A17" t="s">
        <v>989</v>
      </c>
    </row>
    <row r="18" spans="1:7" x14ac:dyDescent="0.35">
      <c r="A18" t="s">
        <v>990</v>
      </c>
    </row>
    <row r="20" spans="1:7" x14ac:dyDescent="0.35">
      <c r="A20" t="s">
        <v>991</v>
      </c>
    </row>
    <row r="21" spans="1:7" x14ac:dyDescent="0.35">
      <c r="A21" t="s">
        <v>992</v>
      </c>
    </row>
    <row r="22" spans="1:7" x14ac:dyDescent="0.35">
      <c r="A22" t="s">
        <v>993</v>
      </c>
    </row>
    <row r="23" spans="1:7" x14ac:dyDescent="0.35">
      <c r="A23" t="s">
        <v>994</v>
      </c>
    </row>
    <row r="24" spans="1:7" x14ac:dyDescent="0.35">
      <c r="A24" t="s">
        <v>995</v>
      </c>
    </row>
    <row r="26" spans="1:7" x14ac:dyDescent="0.35">
      <c r="A26" t="s">
        <v>996</v>
      </c>
      <c r="D26">
        <v>2023</v>
      </c>
      <c r="E26">
        <v>2030</v>
      </c>
      <c r="F26">
        <v>2050</v>
      </c>
    </row>
    <row r="27" spans="1:7" x14ac:dyDescent="0.35">
      <c r="A27" t="s">
        <v>997</v>
      </c>
      <c r="D27" s="5">
        <f>B6/$A$14/$A$10</f>
        <v>4.04451364068662E-5</v>
      </c>
      <c r="E27" s="5">
        <f t="shared" ref="E27:F28" si="0">C6/$A$14/$A$10</f>
        <v>2.7000769734223703E-5</v>
      </c>
      <c r="F27" s="5">
        <f t="shared" si="0"/>
        <v>1.6357312785048384E-5</v>
      </c>
    </row>
    <row r="28" spans="1:7" x14ac:dyDescent="0.35">
      <c r="A28" t="s">
        <v>998</v>
      </c>
      <c r="D28" s="352">
        <f>B7/$A$14/$A$10</f>
        <v>1.4581039014537584E-5</v>
      </c>
      <c r="E28" s="352">
        <f t="shared" si="0"/>
        <v>1.4289418234246833E-5</v>
      </c>
      <c r="F28" s="5">
        <f t="shared" si="0"/>
        <v>1.4056121610014231E-5</v>
      </c>
      <c r="G28" s="5"/>
    </row>
    <row r="30" spans="1:7" x14ac:dyDescent="0.35">
      <c r="A30" s="1" t="s">
        <v>1047</v>
      </c>
    </row>
    <row r="31" spans="1:7" x14ac:dyDescent="0.35">
      <c r="A31" t="s">
        <v>1048</v>
      </c>
    </row>
    <row r="32" spans="1:7" x14ac:dyDescent="0.35">
      <c r="B32" t="s">
        <v>1049</v>
      </c>
      <c r="C32" t="s">
        <v>1050</v>
      </c>
    </row>
    <row r="33" spans="1:31" x14ac:dyDescent="0.35">
      <c r="A33" t="s">
        <v>1051</v>
      </c>
      <c r="B33">
        <v>6.18</v>
      </c>
      <c r="C33" s="5">
        <f t="shared" ref="C33:C43" si="1">B33/10^6*dollars_2018_to_2012</f>
        <v>5.6485199999999999E-6</v>
      </c>
      <c r="D33" s="351"/>
    </row>
    <row r="34" spans="1:31" x14ac:dyDescent="0.35">
      <c r="A34" t="s">
        <v>1052</v>
      </c>
      <c r="B34">
        <v>6.77</v>
      </c>
      <c r="C34" s="5">
        <f t="shared" si="1"/>
        <v>6.1877799999999997E-6</v>
      </c>
      <c r="D34" s="351"/>
    </row>
    <row r="35" spans="1:31" x14ac:dyDescent="0.35">
      <c r="A35" t="s">
        <v>1053</v>
      </c>
      <c r="B35">
        <v>9.25</v>
      </c>
      <c r="C35" s="5">
        <f t="shared" si="1"/>
        <v>8.4545000000000001E-6</v>
      </c>
      <c r="D35" s="351"/>
    </row>
    <row r="36" spans="1:31" x14ac:dyDescent="0.35">
      <c r="A36" t="s">
        <v>1054</v>
      </c>
      <c r="B36">
        <v>12.8</v>
      </c>
      <c r="C36" s="5">
        <f t="shared" si="1"/>
        <v>1.1699200000000001E-5</v>
      </c>
      <c r="D36" s="351"/>
    </row>
    <row r="37" spans="1:31" x14ac:dyDescent="0.35">
      <c r="A37" t="s">
        <v>1055</v>
      </c>
      <c r="B37">
        <v>18.2</v>
      </c>
      <c r="C37" s="5">
        <f t="shared" si="1"/>
        <v>1.6634799999999999E-5</v>
      </c>
      <c r="D37" s="351"/>
    </row>
    <row r="38" spans="1:31" x14ac:dyDescent="0.35">
      <c r="A38" t="s">
        <v>1056</v>
      </c>
      <c r="B38">
        <v>26.98</v>
      </c>
      <c r="C38" s="5">
        <f t="shared" si="1"/>
        <v>2.4659720000000002E-5</v>
      </c>
      <c r="D38" s="351"/>
    </row>
    <row r="39" spans="1:31" x14ac:dyDescent="0.35">
      <c r="A39" t="s">
        <v>1057</v>
      </c>
      <c r="B39">
        <v>29.23</v>
      </c>
      <c r="C39" s="5">
        <f t="shared" si="1"/>
        <v>2.6716220000000002E-5</v>
      </c>
      <c r="D39" s="351"/>
    </row>
    <row r="40" spans="1:31" x14ac:dyDescent="0.35">
      <c r="A40" t="s">
        <v>1058</v>
      </c>
      <c r="B40">
        <v>31.96</v>
      </c>
      <c r="C40" s="5">
        <f t="shared" si="1"/>
        <v>2.9211439999999999E-5</v>
      </c>
      <c r="D40" s="351"/>
    </row>
    <row r="41" spans="1:31" x14ac:dyDescent="0.35">
      <c r="A41" t="s">
        <v>1059</v>
      </c>
      <c r="B41">
        <v>38.409999999999997</v>
      </c>
      <c r="C41" s="5">
        <f t="shared" si="1"/>
        <v>3.5106740000000003E-5</v>
      </c>
      <c r="D41" s="351"/>
    </row>
    <row r="42" spans="1:31" x14ac:dyDescent="0.35">
      <c r="A42" t="s">
        <v>1060</v>
      </c>
      <c r="B42">
        <v>47.89</v>
      </c>
      <c r="C42" s="5">
        <f t="shared" si="1"/>
        <v>4.3771459999999996E-5</v>
      </c>
      <c r="D42" s="351"/>
    </row>
    <row r="43" spans="1:31" x14ac:dyDescent="0.35">
      <c r="A43" t="s">
        <v>1061</v>
      </c>
      <c r="B43">
        <v>86.19</v>
      </c>
      <c r="C43" s="5">
        <f t="shared" si="1"/>
        <v>7.877766E-5</v>
      </c>
      <c r="D43" s="351"/>
    </row>
    <row r="45" spans="1:31" x14ac:dyDescent="0.35">
      <c r="A45" t="s">
        <v>1062</v>
      </c>
      <c r="B45">
        <v>2021</v>
      </c>
      <c r="C45">
        <v>2022</v>
      </c>
      <c r="D45">
        <v>2023</v>
      </c>
      <c r="E45">
        <v>2024</v>
      </c>
      <c r="F45">
        <v>2025</v>
      </c>
      <c r="G45">
        <v>2026</v>
      </c>
      <c r="H45">
        <v>2027</v>
      </c>
      <c r="I45">
        <v>2028</v>
      </c>
      <c r="J45">
        <v>2029</v>
      </c>
      <c r="K45">
        <v>2030</v>
      </c>
      <c r="L45">
        <v>2031</v>
      </c>
      <c r="M45">
        <v>2032</v>
      </c>
      <c r="N45">
        <v>2033</v>
      </c>
      <c r="O45">
        <v>2034</v>
      </c>
      <c r="P45">
        <v>2035</v>
      </c>
      <c r="Q45">
        <v>2036</v>
      </c>
      <c r="R45">
        <v>2037</v>
      </c>
      <c r="S45">
        <v>2038</v>
      </c>
      <c r="T45">
        <v>2039</v>
      </c>
      <c r="U45">
        <v>2040</v>
      </c>
      <c r="V45">
        <v>2041</v>
      </c>
      <c r="W45">
        <v>2042</v>
      </c>
      <c r="X45">
        <v>2043</v>
      </c>
      <c r="Y45">
        <v>2044</v>
      </c>
      <c r="Z45">
        <v>2045</v>
      </c>
      <c r="AA45">
        <v>2046</v>
      </c>
      <c r="AB45">
        <v>2047</v>
      </c>
      <c r="AC45">
        <v>2048</v>
      </c>
      <c r="AD45">
        <v>2049</v>
      </c>
      <c r="AE45">
        <v>2050</v>
      </c>
    </row>
    <row r="46" spans="1:31" x14ac:dyDescent="0.35">
      <c r="A46" t="s">
        <v>1063</v>
      </c>
      <c r="B46" s="5">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row>
    <row r="47" spans="1:31" x14ac:dyDescent="0.35">
      <c r="A47" t="s">
        <v>1064</v>
      </c>
      <c r="B47" s="5">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row>
    <row r="48" spans="1:31" x14ac:dyDescent="0.35">
      <c r="A48" t="s">
        <v>1065</v>
      </c>
      <c r="B48" s="5">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row>
    <row r="49" spans="1:31" x14ac:dyDescent="0.35">
      <c r="A49" t="s">
        <v>1066</v>
      </c>
      <c r="B49" s="5">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row>
    <row r="50" spans="1:31" x14ac:dyDescent="0.35">
      <c r="A50" t="s">
        <v>1067</v>
      </c>
      <c r="B50" s="5">
        <v>673800000000</v>
      </c>
      <c r="C50">
        <v>665400000000</v>
      </c>
      <c r="D50">
        <v>675800000000</v>
      </c>
      <c r="E50">
        <v>682600000000</v>
      </c>
      <c r="F50">
        <v>688900000000</v>
      </c>
      <c r="G50">
        <v>697800000000</v>
      </c>
      <c r="H50">
        <v>707600000000</v>
      </c>
      <c r="I50">
        <v>717600000000</v>
      </c>
      <c r="J50">
        <v>726200000000</v>
      </c>
      <c r="K50">
        <v>734700000000</v>
      </c>
      <c r="L50">
        <v>744200000000</v>
      </c>
      <c r="M50">
        <v>752500000000</v>
      </c>
      <c r="N50">
        <v>759300000000</v>
      </c>
      <c r="O50">
        <v>766500000000</v>
      </c>
      <c r="P50">
        <v>774400000000</v>
      </c>
      <c r="Q50">
        <v>782800000000</v>
      </c>
      <c r="R50">
        <v>791000000000</v>
      </c>
      <c r="S50">
        <v>799300000000</v>
      </c>
      <c r="T50">
        <v>807800000000</v>
      </c>
      <c r="U50">
        <v>816400000000</v>
      </c>
      <c r="V50">
        <v>824700000000</v>
      </c>
      <c r="W50">
        <v>833500000000</v>
      </c>
      <c r="X50">
        <v>842100000000</v>
      </c>
      <c r="Y50">
        <v>850500000000</v>
      </c>
      <c r="Z50">
        <v>858900000000</v>
      </c>
      <c r="AA50">
        <v>866900000000</v>
      </c>
      <c r="AB50">
        <v>875100000000</v>
      </c>
      <c r="AC50">
        <v>883300000000</v>
      </c>
      <c r="AD50">
        <v>891600000000</v>
      </c>
      <c r="AE50">
        <v>899900000000</v>
      </c>
    </row>
    <row r="51" spans="1:31" x14ac:dyDescent="0.35">
      <c r="A51" t="s">
        <v>1068</v>
      </c>
      <c r="B51" s="5">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row>
    <row r="52" spans="1:31" x14ac:dyDescent="0.35">
      <c r="A52" t="s">
        <v>1069</v>
      </c>
      <c r="B52" s="5">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row>
    <row r="53" spans="1:31" x14ac:dyDescent="0.35">
      <c r="A53" t="s">
        <v>1070</v>
      </c>
      <c r="B53" s="5">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row>
    <row r="54" spans="1:31" x14ac:dyDescent="0.35">
      <c r="A54" t="s">
        <v>1071</v>
      </c>
      <c r="B54" s="5">
        <v>483600000000000</v>
      </c>
      <c r="C54">
        <v>490200000000000</v>
      </c>
      <c r="D54">
        <v>516700000000000</v>
      </c>
      <c r="E54">
        <v>529800000000000</v>
      </c>
      <c r="F54">
        <v>531700000000000</v>
      </c>
      <c r="G54">
        <v>533000000000000</v>
      </c>
      <c r="H54">
        <v>537700000000000</v>
      </c>
      <c r="I54">
        <v>539700000000000</v>
      </c>
      <c r="J54">
        <v>541400000000000</v>
      </c>
      <c r="K54">
        <v>541600000000000</v>
      </c>
      <c r="L54">
        <v>541000000000000</v>
      </c>
      <c r="M54">
        <v>540600000000000</v>
      </c>
      <c r="N54">
        <v>540000000000000</v>
      </c>
      <c r="O54">
        <v>540500000000000</v>
      </c>
      <c r="P54">
        <v>540900000000000</v>
      </c>
      <c r="Q54">
        <v>540300000000000</v>
      </c>
      <c r="R54">
        <v>539500000000000</v>
      </c>
      <c r="S54">
        <v>540300000000000</v>
      </c>
      <c r="T54">
        <v>540300000000000</v>
      </c>
      <c r="U54">
        <v>540500000000000</v>
      </c>
      <c r="V54">
        <v>540900000000000</v>
      </c>
      <c r="W54">
        <v>541300000000000</v>
      </c>
      <c r="X54">
        <v>540400000000000</v>
      </c>
      <c r="Y54">
        <v>541600000000000</v>
      </c>
      <c r="Z54">
        <v>540800000000000</v>
      </c>
      <c r="AA54">
        <v>541900000000000</v>
      </c>
      <c r="AB54">
        <v>540300000000000</v>
      </c>
      <c r="AC54">
        <v>539700000000000</v>
      </c>
      <c r="AD54">
        <v>540300000000000</v>
      </c>
      <c r="AE54">
        <v>538400000000000</v>
      </c>
    </row>
    <row r="55" spans="1:31" x14ac:dyDescent="0.35">
      <c r="A55" t="s">
        <v>1072</v>
      </c>
      <c r="B55" s="5">
        <v>238300000000000</v>
      </c>
      <c r="C55">
        <v>243900000000000</v>
      </c>
      <c r="D55">
        <v>232900000000000</v>
      </c>
      <c r="E55">
        <v>227000000000000</v>
      </c>
      <c r="F55">
        <v>233200000000000</v>
      </c>
      <c r="G55">
        <v>241000000000000</v>
      </c>
      <c r="H55">
        <v>247500000000000</v>
      </c>
      <c r="I55">
        <v>252500000000000</v>
      </c>
      <c r="J55">
        <v>255900000000000</v>
      </c>
      <c r="K55">
        <v>258900000000000</v>
      </c>
      <c r="L55">
        <v>263000000000000</v>
      </c>
      <c r="M55">
        <v>267600000000000</v>
      </c>
      <c r="N55">
        <v>271700000000000</v>
      </c>
      <c r="O55">
        <v>276400000000000</v>
      </c>
      <c r="P55">
        <v>280900000000000</v>
      </c>
      <c r="Q55">
        <v>284400000000000</v>
      </c>
      <c r="R55">
        <v>288300000000000</v>
      </c>
      <c r="S55">
        <v>291400000000000</v>
      </c>
      <c r="T55">
        <v>295200000000000</v>
      </c>
      <c r="U55">
        <v>300000000000000</v>
      </c>
      <c r="V55">
        <v>304200000000000</v>
      </c>
      <c r="W55">
        <v>308000000000000</v>
      </c>
      <c r="X55">
        <v>311700000000000</v>
      </c>
      <c r="Y55">
        <v>314600000000000</v>
      </c>
      <c r="Z55">
        <v>317200000000000</v>
      </c>
      <c r="AA55">
        <v>321200000000000</v>
      </c>
      <c r="AB55">
        <v>325900000000000</v>
      </c>
      <c r="AC55">
        <v>328500000000000</v>
      </c>
      <c r="AD55">
        <v>332400000000000</v>
      </c>
      <c r="AE55">
        <v>338900000000000</v>
      </c>
    </row>
    <row r="56" spans="1:31" x14ac:dyDescent="0.35">
      <c r="A56" t="s">
        <v>1073</v>
      </c>
      <c r="B56" s="5">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row>
    <row r="57" spans="1:31" x14ac:dyDescent="0.35">
      <c r="A57" t="s">
        <v>1074</v>
      </c>
      <c r="B57" s="5">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row>
    <row r="58" spans="1:31" x14ac:dyDescent="0.35">
      <c r="A58" t="s">
        <v>1075</v>
      </c>
      <c r="B58" s="5">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row>
    <row r="59" spans="1:31" x14ac:dyDescent="0.35">
      <c r="A59" t="s">
        <v>1076</v>
      </c>
      <c r="B59" s="5">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row>
    <row r="60" spans="1:31" x14ac:dyDescent="0.35">
      <c r="A60" t="s">
        <v>1077</v>
      </c>
      <c r="B60" s="5">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row>
    <row r="61" spans="1:31" x14ac:dyDescent="0.35">
      <c r="A61" t="s">
        <v>1078</v>
      </c>
      <c r="B61" s="5">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row>
    <row r="62" spans="1:31" x14ac:dyDescent="0.35">
      <c r="A62" t="s">
        <v>1079</v>
      </c>
      <c r="B62" s="5">
        <v>3504000000000</v>
      </c>
      <c r="C62">
        <v>3504000000000</v>
      </c>
      <c r="D62">
        <v>3573000000000</v>
      </c>
      <c r="E62">
        <v>3686000000000</v>
      </c>
      <c r="F62">
        <v>3831000000000</v>
      </c>
      <c r="G62">
        <v>3993000000000</v>
      </c>
      <c r="H62">
        <v>4133000000000</v>
      </c>
      <c r="I62">
        <v>4252000000000</v>
      </c>
      <c r="J62">
        <v>4343000000000</v>
      </c>
      <c r="K62">
        <v>4409000000000</v>
      </c>
      <c r="L62">
        <v>4488000000000</v>
      </c>
      <c r="M62">
        <v>4582000000000</v>
      </c>
      <c r="N62">
        <v>4676000000000</v>
      </c>
      <c r="O62">
        <v>4776000000000</v>
      </c>
      <c r="P62">
        <v>4876000000000</v>
      </c>
      <c r="Q62">
        <v>4981000000000</v>
      </c>
      <c r="R62">
        <v>5097000000000</v>
      </c>
      <c r="S62">
        <v>5222000000000</v>
      </c>
      <c r="T62">
        <v>5351000000000</v>
      </c>
      <c r="U62">
        <v>5499000000000</v>
      </c>
      <c r="V62">
        <v>5646000000000</v>
      </c>
      <c r="W62">
        <v>5777000000000</v>
      </c>
      <c r="X62">
        <v>5916000000000</v>
      </c>
      <c r="Y62">
        <v>6050000000000</v>
      </c>
      <c r="Z62">
        <v>6178000000000</v>
      </c>
      <c r="AA62">
        <v>6309000000000</v>
      </c>
      <c r="AB62">
        <v>6443000000000</v>
      </c>
      <c r="AC62">
        <v>6573000000000</v>
      </c>
      <c r="AD62">
        <v>6716000000000</v>
      </c>
      <c r="AE62">
        <v>6877000000000</v>
      </c>
    </row>
    <row r="63" spans="1:31" x14ac:dyDescent="0.35">
      <c r="A63" t="s">
        <v>1080</v>
      </c>
      <c r="B63" s="5">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row>
    <row r="64" spans="1:31" x14ac:dyDescent="0.35">
      <c r="A64" t="s">
        <v>1081</v>
      </c>
      <c r="B64" s="5">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row>
    <row r="65" spans="1:35" x14ac:dyDescent="0.35">
      <c r="A65" t="s">
        <v>1082</v>
      </c>
      <c r="B65" s="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row>
    <row r="66" spans="1:35" x14ac:dyDescent="0.35">
      <c r="A66" t="s">
        <v>1083</v>
      </c>
      <c r="B66" s="5">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row>
    <row r="67" spans="1:35" x14ac:dyDescent="0.35">
      <c r="A67" t="s">
        <v>1084</v>
      </c>
      <c r="B67" s="5">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row>
    <row r="68" spans="1:35" x14ac:dyDescent="0.35">
      <c r="A68" t="s">
        <v>1085</v>
      </c>
      <c r="B68" s="5">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row>
    <row r="69" spans="1:35" x14ac:dyDescent="0.35">
      <c r="A69" t="s">
        <v>1086</v>
      </c>
      <c r="B69" s="5">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row>
    <row r="70" spans="1:35" x14ac:dyDescent="0.35">
      <c r="A70" t="s">
        <v>1087</v>
      </c>
      <c r="B70" s="5">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row>
    <row r="71" spans="1:35" x14ac:dyDescent="0.35">
      <c r="B71" s="5">
        <f>SUM(B46:B70)</f>
        <v>726077800000000</v>
      </c>
      <c r="C71" s="5">
        <f t="shared" ref="C71:AE71" si="2">SUM(C46:C70)</f>
        <v>738269400000000</v>
      </c>
      <c r="D71" s="5">
        <f t="shared" si="2"/>
        <v>753848800000000</v>
      </c>
      <c r="E71" s="5">
        <f t="shared" si="2"/>
        <v>761168600000000</v>
      </c>
      <c r="F71" s="5">
        <f t="shared" si="2"/>
        <v>769419900000000</v>
      </c>
      <c r="G71" s="5">
        <f t="shared" si="2"/>
        <v>778690800000000</v>
      </c>
      <c r="H71" s="5">
        <f t="shared" si="2"/>
        <v>790040600000000</v>
      </c>
      <c r="I71" s="5">
        <f t="shared" si="2"/>
        <v>797169600000000</v>
      </c>
      <c r="J71" s="5">
        <f t="shared" si="2"/>
        <v>802369200000000</v>
      </c>
      <c r="K71" s="5">
        <f t="shared" si="2"/>
        <v>805643700000000</v>
      </c>
      <c r="L71" s="5">
        <f t="shared" si="2"/>
        <v>809232200000000</v>
      </c>
      <c r="M71" s="5">
        <f t="shared" si="2"/>
        <v>813534500000000</v>
      </c>
      <c r="N71" s="5">
        <f t="shared" si="2"/>
        <v>817135300000000</v>
      </c>
      <c r="O71" s="5">
        <f t="shared" si="2"/>
        <v>822442500000000</v>
      </c>
      <c r="P71" s="5">
        <f t="shared" si="2"/>
        <v>827450400000000</v>
      </c>
      <c r="Q71" s="5">
        <f t="shared" si="2"/>
        <v>830463800000000</v>
      </c>
      <c r="R71" s="5">
        <f t="shared" si="2"/>
        <v>833688000000000</v>
      </c>
      <c r="S71" s="5">
        <f t="shared" si="2"/>
        <v>837721300000000</v>
      </c>
      <c r="T71" s="5">
        <f t="shared" si="2"/>
        <v>841658800000000</v>
      </c>
      <c r="U71" s="5">
        <f t="shared" si="2"/>
        <v>846815400000000</v>
      </c>
      <c r="V71" s="5">
        <f t="shared" si="2"/>
        <v>851570700000000</v>
      </c>
      <c r="W71" s="5">
        <f t="shared" si="2"/>
        <v>855910500000000</v>
      </c>
      <c r="X71" s="5">
        <f t="shared" si="2"/>
        <v>858858100000000</v>
      </c>
      <c r="Y71" s="5">
        <f t="shared" si="2"/>
        <v>863100500000000</v>
      </c>
      <c r="Z71" s="5">
        <f t="shared" si="2"/>
        <v>865036900000000</v>
      </c>
      <c r="AA71" s="5">
        <f t="shared" si="2"/>
        <v>870275900000000</v>
      </c>
      <c r="AB71" s="5">
        <f t="shared" si="2"/>
        <v>873518100000000</v>
      </c>
      <c r="AC71" s="5">
        <f t="shared" si="2"/>
        <v>875656300000000</v>
      </c>
      <c r="AD71" s="5">
        <f t="shared" si="2"/>
        <v>880307600000000</v>
      </c>
      <c r="AE71" s="5">
        <f t="shared" si="2"/>
        <v>885076900000000</v>
      </c>
    </row>
    <row r="73" spans="1:35" x14ac:dyDescent="0.35">
      <c r="A73" s="344" t="s">
        <v>1031</v>
      </c>
      <c r="B73" s="345"/>
      <c r="C73" s="345"/>
      <c r="D73" s="345"/>
      <c r="E73" s="345"/>
      <c r="F73" s="345"/>
      <c r="G73" s="345"/>
      <c r="H73" s="345"/>
      <c r="I73" s="345"/>
      <c r="J73" s="345"/>
      <c r="K73" s="345"/>
      <c r="L73" s="345"/>
      <c r="M73" s="345"/>
      <c r="N73" s="345"/>
      <c r="O73" s="345"/>
      <c r="P73" s="345"/>
      <c r="Q73" s="345"/>
      <c r="R73" s="345"/>
      <c r="S73" s="345"/>
      <c r="T73" s="345"/>
      <c r="U73" s="345"/>
      <c r="V73" s="345"/>
      <c r="W73" s="345"/>
      <c r="X73" s="345"/>
      <c r="Y73" s="345"/>
      <c r="Z73" s="345"/>
      <c r="AA73" s="345"/>
      <c r="AB73" s="345"/>
      <c r="AC73" s="345"/>
      <c r="AD73" s="345"/>
      <c r="AE73" s="345"/>
      <c r="AF73" s="345"/>
      <c r="AG73" s="345"/>
      <c r="AH73" s="345"/>
      <c r="AI73" s="345"/>
    </row>
    <row r="74" spans="1:35" x14ac:dyDescent="0.35">
      <c r="B74">
        <v>2021</v>
      </c>
      <c r="C74">
        <v>2022</v>
      </c>
      <c r="D74">
        <v>2023</v>
      </c>
      <c r="E74">
        <v>2024</v>
      </c>
      <c r="F74">
        <v>2025</v>
      </c>
      <c r="G74">
        <v>2026</v>
      </c>
      <c r="H74">
        <v>2027</v>
      </c>
      <c r="I74">
        <v>2028</v>
      </c>
      <c r="J74">
        <v>2029</v>
      </c>
      <c r="K74">
        <v>2030</v>
      </c>
      <c r="L74">
        <v>2031</v>
      </c>
      <c r="M74">
        <v>2032</v>
      </c>
      <c r="N74">
        <v>2033</v>
      </c>
      <c r="O74">
        <v>2034</v>
      </c>
      <c r="P74">
        <v>2035</v>
      </c>
      <c r="Q74">
        <v>2036</v>
      </c>
      <c r="R74">
        <v>2037</v>
      </c>
      <c r="S74">
        <v>2038</v>
      </c>
      <c r="T74">
        <v>2039</v>
      </c>
      <c r="U74">
        <v>2040</v>
      </c>
      <c r="V74">
        <v>2041</v>
      </c>
      <c r="W74">
        <v>2042</v>
      </c>
      <c r="X74">
        <v>2043</v>
      </c>
      <c r="Y74">
        <v>2044</v>
      </c>
      <c r="Z74">
        <v>2045</v>
      </c>
      <c r="AA74">
        <v>2046</v>
      </c>
      <c r="AB74">
        <v>2047</v>
      </c>
      <c r="AC74">
        <v>2048</v>
      </c>
      <c r="AD74">
        <v>2049</v>
      </c>
      <c r="AE74">
        <v>2050</v>
      </c>
    </row>
    <row r="75" spans="1:35" x14ac:dyDescent="0.35">
      <c r="A75" s="1" t="s">
        <v>1032</v>
      </c>
      <c r="B75" s="5">
        <f>TREND($D27:$E27,$D$26:$E$26,B$74)</f>
        <v>4.4286384027621053E-5</v>
      </c>
      <c r="C75" s="5">
        <f>TREND($D27:$E27,$D$26:$E$26,C$74)</f>
        <v>4.236576021724326E-5</v>
      </c>
      <c r="D75" s="5">
        <f t="shared" ref="D75:J75" si="3">MAX(TREND($D27:$E27,$D$26:$E$26,D$74),0)</f>
        <v>4.0445136406865902E-5</v>
      </c>
      <c r="E75" s="5">
        <f t="shared" si="3"/>
        <v>3.8524512596488543E-5</v>
      </c>
      <c r="F75" s="5">
        <f t="shared" si="3"/>
        <v>3.6603888786110751E-5</v>
      </c>
      <c r="G75" s="5">
        <f t="shared" si="3"/>
        <v>3.4683264975733392E-5</v>
      </c>
      <c r="H75" s="5">
        <f t="shared" si="3"/>
        <v>3.2762641165356033E-5</v>
      </c>
      <c r="I75" s="5">
        <f t="shared" si="3"/>
        <v>3.0842017354978241E-5</v>
      </c>
      <c r="J75" s="5">
        <f t="shared" si="3"/>
        <v>2.8921393544600882E-5</v>
      </c>
      <c r="K75" s="5">
        <f>MAX(TREND($E27:$F27,$E$26:$F$26,K$74),0)</f>
        <v>2.700076973422374E-5</v>
      </c>
      <c r="L75" s="5">
        <f t="shared" ref="L75:AE75" si="4">MAX(TREND($E27:$F27,$E$26:$F$26,L$74),0)</f>
        <v>2.6468596886765035E-5</v>
      </c>
      <c r="M75" s="5">
        <f t="shared" si="4"/>
        <v>2.593642403930633E-5</v>
      </c>
      <c r="N75" s="5">
        <f t="shared" si="4"/>
        <v>2.5404251191847409E-5</v>
      </c>
      <c r="O75" s="5">
        <f t="shared" si="4"/>
        <v>2.4872078344388704E-5</v>
      </c>
      <c r="P75" s="5">
        <f t="shared" si="4"/>
        <v>2.4339905496929999E-5</v>
      </c>
      <c r="Q75" s="5">
        <f t="shared" si="4"/>
        <v>2.3807732649471077E-5</v>
      </c>
      <c r="R75" s="5">
        <f t="shared" si="4"/>
        <v>2.3275559802012373E-5</v>
      </c>
      <c r="S75" s="5">
        <f t="shared" si="4"/>
        <v>2.2743386954553668E-5</v>
      </c>
      <c r="T75" s="5">
        <f t="shared" si="4"/>
        <v>2.2211214107094963E-5</v>
      </c>
      <c r="U75" s="5">
        <f t="shared" si="4"/>
        <v>2.1679041259636041E-5</v>
      </c>
      <c r="V75" s="5">
        <f t="shared" si="4"/>
        <v>2.1146868412177337E-5</v>
      </c>
      <c r="W75" s="5">
        <f t="shared" si="4"/>
        <v>2.0614695564718632E-5</v>
      </c>
      <c r="X75" s="5">
        <f t="shared" si="4"/>
        <v>2.008252271725971E-5</v>
      </c>
      <c r="Y75" s="5">
        <f t="shared" si="4"/>
        <v>1.9550349869801005E-5</v>
      </c>
      <c r="Z75" s="5">
        <f t="shared" si="4"/>
        <v>1.9018177022342301E-5</v>
      </c>
      <c r="AA75" s="5">
        <f t="shared" si="4"/>
        <v>1.8486004174883596E-5</v>
      </c>
      <c r="AB75" s="5">
        <f t="shared" si="4"/>
        <v>1.7953831327424674E-5</v>
      </c>
      <c r="AC75" s="5">
        <f t="shared" si="4"/>
        <v>1.7421658479965969E-5</v>
      </c>
      <c r="AD75" s="5">
        <f t="shared" si="4"/>
        <v>1.6889485632507265E-5</v>
      </c>
      <c r="AE75" s="5">
        <f t="shared" si="4"/>
        <v>1.6357312785048343E-5</v>
      </c>
    </row>
    <row r="76" spans="1:35" x14ac:dyDescent="0.35">
      <c r="A76" s="1" t="s">
        <v>1033</v>
      </c>
      <c r="B76" s="5">
        <f>TREND($D28:$E28,$D$26:$E$26,B$74)</f>
        <v>1.4664359237477799E-5</v>
      </c>
      <c r="C76" s="5">
        <f>TREND($D28:$E28,$D$26:$E$26,C$74)</f>
        <v>1.4622699126007693E-5</v>
      </c>
      <c r="D76" s="5">
        <f t="shared" ref="D76:I76" si="5">TREND($D28:$E28,$D$26:$E$26,D$74)</f>
        <v>1.4581039014537587E-5</v>
      </c>
      <c r="E76" s="5">
        <f t="shared" si="5"/>
        <v>1.4539378903067482E-5</v>
      </c>
      <c r="F76" s="5">
        <f t="shared" si="5"/>
        <v>1.4497718791597376E-5</v>
      </c>
      <c r="G76" s="5">
        <f t="shared" si="5"/>
        <v>1.4456058680127271E-5</v>
      </c>
      <c r="H76" s="5">
        <f t="shared" si="5"/>
        <v>1.4414398568657165E-5</v>
      </c>
      <c r="I76" s="5">
        <f t="shared" si="5"/>
        <v>1.4372738457187046E-5</v>
      </c>
      <c r="J76" s="5">
        <f>TREND($D28:$E28,$D$26:$E$26,J$74)</f>
        <v>1.433107834571694E-5</v>
      </c>
      <c r="K76" s="5">
        <f>TREND($E28:$F28,$E$26:$F$26,K$74)</f>
        <v>1.4289418234246835E-5</v>
      </c>
      <c r="L76" s="5">
        <f t="shared" ref="L76:AE76" si="6">TREND($E28:$F28,$E$26:$F$26,L$74)</f>
        <v>1.4277753403035206E-5</v>
      </c>
      <c r="M76" s="5">
        <f t="shared" si="6"/>
        <v>1.4266088571823577E-5</v>
      </c>
      <c r="N76" s="5">
        <f t="shared" si="6"/>
        <v>1.4254423740611944E-5</v>
      </c>
      <c r="O76" s="5">
        <f t="shared" si="6"/>
        <v>1.4242758909400316E-5</v>
      </c>
      <c r="P76" s="5">
        <f t="shared" si="6"/>
        <v>1.4231094078188687E-5</v>
      </c>
      <c r="Q76" s="5">
        <f t="shared" si="6"/>
        <v>1.4219429246977054E-5</v>
      </c>
      <c r="R76" s="5">
        <f t="shared" si="6"/>
        <v>1.4207764415765425E-5</v>
      </c>
      <c r="S76" s="5">
        <f t="shared" si="6"/>
        <v>1.4196099584553793E-5</v>
      </c>
      <c r="T76" s="5">
        <f t="shared" si="6"/>
        <v>1.4184434753342164E-5</v>
      </c>
      <c r="U76" s="5">
        <f t="shared" si="6"/>
        <v>1.4172769922130535E-5</v>
      </c>
      <c r="V76" s="5">
        <f t="shared" si="6"/>
        <v>1.4161105090918903E-5</v>
      </c>
      <c r="W76" s="5">
        <f t="shared" si="6"/>
        <v>1.4149440259707274E-5</v>
      </c>
      <c r="X76" s="5">
        <f t="shared" si="6"/>
        <v>1.4137775428495645E-5</v>
      </c>
      <c r="Y76" s="5">
        <f t="shared" si="6"/>
        <v>1.4126110597284013E-5</v>
      </c>
      <c r="Z76" s="5">
        <f t="shared" si="6"/>
        <v>1.4114445766072384E-5</v>
      </c>
      <c r="AA76" s="5">
        <f t="shared" si="6"/>
        <v>1.4102780934860755E-5</v>
      </c>
      <c r="AB76" s="5">
        <f t="shared" si="6"/>
        <v>1.4091116103649123E-5</v>
      </c>
      <c r="AC76" s="5">
        <f t="shared" si="6"/>
        <v>1.4079451272437494E-5</v>
      </c>
      <c r="AD76" s="5">
        <f t="shared" si="6"/>
        <v>1.4067786441225865E-5</v>
      </c>
      <c r="AE76" s="5">
        <f t="shared" si="6"/>
        <v>1.4056121610014233E-5</v>
      </c>
    </row>
    <row r="77" spans="1:35" x14ac:dyDescent="0.35">
      <c r="A77" s="1" t="s">
        <v>1088</v>
      </c>
      <c r="B77" s="5">
        <f>(B50*$C$38+B54*$C$34+B55*$C$33+B62*$C$39)/B71</f>
        <v>6.1270046794103888E-6</v>
      </c>
      <c r="C77" s="5">
        <f t="shared" ref="C77:AE77" si="7">(C50*$C$38+C54*$C$34+C55*$C$33+C62*$C$39)/C71</f>
        <v>6.1237076825451521E-6</v>
      </c>
      <c r="D77" s="5">
        <f t="shared" si="7"/>
        <v>6.1350344085392195E-6</v>
      </c>
      <c r="E77" s="5">
        <f t="shared" si="7"/>
        <v>6.1429341617507607E-6</v>
      </c>
      <c r="F77" s="5">
        <f t="shared" si="7"/>
        <v>6.1430896314587123E-6</v>
      </c>
      <c r="G77" s="5">
        <f t="shared" si="7"/>
        <v>6.1427019287707007E-6</v>
      </c>
      <c r="H77" s="5">
        <f t="shared" si="7"/>
        <v>6.1427797016153345E-6</v>
      </c>
      <c r="I77" s="5">
        <f t="shared" si="7"/>
        <v>6.1430959591434492E-6</v>
      </c>
      <c r="J77" s="5">
        <f t="shared" si="7"/>
        <v>6.143626639861051E-6</v>
      </c>
      <c r="K77" s="5">
        <f t="shared" si="7"/>
        <v>6.1436746619678152E-6</v>
      </c>
      <c r="L77" s="5">
        <f t="shared" si="7"/>
        <v>6.1433589753151203E-6</v>
      </c>
      <c r="M77" s="5">
        <f t="shared" si="7"/>
        <v>6.1431051533032709E-6</v>
      </c>
      <c r="N77" s="5">
        <f t="shared" si="7"/>
        <v>6.1431114946521096E-6</v>
      </c>
      <c r="O77" s="5">
        <f t="shared" si="7"/>
        <v>6.1429757826231019E-6</v>
      </c>
      <c r="P77" s="5">
        <f t="shared" si="7"/>
        <v>6.1429715254086538E-6</v>
      </c>
      <c r="Q77" s="5">
        <f t="shared" si="7"/>
        <v>6.1436437598315542E-6</v>
      </c>
      <c r="R77" s="5">
        <f t="shared" si="7"/>
        <v>6.1443298186611788E-6</v>
      </c>
      <c r="S77" s="5">
        <f t="shared" si="7"/>
        <v>6.1457896284074429E-6</v>
      </c>
      <c r="T77" s="5">
        <f t="shared" si="7"/>
        <v>6.1468842873573003E-6</v>
      </c>
      <c r="U77" s="5">
        <f t="shared" si="7"/>
        <v>6.1478520338529503E-6</v>
      </c>
      <c r="V77" s="5">
        <f t="shared" si="7"/>
        <v>6.149139038254838E-6</v>
      </c>
      <c r="W77" s="5">
        <f t="shared" si="7"/>
        <v>6.1502726670136646E-6</v>
      </c>
      <c r="X77" s="5">
        <f t="shared" si="7"/>
        <v>6.1515855805889245E-6</v>
      </c>
      <c r="Y77" s="5">
        <f t="shared" si="7"/>
        <v>6.1533184870823281E-6</v>
      </c>
      <c r="Z77" s="5">
        <f t="shared" si="7"/>
        <v>6.1549917797356382E-6</v>
      </c>
      <c r="AA77" s="5">
        <f t="shared" si="7"/>
        <v>6.1559704793020225E-6</v>
      </c>
      <c r="AB77" s="5">
        <f t="shared" si="7"/>
        <v>6.1565095542175943E-6</v>
      </c>
      <c r="AC77" s="5">
        <f t="shared" si="7"/>
        <v>6.1582053720575078E-6</v>
      </c>
      <c r="AD77" s="5">
        <f t="shared" si="7"/>
        <v>6.1594814379337416E-6</v>
      </c>
      <c r="AE77" s="5">
        <f t="shared" si="7"/>
        <v>6.1595810567059191E-6</v>
      </c>
    </row>
    <row r="79" spans="1:35" x14ac:dyDescent="0.35">
      <c r="A79" s="1" t="s">
        <v>1034</v>
      </c>
    </row>
    <row r="80" spans="1:35" x14ac:dyDescent="0.35">
      <c r="B80">
        <v>2021</v>
      </c>
      <c r="C80">
        <v>2022</v>
      </c>
      <c r="D80">
        <v>2023</v>
      </c>
      <c r="E80">
        <v>2024</v>
      </c>
      <c r="F80">
        <v>2025</v>
      </c>
      <c r="G80">
        <v>2026</v>
      </c>
      <c r="H80">
        <v>2027</v>
      </c>
      <c r="I80">
        <v>2028</v>
      </c>
      <c r="J80">
        <v>2029</v>
      </c>
      <c r="K80">
        <v>2030</v>
      </c>
      <c r="L80">
        <v>2031</v>
      </c>
      <c r="M80">
        <v>2032</v>
      </c>
      <c r="N80">
        <v>2033</v>
      </c>
      <c r="O80">
        <v>2034</v>
      </c>
      <c r="P80">
        <v>2035</v>
      </c>
      <c r="Q80">
        <v>2036</v>
      </c>
      <c r="R80">
        <v>2037</v>
      </c>
      <c r="S80">
        <v>2038</v>
      </c>
      <c r="T80">
        <v>2039</v>
      </c>
      <c r="U80">
        <v>2040</v>
      </c>
      <c r="V80">
        <v>2041</v>
      </c>
      <c r="W80">
        <v>2042</v>
      </c>
      <c r="X80">
        <v>2043</v>
      </c>
      <c r="Y80">
        <v>2044</v>
      </c>
      <c r="Z80">
        <v>2045</v>
      </c>
      <c r="AA80">
        <v>2046</v>
      </c>
      <c r="AB80">
        <v>2047</v>
      </c>
      <c r="AC80">
        <v>2048</v>
      </c>
      <c r="AD80">
        <v>2049</v>
      </c>
      <c r="AE80">
        <v>2050</v>
      </c>
    </row>
    <row r="81" spans="1:31" x14ac:dyDescent="0.35">
      <c r="A81" t="s">
        <v>1035</v>
      </c>
      <c r="B81">
        <f>INDEX('[2]Transp Charging'!$D:$D,MATCH(B80,'[2]Transp Charging'!$A:$A,0))</f>
        <v>10.05360309644399</v>
      </c>
      <c r="C81">
        <f>INDEX('[2]Transp Charging'!$D:$D,MATCH(C80,'[2]Transp Charging'!$A:$A,0))</f>
        <v>11.59</v>
      </c>
      <c r="D81">
        <f>INDEX('[2]Transp Charging'!$D:$D,MATCH(D80,'[2]Transp Charging'!$A:$A,0))</f>
        <v>10.7</v>
      </c>
      <c r="E81">
        <f>INDEX('[2]Transp Charging'!$D:$D,MATCH(E80,'[2]Transp Charging'!$A:$A,0))</f>
        <v>10.3</v>
      </c>
      <c r="F81">
        <f>INDEX('[2]Transp Charging'!$D:$D,MATCH(F80,'[2]Transp Charging'!$A:$A,0))</f>
        <v>10.029999999999999</v>
      </c>
      <c r="G81">
        <f>INDEX('[2]Transp Charging'!$D:$D,MATCH(G80,'[2]Transp Charging'!$A:$A,0))</f>
        <v>9.85</v>
      </c>
      <c r="H81">
        <f>INDEX('[2]Transp Charging'!$D:$D,MATCH(H80,'[2]Transp Charging'!$A:$A,0))</f>
        <v>9.7200000000000006</v>
      </c>
      <c r="I81">
        <f>INDEX('[2]Transp Charging'!$D:$D,MATCH(I80,'[2]Transp Charging'!$A:$A,0))</f>
        <v>9.64</v>
      </c>
      <c r="J81">
        <f>INDEX('[2]Transp Charging'!$D:$D,MATCH(J80,'[2]Transp Charging'!$A:$A,0))</f>
        <v>9.59</v>
      </c>
      <c r="K81">
        <f>INDEX('[2]Transp Charging'!$D:$D,MATCH(K80,'[2]Transp Charging'!$A:$A,0))</f>
        <v>9.5500000000000007</v>
      </c>
      <c r="L81">
        <f>INDEX('[2]Transp Charging'!$D:$D,MATCH(L80,'[2]Transp Charging'!$A:$A,0))</f>
        <v>9.51</v>
      </c>
      <c r="M81">
        <f>INDEX('[2]Transp Charging'!$D:$D,MATCH(M80,'[2]Transp Charging'!$A:$A,0))</f>
        <v>9.48</v>
      </c>
      <c r="N81">
        <f>INDEX('[2]Transp Charging'!$D:$D,MATCH(N80,'[2]Transp Charging'!$A:$A,0))</f>
        <v>9.4499999999999993</v>
      </c>
      <c r="O81">
        <f>INDEX('[2]Transp Charging'!$D:$D,MATCH(O80,'[2]Transp Charging'!$A:$A,0))</f>
        <v>9.41</v>
      </c>
      <c r="P81">
        <f>INDEX('[2]Transp Charging'!$D:$D,MATCH(P80,'[2]Transp Charging'!$A:$A,0))</f>
        <v>9.3699999999999992</v>
      </c>
      <c r="Q81">
        <f>$P$81</f>
        <v>9.3699999999999992</v>
      </c>
      <c r="R81">
        <f t="shared" ref="R81:AE81" si="8">$P$81</f>
        <v>9.3699999999999992</v>
      </c>
      <c r="S81">
        <f t="shared" si="8"/>
        <v>9.3699999999999992</v>
      </c>
      <c r="T81">
        <f t="shared" si="8"/>
        <v>9.3699999999999992</v>
      </c>
      <c r="U81">
        <f t="shared" si="8"/>
        <v>9.3699999999999992</v>
      </c>
      <c r="V81">
        <f t="shared" si="8"/>
        <v>9.3699999999999992</v>
      </c>
      <c r="W81">
        <f t="shared" si="8"/>
        <v>9.3699999999999992</v>
      </c>
      <c r="X81">
        <f t="shared" si="8"/>
        <v>9.3699999999999992</v>
      </c>
      <c r="Y81">
        <f t="shared" si="8"/>
        <v>9.3699999999999992</v>
      </c>
      <c r="Z81">
        <f t="shared" si="8"/>
        <v>9.3699999999999992</v>
      </c>
      <c r="AA81">
        <f t="shared" si="8"/>
        <v>9.3699999999999992</v>
      </c>
      <c r="AB81">
        <f t="shared" si="8"/>
        <v>9.3699999999999992</v>
      </c>
      <c r="AC81">
        <f t="shared" si="8"/>
        <v>9.3699999999999992</v>
      </c>
      <c r="AD81">
        <f t="shared" si="8"/>
        <v>9.3699999999999992</v>
      </c>
      <c r="AE81">
        <f t="shared" si="8"/>
        <v>9.3699999999999992</v>
      </c>
    </row>
    <row r="82" spans="1:31" x14ac:dyDescent="0.35">
      <c r="A82" t="s">
        <v>1036</v>
      </c>
      <c r="B82">
        <f>B81/$A$14/$A$10*About!$A$84</f>
        <v>6.630456295926538E-5</v>
      </c>
      <c r="C82">
        <f>C81/$A$14/$A$10*About!$A$84</f>
        <v>7.643726108201919E-5</v>
      </c>
      <c r="D82">
        <f>D81/$A$14/$A$10*About!$A$84</f>
        <v>7.0567618082623403E-5</v>
      </c>
      <c r="E82">
        <f>E81/$A$14/$A$10*About!$A$84</f>
        <v>6.7929576285142171E-5</v>
      </c>
      <c r="F82">
        <f>F81/$A$14/$A$10*About!$A$84</f>
        <v>6.6148898071842306E-5</v>
      </c>
      <c r="G82">
        <f>G81/$A$14/$A$10*About!$A$84</f>
        <v>6.4961779262975752E-5</v>
      </c>
      <c r="H82">
        <f>H81/$A$14/$A$10*About!$A$84</f>
        <v>6.4104415678794359E-5</v>
      </c>
      <c r="I82">
        <f>I81/$A$14/$A$10*About!$A$84</f>
        <v>6.3576807319298112E-5</v>
      </c>
      <c r="J82">
        <f>J81/$A$14/$A$10*About!$A$84</f>
        <v>6.3247052094612938E-5</v>
      </c>
      <c r="K82">
        <f>K81/$A$14/$A$10*About!$A$84</f>
        <v>6.2983247914864815E-5</v>
      </c>
      <c r="L82">
        <f>L81/$A$14/$A$10*About!$A$84</f>
        <v>6.2719443735116678E-5</v>
      </c>
      <c r="M82">
        <f>M81/$A$14/$A$10*About!$A$84</f>
        <v>6.2521590600305606E-5</v>
      </c>
      <c r="N82">
        <f>N81/$A$14/$A$10*About!$A$84</f>
        <v>6.2323737465494494E-5</v>
      </c>
      <c r="O82">
        <f>O81/$A$14/$A$10*About!$A$84</f>
        <v>6.205993328574637E-5</v>
      </c>
      <c r="P82">
        <f>P81/$A$14/$A$10*About!$A$84</f>
        <v>6.1796129105998261E-5</v>
      </c>
      <c r="Q82">
        <f>Q81/$A$14/$A$10*About!$A$84</f>
        <v>6.1796129105998261E-5</v>
      </c>
      <c r="R82">
        <f>R81/$A$14/$A$10*About!$A$84</f>
        <v>6.1796129105998261E-5</v>
      </c>
      <c r="S82">
        <f>S81/$A$14/$A$10*About!$A$84</f>
        <v>6.1796129105998261E-5</v>
      </c>
      <c r="T82">
        <f>T81/$A$14/$A$10*About!$A$84</f>
        <v>6.1796129105998261E-5</v>
      </c>
      <c r="U82">
        <f>U81/$A$14/$A$10*About!$A$84</f>
        <v>6.1796129105998261E-5</v>
      </c>
      <c r="V82">
        <f>V81/$A$14/$A$10*About!$A$84</f>
        <v>6.1796129105998261E-5</v>
      </c>
      <c r="W82">
        <f>W81/$A$14/$A$10*About!$A$84</f>
        <v>6.1796129105998261E-5</v>
      </c>
      <c r="X82">
        <f>X81/$A$14/$A$10*About!$A$84</f>
        <v>6.1796129105998261E-5</v>
      </c>
      <c r="Y82">
        <f>Y81/$A$14/$A$10*About!$A$84</f>
        <v>6.1796129105998261E-5</v>
      </c>
      <c r="Z82">
        <f>Z81/$A$14/$A$10*About!$A$84</f>
        <v>6.1796129105998261E-5</v>
      </c>
      <c r="AA82">
        <f>AA81/$A$14/$A$10*About!$A$84</f>
        <v>6.1796129105998261E-5</v>
      </c>
      <c r="AB82">
        <f>AB81/$A$14/$A$10*About!$A$84</f>
        <v>6.1796129105998261E-5</v>
      </c>
      <c r="AC82">
        <f>AC81/$A$14/$A$10*About!$A$84</f>
        <v>6.1796129105998261E-5</v>
      </c>
      <c r="AD82">
        <f>AD81/$A$14/$A$10*About!$A$84</f>
        <v>6.1796129105998261E-5</v>
      </c>
      <c r="AE82">
        <f>AE81/$A$14/$A$10*About!$A$84</f>
        <v>6.1796129105998261E-5</v>
      </c>
    </row>
    <row r="86" spans="1:31" x14ac:dyDescent="0.35">
      <c r="A86" t="s">
        <v>966</v>
      </c>
    </row>
    <row r="87" spans="1:31" x14ac:dyDescent="0.35">
      <c r="A87" s="1" t="s">
        <v>967</v>
      </c>
      <c r="B87" s="342">
        <v>2021</v>
      </c>
      <c r="C87">
        <v>2022</v>
      </c>
      <c r="D87" s="342">
        <v>2023</v>
      </c>
      <c r="E87">
        <v>2024</v>
      </c>
      <c r="F87" s="342">
        <v>2025</v>
      </c>
      <c r="G87">
        <v>2026</v>
      </c>
      <c r="H87" s="342">
        <v>2027</v>
      </c>
      <c r="I87">
        <v>2028</v>
      </c>
      <c r="J87" s="342">
        <v>2029</v>
      </c>
      <c r="K87">
        <v>2030</v>
      </c>
      <c r="L87" s="342">
        <v>2031</v>
      </c>
      <c r="M87">
        <v>2032</v>
      </c>
      <c r="N87" s="342">
        <v>2033</v>
      </c>
      <c r="O87">
        <v>2034</v>
      </c>
      <c r="P87" s="342">
        <v>2035</v>
      </c>
      <c r="Q87">
        <v>2036</v>
      </c>
      <c r="R87" s="342">
        <v>2037</v>
      </c>
      <c r="S87">
        <v>2038</v>
      </c>
      <c r="T87" s="342">
        <v>2039</v>
      </c>
      <c r="U87">
        <v>2040</v>
      </c>
      <c r="V87" s="342">
        <v>2041</v>
      </c>
      <c r="W87">
        <v>2042</v>
      </c>
      <c r="X87" s="342">
        <v>2043</v>
      </c>
      <c r="Y87">
        <v>2044</v>
      </c>
      <c r="Z87" s="342">
        <v>2045</v>
      </c>
      <c r="AA87">
        <v>2046</v>
      </c>
      <c r="AB87" s="342">
        <v>2047</v>
      </c>
      <c r="AC87">
        <v>2048</v>
      </c>
      <c r="AD87" s="342">
        <v>2049</v>
      </c>
      <c r="AE87">
        <v>2050</v>
      </c>
    </row>
    <row r="88" spans="1:31" x14ac:dyDescent="0.35">
      <c r="A88" t="s">
        <v>968</v>
      </c>
      <c r="B88" s="19">
        <v>0.05</v>
      </c>
      <c r="C88" s="19">
        <v>0.05</v>
      </c>
      <c r="D88" s="19">
        <v>0.05</v>
      </c>
      <c r="E88" s="19">
        <v>0.05</v>
      </c>
      <c r="F88" s="19">
        <v>0.05</v>
      </c>
      <c r="G88" s="19">
        <v>0.05</v>
      </c>
      <c r="H88" s="19">
        <v>0.05</v>
      </c>
      <c r="I88" s="19">
        <v>0.05</v>
      </c>
      <c r="J88" s="19">
        <v>0.05</v>
      </c>
      <c r="K88" s="19">
        <v>0.05</v>
      </c>
      <c r="L88" s="19">
        <v>0.05</v>
      </c>
      <c r="M88" s="19">
        <v>0.05</v>
      </c>
      <c r="N88" s="19">
        <v>0.05</v>
      </c>
      <c r="O88" s="19">
        <v>0.05</v>
      </c>
      <c r="P88" s="19">
        <v>0.05</v>
      </c>
      <c r="Q88" s="19">
        <v>0.05</v>
      </c>
      <c r="R88" s="19">
        <v>0.05</v>
      </c>
      <c r="S88" s="19">
        <v>0.05</v>
      </c>
      <c r="T88" s="19">
        <v>0.05</v>
      </c>
      <c r="U88" s="19">
        <v>0.05</v>
      </c>
      <c r="V88" s="19">
        <v>0.05</v>
      </c>
      <c r="W88" s="19">
        <v>0.05</v>
      </c>
      <c r="X88" s="19">
        <v>0.05</v>
      </c>
      <c r="Y88" s="19">
        <v>0.05</v>
      </c>
      <c r="Z88" s="19">
        <v>0.05</v>
      </c>
      <c r="AA88" s="19">
        <v>0.05</v>
      </c>
      <c r="AB88" s="19">
        <v>0.05</v>
      </c>
      <c r="AC88" s="19">
        <v>0.05</v>
      </c>
      <c r="AD88" s="19">
        <v>0.05</v>
      </c>
      <c r="AE88" s="19">
        <v>0.05</v>
      </c>
    </row>
    <row r="89" spans="1:31" x14ac:dyDescent="0.35">
      <c r="A89" t="s">
        <v>969</v>
      </c>
      <c r="B89" s="19">
        <v>0.95</v>
      </c>
      <c r="C89" s="19">
        <v>0.95</v>
      </c>
      <c r="D89" s="19">
        <v>0.95</v>
      </c>
      <c r="E89" s="19">
        <v>0.95</v>
      </c>
      <c r="F89" s="19">
        <v>0.85220289041672515</v>
      </c>
      <c r="G89" s="19">
        <v>0.75440578083345022</v>
      </c>
      <c r="H89" s="19">
        <v>0.6566086712501753</v>
      </c>
      <c r="I89" s="19">
        <v>0.55881156166690049</v>
      </c>
      <c r="J89" s="19">
        <v>0.46101445208362563</v>
      </c>
      <c r="K89" s="19">
        <v>0.36321734250035076</v>
      </c>
      <c r="L89" s="19">
        <v>0.26542023291707584</v>
      </c>
      <c r="M89" s="19">
        <v>0.16762312333380103</v>
      </c>
      <c r="N89" s="19">
        <v>0.16762312333380103</v>
      </c>
      <c r="O89" s="19">
        <v>0.16762312333380103</v>
      </c>
      <c r="P89" s="19">
        <v>0.16762312333380103</v>
      </c>
      <c r="Q89" s="19">
        <v>0.16762312333380103</v>
      </c>
      <c r="R89" s="19">
        <v>0.16762312333380103</v>
      </c>
      <c r="S89" s="19">
        <v>0.16762312333380103</v>
      </c>
      <c r="T89" s="19">
        <v>0.16762312333380103</v>
      </c>
      <c r="U89" s="19">
        <v>0.16762312333380103</v>
      </c>
      <c r="V89" s="19">
        <v>0.16762312333380103</v>
      </c>
      <c r="W89" s="19">
        <v>0.16762312333380103</v>
      </c>
      <c r="X89" s="19">
        <v>0.16762312333380103</v>
      </c>
      <c r="Y89" s="19">
        <v>0.16762312333380103</v>
      </c>
      <c r="Z89" s="19">
        <v>0.16762312333380103</v>
      </c>
      <c r="AA89" s="19">
        <v>0.16762312333380103</v>
      </c>
      <c r="AB89" s="19">
        <v>0.16762312333380103</v>
      </c>
      <c r="AC89" s="19">
        <v>0.16762312333380103</v>
      </c>
      <c r="AD89" s="19">
        <v>0.16762312333380103</v>
      </c>
      <c r="AE89" s="19">
        <v>0.16762312333380103</v>
      </c>
    </row>
    <row r="90" spans="1:31" x14ac:dyDescent="0.35">
      <c r="A90" t="s">
        <v>970</v>
      </c>
      <c r="B90" s="19">
        <v>0</v>
      </c>
      <c r="C90" s="19">
        <v>0</v>
      </c>
      <c r="D90" s="19">
        <v>0</v>
      </c>
      <c r="E90" s="19">
        <v>0</v>
      </c>
      <c r="F90" s="19">
        <v>0</v>
      </c>
      <c r="G90" s="19">
        <v>0</v>
      </c>
      <c r="H90" s="19">
        <v>0</v>
      </c>
      <c r="I90" s="19">
        <v>0</v>
      </c>
      <c r="J90" s="19">
        <v>0</v>
      </c>
      <c r="K90" s="19">
        <v>0</v>
      </c>
      <c r="L90" s="19">
        <v>0</v>
      </c>
      <c r="M90" s="19">
        <v>0</v>
      </c>
      <c r="N90" s="19">
        <v>0</v>
      </c>
      <c r="O90" s="19">
        <v>0</v>
      </c>
      <c r="P90" s="19">
        <v>0</v>
      </c>
      <c r="Q90" s="19">
        <v>0</v>
      </c>
      <c r="R90" s="19">
        <v>0</v>
      </c>
      <c r="S90" s="19">
        <v>0</v>
      </c>
      <c r="T90" s="19">
        <v>0</v>
      </c>
      <c r="U90" s="19">
        <v>0</v>
      </c>
      <c r="V90" s="19">
        <v>0</v>
      </c>
      <c r="W90" s="19">
        <v>0</v>
      </c>
      <c r="X90" s="19">
        <v>0</v>
      </c>
      <c r="Y90" s="19">
        <v>0</v>
      </c>
      <c r="Z90" s="19">
        <v>0</v>
      </c>
      <c r="AA90" s="19">
        <v>0</v>
      </c>
      <c r="AB90" s="19">
        <v>0</v>
      </c>
      <c r="AC90" s="19">
        <v>0</v>
      </c>
      <c r="AD90" s="19">
        <v>0</v>
      </c>
      <c r="AE90" s="19">
        <v>0</v>
      </c>
    </row>
    <row r="91" spans="1:31" x14ac:dyDescent="0.35">
      <c r="A91" t="s">
        <v>971</v>
      </c>
      <c r="B91" s="19">
        <v>0</v>
      </c>
      <c r="C91" s="19">
        <v>0</v>
      </c>
      <c r="D91" s="19">
        <v>0</v>
      </c>
      <c r="E91" s="19">
        <v>0</v>
      </c>
      <c r="F91" s="19">
        <v>0</v>
      </c>
      <c r="G91" s="19">
        <v>0</v>
      </c>
      <c r="H91" s="19">
        <v>0</v>
      </c>
      <c r="I91" s="19">
        <v>0</v>
      </c>
      <c r="J91" s="19">
        <v>0</v>
      </c>
      <c r="K91" s="19">
        <v>0</v>
      </c>
      <c r="L91" s="19">
        <v>0</v>
      </c>
      <c r="M91" s="19">
        <v>0</v>
      </c>
      <c r="N91" s="19">
        <v>0</v>
      </c>
      <c r="O91" s="19">
        <v>0</v>
      </c>
      <c r="P91" s="19">
        <v>0</v>
      </c>
      <c r="Q91" s="19">
        <v>0</v>
      </c>
      <c r="R91" s="19">
        <v>0</v>
      </c>
      <c r="S91" s="19">
        <v>0</v>
      </c>
      <c r="T91" s="19">
        <v>0</v>
      </c>
      <c r="U91" s="19">
        <v>0</v>
      </c>
      <c r="V91" s="19">
        <v>0</v>
      </c>
      <c r="W91" s="19">
        <v>0</v>
      </c>
      <c r="X91" s="19">
        <v>0</v>
      </c>
      <c r="Y91" s="19">
        <v>0</v>
      </c>
      <c r="Z91" s="19">
        <v>0</v>
      </c>
      <c r="AA91" s="19">
        <v>0</v>
      </c>
      <c r="AB91" s="19">
        <v>0</v>
      </c>
      <c r="AC91" s="19">
        <v>0</v>
      </c>
      <c r="AD91" s="19">
        <v>0</v>
      </c>
      <c r="AE91" s="19">
        <v>0</v>
      </c>
    </row>
    <row r="92" spans="1:31" x14ac:dyDescent="0.35">
      <c r="A92" t="s">
        <v>972</v>
      </c>
      <c r="B92" s="19">
        <v>0</v>
      </c>
      <c r="C92" s="19">
        <v>0</v>
      </c>
      <c r="D92" s="19">
        <v>0</v>
      </c>
      <c r="E92" s="19">
        <v>0</v>
      </c>
      <c r="F92" s="19">
        <v>0</v>
      </c>
      <c r="G92" s="19">
        <v>0</v>
      </c>
      <c r="H92" s="19">
        <v>0</v>
      </c>
      <c r="I92" s="19">
        <v>0</v>
      </c>
      <c r="J92" s="19">
        <v>0</v>
      </c>
      <c r="K92" s="19">
        <v>0</v>
      </c>
      <c r="L92" s="19">
        <v>0</v>
      </c>
      <c r="M92" s="19">
        <v>0</v>
      </c>
      <c r="N92" s="19">
        <v>0</v>
      </c>
      <c r="O92" s="19">
        <v>0</v>
      </c>
      <c r="P92" s="19">
        <v>0</v>
      </c>
      <c r="Q92" s="19">
        <v>0</v>
      </c>
      <c r="R92" s="19">
        <v>0</v>
      </c>
      <c r="S92" s="19">
        <v>0</v>
      </c>
      <c r="T92" s="19">
        <v>0</v>
      </c>
      <c r="U92" s="19">
        <v>0</v>
      </c>
      <c r="V92" s="19">
        <v>0</v>
      </c>
      <c r="W92" s="19">
        <v>0</v>
      </c>
      <c r="X92" s="19">
        <v>0</v>
      </c>
      <c r="Y92" s="19">
        <v>0</v>
      </c>
      <c r="Z92" s="19">
        <v>0</v>
      </c>
      <c r="AA92" s="19">
        <v>0</v>
      </c>
      <c r="AB92" s="19">
        <v>0</v>
      </c>
      <c r="AC92" s="19">
        <v>0</v>
      </c>
      <c r="AD92" s="19">
        <v>0</v>
      </c>
      <c r="AE92" s="19">
        <v>0</v>
      </c>
    </row>
    <row r="93" spans="1:31" x14ac:dyDescent="0.35">
      <c r="A93" t="s">
        <v>973</v>
      </c>
      <c r="B93" s="19">
        <v>0</v>
      </c>
      <c r="C93" s="19">
        <v>0</v>
      </c>
      <c r="D93" s="19">
        <v>0</v>
      </c>
      <c r="E93" s="19">
        <v>0</v>
      </c>
      <c r="F93" s="19">
        <v>9.7797109583274866E-2</v>
      </c>
      <c r="G93" s="19">
        <v>0.19559421916654973</v>
      </c>
      <c r="H93" s="19">
        <v>0.2933913287498246</v>
      </c>
      <c r="I93" s="19">
        <v>0.39118843833309946</v>
      </c>
      <c r="J93" s="19">
        <v>0.48898554791637433</v>
      </c>
      <c r="K93" s="19">
        <v>0.5867826574996492</v>
      </c>
      <c r="L93" s="19">
        <v>0.68457976708292412</v>
      </c>
      <c r="M93" s="19">
        <v>0.78237687666619893</v>
      </c>
      <c r="N93" s="19">
        <v>0.78237687666619893</v>
      </c>
      <c r="O93" s="19">
        <v>0.78237687666619893</v>
      </c>
      <c r="P93" s="19">
        <v>0.78237687666619893</v>
      </c>
      <c r="Q93" s="19">
        <v>0.78237687666619893</v>
      </c>
      <c r="R93" s="19">
        <v>0.78237687666619893</v>
      </c>
      <c r="S93" s="19">
        <v>0.78237687666619893</v>
      </c>
      <c r="T93" s="19">
        <v>0.78237687666619893</v>
      </c>
      <c r="U93" s="19">
        <v>0.78237687666619893</v>
      </c>
      <c r="V93" s="19">
        <v>0.78237687666619893</v>
      </c>
      <c r="W93" s="19">
        <v>0.78237687666619893</v>
      </c>
      <c r="X93" s="19">
        <v>0.78237687666619893</v>
      </c>
      <c r="Y93" s="19">
        <v>0.78237687666619893</v>
      </c>
      <c r="Z93" s="19">
        <v>0.78237687666619893</v>
      </c>
      <c r="AA93" s="19">
        <v>0.78237687666619893</v>
      </c>
      <c r="AB93" s="19">
        <v>0.78237687666619893</v>
      </c>
      <c r="AC93" s="19">
        <v>0.78237687666619893</v>
      </c>
      <c r="AD93" s="19">
        <v>0.78237687666619893</v>
      </c>
      <c r="AE93" s="19">
        <v>0.78237687666619893</v>
      </c>
    </row>
    <row r="94" spans="1:31" x14ac:dyDescent="0.35">
      <c r="A94" t="s">
        <v>974</v>
      </c>
      <c r="B94" s="19">
        <v>0</v>
      </c>
      <c r="C94" s="19">
        <v>0</v>
      </c>
      <c r="D94" s="19">
        <v>0</v>
      </c>
      <c r="E94" s="19">
        <v>0</v>
      </c>
      <c r="F94" s="19">
        <v>0</v>
      </c>
      <c r="G94" s="19">
        <v>0</v>
      </c>
      <c r="H94" s="19">
        <v>0</v>
      </c>
      <c r="I94" s="19">
        <v>0</v>
      </c>
      <c r="J94" s="19">
        <v>0</v>
      </c>
      <c r="K94" s="19">
        <v>0</v>
      </c>
      <c r="L94" s="19">
        <v>0</v>
      </c>
      <c r="M94" s="19">
        <v>0</v>
      </c>
      <c r="N94" s="19">
        <v>0</v>
      </c>
      <c r="O94" s="19">
        <v>0</v>
      </c>
      <c r="P94" s="19">
        <v>0</v>
      </c>
      <c r="Q94" s="19">
        <v>0</v>
      </c>
      <c r="R94" s="19">
        <v>0</v>
      </c>
      <c r="S94" s="19">
        <v>0</v>
      </c>
      <c r="T94" s="19">
        <v>0</v>
      </c>
      <c r="U94" s="19">
        <v>0</v>
      </c>
      <c r="V94" s="19">
        <v>0</v>
      </c>
      <c r="W94" s="19">
        <v>0</v>
      </c>
      <c r="X94" s="19">
        <v>0</v>
      </c>
      <c r="Y94" s="19">
        <v>0</v>
      </c>
      <c r="Z94" s="19">
        <v>0</v>
      </c>
      <c r="AA94" s="19">
        <v>0</v>
      </c>
      <c r="AB94" s="19">
        <v>0</v>
      </c>
      <c r="AC94" s="19">
        <v>0</v>
      </c>
      <c r="AD94" s="19">
        <v>0</v>
      </c>
      <c r="AE94" s="19">
        <v>0</v>
      </c>
    </row>
  </sheetData>
  <dataConsolid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48296-E3F8-4A3A-9F13-E5C0C8BBB934}">
  <sheetPr>
    <tabColor rgb="FF92D050"/>
  </sheetPr>
  <dimension ref="A1:AE44"/>
  <sheetViews>
    <sheetView topLeftCell="A16" zoomScale="85" zoomScaleNormal="85" workbookViewId="0">
      <selection activeCell="F38" sqref="F38"/>
    </sheetView>
  </sheetViews>
  <sheetFormatPr defaultRowHeight="14.5" x14ac:dyDescent="0.35"/>
  <cols>
    <col min="1" max="1" width="38.1796875" customWidth="1"/>
    <col min="2" max="2" width="12" bestFit="1" customWidth="1"/>
    <col min="4" max="4" width="12" bestFit="1" customWidth="1"/>
    <col min="5" max="5" width="21.26953125" customWidth="1"/>
    <col min="6" max="6" width="12" bestFit="1" customWidth="1"/>
    <col min="10" max="10" width="9" bestFit="1" customWidth="1"/>
    <col min="14" max="14" width="12" bestFit="1" customWidth="1"/>
  </cols>
  <sheetData>
    <row r="1" spans="1:31" x14ac:dyDescent="0.35">
      <c r="A1" s="1" t="s">
        <v>749</v>
      </c>
      <c r="E1" s="1" t="s">
        <v>1037</v>
      </c>
    </row>
    <row r="2" spans="1:31" x14ac:dyDescent="0.35">
      <c r="A2" s="1"/>
    </row>
    <row r="3" spans="1:31" x14ac:dyDescent="0.35">
      <c r="A3" t="s">
        <v>1000</v>
      </c>
      <c r="B3">
        <v>3</v>
      </c>
      <c r="E3" t="s">
        <v>1038</v>
      </c>
      <c r="F3">
        <f>AVERAGE(0.7-0.4,1.15-0.4)</f>
        <v>0.52499999999999991</v>
      </c>
    </row>
    <row r="4" spans="1:31" x14ac:dyDescent="0.35">
      <c r="A4" t="s">
        <v>750</v>
      </c>
      <c r="B4">
        <v>61127.365236523648</v>
      </c>
      <c r="E4" t="s">
        <v>750</v>
      </c>
      <c r="F4">
        <v>61127.365236523648</v>
      </c>
    </row>
    <row r="5" spans="1:31" x14ac:dyDescent="0.35">
      <c r="A5" t="s">
        <v>752</v>
      </c>
      <c r="B5">
        <v>2.2046199999999998</v>
      </c>
      <c r="E5" t="s">
        <v>752</v>
      </c>
      <c r="F5">
        <v>2.2046199999999998</v>
      </c>
    </row>
    <row r="6" spans="1:31" x14ac:dyDescent="0.35">
      <c r="A6" t="s">
        <v>753</v>
      </c>
      <c r="B6">
        <f>B4*B5</f>
        <v>134762.61194774476</v>
      </c>
      <c r="E6" t="s">
        <v>753</v>
      </c>
      <c r="F6">
        <f>F4*F5</f>
        <v>134762.61194774476</v>
      </c>
    </row>
    <row r="7" spans="1:31" x14ac:dyDescent="0.35">
      <c r="A7" t="s">
        <v>751</v>
      </c>
      <c r="B7">
        <f>B3/B6*About!$A$84</f>
        <v>1.9748296474941895E-5</v>
      </c>
      <c r="E7" t="s">
        <v>751</v>
      </c>
      <c r="F7">
        <f>F3/F6*About!$A$84</f>
        <v>3.4559518831148311E-6</v>
      </c>
    </row>
    <row r="9" spans="1:31" x14ac:dyDescent="0.35">
      <c r="A9" t="s">
        <v>1001</v>
      </c>
      <c r="B9">
        <v>0.75</v>
      </c>
    </row>
    <row r="10" spans="1:31" x14ac:dyDescent="0.35">
      <c r="A10" t="s">
        <v>750</v>
      </c>
      <c r="B10">
        <v>61127.365236523648</v>
      </c>
    </row>
    <row r="11" spans="1:31" x14ac:dyDescent="0.35">
      <c r="A11" t="s">
        <v>752</v>
      </c>
      <c r="B11">
        <v>2.2046199999999998</v>
      </c>
    </row>
    <row r="12" spans="1:31" x14ac:dyDescent="0.35">
      <c r="A12" t="s">
        <v>753</v>
      </c>
      <c r="B12">
        <f>B10*B11</f>
        <v>134762.61194774476</v>
      </c>
    </row>
    <row r="13" spans="1:31" x14ac:dyDescent="0.35">
      <c r="A13" t="s">
        <v>751</v>
      </c>
      <c r="B13">
        <f>B9/B12*About!$A$84</f>
        <v>4.9370741187354737E-6</v>
      </c>
    </row>
    <row r="15" spans="1:31" x14ac:dyDescent="0.35">
      <c r="A15" s="1" t="s">
        <v>966</v>
      </c>
    </row>
    <row r="16" spans="1:31" x14ac:dyDescent="0.35">
      <c r="A16" t="s">
        <v>967</v>
      </c>
      <c r="B16" s="342">
        <v>2021</v>
      </c>
      <c r="C16">
        <v>2022</v>
      </c>
      <c r="D16" s="342">
        <v>2023</v>
      </c>
      <c r="E16">
        <v>2024</v>
      </c>
      <c r="F16" s="342">
        <v>2025</v>
      </c>
      <c r="G16">
        <v>2026</v>
      </c>
      <c r="H16" s="342">
        <v>2027</v>
      </c>
      <c r="I16">
        <v>2028</v>
      </c>
      <c r="J16" s="342">
        <v>2029</v>
      </c>
      <c r="K16">
        <v>2030</v>
      </c>
      <c r="L16" s="342">
        <v>2031</v>
      </c>
      <c r="M16">
        <v>2032</v>
      </c>
      <c r="N16" s="342">
        <v>2033</v>
      </c>
      <c r="O16">
        <v>2034</v>
      </c>
      <c r="P16" s="342">
        <v>2035</v>
      </c>
      <c r="Q16">
        <v>2036</v>
      </c>
      <c r="R16" s="342">
        <v>2037</v>
      </c>
      <c r="S16">
        <v>2038</v>
      </c>
      <c r="T16" s="342">
        <v>2039</v>
      </c>
      <c r="U16">
        <v>2040</v>
      </c>
      <c r="V16" s="342">
        <v>2041</v>
      </c>
      <c r="W16">
        <v>2042</v>
      </c>
      <c r="X16" s="342">
        <v>2043</v>
      </c>
      <c r="Y16">
        <v>2044</v>
      </c>
      <c r="Z16" s="342">
        <v>2045</v>
      </c>
      <c r="AA16">
        <v>2046</v>
      </c>
      <c r="AB16" s="342">
        <v>2047</v>
      </c>
      <c r="AC16">
        <v>2048</v>
      </c>
      <c r="AD16" s="342">
        <v>2049</v>
      </c>
      <c r="AE16">
        <v>2050</v>
      </c>
    </row>
    <row r="17" spans="1:31" x14ac:dyDescent="0.35">
      <c r="A17" t="s">
        <v>968</v>
      </c>
      <c r="B17" s="19">
        <v>0.05</v>
      </c>
      <c r="C17" s="19">
        <v>0.05</v>
      </c>
      <c r="D17" s="19">
        <v>0.05</v>
      </c>
      <c r="E17" s="19">
        <v>0.05</v>
      </c>
      <c r="F17" s="19">
        <v>0.05</v>
      </c>
      <c r="G17" s="19">
        <v>0.05</v>
      </c>
      <c r="H17" s="19">
        <v>0.05</v>
      </c>
      <c r="I17" s="19">
        <v>0.05</v>
      </c>
      <c r="J17" s="19">
        <v>0.05</v>
      </c>
      <c r="K17" s="19">
        <v>0.05</v>
      </c>
      <c r="L17" s="19">
        <v>0.05</v>
      </c>
      <c r="M17" s="19">
        <v>0.05</v>
      </c>
      <c r="N17" s="19">
        <v>0.05</v>
      </c>
      <c r="O17" s="19">
        <v>0.05</v>
      </c>
      <c r="P17" s="19">
        <v>0.05</v>
      </c>
      <c r="Q17" s="19">
        <v>0.05</v>
      </c>
      <c r="R17" s="19">
        <v>0.05</v>
      </c>
      <c r="S17" s="19">
        <v>0.05</v>
      </c>
      <c r="T17" s="19">
        <v>0.05</v>
      </c>
      <c r="U17" s="19">
        <v>0.05</v>
      </c>
      <c r="V17" s="19">
        <v>0.05</v>
      </c>
      <c r="W17" s="19">
        <v>0.05</v>
      </c>
      <c r="X17" s="19">
        <v>0.05</v>
      </c>
      <c r="Y17" s="19">
        <v>0.05</v>
      </c>
      <c r="Z17" s="19">
        <v>0.05</v>
      </c>
      <c r="AA17" s="19">
        <v>0.05</v>
      </c>
      <c r="AB17" s="19">
        <v>0.05</v>
      </c>
      <c r="AC17" s="19">
        <v>0.05</v>
      </c>
      <c r="AD17" s="19">
        <v>0.05</v>
      </c>
      <c r="AE17" s="19">
        <v>0.05</v>
      </c>
    </row>
    <row r="18" spans="1:31" x14ac:dyDescent="0.35">
      <c r="A18" t="s">
        <v>969</v>
      </c>
      <c r="B18" s="19">
        <v>0.95</v>
      </c>
      <c r="C18" s="19">
        <v>0.95</v>
      </c>
      <c r="D18" s="19">
        <v>0.95</v>
      </c>
      <c r="E18" s="19">
        <v>0.95</v>
      </c>
      <c r="F18" s="19">
        <v>0.85220289041672515</v>
      </c>
      <c r="G18" s="19">
        <v>0.75440578083345022</v>
      </c>
      <c r="H18" s="19">
        <v>0.6566086712501753</v>
      </c>
      <c r="I18" s="19">
        <v>0.55881156166690049</v>
      </c>
      <c r="J18" s="19">
        <v>0.46101445208362563</v>
      </c>
      <c r="K18" s="19">
        <v>0.36321734250035076</v>
      </c>
      <c r="L18" s="19">
        <v>0.26542023291707584</v>
      </c>
      <c r="M18" s="19">
        <v>0.16762312333380103</v>
      </c>
      <c r="N18" s="19">
        <v>0.16762312333380103</v>
      </c>
      <c r="O18" s="19">
        <v>0.16762312333380103</v>
      </c>
      <c r="P18" s="19">
        <v>0.16762312333380103</v>
      </c>
      <c r="Q18" s="19">
        <v>0.16762312333380103</v>
      </c>
      <c r="R18" s="19">
        <v>0.16762312333380103</v>
      </c>
      <c r="S18" s="19">
        <v>0.16762312333380103</v>
      </c>
      <c r="T18" s="19">
        <v>0.16762312333380103</v>
      </c>
      <c r="U18" s="19">
        <v>0.16762312333380103</v>
      </c>
      <c r="V18" s="19">
        <v>0.16762312333380103</v>
      </c>
      <c r="W18" s="19">
        <v>0.16762312333380103</v>
      </c>
      <c r="X18" s="19">
        <v>0.16762312333380103</v>
      </c>
      <c r="Y18" s="19">
        <v>0.16762312333380103</v>
      </c>
      <c r="Z18" s="19">
        <v>0.16762312333380103</v>
      </c>
      <c r="AA18" s="19">
        <v>0.16762312333380103</v>
      </c>
      <c r="AB18" s="19">
        <v>0.16762312333380103</v>
      </c>
      <c r="AC18" s="19">
        <v>0.16762312333380103</v>
      </c>
      <c r="AD18" s="19">
        <v>0.16762312333380103</v>
      </c>
      <c r="AE18" s="19">
        <v>0.16762312333380103</v>
      </c>
    </row>
    <row r="19" spans="1:31" x14ac:dyDescent="0.35">
      <c r="A19" t="s">
        <v>970</v>
      </c>
      <c r="B19" s="19">
        <v>0</v>
      </c>
      <c r="C19" s="19">
        <v>0</v>
      </c>
      <c r="D19" s="19">
        <v>0</v>
      </c>
      <c r="E19" s="19">
        <v>0</v>
      </c>
      <c r="F19" s="19">
        <v>0</v>
      </c>
      <c r="G19" s="19">
        <v>0</v>
      </c>
      <c r="H19" s="19">
        <v>0</v>
      </c>
      <c r="I19" s="19">
        <v>0</v>
      </c>
      <c r="J19" s="19">
        <v>0</v>
      </c>
      <c r="K19" s="19">
        <v>0</v>
      </c>
      <c r="L19" s="19">
        <v>0</v>
      </c>
      <c r="M19" s="19">
        <v>0</v>
      </c>
      <c r="N19" s="19">
        <v>0</v>
      </c>
      <c r="O19" s="19">
        <v>0</v>
      </c>
      <c r="P19" s="19">
        <v>0</v>
      </c>
      <c r="Q19" s="19">
        <v>0</v>
      </c>
      <c r="R19" s="19">
        <v>0</v>
      </c>
      <c r="S19" s="19">
        <v>0</v>
      </c>
      <c r="T19" s="19">
        <v>0</v>
      </c>
      <c r="U19" s="19">
        <v>0</v>
      </c>
      <c r="V19" s="19">
        <v>0</v>
      </c>
      <c r="W19" s="19">
        <v>0</v>
      </c>
      <c r="X19" s="19">
        <v>0</v>
      </c>
      <c r="Y19" s="19">
        <v>0</v>
      </c>
      <c r="Z19" s="19">
        <v>0</v>
      </c>
      <c r="AA19" s="19">
        <v>0</v>
      </c>
      <c r="AB19" s="19">
        <v>0</v>
      </c>
      <c r="AC19" s="19">
        <v>0</v>
      </c>
      <c r="AD19" s="19">
        <v>0</v>
      </c>
      <c r="AE19" s="19">
        <v>0</v>
      </c>
    </row>
    <row r="20" spans="1:31" x14ac:dyDescent="0.35">
      <c r="A20" t="s">
        <v>971</v>
      </c>
      <c r="B20" s="19">
        <v>0</v>
      </c>
      <c r="C20" s="19">
        <v>0</v>
      </c>
      <c r="D20" s="19">
        <v>0</v>
      </c>
      <c r="E20" s="19">
        <v>0</v>
      </c>
      <c r="F20" s="19">
        <v>0</v>
      </c>
      <c r="G20" s="19">
        <v>0</v>
      </c>
      <c r="H20" s="19">
        <v>0</v>
      </c>
      <c r="I20" s="19">
        <v>0</v>
      </c>
      <c r="J20" s="19">
        <v>0</v>
      </c>
      <c r="K20" s="19">
        <v>0</v>
      </c>
      <c r="L20" s="19">
        <v>0</v>
      </c>
      <c r="M20" s="19">
        <v>0</v>
      </c>
      <c r="N20" s="19">
        <v>0</v>
      </c>
      <c r="O20" s="19">
        <v>0</v>
      </c>
      <c r="P20" s="19">
        <v>0</v>
      </c>
      <c r="Q20" s="19">
        <v>0</v>
      </c>
      <c r="R20" s="19">
        <v>0</v>
      </c>
      <c r="S20" s="19">
        <v>0</v>
      </c>
      <c r="T20" s="19">
        <v>0</v>
      </c>
      <c r="U20" s="19">
        <v>0</v>
      </c>
      <c r="V20" s="19">
        <v>0</v>
      </c>
      <c r="W20" s="19">
        <v>0</v>
      </c>
      <c r="X20" s="19">
        <v>0</v>
      </c>
      <c r="Y20" s="19">
        <v>0</v>
      </c>
      <c r="Z20" s="19">
        <v>0</v>
      </c>
      <c r="AA20" s="19">
        <v>0</v>
      </c>
      <c r="AB20" s="19">
        <v>0</v>
      </c>
      <c r="AC20" s="19">
        <v>0</v>
      </c>
      <c r="AD20" s="19">
        <v>0</v>
      </c>
      <c r="AE20" s="19">
        <v>0</v>
      </c>
    </row>
    <row r="21" spans="1:31" x14ac:dyDescent="0.35">
      <c r="A21" t="s">
        <v>972</v>
      </c>
      <c r="B21" s="19">
        <v>0</v>
      </c>
      <c r="C21" s="19">
        <v>0</v>
      </c>
      <c r="D21" s="19">
        <v>0</v>
      </c>
      <c r="E21" s="19">
        <v>0</v>
      </c>
      <c r="F21" s="19">
        <v>0</v>
      </c>
      <c r="G21" s="19">
        <v>0</v>
      </c>
      <c r="H21" s="19">
        <v>0</v>
      </c>
      <c r="I21" s="19">
        <v>0</v>
      </c>
      <c r="J21" s="19">
        <v>0</v>
      </c>
      <c r="K21" s="19">
        <v>0</v>
      </c>
      <c r="L21" s="19">
        <v>0</v>
      </c>
      <c r="M21" s="19">
        <v>0</v>
      </c>
      <c r="N21" s="19">
        <v>0</v>
      </c>
      <c r="O21" s="19">
        <v>0</v>
      </c>
      <c r="P21" s="19">
        <v>0</v>
      </c>
      <c r="Q21" s="19">
        <v>0</v>
      </c>
      <c r="R21" s="19">
        <v>0</v>
      </c>
      <c r="S21" s="19">
        <v>0</v>
      </c>
      <c r="T21" s="19">
        <v>0</v>
      </c>
      <c r="U21" s="19">
        <v>0</v>
      </c>
      <c r="V21" s="19">
        <v>0</v>
      </c>
      <c r="W21" s="19">
        <v>0</v>
      </c>
      <c r="X21" s="19">
        <v>0</v>
      </c>
      <c r="Y21" s="19">
        <v>0</v>
      </c>
      <c r="Z21" s="19">
        <v>0</v>
      </c>
      <c r="AA21" s="19">
        <v>0</v>
      </c>
      <c r="AB21" s="19">
        <v>0</v>
      </c>
      <c r="AC21" s="19">
        <v>0</v>
      </c>
      <c r="AD21" s="19">
        <v>0</v>
      </c>
      <c r="AE21" s="19">
        <v>0</v>
      </c>
    </row>
    <row r="22" spans="1:31" x14ac:dyDescent="0.35">
      <c r="A22" t="s">
        <v>973</v>
      </c>
      <c r="B22" s="19">
        <v>0</v>
      </c>
      <c r="C22" s="19">
        <v>0</v>
      </c>
      <c r="D22" s="19">
        <v>0</v>
      </c>
      <c r="E22" s="19">
        <v>0</v>
      </c>
      <c r="F22" s="19">
        <v>9.7797109583274866E-2</v>
      </c>
      <c r="G22" s="19">
        <v>0.19559421916654973</v>
      </c>
      <c r="H22" s="19">
        <v>0.2933913287498246</v>
      </c>
      <c r="I22" s="19">
        <v>0.39118843833309946</v>
      </c>
      <c r="J22" s="19">
        <v>0.48898554791637433</v>
      </c>
      <c r="K22" s="19">
        <v>0.5867826574996492</v>
      </c>
      <c r="L22" s="19">
        <v>0.68457976708292412</v>
      </c>
      <c r="M22" s="19">
        <v>0.78237687666619893</v>
      </c>
      <c r="N22" s="19">
        <v>0.78237687666619893</v>
      </c>
      <c r="O22" s="19">
        <v>0.78237687666619893</v>
      </c>
      <c r="P22" s="19">
        <v>0.78237687666619893</v>
      </c>
      <c r="Q22" s="19">
        <v>0.78237687666619893</v>
      </c>
      <c r="R22" s="19">
        <v>0.78237687666619893</v>
      </c>
      <c r="S22" s="19">
        <v>0.78237687666619893</v>
      </c>
      <c r="T22" s="19">
        <v>0.78237687666619893</v>
      </c>
      <c r="U22" s="19">
        <v>0.78237687666619893</v>
      </c>
      <c r="V22" s="19">
        <v>0.78237687666619893</v>
      </c>
      <c r="W22" s="19">
        <v>0.78237687666619893</v>
      </c>
      <c r="X22" s="19">
        <v>0.78237687666619893</v>
      </c>
      <c r="Y22" s="19">
        <v>0.78237687666619893</v>
      </c>
      <c r="Z22" s="19">
        <v>0.78237687666619893</v>
      </c>
      <c r="AA22" s="19">
        <v>0.78237687666619893</v>
      </c>
      <c r="AB22" s="19">
        <v>0.78237687666619893</v>
      </c>
      <c r="AC22" s="19">
        <v>0.78237687666619893</v>
      </c>
      <c r="AD22" s="19">
        <v>0.78237687666619893</v>
      </c>
      <c r="AE22" s="19">
        <v>0.78237687666619893</v>
      </c>
    </row>
    <row r="23" spans="1:31" x14ac:dyDescent="0.35">
      <c r="A23" t="s">
        <v>974</v>
      </c>
      <c r="B23" s="19">
        <v>0</v>
      </c>
      <c r="C23" s="19">
        <v>0</v>
      </c>
      <c r="D23" s="19">
        <v>0</v>
      </c>
      <c r="E23" s="19">
        <v>0</v>
      </c>
      <c r="F23" s="19">
        <v>0</v>
      </c>
      <c r="G23" s="19">
        <v>0</v>
      </c>
      <c r="H23" s="19">
        <v>0</v>
      </c>
      <c r="I23" s="19">
        <v>0</v>
      </c>
      <c r="J23" s="19">
        <v>0</v>
      </c>
      <c r="K23" s="19">
        <v>0</v>
      </c>
      <c r="L23" s="19">
        <v>0</v>
      </c>
      <c r="M23" s="19">
        <v>0</v>
      </c>
      <c r="N23" s="19">
        <v>0</v>
      </c>
      <c r="O23" s="19">
        <v>0</v>
      </c>
      <c r="P23" s="19">
        <v>0</v>
      </c>
      <c r="Q23" s="19">
        <v>0</v>
      </c>
      <c r="R23" s="19">
        <v>0</v>
      </c>
      <c r="S23" s="19">
        <v>0</v>
      </c>
      <c r="T23" s="19">
        <v>0</v>
      </c>
      <c r="U23" s="19">
        <v>0</v>
      </c>
      <c r="V23" s="19">
        <v>0</v>
      </c>
      <c r="W23" s="19">
        <v>0</v>
      </c>
      <c r="X23" s="19">
        <v>0</v>
      </c>
      <c r="Y23" s="19">
        <v>0</v>
      </c>
      <c r="Z23" s="19">
        <v>0</v>
      </c>
      <c r="AA23" s="19">
        <v>0</v>
      </c>
      <c r="AB23" s="19">
        <v>0</v>
      </c>
      <c r="AC23" s="19">
        <v>0</v>
      </c>
      <c r="AD23" s="19">
        <v>0</v>
      </c>
      <c r="AE23" s="19">
        <v>0</v>
      </c>
    </row>
    <row r="26" spans="1:31" x14ac:dyDescent="0.35">
      <c r="A26" s="1" t="s">
        <v>1039</v>
      </c>
    </row>
    <row r="27" spans="1:31" x14ac:dyDescent="0.35">
      <c r="A27" s="1" t="s">
        <v>1040</v>
      </c>
      <c r="B27" s="5">
        <f>SUM(B17,B22)/SUM(B17:B23)*(Hydrogen!B75+$F$7)+B18/SUM(B17:B23)*Hydrogen!B77</f>
        <v>8.207771240976664E-6</v>
      </c>
      <c r="C27" s="5">
        <f>SUM(C17,C22)/SUM(C17:C23)*(Hydrogen!C75+$F$7)+C18/SUM(C17:C23)*Hydrogen!C77</f>
        <v>8.1086079034357986E-6</v>
      </c>
      <c r="D27" s="5">
        <f>SUM(D17,D22)/SUM(D17:D23)*(Hydrogen!D75+$F$7)+D18/SUM(D17:D23)*Hydrogen!D77</f>
        <v>8.0233371026112952E-6</v>
      </c>
      <c r="E27" s="5">
        <f>SUM(E17,E22)/SUM(E17:E23)*(Hydrogen!E75+$F$7)+E18/SUM(E17:E23)*Hydrogen!E77</f>
        <v>7.9348106776433913E-6</v>
      </c>
      <c r="F27" s="5">
        <f>SUM(F17,F22)/SUM(F17:F23)*(Hydrogen!F75+$F$7)+F18/SUM(F17:F23)*Hydrogen!F77</f>
        <v>1.1155887401296193E-5</v>
      </c>
      <c r="G27" s="5">
        <f>SUM(G17,G22)/SUM(G17:G23)*(Hydrogen!G75+$F$7)+G18/SUM(G17:G23)*Hydrogen!G77</f>
        <v>1.400086102907394E-5</v>
      </c>
      <c r="H27" s="5">
        <f>SUM(H17,H22)/SUM(H17:H23)*(Hydrogen!H75+$F$7)+H18/SUM(H17:H23)*Hydrogen!H77</f>
        <v>1.6470553210023763E-5</v>
      </c>
      <c r="I27" s="5">
        <f>SUM(I17,I22)/SUM(I17:I23)*(Hydrogen!I75+$F$7)+I18/SUM(I17:I23)*Hydrogen!I77</f>
        <v>1.8564700532549545E-5</v>
      </c>
      <c r="J27" s="5">
        <f>SUM(J17,J22)/SUM(J17:J23)*(Hydrogen!J75+$F$7)+J18/SUM(J17:J23)*Hydrogen!J77</f>
        <v>2.0283221934616981E-5</v>
      </c>
      <c r="K27" s="5">
        <f>SUM(K17,K22)/SUM(K17:K23)*(Hydrogen!K75+$F$7)+K18/SUM(K17:K23)*Hydrogen!K77</f>
        <v>2.162580131412256E-5</v>
      </c>
      <c r="L27" s="5">
        <f>SUM(L17,L22)/SUM(L17:L23)*(Hydrogen!L75+$F$7)+L18/SUM(L17:L23)*Hydrogen!L77</f>
        <v>2.3612539835561304E-5</v>
      </c>
      <c r="M27" s="5">
        <f>SUM(M17,M22)/SUM(M17:M23)*(Hydrogen!M75+$F$7)+M18/SUM(M17:M23)*Hydrogen!M77</f>
        <v>2.5495260540868379E-5</v>
      </c>
      <c r="N27" s="5">
        <f>SUM(N17,N22)/SUM(N17:N23)*(Hydrogen!N75+$F$7)+N18/SUM(N17:N23)*Hydrogen!N77</f>
        <v>2.5052293231210662E-5</v>
      </c>
      <c r="O27" s="5">
        <f>SUM(O17,O22)/SUM(O17:O23)*(Hydrogen!O75+$F$7)+O18/SUM(O17:O23)*Hydrogen!O77</f>
        <v>2.4609302110122253E-5</v>
      </c>
      <c r="P27" s="5">
        <f>SUM(P17,P22)/SUM(P17:P23)*(Hydrogen!P75+$F$7)+P18/SUM(P17:P23)*Hydrogen!P77</f>
        <v>2.4166333023900437E-5</v>
      </c>
      <c r="Q27" s="5">
        <f>SUM(Q17,Q22)/SUM(Q17:Q23)*(Hydrogen!Q75+$F$7)+Q18/SUM(Q17:Q23)*Hydrogen!Q77</f>
        <v>2.3723477333319599E-5</v>
      </c>
      <c r="R27" s="5">
        <f>SUM(R17,R22)/SUM(R17:R23)*(Hydrogen!R75+$F$7)+R18/SUM(R17:R23)*Hydrogen!R77</f>
        <v>2.3280623960029177E-5</v>
      </c>
      <c r="S27" s="5">
        <f>SUM(S17,S22)/SUM(S17:S23)*(Hydrogen!S75+$F$7)+S18/SUM(S17:S23)*Hydrogen!S77</f>
        <v>2.2837900285284085E-5</v>
      </c>
      <c r="T27" s="5">
        <f>SUM(T17,T22)/SUM(T17:T23)*(Hydrogen!T75+$F$7)+T18/SUM(T17:T23)*Hydrogen!T77</f>
        <v>2.2395115402822008E-5</v>
      </c>
      <c r="U27" s="5">
        <f>SUM(U17,U22)/SUM(U17:U23)*(Hydrogen!U75+$F$7)+U18/SUM(U17:U23)*Hydrogen!U77</f>
        <v>2.1952309246897793E-5</v>
      </c>
      <c r="V27" s="5">
        <f>SUM(V17,V22)/SUM(V17:V23)*(Hydrogen!V75+$F$7)+V18/SUM(V17:V23)*Hydrogen!V77</f>
        <v>2.1509556605981148E-5</v>
      </c>
      <c r="W27" s="5">
        <f>SUM(W17,W22)/SUM(W17:W23)*(Hydrogen!W75+$F$7)+W18/SUM(W17:W23)*Hydrogen!W77</f>
        <v>2.1066778255760168E-5</v>
      </c>
      <c r="X27" s="5">
        <f>SUM(X17,X22)/SUM(X17:X23)*(Hydrogen!X75+$F$7)+X18/SUM(X17:X23)*Hydrogen!X77</f>
        <v>2.0624029957819907E-5</v>
      </c>
      <c r="Y27" s="5">
        <f>SUM(Y17,Y22)/SUM(Y17:Y23)*(Hydrogen!Y75+$F$7)+Y18/SUM(Y17:Y23)*Hydrogen!Y77</f>
        <v>2.0181352060404544E-5</v>
      </c>
      <c r="Z27" s="5">
        <f>SUM(Z17,Z22)/SUM(Z17:Z23)*(Hydrogen!Z75+$F$7)+Z18/SUM(Z17:Z23)*Hydrogen!Z77</f>
        <v>1.9738664170331105E-5</v>
      </c>
      <c r="AA27" s="5">
        <f>SUM(AA17,AA22)/SUM(AA17:AA23)*(Hydrogen!AA75+$F$7)+AA18/SUM(AA17:AA23)*Hydrogen!AA77</f>
        <v>1.9295859850394994E-5</v>
      </c>
      <c r="AB27" s="5">
        <f>SUM(AB17,AB22)/SUM(AB17:AB23)*(Hydrogen!AB75+$F$7)+AB18/SUM(AB17:AB23)*Hydrogen!AB77</f>
        <v>1.8852981839201642E-5</v>
      </c>
      <c r="AC27" s="5">
        <f>SUM(AC17,AC22)/SUM(AC17:AC23)*(Hydrogen!AC75+$F$7)+AC18/SUM(AC17:AC23)*Hydrogen!AC77</f>
        <v>1.8410297724870336E-5</v>
      </c>
      <c r="AD27" s="5">
        <f>SUM(AD17,AD22)/SUM(AD17:AD23)*(Hydrogen!AD75+$F$7)+AD18/SUM(AD17:AD23)*Hydrogen!AD77</f>
        <v>1.7967543250403855E-5</v>
      </c>
      <c r="AE27" s="5">
        <f>SUM(AE17,AE22)/SUM(AE17:AE23)*(Hydrogen!AE75+$F$7)+AE18/SUM(AE17:AE23)*Hydrogen!AE77</f>
        <v>1.7524591576199177E-5</v>
      </c>
    </row>
    <row r="28" spans="1:31" x14ac:dyDescent="0.35">
      <c r="A28" s="1" t="s">
        <v>1041</v>
      </c>
      <c r="B28" s="5">
        <f>Hydrogen!B76+$F$7</f>
        <v>1.812031112059263E-5</v>
      </c>
      <c r="C28" s="5">
        <f>Hydrogen!C76+$F$7</f>
        <v>1.8078651009122524E-5</v>
      </c>
      <c r="D28" s="5">
        <f>Hydrogen!D76+$F$7</f>
        <v>1.8036990897652418E-5</v>
      </c>
      <c r="E28" s="5">
        <f>Hydrogen!E76+$F$7</f>
        <v>1.7995330786182313E-5</v>
      </c>
      <c r="F28" s="5">
        <f>Hydrogen!F76+$F$7</f>
        <v>1.7953670674712207E-5</v>
      </c>
      <c r="G28" s="5">
        <f>Hydrogen!G76+$F$7</f>
        <v>1.7912010563242102E-5</v>
      </c>
      <c r="H28" s="5">
        <f>Hydrogen!H76+$F$7</f>
        <v>1.7870350451771996E-5</v>
      </c>
      <c r="I28" s="5">
        <f>Hydrogen!I76+$F$7</f>
        <v>1.7828690340301877E-5</v>
      </c>
      <c r="J28" s="352">
        <f>Hydrogen!J76+$F$7</f>
        <v>1.7787030228831771E-5</v>
      </c>
      <c r="K28" s="5">
        <f>Hydrogen!K76+$F$7</f>
        <v>1.7745370117361666E-5</v>
      </c>
      <c r="L28" s="5">
        <f>Hydrogen!L76+$F$7</f>
        <v>1.7733705286150037E-5</v>
      </c>
      <c r="M28" s="5">
        <f>Hydrogen!M76+$F$7</f>
        <v>1.7722040454938408E-5</v>
      </c>
      <c r="N28" s="5">
        <f>Hydrogen!N76+$F$7</f>
        <v>1.7710375623726776E-5</v>
      </c>
      <c r="O28" s="5">
        <f>Hydrogen!O76+$F$7</f>
        <v>1.7698710792515147E-5</v>
      </c>
      <c r="P28" s="5">
        <f>Hydrogen!P76+$F$7</f>
        <v>1.7687045961303518E-5</v>
      </c>
      <c r="Q28" s="5">
        <f>Hydrogen!Q76+$F$7</f>
        <v>1.7675381130091885E-5</v>
      </c>
      <c r="R28" s="5">
        <f>Hydrogen!R76+$F$7</f>
        <v>1.7663716298880257E-5</v>
      </c>
      <c r="S28" s="5">
        <f>Hydrogen!S76+$F$7</f>
        <v>1.7652051467668624E-5</v>
      </c>
      <c r="T28" s="5">
        <f>Hydrogen!T76+$F$7</f>
        <v>1.7640386636456995E-5</v>
      </c>
      <c r="U28" s="5">
        <f>Hydrogen!U76+$F$7</f>
        <v>1.7628721805245366E-5</v>
      </c>
      <c r="V28" s="5">
        <f>Hydrogen!V76+$F$7</f>
        <v>1.7617056974033734E-5</v>
      </c>
      <c r="W28" s="5">
        <f>Hydrogen!W76+$F$7</f>
        <v>1.7605392142822105E-5</v>
      </c>
      <c r="X28" s="5">
        <f>Hydrogen!X76+$F$7</f>
        <v>1.7593727311610476E-5</v>
      </c>
      <c r="Y28" s="5">
        <f>Hydrogen!Y76+$F$7</f>
        <v>1.7582062480398844E-5</v>
      </c>
      <c r="Z28" s="5">
        <f>Hydrogen!Z76+$F$7</f>
        <v>1.7570397649187215E-5</v>
      </c>
      <c r="AA28" s="5">
        <f>Hydrogen!AA76+$F$7</f>
        <v>1.7558732817975586E-5</v>
      </c>
      <c r="AB28" s="5">
        <f>Hydrogen!AB76+$F$7</f>
        <v>1.7547067986763954E-5</v>
      </c>
      <c r="AC28" s="5">
        <f>Hydrogen!AC76+$F$7</f>
        <v>1.7535403155552325E-5</v>
      </c>
      <c r="AD28" s="5">
        <f>Hydrogen!AD76+$F$7</f>
        <v>1.7523738324340696E-5</v>
      </c>
      <c r="AE28" s="5">
        <f>Hydrogen!AE76+$F$7</f>
        <v>1.7512073493129064E-5</v>
      </c>
    </row>
    <row r="29" spans="1:31" x14ac:dyDescent="0.35">
      <c r="A29" s="1" t="s">
        <v>999</v>
      </c>
      <c r="B29">
        <f>Hydrogen!B82</f>
        <v>6.630456295926538E-5</v>
      </c>
      <c r="C29">
        <f>Hydrogen!C82</f>
        <v>7.643726108201919E-5</v>
      </c>
      <c r="D29">
        <f>Hydrogen!D82</f>
        <v>7.0567618082623403E-5</v>
      </c>
      <c r="E29">
        <f>Hydrogen!E82</f>
        <v>6.7929576285142171E-5</v>
      </c>
      <c r="F29">
        <f>Hydrogen!F82</f>
        <v>6.6148898071842306E-5</v>
      </c>
      <c r="G29">
        <f>Hydrogen!G82</f>
        <v>6.4961779262975752E-5</v>
      </c>
      <c r="H29">
        <f>Hydrogen!H82</f>
        <v>6.4104415678794359E-5</v>
      </c>
      <c r="I29">
        <f>Hydrogen!I82</f>
        <v>6.3576807319298112E-5</v>
      </c>
      <c r="J29">
        <f>Hydrogen!J82</f>
        <v>6.3247052094612938E-5</v>
      </c>
      <c r="K29">
        <f>Hydrogen!K82</f>
        <v>6.2983247914864815E-5</v>
      </c>
      <c r="L29">
        <f>Hydrogen!L82</f>
        <v>6.2719443735116678E-5</v>
      </c>
      <c r="M29">
        <f>Hydrogen!M82</f>
        <v>6.2521590600305606E-5</v>
      </c>
      <c r="N29">
        <f>Hydrogen!N82</f>
        <v>6.2323737465494494E-5</v>
      </c>
      <c r="O29">
        <f>Hydrogen!O82</f>
        <v>6.205993328574637E-5</v>
      </c>
      <c r="P29">
        <f>Hydrogen!P82</f>
        <v>6.1796129105998261E-5</v>
      </c>
      <c r="Q29">
        <f>Hydrogen!Q82</f>
        <v>6.1796129105998261E-5</v>
      </c>
      <c r="R29">
        <f>Hydrogen!R82</f>
        <v>6.1796129105998261E-5</v>
      </c>
      <c r="S29">
        <f>Hydrogen!S82</f>
        <v>6.1796129105998261E-5</v>
      </c>
      <c r="T29">
        <f>Hydrogen!T82</f>
        <v>6.1796129105998261E-5</v>
      </c>
      <c r="U29">
        <f>Hydrogen!U82</f>
        <v>6.1796129105998261E-5</v>
      </c>
      <c r="V29">
        <f>Hydrogen!V82</f>
        <v>6.1796129105998261E-5</v>
      </c>
      <c r="W29">
        <f>Hydrogen!W82</f>
        <v>6.1796129105998261E-5</v>
      </c>
      <c r="X29">
        <f>Hydrogen!X82</f>
        <v>6.1796129105998261E-5</v>
      </c>
      <c r="Y29">
        <f>Hydrogen!Y82</f>
        <v>6.1796129105998261E-5</v>
      </c>
      <c r="Z29">
        <f>Hydrogen!Z82</f>
        <v>6.1796129105998261E-5</v>
      </c>
      <c r="AA29">
        <f>Hydrogen!AA82</f>
        <v>6.1796129105998261E-5</v>
      </c>
      <c r="AB29">
        <f>Hydrogen!AB82</f>
        <v>6.1796129105998261E-5</v>
      </c>
      <c r="AC29">
        <f>Hydrogen!AC82</f>
        <v>6.1796129105998261E-5</v>
      </c>
      <c r="AD29">
        <f>Hydrogen!AD82</f>
        <v>6.1796129105998261E-5</v>
      </c>
      <c r="AE29">
        <f>Hydrogen!AE82</f>
        <v>6.1796129105998261E-5</v>
      </c>
    </row>
    <row r="30" spans="1:31" x14ac:dyDescent="0.35">
      <c r="A30" s="15" t="s">
        <v>1089</v>
      </c>
    </row>
    <row r="32" spans="1:31" x14ac:dyDescent="0.35">
      <c r="B32" s="342">
        <v>2021</v>
      </c>
      <c r="C32">
        <v>2022</v>
      </c>
      <c r="D32" s="342">
        <v>2023</v>
      </c>
      <c r="E32">
        <v>2024</v>
      </c>
      <c r="F32" s="342">
        <v>2025</v>
      </c>
      <c r="G32">
        <v>2026</v>
      </c>
      <c r="H32" s="342">
        <v>2027</v>
      </c>
      <c r="I32">
        <v>2028</v>
      </c>
      <c r="J32" s="342">
        <v>2029</v>
      </c>
      <c r="K32">
        <v>2030</v>
      </c>
      <c r="L32" s="342">
        <v>2031</v>
      </c>
      <c r="M32">
        <v>2032</v>
      </c>
      <c r="N32" s="342">
        <v>2033</v>
      </c>
      <c r="O32">
        <v>2034</v>
      </c>
      <c r="P32" s="342">
        <v>2035</v>
      </c>
      <c r="Q32">
        <v>2036</v>
      </c>
      <c r="R32" s="342">
        <v>2037</v>
      </c>
      <c r="S32">
        <v>2038</v>
      </c>
      <c r="T32" s="342">
        <v>2039</v>
      </c>
      <c r="U32">
        <v>2040</v>
      </c>
      <c r="V32" s="342">
        <v>2041</v>
      </c>
      <c r="W32">
        <v>2042</v>
      </c>
      <c r="X32" s="342">
        <v>2043</v>
      </c>
      <c r="Y32">
        <v>2044</v>
      </c>
      <c r="Z32" s="342">
        <v>2045</v>
      </c>
      <c r="AA32">
        <v>2046</v>
      </c>
      <c r="AB32" s="342">
        <v>2047</v>
      </c>
      <c r="AC32">
        <v>2048</v>
      </c>
      <c r="AD32" s="342">
        <v>2049</v>
      </c>
      <c r="AE32">
        <v>2050</v>
      </c>
    </row>
    <row r="33" spans="1:31" x14ac:dyDescent="0.35">
      <c r="A33" s="1" t="s">
        <v>1044</v>
      </c>
      <c r="B33">
        <v>0</v>
      </c>
      <c r="C33">
        <v>0</v>
      </c>
      <c r="D33">
        <v>0</v>
      </c>
      <c r="E33">
        <v>0</v>
      </c>
      <c r="F33">
        <f>F22/$M$22</f>
        <v>0.125</v>
      </c>
      <c r="G33">
        <f t="shared" ref="G33:M33" si="0">G22/$M$22</f>
        <v>0.25</v>
      </c>
      <c r="H33">
        <f t="shared" si="0"/>
        <v>0.375</v>
      </c>
      <c r="I33">
        <f t="shared" si="0"/>
        <v>0.5</v>
      </c>
      <c r="J33">
        <f t="shared" si="0"/>
        <v>0.625</v>
      </c>
      <c r="K33">
        <f t="shared" si="0"/>
        <v>0.75</v>
      </c>
      <c r="L33">
        <f t="shared" si="0"/>
        <v>0.87500000000000011</v>
      </c>
      <c r="M33">
        <f t="shared" si="0"/>
        <v>1</v>
      </c>
      <c r="N33">
        <v>0</v>
      </c>
      <c r="O33">
        <v>0</v>
      </c>
      <c r="P33">
        <v>0</v>
      </c>
      <c r="Q33">
        <v>0</v>
      </c>
      <c r="R33">
        <v>0</v>
      </c>
      <c r="S33">
        <v>0</v>
      </c>
      <c r="T33">
        <v>0</v>
      </c>
      <c r="U33">
        <v>0</v>
      </c>
      <c r="V33">
        <v>0</v>
      </c>
      <c r="W33">
        <v>0</v>
      </c>
      <c r="X33">
        <v>0</v>
      </c>
      <c r="Y33">
        <v>0</v>
      </c>
      <c r="Z33">
        <v>0</v>
      </c>
      <c r="AA33">
        <v>0</v>
      </c>
      <c r="AB33">
        <v>0</v>
      </c>
      <c r="AC33">
        <v>0</v>
      </c>
      <c r="AD33">
        <v>0</v>
      </c>
      <c r="AE33">
        <v>0</v>
      </c>
    </row>
    <row r="34" spans="1:31" x14ac:dyDescent="0.35">
      <c r="A34" s="1" t="s">
        <v>1045</v>
      </c>
      <c r="B34">
        <f t="shared" ref="B34:W34" si="1">IFERROR(IF(A34=1,1,INDEX($B$33:$AE$33,MATCH((B32-10),$B$32:$AE$32,0))),0)</f>
        <v>0</v>
      </c>
      <c r="C34">
        <f t="shared" si="1"/>
        <v>0</v>
      </c>
      <c r="D34">
        <f t="shared" si="1"/>
        <v>0</v>
      </c>
      <c r="E34">
        <f t="shared" si="1"/>
        <v>0</v>
      </c>
      <c r="F34">
        <f t="shared" si="1"/>
        <v>0</v>
      </c>
      <c r="G34">
        <f t="shared" si="1"/>
        <v>0</v>
      </c>
      <c r="H34">
        <f t="shared" si="1"/>
        <v>0</v>
      </c>
      <c r="I34">
        <f t="shared" si="1"/>
        <v>0</v>
      </c>
      <c r="J34">
        <f t="shared" si="1"/>
        <v>0</v>
      </c>
      <c r="K34">
        <f t="shared" si="1"/>
        <v>0</v>
      </c>
      <c r="L34">
        <f t="shared" si="1"/>
        <v>0</v>
      </c>
      <c r="M34">
        <f t="shared" si="1"/>
        <v>0</v>
      </c>
      <c r="N34">
        <f t="shared" si="1"/>
        <v>0</v>
      </c>
      <c r="O34">
        <f t="shared" si="1"/>
        <v>0</v>
      </c>
      <c r="P34">
        <f t="shared" si="1"/>
        <v>0.125</v>
      </c>
      <c r="Q34">
        <f t="shared" si="1"/>
        <v>0.25</v>
      </c>
      <c r="R34">
        <f t="shared" si="1"/>
        <v>0.375</v>
      </c>
      <c r="S34">
        <f t="shared" si="1"/>
        <v>0.5</v>
      </c>
      <c r="T34">
        <f t="shared" si="1"/>
        <v>0.625</v>
      </c>
      <c r="U34">
        <f t="shared" si="1"/>
        <v>0.75</v>
      </c>
      <c r="V34">
        <f t="shared" si="1"/>
        <v>0.87500000000000011</v>
      </c>
      <c r="W34">
        <f t="shared" si="1"/>
        <v>1</v>
      </c>
      <c r="X34">
        <f>IFERROR(IF(W34=1,1,INDEX($B$33:$AE$33,MATCH((X32-10),$B$32:$AE$32,0))),0)</f>
        <v>1</v>
      </c>
      <c r="Y34">
        <f t="shared" ref="Y34:AE34" si="2">IFERROR(IF(X34=1,1,INDEX($B$33:$AE$33,MATCH((Y32-10),$B$32:$AE$32,0))),0)</f>
        <v>1</v>
      </c>
      <c r="Z34">
        <f t="shared" si="2"/>
        <v>1</v>
      </c>
      <c r="AA34">
        <f t="shared" si="2"/>
        <v>1</v>
      </c>
      <c r="AB34">
        <f t="shared" si="2"/>
        <v>1</v>
      </c>
      <c r="AC34">
        <f t="shared" si="2"/>
        <v>1</v>
      </c>
      <c r="AD34">
        <f t="shared" si="2"/>
        <v>1</v>
      </c>
      <c r="AE34">
        <f t="shared" si="2"/>
        <v>1</v>
      </c>
    </row>
    <row r="36" spans="1:31" x14ac:dyDescent="0.35">
      <c r="A36" s="1" t="s">
        <v>1043</v>
      </c>
    </row>
    <row r="37" spans="1:31" x14ac:dyDescent="0.35">
      <c r="A37" s="1" t="s">
        <v>1040</v>
      </c>
      <c r="B37" s="5">
        <v>0</v>
      </c>
      <c r="C37" s="5">
        <v>0</v>
      </c>
      <c r="D37" s="5">
        <v>0</v>
      </c>
      <c r="E37" s="5">
        <v>0</v>
      </c>
      <c r="F37" s="5">
        <f>(F22/SUM(F17:F23)*($B$7)+F23/SUM(F17:F23)*($B$13))*(1-F34)</f>
        <v>1.9313263144428932E-6</v>
      </c>
      <c r="G37" s="5">
        <f t="shared" ref="G37:AE37" si="3">(G22/SUM(G17:G23)*($B$7)+G23/SUM(G17:G23)*($B$13))*(1-G34)</f>
        <v>3.8626526288857864E-6</v>
      </c>
      <c r="H37" s="5">
        <f t="shared" si="3"/>
        <v>5.7939789433286796E-6</v>
      </c>
      <c r="I37" s="5">
        <f t="shared" si="3"/>
        <v>7.7253052577715728E-6</v>
      </c>
      <c r="J37" s="5">
        <f t="shared" si="3"/>
        <v>9.656631572214466E-6</v>
      </c>
      <c r="K37" s="5">
        <f t="shared" si="3"/>
        <v>1.1587957886657359E-5</v>
      </c>
      <c r="L37" s="5">
        <f t="shared" si="3"/>
        <v>1.3519284201100254E-5</v>
      </c>
      <c r="M37" s="5">
        <f t="shared" si="3"/>
        <v>1.5450610515543146E-5</v>
      </c>
      <c r="N37" s="5">
        <f t="shared" si="3"/>
        <v>1.5450610515543146E-5</v>
      </c>
      <c r="O37" s="5">
        <f t="shared" si="3"/>
        <v>1.5450610515543146E-5</v>
      </c>
      <c r="P37" s="5">
        <f t="shared" si="3"/>
        <v>1.3519284201100252E-5</v>
      </c>
      <c r="Q37" s="5">
        <f t="shared" si="3"/>
        <v>1.1587957886657359E-5</v>
      </c>
      <c r="R37" s="5">
        <f t="shared" si="3"/>
        <v>9.656631572214466E-6</v>
      </c>
      <c r="S37" s="5">
        <f t="shared" si="3"/>
        <v>7.7253052577715728E-6</v>
      </c>
      <c r="T37" s="5">
        <f t="shared" si="3"/>
        <v>5.7939789433286796E-6</v>
      </c>
      <c r="U37" s="5">
        <f t="shared" si="3"/>
        <v>3.8626526288857864E-6</v>
      </c>
      <c r="V37" s="5">
        <f t="shared" si="3"/>
        <v>1.9313263144428915E-6</v>
      </c>
      <c r="W37" s="5">
        <f t="shared" si="3"/>
        <v>0</v>
      </c>
      <c r="X37" s="5">
        <f t="shared" si="3"/>
        <v>0</v>
      </c>
      <c r="Y37" s="5">
        <f t="shared" si="3"/>
        <v>0</v>
      </c>
      <c r="Z37" s="5">
        <f t="shared" si="3"/>
        <v>0</v>
      </c>
      <c r="AA37" s="5">
        <f t="shared" si="3"/>
        <v>0</v>
      </c>
      <c r="AB37" s="5">
        <f t="shared" si="3"/>
        <v>0</v>
      </c>
      <c r="AC37" s="5">
        <f t="shared" si="3"/>
        <v>0</v>
      </c>
      <c r="AD37" s="5">
        <f t="shared" si="3"/>
        <v>0</v>
      </c>
      <c r="AE37" s="5">
        <f t="shared" si="3"/>
        <v>0</v>
      </c>
    </row>
    <row r="38" spans="1:31" x14ac:dyDescent="0.35">
      <c r="A38" s="1" t="s">
        <v>1041</v>
      </c>
      <c r="B38" s="5">
        <v>0</v>
      </c>
      <c r="C38" s="5">
        <v>0</v>
      </c>
      <c r="D38" s="5">
        <v>0</v>
      </c>
      <c r="E38" s="5">
        <v>0</v>
      </c>
      <c r="F38" s="5">
        <f t="shared" ref="F38:AE38" si="4">$B$13*(1-F34)</f>
        <v>4.9370741187354737E-6</v>
      </c>
      <c r="G38" s="5">
        <f t="shared" si="4"/>
        <v>4.9370741187354737E-6</v>
      </c>
      <c r="H38" s="5">
        <f t="shared" si="4"/>
        <v>4.9370741187354737E-6</v>
      </c>
      <c r="I38" s="5">
        <f t="shared" si="4"/>
        <v>4.9370741187354737E-6</v>
      </c>
      <c r="J38" s="5">
        <f t="shared" si="4"/>
        <v>4.9370741187354737E-6</v>
      </c>
      <c r="K38" s="5">
        <f t="shared" si="4"/>
        <v>4.9370741187354737E-6</v>
      </c>
      <c r="L38" s="5">
        <f t="shared" si="4"/>
        <v>4.9370741187354737E-6</v>
      </c>
      <c r="M38" s="5">
        <f t="shared" si="4"/>
        <v>4.9370741187354737E-6</v>
      </c>
      <c r="N38" s="5">
        <f t="shared" si="4"/>
        <v>4.9370741187354737E-6</v>
      </c>
      <c r="O38" s="5">
        <f t="shared" si="4"/>
        <v>4.9370741187354737E-6</v>
      </c>
      <c r="P38" s="5">
        <f t="shared" si="4"/>
        <v>4.3199398538935397E-6</v>
      </c>
      <c r="Q38" s="5">
        <f t="shared" si="4"/>
        <v>3.7028055890516053E-6</v>
      </c>
      <c r="R38" s="5">
        <f t="shared" si="4"/>
        <v>3.0856713242096708E-6</v>
      </c>
      <c r="S38" s="5">
        <f t="shared" si="4"/>
        <v>2.4685370593677368E-6</v>
      </c>
      <c r="T38" s="5">
        <f t="shared" si="4"/>
        <v>1.8514027945258026E-6</v>
      </c>
      <c r="U38" s="5">
        <f t="shared" si="4"/>
        <v>1.2342685296838684E-6</v>
      </c>
      <c r="V38" s="5">
        <f t="shared" si="4"/>
        <v>6.1713426484193368E-7</v>
      </c>
      <c r="W38" s="5">
        <f t="shared" si="4"/>
        <v>0</v>
      </c>
      <c r="X38" s="5">
        <f t="shared" si="4"/>
        <v>0</v>
      </c>
      <c r="Y38" s="5">
        <f t="shared" si="4"/>
        <v>0</v>
      </c>
      <c r="Z38" s="5">
        <f t="shared" si="4"/>
        <v>0</v>
      </c>
      <c r="AA38" s="5">
        <f t="shared" si="4"/>
        <v>0</v>
      </c>
      <c r="AB38" s="5">
        <f t="shared" si="4"/>
        <v>0</v>
      </c>
      <c r="AC38" s="5">
        <f t="shared" si="4"/>
        <v>0</v>
      </c>
      <c r="AD38" s="5">
        <f t="shared" si="4"/>
        <v>0</v>
      </c>
      <c r="AE38" s="5">
        <f t="shared" si="4"/>
        <v>0</v>
      </c>
    </row>
    <row r="39" spans="1:31" x14ac:dyDescent="0.35">
      <c r="A39" s="1" t="s">
        <v>999</v>
      </c>
      <c r="B39" s="5">
        <v>0</v>
      </c>
      <c r="C39" s="5">
        <v>0</v>
      </c>
      <c r="D39" s="5">
        <v>0</v>
      </c>
      <c r="E39" s="5">
        <v>0</v>
      </c>
      <c r="F39" s="5">
        <f t="shared" ref="F39:AE39" si="5">$B$13*(1-F34)</f>
        <v>4.9370741187354737E-6</v>
      </c>
      <c r="G39" s="5">
        <f t="shared" si="5"/>
        <v>4.9370741187354737E-6</v>
      </c>
      <c r="H39" s="5">
        <f t="shared" si="5"/>
        <v>4.9370741187354737E-6</v>
      </c>
      <c r="I39" s="5">
        <f t="shared" si="5"/>
        <v>4.9370741187354737E-6</v>
      </c>
      <c r="J39" s="5">
        <f t="shared" si="5"/>
        <v>4.9370741187354737E-6</v>
      </c>
      <c r="K39" s="5">
        <f t="shared" si="5"/>
        <v>4.9370741187354737E-6</v>
      </c>
      <c r="L39" s="5">
        <f t="shared" si="5"/>
        <v>4.9370741187354737E-6</v>
      </c>
      <c r="M39" s="5">
        <f t="shared" si="5"/>
        <v>4.9370741187354737E-6</v>
      </c>
      <c r="N39" s="5">
        <f t="shared" si="5"/>
        <v>4.9370741187354737E-6</v>
      </c>
      <c r="O39" s="5">
        <f t="shared" si="5"/>
        <v>4.9370741187354737E-6</v>
      </c>
      <c r="P39" s="5">
        <f t="shared" si="5"/>
        <v>4.3199398538935397E-6</v>
      </c>
      <c r="Q39" s="5">
        <f t="shared" si="5"/>
        <v>3.7028055890516053E-6</v>
      </c>
      <c r="R39" s="5">
        <f t="shared" si="5"/>
        <v>3.0856713242096708E-6</v>
      </c>
      <c r="S39" s="5">
        <f t="shared" si="5"/>
        <v>2.4685370593677368E-6</v>
      </c>
      <c r="T39" s="5">
        <f t="shared" si="5"/>
        <v>1.8514027945258026E-6</v>
      </c>
      <c r="U39" s="5">
        <f t="shared" si="5"/>
        <v>1.2342685296838684E-6</v>
      </c>
      <c r="V39" s="5">
        <f t="shared" si="5"/>
        <v>6.1713426484193368E-7</v>
      </c>
      <c r="W39" s="5">
        <f t="shared" si="5"/>
        <v>0</v>
      </c>
      <c r="X39" s="5">
        <f t="shared" si="5"/>
        <v>0</v>
      </c>
      <c r="Y39" s="5">
        <f t="shared" si="5"/>
        <v>0</v>
      </c>
      <c r="Z39" s="5">
        <f t="shared" si="5"/>
        <v>0</v>
      </c>
      <c r="AA39" s="5">
        <f t="shared" si="5"/>
        <v>0</v>
      </c>
      <c r="AB39" s="5">
        <f t="shared" si="5"/>
        <v>0</v>
      </c>
      <c r="AC39" s="5">
        <f t="shared" si="5"/>
        <v>0</v>
      </c>
      <c r="AD39" s="5">
        <f t="shared" si="5"/>
        <v>0</v>
      </c>
      <c r="AE39" s="5">
        <f t="shared" si="5"/>
        <v>0</v>
      </c>
    </row>
    <row r="41" spans="1:31" x14ac:dyDescent="0.35">
      <c r="A41" s="1" t="s">
        <v>1042</v>
      </c>
    </row>
    <row r="42" spans="1:31" x14ac:dyDescent="0.35">
      <c r="A42" s="1" t="s">
        <v>1040</v>
      </c>
      <c r="B42" s="5">
        <f t="shared" ref="B42:AE42" si="6">B27-B37</f>
        <v>8.207771240976664E-6</v>
      </c>
      <c r="C42" s="5">
        <f t="shared" si="6"/>
        <v>8.1086079034357986E-6</v>
      </c>
      <c r="D42" s="5">
        <f t="shared" si="6"/>
        <v>8.0233371026112952E-6</v>
      </c>
      <c r="E42" s="5">
        <f t="shared" si="6"/>
        <v>7.9348106776433913E-6</v>
      </c>
      <c r="F42" s="5">
        <f t="shared" si="6"/>
        <v>9.2245610868532995E-6</v>
      </c>
      <c r="G42" s="5">
        <f t="shared" si="6"/>
        <v>1.0138208400188154E-5</v>
      </c>
      <c r="H42" s="5">
        <f t="shared" si="6"/>
        <v>1.0676574266695084E-5</v>
      </c>
      <c r="I42" s="5">
        <f t="shared" si="6"/>
        <v>1.0839395274777972E-5</v>
      </c>
      <c r="J42" s="5">
        <f t="shared" si="6"/>
        <v>1.0626590362402515E-5</v>
      </c>
      <c r="K42" s="5">
        <f t="shared" si="6"/>
        <v>1.0037843427465201E-5</v>
      </c>
      <c r="L42" s="5">
        <f t="shared" si="6"/>
        <v>1.009325563446105E-5</v>
      </c>
      <c r="M42" s="5">
        <f t="shared" si="6"/>
        <v>1.0044650025325234E-5</v>
      </c>
      <c r="N42" s="5">
        <f t="shared" si="6"/>
        <v>9.6016827156675162E-6</v>
      </c>
      <c r="O42" s="5">
        <f t="shared" si="6"/>
        <v>9.158691594579107E-6</v>
      </c>
      <c r="P42" s="5">
        <f t="shared" si="6"/>
        <v>1.0647048822800185E-5</v>
      </c>
      <c r="Q42" s="5">
        <f t="shared" si="6"/>
        <v>1.213551944666224E-5</v>
      </c>
      <c r="R42" s="5">
        <f t="shared" si="6"/>
        <v>1.3623992387814711E-5</v>
      </c>
      <c r="S42" s="5">
        <f t="shared" si="6"/>
        <v>1.5112595027512512E-5</v>
      </c>
      <c r="T42" s="5">
        <f t="shared" si="6"/>
        <v>1.6601136459493328E-5</v>
      </c>
      <c r="U42" s="5">
        <f t="shared" si="6"/>
        <v>1.8089656618012006E-5</v>
      </c>
      <c r="V42" s="5">
        <f t="shared" si="6"/>
        <v>1.9578230291538255E-5</v>
      </c>
      <c r="W42" s="5">
        <f t="shared" si="6"/>
        <v>2.1066778255760168E-5</v>
      </c>
      <c r="X42" s="5">
        <f t="shared" si="6"/>
        <v>2.0624029957819907E-5</v>
      </c>
      <c r="Y42" s="5">
        <f t="shared" si="6"/>
        <v>2.0181352060404544E-5</v>
      </c>
      <c r="Z42" s="5">
        <f t="shared" si="6"/>
        <v>1.9738664170331105E-5</v>
      </c>
      <c r="AA42" s="5">
        <f t="shared" si="6"/>
        <v>1.9295859850394994E-5</v>
      </c>
      <c r="AB42" s="5">
        <f t="shared" si="6"/>
        <v>1.8852981839201642E-5</v>
      </c>
      <c r="AC42" s="5">
        <f t="shared" si="6"/>
        <v>1.8410297724870336E-5</v>
      </c>
      <c r="AD42" s="5">
        <f t="shared" si="6"/>
        <v>1.7967543250403855E-5</v>
      </c>
      <c r="AE42" s="5">
        <f t="shared" si="6"/>
        <v>1.7524591576199177E-5</v>
      </c>
    </row>
    <row r="43" spans="1:31" x14ac:dyDescent="0.35">
      <c r="A43" s="1" t="s">
        <v>1041</v>
      </c>
      <c r="B43" s="5">
        <f t="shared" ref="B43:AE43" si="7">B28-B38</f>
        <v>1.812031112059263E-5</v>
      </c>
      <c r="C43" s="5">
        <f t="shared" si="7"/>
        <v>1.8078651009122524E-5</v>
      </c>
      <c r="D43" s="5">
        <f t="shared" si="7"/>
        <v>1.8036990897652418E-5</v>
      </c>
      <c r="E43" s="5">
        <f t="shared" si="7"/>
        <v>1.7995330786182313E-5</v>
      </c>
      <c r="F43" s="5">
        <f t="shared" si="7"/>
        <v>1.3016596555976734E-5</v>
      </c>
      <c r="G43" s="5">
        <f t="shared" si="7"/>
        <v>1.2974936444506628E-5</v>
      </c>
      <c r="H43" s="5">
        <f t="shared" si="7"/>
        <v>1.2933276333036522E-5</v>
      </c>
      <c r="I43" s="5">
        <f t="shared" si="7"/>
        <v>1.2891616221566403E-5</v>
      </c>
      <c r="J43" s="5">
        <f t="shared" si="7"/>
        <v>1.2849956110096298E-5</v>
      </c>
      <c r="K43" s="5">
        <f t="shared" si="7"/>
        <v>1.2808295998626192E-5</v>
      </c>
      <c r="L43" s="5">
        <f t="shared" si="7"/>
        <v>1.2796631167414563E-5</v>
      </c>
      <c r="M43" s="5">
        <f t="shared" si="7"/>
        <v>1.2784966336202934E-5</v>
      </c>
      <c r="N43" s="5">
        <f t="shared" si="7"/>
        <v>1.2773301504991302E-5</v>
      </c>
      <c r="O43" s="5">
        <f t="shared" si="7"/>
        <v>1.2761636673779673E-5</v>
      </c>
      <c r="P43" s="5">
        <f t="shared" si="7"/>
        <v>1.3367106107409977E-5</v>
      </c>
      <c r="Q43" s="5">
        <f t="shared" si="7"/>
        <v>1.397257554104028E-5</v>
      </c>
      <c r="R43" s="5">
        <f t="shared" si="7"/>
        <v>1.4578044974670586E-5</v>
      </c>
      <c r="S43" s="5">
        <f t="shared" si="7"/>
        <v>1.5183514408300888E-5</v>
      </c>
      <c r="T43" s="5">
        <f t="shared" si="7"/>
        <v>1.5788983841931194E-5</v>
      </c>
      <c r="U43" s="5">
        <f t="shared" si="7"/>
        <v>1.6394453275561497E-5</v>
      </c>
      <c r="V43" s="5">
        <f t="shared" si="7"/>
        <v>1.6999922709191799E-5</v>
      </c>
      <c r="W43" s="5">
        <f t="shared" si="7"/>
        <v>1.7605392142822105E-5</v>
      </c>
      <c r="X43" s="5">
        <f t="shared" si="7"/>
        <v>1.7593727311610476E-5</v>
      </c>
      <c r="Y43" s="5">
        <f t="shared" si="7"/>
        <v>1.7582062480398844E-5</v>
      </c>
      <c r="Z43" s="5">
        <f t="shared" si="7"/>
        <v>1.7570397649187215E-5</v>
      </c>
      <c r="AA43" s="5">
        <f t="shared" si="7"/>
        <v>1.7558732817975586E-5</v>
      </c>
      <c r="AB43" s="5">
        <f t="shared" si="7"/>
        <v>1.7547067986763954E-5</v>
      </c>
      <c r="AC43" s="5">
        <f t="shared" si="7"/>
        <v>1.7535403155552325E-5</v>
      </c>
      <c r="AD43" s="5">
        <f t="shared" si="7"/>
        <v>1.7523738324340696E-5</v>
      </c>
      <c r="AE43" s="5">
        <f t="shared" si="7"/>
        <v>1.7512073493129064E-5</v>
      </c>
    </row>
    <row r="44" spans="1:31" x14ac:dyDescent="0.35">
      <c r="A44" s="1" t="s">
        <v>999</v>
      </c>
      <c r="B44" s="5">
        <f t="shared" ref="B44:AE44" si="8">B29-B39</f>
        <v>6.630456295926538E-5</v>
      </c>
      <c r="C44" s="5">
        <f t="shared" si="8"/>
        <v>7.643726108201919E-5</v>
      </c>
      <c r="D44" s="5">
        <f t="shared" si="8"/>
        <v>7.0567618082623403E-5</v>
      </c>
      <c r="E44" s="5">
        <f t="shared" si="8"/>
        <v>6.7929576285142171E-5</v>
      </c>
      <c r="F44" s="5">
        <f t="shared" si="8"/>
        <v>6.1211823953106828E-5</v>
      </c>
      <c r="G44" s="5">
        <f t="shared" si="8"/>
        <v>6.002470514424028E-5</v>
      </c>
      <c r="H44" s="5">
        <f t="shared" si="8"/>
        <v>5.9167341560058887E-5</v>
      </c>
      <c r="I44" s="5">
        <f t="shared" si="8"/>
        <v>5.863973320056264E-5</v>
      </c>
      <c r="J44" s="5">
        <f t="shared" si="8"/>
        <v>5.8309977975877466E-5</v>
      </c>
      <c r="K44" s="5">
        <f t="shared" si="8"/>
        <v>5.8046173796129343E-5</v>
      </c>
      <c r="L44" s="5">
        <f t="shared" si="8"/>
        <v>5.7782369616381206E-5</v>
      </c>
      <c r="M44" s="5">
        <f t="shared" si="8"/>
        <v>5.7584516481570134E-5</v>
      </c>
      <c r="N44" s="5">
        <f t="shared" si="8"/>
        <v>5.7386663346759022E-5</v>
      </c>
      <c r="O44" s="5">
        <f t="shared" si="8"/>
        <v>5.7122859167010898E-5</v>
      </c>
      <c r="P44" s="5">
        <f t="shared" si="8"/>
        <v>5.747618925210472E-5</v>
      </c>
      <c r="Q44" s="5">
        <f t="shared" si="8"/>
        <v>5.8093323516946659E-5</v>
      </c>
      <c r="R44" s="5">
        <f t="shared" si="8"/>
        <v>5.871045778178859E-5</v>
      </c>
      <c r="S44" s="5">
        <f t="shared" si="8"/>
        <v>5.9327592046630521E-5</v>
      </c>
      <c r="T44" s="5">
        <f t="shared" si="8"/>
        <v>5.994472631147246E-5</v>
      </c>
      <c r="U44" s="5">
        <f t="shared" si="8"/>
        <v>6.0561860576314391E-5</v>
      </c>
      <c r="V44" s="5">
        <f t="shared" si="8"/>
        <v>6.1178994841156329E-5</v>
      </c>
      <c r="W44" s="5">
        <f t="shared" si="8"/>
        <v>6.1796129105998261E-5</v>
      </c>
      <c r="X44" s="5">
        <f t="shared" si="8"/>
        <v>6.1796129105998261E-5</v>
      </c>
      <c r="Y44" s="5">
        <f t="shared" si="8"/>
        <v>6.1796129105998261E-5</v>
      </c>
      <c r="Z44" s="5">
        <f t="shared" si="8"/>
        <v>6.1796129105998261E-5</v>
      </c>
      <c r="AA44" s="5">
        <f t="shared" si="8"/>
        <v>6.1796129105998261E-5</v>
      </c>
      <c r="AB44" s="5">
        <f t="shared" si="8"/>
        <v>6.1796129105998261E-5</v>
      </c>
      <c r="AC44" s="5">
        <f t="shared" si="8"/>
        <v>6.1796129105998261E-5</v>
      </c>
      <c r="AD44" s="5">
        <f t="shared" si="8"/>
        <v>6.1796129105998261E-5</v>
      </c>
      <c r="AE44" s="5">
        <f t="shared" si="8"/>
        <v>6.1796129105998261E-5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5" x14ac:dyDescent="0.35"/>
  <cols>
    <col min="1" max="1" width="19.453125" customWidth="1"/>
    <col min="2" max="2" width="21.453125" customWidth="1"/>
  </cols>
  <sheetData>
    <row r="2" spans="1:34" x14ac:dyDescent="0.35">
      <c r="C2" s="124">
        <v>2021</v>
      </c>
      <c r="D2" s="124">
        <v>2022</v>
      </c>
      <c r="E2" s="124">
        <v>2023</v>
      </c>
      <c r="F2" s="124">
        <v>2024</v>
      </c>
      <c r="G2" s="124">
        <v>2025</v>
      </c>
      <c r="H2" s="124">
        <v>2026</v>
      </c>
      <c r="I2" s="124">
        <v>2027</v>
      </c>
      <c r="J2" s="124">
        <v>2028</v>
      </c>
      <c r="K2" s="124">
        <v>2029</v>
      </c>
      <c r="L2" s="124">
        <v>2030</v>
      </c>
      <c r="M2" s="124">
        <v>2031</v>
      </c>
      <c r="N2" s="124">
        <v>2032</v>
      </c>
      <c r="O2" s="124">
        <v>2033</v>
      </c>
      <c r="P2" s="124">
        <v>2034</v>
      </c>
      <c r="Q2" s="124">
        <v>2035</v>
      </c>
      <c r="R2" s="124">
        <v>2036</v>
      </c>
      <c r="S2" s="124">
        <v>2037</v>
      </c>
      <c r="T2" s="124">
        <v>2038</v>
      </c>
      <c r="U2" s="124">
        <v>2039</v>
      </c>
      <c r="V2" s="124">
        <v>2040</v>
      </c>
      <c r="W2" s="124">
        <v>2041</v>
      </c>
      <c r="X2" s="124">
        <v>2042</v>
      </c>
      <c r="Y2" s="124">
        <v>2043</v>
      </c>
      <c r="Z2" s="124">
        <v>2044</v>
      </c>
      <c r="AA2" s="124">
        <v>2045</v>
      </c>
      <c r="AB2" s="124">
        <v>2046</v>
      </c>
      <c r="AC2" s="124">
        <v>2047</v>
      </c>
      <c r="AD2" s="124">
        <v>2048</v>
      </c>
      <c r="AE2" s="124">
        <v>2049</v>
      </c>
      <c r="AF2" s="124">
        <v>2050</v>
      </c>
    </row>
    <row r="3" spans="1:34" ht="15" customHeight="1" x14ac:dyDescent="0.35">
      <c r="A3" t="s">
        <v>765</v>
      </c>
      <c r="B3" s="353" t="s">
        <v>766</v>
      </c>
      <c r="C3" s="125">
        <v>0</v>
      </c>
      <c r="D3" s="125">
        <v>0</v>
      </c>
      <c r="E3" s="125">
        <v>0</v>
      </c>
      <c r="F3" s="125">
        <v>0</v>
      </c>
      <c r="G3" s="125">
        <v>0</v>
      </c>
      <c r="H3" s="125">
        <v>0</v>
      </c>
      <c r="I3" s="125">
        <v>0</v>
      </c>
      <c r="J3" s="125">
        <v>0</v>
      </c>
      <c r="K3" s="125">
        <v>0</v>
      </c>
      <c r="L3" s="125">
        <v>0</v>
      </c>
      <c r="M3" s="125">
        <v>0</v>
      </c>
      <c r="N3" s="125">
        <v>0</v>
      </c>
      <c r="O3" s="125">
        <v>0</v>
      </c>
      <c r="P3" s="125">
        <v>0</v>
      </c>
      <c r="Q3" s="125">
        <v>0</v>
      </c>
      <c r="R3" s="125">
        <v>0</v>
      </c>
      <c r="S3" s="125">
        <v>0</v>
      </c>
      <c r="T3" s="125">
        <v>0</v>
      </c>
      <c r="U3" s="125">
        <v>0</v>
      </c>
      <c r="V3" s="125">
        <v>0</v>
      </c>
      <c r="W3" s="125">
        <v>0</v>
      </c>
      <c r="X3" s="125">
        <v>0</v>
      </c>
      <c r="Y3" s="125">
        <v>0</v>
      </c>
      <c r="Z3" s="125">
        <v>0</v>
      </c>
      <c r="AA3" s="125">
        <v>0</v>
      </c>
      <c r="AB3" s="125">
        <v>0</v>
      </c>
      <c r="AC3" s="125">
        <v>0</v>
      </c>
      <c r="AD3" s="125">
        <v>0</v>
      </c>
      <c r="AE3" s="125">
        <v>0</v>
      </c>
      <c r="AF3" s="125">
        <v>0</v>
      </c>
    </row>
    <row r="4" spans="1:34" x14ac:dyDescent="0.35">
      <c r="A4" t="s">
        <v>767</v>
      </c>
      <c r="B4" s="354"/>
      <c r="C4" s="126">
        <v>0</v>
      </c>
      <c r="D4" s="126">
        <v>0</v>
      </c>
      <c r="E4" s="126">
        <v>0</v>
      </c>
      <c r="F4" s="126">
        <v>0</v>
      </c>
      <c r="G4" s="126">
        <v>0</v>
      </c>
      <c r="H4" s="126">
        <v>0</v>
      </c>
      <c r="I4" s="126">
        <v>0</v>
      </c>
      <c r="J4" s="126">
        <v>0</v>
      </c>
      <c r="K4" s="126">
        <v>0</v>
      </c>
      <c r="L4" s="126">
        <v>0</v>
      </c>
      <c r="M4" s="126">
        <v>0</v>
      </c>
      <c r="N4" s="126">
        <v>0</v>
      </c>
      <c r="O4" s="126">
        <v>0</v>
      </c>
      <c r="P4" s="126">
        <v>0</v>
      </c>
      <c r="Q4" s="126">
        <v>0</v>
      </c>
      <c r="R4" s="126">
        <v>0</v>
      </c>
      <c r="S4" s="126">
        <v>0</v>
      </c>
      <c r="T4" s="126">
        <v>0</v>
      </c>
      <c r="U4" s="126">
        <v>0</v>
      </c>
      <c r="V4" s="126">
        <v>0</v>
      </c>
      <c r="W4" s="126">
        <v>0</v>
      </c>
      <c r="X4" s="126">
        <v>0</v>
      </c>
      <c r="Y4" s="126">
        <v>0</v>
      </c>
      <c r="Z4" s="126">
        <v>0</v>
      </c>
      <c r="AA4" s="126">
        <v>0</v>
      </c>
      <c r="AB4" s="126">
        <v>0</v>
      </c>
      <c r="AC4" s="126">
        <v>0</v>
      </c>
      <c r="AD4" s="126">
        <v>0</v>
      </c>
      <c r="AE4" s="126">
        <v>0</v>
      </c>
      <c r="AF4" s="126">
        <v>0</v>
      </c>
    </row>
    <row r="5" spans="1:34" x14ac:dyDescent="0.35">
      <c r="B5" s="127"/>
      <c r="C5" s="125"/>
      <c r="D5" s="125"/>
      <c r="E5" s="125"/>
      <c r="F5" s="125"/>
      <c r="G5" s="125"/>
      <c r="H5" s="125"/>
      <c r="I5" s="125"/>
      <c r="J5" s="125"/>
      <c r="K5" s="125"/>
      <c r="L5" s="125"/>
      <c r="M5" s="125"/>
      <c r="N5" s="125"/>
      <c r="O5" s="125"/>
      <c r="P5" s="125"/>
      <c r="Q5" s="125"/>
      <c r="R5" s="125"/>
      <c r="S5" s="125"/>
      <c r="T5" s="125"/>
      <c r="U5" s="125"/>
      <c r="V5" s="125"/>
      <c r="W5" s="125"/>
      <c r="X5" s="125"/>
      <c r="Y5" s="125"/>
      <c r="Z5" s="125"/>
      <c r="AA5" s="125"/>
      <c r="AB5" s="125"/>
      <c r="AC5" s="125"/>
      <c r="AD5" s="125"/>
      <c r="AE5" s="125"/>
      <c r="AF5" s="125"/>
    </row>
    <row r="6" spans="1:34" x14ac:dyDescent="0.35">
      <c r="B6" s="353" t="s">
        <v>768</v>
      </c>
      <c r="C6" s="125"/>
      <c r="D6" s="125"/>
      <c r="E6" s="125"/>
      <c r="F6" s="125"/>
      <c r="G6" s="125"/>
      <c r="H6" s="125"/>
      <c r="I6" s="125"/>
      <c r="J6" s="125"/>
      <c r="K6" s="125"/>
      <c r="L6" s="125"/>
      <c r="M6" s="125"/>
      <c r="N6" s="125"/>
      <c r="O6" s="125"/>
      <c r="P6" s="125"/>
      <c r="Q6" s="125"/>
      <c r="R6" s="125"/>
      <c r="S6" s="125"/>
      <c r="T6" s="125"/>
      <c r="U6" s="125"/>
      <c r="V6" s="125"/>
      <c r="W6" s="125"/>
      <c r="X6" s="125"/>
      <c r="Y6" s="125"/>
      <c r="Z6" s="125"/>
      <c r="AA6" s="125"/>
      <c r="AB6" s="125"/>
      <c r="AC6" s="125"/>
      <c r="AD6" s="125"/>
      <c r="AE6" s="125"/>
      <c r="AF6" s="125"/>
    </row>
    <row r="7" spans="1:34" x14ac:dyDescent="0.35">
      <c r="B7" s="354"/>
      <c r="C7" s="128" t="s">
        <v>769</v>
      </c>
      <c r="D7" s="125"/>
      <c r="E7" s="125"/>
      <c r="F7" s="125"/>
      <c r="G7" s="125"/>
      <c r="H7" s="125"/>
      <c r="I7" s="125"/>
      <c r="J7" s="125"/>
      <c r="K7" s="125"/>
      <c r="L7" s="125"/>
      <c r="M7" s="125"/>
      <c r="N7" s="125"/>
      <c r="O7" s="125"/>
      <c r="P7" s="125"/>
      <c r="Q7" s="125"/>
      <c r="R7" s="125"/>
      <c r="S7" s="125"/>
      <c r="T7" s="125"/>
      <c r="U7" s="125"/>
      <c r="V7" s="125"/>
      <c r="W7" s="125"/>
      <c r="X7" s="125"/>
      <c r="Y7" s="125"/>
      <c r="Z7" s="125"/>
      <c r="AA7" s="125"/>
      <c r="AB7" s="125"/>
      <c r="AC7" s="125"/>
      <c r="AD7" s="125"/>
      <c r="AE7" s="125"/>
      <c r="AF7" s="125"/>
    </row>
    <row r="8" spans="1:34" x14ac:dyDescent="0.35">
      <c r="B8" s="354"/>
      <c r="C8" s="125"/>
      <c r="D8" s="125"/>
      <c r="E8" s="125"/>
      <c r="F8" s="125"/>
      <c r="G8" s="125"/>
      <c r="H8" s="125"/>
      <c r="I8" s="125"/>
      <c r="J8" s="125"/>
      <c r="K8" s="125"/>
      <c r="L8" s="125"/>
      <c r="M8" s="125"/>
      <c r="N8" s="125"/>
      <c r="O8" s="125"/>
      <c r="P8" s="125"/>
      <c r="Q8" s="125"/>
      <c r="R8" s="125"/>
      <c r="S8" s="125"/>
      <c r="T8" s="125"/>
      <c r="U8" s="125"/>
      <c r="V8" s="125"/>
      <c r="W8" s="125"/>
      <c r="X8" s="125"/>
      <c r="Y8" s="125"/>
      <c r="Z8" s="125"/>
      <c r="AA8" s="125"/>
      <c r="AB8" s="125"/>
      <c r="AC8" s="125"/>
      <c r="AD8" s="125"/>
      <c r="AE8" s="125"/>
      <c r="AF8" s="125"/>
    </row>
    <row r="9" spans="1:34" ht="15" customHeight="1" x14ac:dyDescent="0.35">
      <c r="A9" s="1" t="s">
        <v>770</v>
      </c>
      <c r="B9" s="129" t="s">
        <v>771</v>
      </c>
      <c r="C9" s="125">
        <v>0.30000001192092896</v>
      </c>
      <c r="D9" s="125">
        <v>0.30000001192092896</v>
      </c>
      <c r="E9" s="125">
        <v>0.30000001192092896</v>
      </c>
      <c r="F9" s="125">
        <v>0.30000001192092896</v>
      </c>
      <c r="G9" s="125">
        <v>0.30000001192092896</v>
      </c>
      <c r="H9" s="125">
        <v>0.30000001192092896</v>
      </c>
      <c r="I9" s="125">
        <v>0.30000001192092896</v>
      </c>
      <c r="J9" s="125">
        <v>0.30000001192092896</v>
      </c>
      <c r="K9" s="125">
        <v>0.30000001192092896</v>
      </c>
      <c r="L9" s="125">
        <v>0.30000001192092896</v>
      </c>
      <c r="M9" s="125">
        <v>0.30000001192092896</v>
      </c>
      <c r="N9" s="125">
        <v>0.30000001192092896</v>
      </c>
      <c r="O9" s="125">
        <v>0.30000001192092896</v>
      </c>
      <c r="P9" s="125">
        <v>0.30000001192092896</v>
      </c>
      <c r="Q9" s="125">
        <v>0.30000001192092896</v>
      </c>
      <c r="R9" s="125">
        <v>0.30000001192092896</v>
      </c>
      <c r="S9" s="125">
        <v>0.30000001192092896</v>
      </c>
      <c r="T9" s="125">
        <v>0.30000001192092896</v>
      </c>
      <c r="U9" s="125">
        <v>0.30000001192092896</v>
      </c>
      <c r="V9" s="125">
        <v>0.30000001192092896</v>
      </c>
      <c r="W9" s="125">
        <v>0.30000001192092896</v>
      </c>
      <c r="X9" s="125">
        <v>0.30000001192092896</v>
      </c>
      <c r="Y9" s="125">
        <v>0.30000001192092896</v>
      </c>
      <c r="Z9" s="125">
        <v>0.30000001192092896</v>
      </c>
      <c r="AA9" s="125">
        <v>0.30000001192092896</v>
      </c>
      <c r="AB9" s="125">
        <v>0.30000001192092896</v>
      </c>
      <c r="AC9" s="125">
        <v>0.30000001192092896</v>
      </c>
      <c r="AD9" s="125">
        <v>0.30000001192092896</v>
      </c>
      <c r="AE9" s="125">
        <v>0.30000001192092896</v>
      </c>
      <c r="AF9" s="125">
        <v>0.22500000894069672</v>
      </c>
      <c r="AH9" t="s">
        <v>772</v>
      </c>
    </row>
    <row r="10" spans="1:34" x14ac:dyDescent="0.35">
      <c r="B10" s="129" t="s">
        <v>773</v>
      </c>
      <c r="C10" s="125">
        <v>0</v>
      </c>
      <c r="D10" s="125">
        <v>0</v>
      </c>
      <c r="E10" s="125">
        <v>0</v>
      </c>
      <c r="F10" s="125">
        <v>0</v>
      </c>
      <c r="G10" s="125">
        <v>0</v>
      </c>
      <c r="H10" s="125">
        <v>0</v>
      </c>
      <c r="I10" s="125">
        <v>0</v>
      </c>
      <c r="J10" s="125">
        <v>0</v>
      </c>
      <c r="K10" s="125">
        <v>0</v>
      </c>
      <c r="L10" s="125">
        <v>0</v>
      </c>
      <c r="M10" s="125">
        <v>0</v>
      </c>
      <c r="N10" s="125">
        <v>0</v>
      </c>
      <c r="O10" s="125">
        <v>0</v>
      </c>
      <c r="P10" s="125">
        <v>0</v>
      </c>
      <c r="Q10" s="125">
        <v>0</v>
      </c>
      <c r="R10" s="125">
        <v>0</v>
      </c>
      <c r="S10" s="125">
        <v>0</v>
      </c>
      <c r="T10" s="125">
        <v>0</v>
      </c>
      <c r="U10" s="125">
        <v>0</v>
      </c>
      <c r="V10" s="125">
        <v>0</v>
      </c>
      <c r="W10" s="125">
        <v>0</v>
      </c>
      <c r="X10" s="125">
        <v>0</v>
      </c>
      <c r="Y10" s="125">
        <v>0</v>
      </c>
      <c r="Z10" s="125">
        <v>0</v>
      </c>
      <c r="AA10" s="125">
        <v>0</v>
      </c>
      <c r="AB10" s="125">
        <v>0</v>
      </c>
      <c r="AC10" s="125">
        <v>0</v>
      </c>
      <c r="AD10" s="125">
        <v>0</v>
      </c>
      <c r="AE10" s="125">
        <v>0</v>
      </c>
      <c r="AF10" s="125">
        <v>0</v>
      </c>
    </row>
    <row r="11" spans="1:34" ht="15" customHeight="1" x14ac:dyDescent="0.35">
      <c r="A11" s="1"/>
      <c r="B11" s="129" t="s">
        <v>774</v>
      </c>
      <c r="C11" s="125">
        <v>0</v>
      </c>
      <c r="D11" s="125">
        <v>0</v>
      </c>
      <c r="E11" s="125">
        <v>0.30000001192092896</v>
      </c>
      <c r="F11" s="125">
        <v>0.30000001192092896</v>
      </c>
      <c r="G11" s="125">
        <v>0.30000001192092896</v>
      </c>
      <c r="H11" s="125">
        <v>0.30000001192092896</v>
      </c>
      <c r="I11" s="125">
        <v>0.30000001192092896</v>
      </c>
      <c r="J11" s="125">
        <v>0.30000001192092896</v>
      </c>
      <c r="K11" s="125">
        <v>0.30000001192092896</v>
      </c>
      <c r="L11" s="125">
        <v>0.30000001192092896</v>
      </c>
      <c r="M11" s="125">
        <v>0.30000001192092896</v>
      </c>
      <c r="N11" s="125">
        <v>0.30000001192092896</v>
      </c>
      <c r="O11" s="125">
        <v>0.30000001192092896</v>
      </c>
      <c r="P11" s="125">
        <v>0.30000001192092896</v>
      </c>
      <c r="Q11" s="125">
        <v>0.30000001192092896</v>
      </c>
      <c r="R11" s="125">
        <v>0.30000001192092896</v>
      </c>
      <c r="S11" s="125">
        <v>0.30000001192092896</v>
      </c>
      <c r="T11" s="125">
        <v>0.30000001192092896</v>
      </c>
      <c r="U11" s="125">
        <v>0.30000001192092896</v>
      </c>
      <c r="V11" s="125">
        <v>0.30000001192092896</v>
      </c>
      <c r="W11" s="125">
        <v>0.30000001192092896</v>
      </c>
      <c r="X11" s="125">
        <v>0.30000001192092896</v>
      </c>
      <c r="Y11" s="125">
        <v>0.30000001192092896</v>
      </c>
      <c r="Z11" s="125">
        <v>0.22500000894069672</v>
      </c>
      <c r="AA11" s="125">
        <v>0.15000000596046448</v>
      </c>
      <c r="AB11" s="125">
        <v>0</v>
      </c>
      <c r="AC11" s="125">
        <v>0</v>
      </c>
      <c r="AD11" s="125">
        <v>0</v>
      </c>
      <c r="AE11" s="125">
        <v>0</v>
      </c>
      <c r="AF11" s="125">
        <v>0</v>
      </c>
      <c r="AH11" t="s">
        <v>775</v>
      </c>
    </row>
    <row r="12" spans="1:34" x14ac:dyDescent="0.35">
      <c r="B12" s="129" t="s">
        <v>776</v>
      </c>
      <c r="C12" s="125">
        <v>0.30000001192092896</v>
      </c>
      <c r="D12" s="125">
        <v>0.30000001192092896</v>
      </c>
      <c r="E12" s="125">
        <v>0</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row>
    <row r="13" spans="1:34" x14ac:dyDescent="0.35">
      <c r="B13" s="129" t="s">
        <v>777</v>
      </c>
      <c r="C13" s="125">
        <v>0.30000001192092896</v>
      </c>
      <c r="D13" s="125">
        <v>0.30000001192092896</v>
      </c>
      <c r="E13" s="125">
        <v>0.30000001192092896</v>
      </c>
      <c r="F13" s="125">
        <v>0.30000001192092896</v>
      </c>
      <c r="G13" s="125">
        <v>0.30000001192092896</v>
      </c>
      <c r="H13" s="125">
        <v>0.30000001192092896</v>
      </c>
      <c r="I13" s="125">
        <v>0.30000001192092896</v>
      </c>
      <c r="J13" s="125">
        <v>0.30000001192092896</v>
      </c>
      <c r="K13" s="125">
        <v>0.30000001192092896</v>
      </c>
      <c r="L13" s="125">
        <v>0.30000001192092896</v>
      </c>
      <c r="M13" s="125">
        <v>0.30000001192092896</v>
      </c>
      <c r="N13" s="125">
        <v>0.30000001192092896</v>
      </c>
      <c r="O13" s="125">
        <v>0.30000001192092896</v>
      </c>
      <c r="P13" s="125">
        <v>0.30000001192092896</v>
      </c>
      <c r="Q13" s="125">
        <v>0.30000001192092896</v>
      </c>
      <c r="R13" s="125">
        <v>0.30000001192092896</v>
      </c>
      <c r="S13" s="125">
        <v>0.30000001192092896</v>
      </c>
      <c r="T13" s="125">
        <v>0.30000001192092896</v>
      </c>
      <c r="U13" s="125">
        <v>0.30000001192092896</v>
      </c>
      <c r="V13" s="125">
        <v>0.30000001192092896</v>
      </c>
      <c r="W13" s="125">
        <v>0.30000001192092896</v>
      </c>
      <c r="X13" s="125">
        <v>0.30000001192092896</v>
      </c>
      <c r="Y13" s="125">
        <v>0.30000001192092896</v>
      </c>
      <c r="Z13" s="125">
        <v>0.22500000894069672</v>
      </c>
      <c r="AA13" s="125">
        <v>0.15000000596046448</v>
      </c>
      <c r="AB13" s="125">
        <v>0</v>
      </c>
      <c r="AC13" s="125">
        <v>0</v>
      </c>
      <c r="AD13" s="125">
        <v>0</v>
      </c>
      <c r="AE13" s="125">
        <v>0</v>
      </c>
      <c r="AF13" s="125">
        <v>0</v>
      </c>
      <c r="AH13" t="s">
        <v>775</v>
      </c>
    </row>
    <row r="14" spans="1:34" x14ac:dyDescent="0.35">
      <c r="B14" s="129" t="s">
        <v>778</v>
      </c>
      <c r="C14" s="125">
        <v>0.30000001192092896</v>
      </c>
      <c r="D14" s="125">
        <v>0.30000001192092896</v>
      </c>
      <c r="E14" s="125">
        <v>0.30000001192092896</v>
      </c>
      <c r="F14" s="125">
        <v>0.30000001192092896</v>
      </c>
      <c r="G14" s="125">
        <v>0.30000001192092896</v>
      </c>
      <c r="H14" s="125">
        <v>0.30000001192092896</v>
      </c>
      <c r="I14" s="125">
        <v>0.30000001192092896</v>
      </c>
      <c r="J14" s="125">
        <v>0.30000001192092896</v>
      </c>
      <c r="K14" s="125">
        <v>0.30000001192092896</v>
      </c>
      <c r="L14" s="125">
        <v>0.30000001192092896</v>
      </c>
      <c r="M14" s="125">
        <v>0.30000001192092896</v>
      </c>
      <c r="N14" s="125">
        <v>0.30000001192092896</v>
      </c>
      <c r="O14" s="125">
        <v>0.26</v>
      </c>
      <c r="P14" s="125">
        <v>0.22</v>
      </c>
      <c r="Q14" s="125">
        <v>0</v>
      </c>
      <c r="R14" s="125">
        <v>0</v>
      </c>
      <c r="S14" s="125">
        <v>0</v>
      </c>
      <c r="T14" s="125">
        <v>0</v>
      </c>
      <c r="U14" s="125">
        <v>0</v>
      </c>
      <c r="V14" s="125">
        <v>0</v>
      </c>
      <c r="W14" s="125">
        <v>0</v>
      </c>
      <c r="X14" s="125">
        <v>0</v>
      </c>
      <c r="Y14" s="125">
        <v>0</v>
      </c>
      <c r="Z14" s="125">
        <v>0</v>
      </c>
      <c r="AA14" s="125">
        <v>0</v>
      </c>
      <c r="AB14" s="125">
        <v>0</v>
      </c>
      <c r="AC14" s="125">
        <v>0</v>
      </c>
      <c r="AD14" s="125">
        <v>0</v>
      </c>
      <c r="AE14" s="125">
        <v>0</v>
      </c>
      <c r="AF14" s="125">
        <v>0</v>
      </c>
    </row>
    <row r="15" spans="1:34" x14ac:dyDescent="0.35">
      <c r="B15" s="129" t="s">
        <v>779</v>
      </c>
      <c r="C15" s="125">
        <v>0.30000001192092896</v>
      </c>
      <c r="D15" s="125">
        <v>0.30000001192092896</v>
      </c>
      <c r="E15" s="125">
        <v>0.30000001192092896</v>
      </c>
      <c r="F15" s="125">
        <v>0.30000001192092896</v>
      </c>
      <c r="G15" s="125">
        <v>0.30000001192092896</v>
      </c>
      <c r="H15" s="125">
        <v>0.30000001192092896</v>
      </c>
      <c r="I15" s="125">
        <v>0.30000001192092896</v>
      </c>
      <c r="J15" s="125">
        <v>0.30000001192092896</v>
      </c>
      <c r="K15" s="125">
        <v>0.30000001192092896</v>
      </c>
      <c r="L15" s="125">
        <v>0.30000001192092896</v>
      </c>
      <c r="M15" s="125">
        <v>0.30000001192092896</v>
      </c>
      <c r="N15" s="125">
        <v>0.30000001192092896</v>
      </c>
      <c r="O15" s="125">
        <v>0.30000001192092896</v>
      </c>
      <c r="P15" s="125">
        <v>0.30000001192092896</v>
      </c>
      <c r="Q15" s="125">
        <v>0.30000001192092896</v>
      </c>
      <c r="R15" s="125">
        <v>0.30000001192092896</v>
      </c>
      <c r="S15" s="125">
        <v>0.30000001192092896</v>
      </c>
      <c r="T15" s="125">
        <v>0.30000001192092896</v>
      </c>
      <c r="U15" s="125">
        <v>0.30000001192092896</v>
      </c>
      <c r="V15" s="125">
        <v>0.30000001192092896</v>
      </c>
      <c r="W15" s="125">
        <v>0.30000001192092896</v>
      </c>
      <c r="X15" s="125">
        <v>0.30000001192092896</v>
      </c>
      <c r="Y15" s="125">
        <v>0.30000001192092896</v>
      </c>
      <c r="Z15" s="125">
        <v>0.22500000894069672</v>
      </c>
      <c r="AA15" s="125">
        <v>0.15000000596046448</v>
      </c>
      <c r="AB15" s="125">
        <v>0</v>
      </c>
      <c r="AC15" s="125">
        <v>0</v>
      </c>
      <c r="AD15" s="125">
        <v>0</v>
      </c>
      <c r="AE15" s="125">
        <v>0</v>
      </c>
      <c r="AF15" s="125">
        <v>0</v>
      </c>
      <c r="AH15" t="s">
        <v>780</v>
      </c>
    </row>
    <row r="16" spans="1:34" x14ac:dyDescent="0.35">
      <c r="B16" s="129" t="s">
        <v>781</v>
      </c>
      <c r="C16" s="125">
        <v>0</v>
      </c>
      <c r="D16" s="125">
        <v>0</v>
      </c>
      <c r="E16" s="125">
        <v>0.30000001192092896</v>
      </c>
      <c r="F16" s="125">
        <v>0.30000001192092896</v>
      </c>
      <c r="G16" s="125">
        <v>0.30000001192092896</v>
      </c>
      <c r="H16" s="125">
        <v>0.30000001192092896</v>
      </c>
      <c r="I16" s="125">
        <v>0.30000001192092896</v>
      </c>
      <c r="J16" s="125">
        <v>0.30000001192092896</v>
      </c>
      <c r="K16" s="125">
        <v>0.30000001192092896</v>
      </c>
      <c r="L16" s="125">
        <v>0.30000001192092896</v>
      </c>
      <c r="M16" s="125">
        <v>0.30000001192092896</v>
      </c>
      <c r="N16" s="125">
        <v>0.30000001192092896</v>
      </c>
      <c r="O16" s="125">
        <v>0.30000001192092896</v>
      </c>
      <c r="P16" s="125">
        <v>0.30000001192092896</v>
      </c>
      <c r="Q16" s="125">
        <v>0.30000001192092896</v>
      </c>
      <c r="R16" s="125">
        <v>0.30000001192092896</v>
      </c>
      <c r="S16" s="125">
        <v>0.30000001192092896</v>
      </c>
      <c r="T16" s="125">
        <v>0.30000001192092896</v>
      </c>
      <c r="U16" s="125">
        <v>0.30000001192092896</v>
      </c>
      <c r="V16" s="125">
        <v>0.30000001192092896</v>
      </c>
      <c r="W16" s="125">
        <v>0.30000001192092896</v>
      </c>
      <c r="X16" s="125">
        <v>0.30000001192092896</v>
      </c>
      <c r="Y16" s="125">
        <v>0.30000001192092896</v>
      </c>
      <c r="Z16" s="125">
        <v>0.22500000894069672</v>
      </c>
      <c r="AA16" s="125">
        <v>0.15000000596046448</v>
      </c>
      <c r="AB16" s="125">
        <v>0</v>
      </c>
      <c r="AC16" s="125">
        <v>0</v>
      </c>
      <c r="AD16" s="125">
        <v>0</v>
      </c>
      <c r="AE16" s="125">
        <v>0</v>
      </c>
      <c r="AF16" s="125">
        <v>0</v>
      </c>
      <c r="AH16" t="s">
        <v>775</v>
      </c>
    </row>
    <row r="17" spans="1:34" x14ac:dyDescent="0.35">
      <c r="B17" s="129" t="s">
        <v>782</v>
      </c>
      <c r="C17" s="125">
        <v>0</v>
      </c>
      <c r="D17" s="125">
        <v>0</v>
      </c>
      <c r="E17" s="125">
        <v>0.30000001192092896</v>
      </c>
      <c r="F17" s="125">
        <v>0.30000001192092896</v>
      </c>
      <c r="G17" s="125">
        <v>0.30000001192092896</v>
      </c>
      <c r="H17" s="125">
        <v>0.30000001192092896</v>
      </c>
      <c r="I17" s="125">
        <v>0.30000001192092896</v>
      </c>
      <c r="J17" s="125">
        <v>0.30000001192092896</v>
      </c>
      <c r="K17" s="125">
        <v>0.30000001192092896</v>
      </c>
      <c r="L17" s="125">
        <v>0.30000001192092896</v>
      </c>
      <c r="M17" s="125">
        <v>0.30000001192092896</v>
      </c>
      <c r="N17" s="125">
        <v>0.30000001192092896</v>
      </c>
      <c r="O17" s="125">
        <v>0.30000001192092896</v>
      </c>
      <c r="P17" s="125">
        <v>0.30000001192092896</v>
      </c>
      <c r="Q17" s="125">
        <v>0.30000001192092896</v>
      </c>
      <c r="R17" s="125">
        <v>0.30000001192092896</v>
      </c>
      <c r="S17" s="125">
        <v>0.30000001192092896</v>
      </c>
      <c r="T17" s="125">
        <v>0.30000001192092896</v>
      </c>
      <c r="U17" s="125">
        <v>0.30000001192092896</v>
      </c>
      <c r="V17" s="125">
        <v>0.30000001192092896</v>
      </c>
      <c r="W17" s="125">
        <v>0.30000001192092896</v>
      </c>
      <c r="X17" s="125">
        <v>0.30000001192092896</v>
      </c>
      <c r="Y17" s="125">
        <v>0.30000001192092896</v>
      </c>
      <c r="Z17" s="125">
        <v>0.22500000894069672</v>
      </c>
      <c r="AA17" s="125">
        <v>0.15000000596046448</v>
      </c>
      <c r="AB17" s="125">
        <v>0</v>
      </c>
      <c r="AC17" s="125">
        <v>0</v>
      </c>
      <c r="AD17" s="125">
        <v>0</v>
      </c>
      <c r="AE17" s="125">
        <v>0</v>
      </c>
      <c r="AF17" s="125">
        <v>0</v>
      </c>
      <c r="AH17" t="s">
        <v>775</v>
      </c>
    </row>
    <row r="18" spans="1:34" x14ac:dyDescent="0.35">
      <c r="B18" s="129" t="s">
        <v>783</v>
      </c>
      <c r="C18" s="125">
        <v>0</v>
      </c>
      <c r="D18" s="125">
        <v>0</v>
      </c>
      <c r="E18" s="125">
        <v>0</v>
      </c>
      <c r="F18" s="125">
        <v>0</v>
      </c>
      <c r="G18" s="125">
        <v>0.30000001192092896</v>
      </c>
      <c r="H18" s="125">
        <v>0.30000001192092896</v>
      </c>
      <c r="I18" s="125">
        <v>0.30000001192092896</v>
      </c>
      <c r="J18" s="125">
        <v>0.30000001192092896</v>
      </c>
      <c r="K18" s="125">
        <v>0.30000001192092896</v>
      </c>
      <c r="L18" s="125">
        <v>0.30000001192092896</v>
      </c>
      <c r="M18" s="125">
        <v>0.30000001192092896</v>
      </c>
      <c r="N18" s="125">
        <v>0.30000001192092896</v>
      </c>
      <c r="O18" s="125">
        <v>0.30000001192092896</v>
      </c>
      <c r="P18" s="125">
        <v>0.30000001192092896</v>
      </c>
      <c r="Q18" s="125">
        <v>0.30000001192092896</v>
      </c>
      <c r="R18" s="125">
        <v>0.30000001192092896</v>
      </c>
      <c r="S18" s="125">
        <v>0.30000001192092896</v>
      </c>
      <c r="T18" s="125">
        <v>0.30000001192092896</v>
      </c>
      <c r="U18" s="125">
        <v>0.30000001192092896</v>
      </c>
      <c r="V18" s="125">
        <v>0.30000001192092896</v>
      </c>
      <c r="W18" s="125">
        <v>0.30000001192092896</v>
      </c>
      <c r="X18" s="125">
        <v>0.30000001192092896</v>
      </c>
      <c r="Y18" s="125">
        <v>0.30000001192092896</v>
      </c>
      <c r="Z18" s="125">
        <v>0.22500000894069672</v>
      </c>
      <c r="AA18" s="125">
        <v>0.15000000596046448</v>
      </c>
      <c r="AB18" s="125">
        <v>0</v>
      </c>
      <c r="AC18" s="125">
        <v>0</v>
      </c>
      <c r="AD18" s="125">
        <v>0</v>
      </c>
      <c r="AE18" s="125">
        <v>0</v>
      </c>
      <c r="AF18" s="125">
        <v>0</v>
      </c>
      <c r="AH18" t="s">
        <v>775</v>
      </c>
    </row>
    <row r="19" spans="1:34" x14ac:dyDescent="0.35">
      <c r="B19" s="129" t="s">
        <v>784</v>
      </c>
      <c r="C19" s="125">
        <v>0</v>
      </c>
      <c r="D19" s="125">
        <v>0</v>
      </c>
      <c r="E19" s="125">
        <v>0</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row>
    <row r="20" spans="1:34" x14ac:dyDescent="0.35">
      <c r="B20" s="129" t="s">
        <v>785</v>
      </c>
      <c r="C20" s="125">
        <v>0.30000001192092896</v>
      </c>
      <c r="D20" s="125">
        <v>0.30000001192092896</v>
      </c>
      <c r="E20" s="125">
        <v>0.30000001192092896</v>
      </c>
      <c r="F20" s="125">
        <v>0.30000001192092896</v>
      </c>
      <c r="G20" s="125">
        <v>0.30000001192092896</v>
      </c>
      <c r="H20" s="125">
        <v>0.30000001192092896</v>
      </c>
      <c r="I20" s="125">
        <v>0.30000001192092896</v>
      </c>
      <c r="J20" s="125">
        <v>0.30000001192092896</v>
      </c>
      <c r="K20" s="125">
        <v>0.30000001192092896</v>
      </c>
      <c r="L20" s="125">
        <v>0.30000001192092896</v>
      </c>
      <c r="M20" s="125">
        <v>0.30000001192092896</v>
      </c>
      <c r="N20" s="125">
        <v>0.30000001192092896</v>
      </c>
      <c r="O20" s="125">
        <v>0.30000001192092896</v>
      </c>
      <c r="P20" s="125">
        <v>0.30000001192092896</v>
      </c>
      <c r="Q20" s="125">
        <v>0.30000001192092896</v>
      </c>
      <c r="R20" s="125">
        <v>0.30000001192092896</v>
      </c>
      <c r="S20" s="125">
        <v>0.30000001192092896</v>
      </c>
      <c r="T20" s="125">
        <v>0.30000001192092896</v>
      </c>
      <c r="U20" s="125">
        <v>0.30000001192092896</v>
      </c>
      <c r="V20" s="125">
        <v>0.30000001192092896</v>
      </c>
      <c r="W20" s="125">
        <v>0.30000001192092896</v>
      </c>
      <c r="X20" s="125">
        <v>0.30000001192092896</v>
      </c>
      <c r="Y20" s="125">
        <v>0.30000001192092896</v>
      </c>
      <c r="Z20" s="125">
        <v>0.22500000894069672</v>
      </c>
      <c r="AA20" s="125">
        <v>0.15000000596046448</v>
      </c>
      <c r="AB20" s="125">
        <v>0</v>
      </c>
      <c r="AC20" s="125">
        <v>0</v>
      </c>
      <c r="AD20" s="125">
        <v>0</v>
      </c>
      <c r="AE20" s="125">
        <v>0</v>
      </c>
      <c r="AF20" s="125">
        <v>0</v>
      </c>
      <c r="AH20" t="s">
        <v>775</v>
      </c>
    </row>
    <row r="21" spans="1:34" x14ac:dyDescent="0.35">
      <c r="B21" s="129" t="s">
        <v>786</v>
      </c>
      <c r="C21" s="125">
        <v>0.30000001192092896</v>
      </c>
      <c r="D21" s="125">
        <v>0.30000001192092896</v>
      </c>
      <c r="E21" s="125">
        <v>0.30000001192092896</v>
      </c>
      <c r="F21" s="125">
        <v>0.30000001192092896</v>
      </c>
      <c r="G21" s="125">
        <v>0.30000001192092896</v>
      </c>
      <c r="H21" s="125">
        <v>0.30000001192092896</v>
      </c>
      <c r="I21" s="125">
        <v>0.30000001192092896</v>
      </c>
      <c r="J21" s="125">
        <v>0.30000001192092896</v>
      </c>
      <c r="K21" s="125">
        <v>0.30000001192092896</v>
      </c>
      <c r="L21" s="125">
        <v>0.30000001192092896</v>
      </c>
      <c r="M21" s="125">
        <v>0.30000001192092896</v>
      </c>
      <c r="N21" s="125">
        <v>0.30000001192092896</v>
      </c>
      <c r="O21" s="125">
        <v>0.30000001192092896</v>
      </c>
      <c r="P21" s="125">
        <v>0.30000001192092896</v>
      </c>
      <c r="Q21" s="125">
        <v>0.30000001192092896</v>
      </c>
      <c r="R21" s="125">
        <v>0.30000001192092896</v>
      </c>
      <c r="S21" s="125">
        <v>0.30000001192092896</v>
      </c>
      <c r="T21" s="125">
        <v>0.30000001192092896</v>
      </c>
      <c r="U21" s="125">
        <v>0.30000001192092896</v>
      </c>
      <c r="V21" s="125">
        <v>0.30000001192092896</v>
      </c>
      <c r="W21" s="125">
        <v>0.30000001192092896</v>
      </c>
      <c r="X21" s="125">
        <v>0.30000001192092896</v>
      </c>
      <c r="Y21" s="125">
        <v>0.30000001192092896</v>
      </c>
      <c r="Z21" s="125">
        <v>0.22500000894069672</v>
      </c>
      <c r="AA21" s="125">
        <v>0.15000000596046448</v>
      </c>
      <c r="AB21" s="125">
        <v>0</v>
      </c>
      <c r="AC21" s="125">
        <v>0</v>
      </c>
      <c r="AD21" s="125">
        <v>0</v>
      </c>
      <c r="AE21" s="125">
        <v>0</v>
      </c>
      <c r="AF21" s="125">
        <v>0</v>
      </c>
      <c r="AH21" t="s">
        <v>775</v>
      </c>
    </row>
    <row r="22" spans="1:34" x14ac:dyDescent="0.35">
      <c r="B22" s="129" t="s">
        <v>787</v>
      </c>
      <c r="C22" s="125">
        <v>0.30000001192092896</v>
      </c>
      <c r="D22" s="125">
        <v>0.30000001192092896</v>
      </c>
      <c r="E22" s="125">
        <v>0.30000001192092896</v>
      </c>
      <c r="F22" s="125">
        <v>0.30000001192092896</v>
      </c>
      <c r="G22" s="125">
        <v>0.30000001192092896</v>
      </c>
      <c r="H22" s="125">
        <v>0.30000001192092896</v>
      </c>
      <c r="I22" s="125">
        <v>0.30000001192092896</v>
      </c>
      <c r="J22" s="125">
        <v>0.30000001192092896</v>
      </c>
      <c r="K22" s="125">
        <v>0.30000001192092896</v>
      </c>
      <c r="L22" s="125">
        <v>0.30000001192092896</v>
      </c>
      <c r="M22" s="125">
        <v>0.30000001192092896</v>
      </c>
      <c r="N22" s="125">
        <v>0.30000001192092896</v>
      </c>
      <c r="O22" s="125">
        <v>0.30000001192092896</v>
      </c>
      <c r="P22" s="125">
        <v>0.30000001192092896</v>
      </c>
      <c r="Q22" s="125">
        <v>0.30000001192092896</v>
      </c>
      <c r="R22" s="125">
        <v>0.30000001192092896</v>
      </c>
      <c r="S22" s="125">
        <v>0.30000001192092896</v>
      </c>
      <c r="T22" s="125">
        <v>0.30000001192092896</v>
      </c>
      <c r="U22" s="125">
        <v>0.30000001192092896</v>
      </c>
      <c r="V22" s="125">
        <v>0.30000001192092896</v>
      </c>
      <c r="W22" s="125">
        <v>0.30000001192092896</v>
      </c>
      <c r="X22" s="125">
        <v>0.30000001192092896</v>
      </c>
      <c r="Y22" s="125">
        <v>0.30000001192092896</v>
      </c>
      <c r="Z22" s="125">
        <v>0.22500000894069672</v>
      </c>
      <c r="AA22" s="125">
        <v>0.15000000596046448</v>
      </c>
      <c r="AB22" s="125">
        <v>0</v>
      </c>
      <c r="AC22" s="125">
        <v>0</v>
      </c>
      <c r="AD22" s="125">
        <v>0</v>
      </c>
      <c r="AE22" s="125">
        <v>0</v>
      </c>
      <c r="AF22" s="125">
        <v>0</v>
      </c>
      <c r="AH22" t="s">
        <v>775</v>
      </c>
    </row>
    <row r="23" spans="1:34" x14ac:dyDescent="0.35">
      <c r="B23" s="129" t="s">
        <v>788</v>
      </c>
      <c r="C23" s="125">
        <v>0.30000001192092896</v>
      </c>
      <c r="D23" s="125">
        <v>0.30000001192092896</v>
      </c>
      <c r="E23" s="125">
        <v>0.30000001192092896</v>
      </c>
      <c r="F23" s="125">
        <v>0.30000001192092896</v>
      </c>
      <c r="G23" s="125">
        <v>0.30000001192092896</v>
      </c>
      <c r="H23" s="125">
        <v>0.30000001192092896</v>
      </c>
      <c r="I23" s="125">
        <v>0.30000001192092896</v>
      </c>
      <c r="J23" s="125">
        <v>0.30000001192092896</v>
      </c>
      <c r="K23" s="125">
        <v>0.30000001192092896</v>
      </c>
      <c r="L23" s="125">
        <v>0.30000001192092896</v>
      </c>
      <c r="M23" s="125">
        <v>0.30000001192092896</v>
      </c>
      <c r="N23" s="125">
        <v>0.30000001192092896</v>
      </c>
      <c r="O23" s="125">
        <v>0.26</v>
      </c>
      <c r="P23" s="125">
        <v>0.22</v>
      </c>
      <c r="Q23" s="125">
        <v>0</v>
      </c>
      <c r="R23" s="125">
        <v>0</v>
      </c>
      <c r="S23" s="125">
        <v>0</v>
      </c>
      <c r="T23" s="125">
        <v>0</v>
      </c>
      <c r="U23" s="125">
        <v>0</v>
      </c>
      <c r="V23" s="125">
        <v>0</v>
      </c>
      <c r="W23" s="125">
        <v>0</v>
      </c>
      <c r="X23" s="125">
        <v>0</v>
      </c>
      <c r="Y23" s="125">
        <v>0</v>
      </c>
      <c r="Z23" s="125">
        <v>0</v>
      </c>
      <c r="AA23" s="125">
        <v>0</v>
      </c>
      <c r="AB23" s="125">
        <v>0</v>
      </c>
      <c r="AC23" s="125">
        <v>0</v>
      </c>
      <c r="AD23" s="125">
        <v>0</v>
      </c>
      <c r="AE23" s="125">
        <v>0</v>
      </c>
      <c r="AF23" s="125">
        <v>0</v>
      </c>
      <c r="AH23" t="s">
        <v>780</v>
      </c>
    </row>
    <row r="24" spans="1:34" x14ac:dyDescent="0.35">
      <c r="B24" s="129" t="s">
        <v>789</v>
      </c>
      <c r="C24" s="125">
        <v>0.30000001192092896</v>
      </c>
      <c r="D24" s="125">
        <v>0.30000001192092896</v>
      </c>
      <c r="E24" s="125">
        <v>0.30000001192092896</v>
      </c>
      <c r="F24" s="125">
        <v>0.30000001192092896</v>
      </c>
      <c r="G24" s="125">
        <v>0.30000001192092896</v>
      </c>
      <c r="H24" s="125">
        <v>0.30000001192092896</v>
      </c>
      <c r="I24" s="125">
        <v>0.30000001192092896</v>
      </c>
      <c r="J24" s="125">
        <v>0.30000001192092896</v>
      </c>
      <c r="K24" s="125">
        <v>0.30000001192092896</v>
      </c>
      <c r="L24" s="125">
        <v>0.30000001192092896</v>
      </c>
      <c r="M24" s="125">
        <v>0.30000001192092896</v>
      </c>
      <c r="N24" s="125">
        <v>0.30000001192092896</v>
      </c>
      <c r="O24" s="125">
        <v>0.30000001192092896</v>
      </c>
      <c r="P24" s="125">
        <v>0.30000001192092896</v>
      </c>
      <c r="Q24" s="125">
        <v>0.30000001192092896</v>
      </c>
      <c r="R24" s="125">
        <v>0.30000001192092896</v>
      </c>
      <c r="S24" s="125">
        <v>0.30000001192092896</v>
      </c>
      <c r="T24" s="125">
        <v>0.30000001192092896</v>
      </c>
      <c r="U24" s="125">
        <v>0.30000001192092896</v>
      </c>
      <c r="V24" s="125">
        <v>0.30000001192092896</v>
      </c>
      <c r="W24" s="125">
        <v>0.30000001192092896</v>
      </c>
      <c r="X24" s="125">
        <v>0.30000001192092896</v>
      </c>
      <c r="Y24" s="125">
        <v>0.30000001192092896</v>
      </c>
      <c r="Z24" s="125">
        <v>0.22500000894069672</v>
      </c>
      <c r="AA24" s="125">
        <v>0.15000000596046448</v>
      </c>
      <c r="AB24" s="125">
        <v>0</v>
      </c>
      <c r="AC24" s="125">
        <v>0</v>
      </c>
      <c r="AD24" s="125">
        <v>0</v>
      </c>
      <c r="AE24" s="125">
        <v>0</v>
      </c>
      <c r="AF24" s="125">
        <v>0</v>
      </c>
      <c r="AH24" t="s">
        <v>775</v>
      </c>
    </row>
    <row r="25" spans="1:34" x14ac:dyDescent="0.35">
      <c r="C25" s="125"/>
      <c r="D25" s="125"/>
      <c r="E25" s="125"/>
      <c r="F25" s="125"/>
      <c r="G25" s="125"/>
      <c r="H25" s="125"/>
      <c r="I25" s="125"/>
      <c r="J25" s="125"/>
      <c r="K25" s="125"/>
      <c r="L25" s="125"/>
      <c r="M25" s="125"/>
      <c r="N25" s="125"/>
      <c r="O25" s="125"/>
      <c r="P25" s="125"/>
      <c r="Q25" s="125"/>
      <c r="R25" s="125"/>
      <c r="S25" s="125"/>
      <c r="T25" s="125"/>
      <c r="U25" s="125"/>
      <c r="V25" s="125"/>
      <c r="W25" s="125"/>
      <c r="X25" s="125"/>
      <c r="Y25" s="125"/>
      <c r="Z25" s="125"/>
      <c r="AA25" s="125"/>
      <c r="AB25" s="125"/>
      <c r="AC25" s="125"/>
      <c r="AD25" s="125"/>
      <c r="AE25" s="125"/>
      <c r="AF25" s="125"/>
    </row>
    <row r="26" spans="1:34" x14ac:dyDescent="0.35">
      <c r="A26" s="1" t="s">
        <v>790</v>
      </c>
      <c r="B26" s="129" t="s">
        <v>771</v>
      </c>
      <c r="C26" s="126">
        <v>0</v>
      </c>
      <c r="D26" s="126">
        <v>0</v>
      </c>
      <c r="E26" s="126">
        <v>0</v>
      </c>
      <c r="F26" s="126">
        <v>0</v>
      </c>
      <c r="G26" s="126">
        <v>0</v>
      </c>
      <c r="H26" s="126">
        <v>0</v>
      </c>
      <c r="I26" s="126">
        <v>0</v>
      </c>
      <c r="J26" s="126">
        <v>0</v>
      </c>
      <c r="K26" s="126">
        <v>0</v>
      </c>
      <c r="L26" s="126">
        <v>0</v>
      </c>
      <c r="M26" s="126">
        <v>0</v>
      </c>
      <c r="N26" s="126">
        <v>0</v>
      </c>
      <c r="O26" s="126">
        <v>0</v>
      </c>
      <c r="P26" s="126">
        <v>0</v>
      </c>
      <c r="Q26" s="126">
        <v>0</v>
      </c>
      <c r="R26" s="126">
        <v>0</v>
      </c>
      <c r="S26" s="126">
        <v>0</v>
      </c>
      <c r="T26" s="126">
        <v>0</v>
      </c>
      <c r="U26" s="126">
        <v>0</v>
      </c>
      <c r="V26" s="126">
        <v>0</v>
      </c>
      <c r="W26" s="126">
        <v>0</v>
      </c>
      <c r="X26" s="126">
        <v>0</v>
      </c>
      <c r="Y26" s="126">
        <v>0</v>
      </c>
      <c r="Z26" s="126">
        <v>0</v>
      </c>
      <c r="AA26" s="126">
        <v>0</v>
      </c>
      <c r="AB26" s="126">
        <v>0</v>
      </c>
      <c r="AC26" s="126">
        <v>0</v>
      </c>
      <c r="AD26" s="126">
        <v>0</v>
      </c>
      <c r="AE26" s="126">
        <v>0</v>
      </c>
      <c r="AF26" s="126">
        <v>0</v>
      </c>
    </row>
    <row r="27" spans="1:34" x14ac:dyDescent="0.35">
      <c r="B27" s="129" t="s">
        <v>773</v>
      </c>
      <c r="C27" s="126">
        <v>19.200000000000003</v>
      </c>
      <c r="D27" s="126">
        <v>25.46</v>
      </c>
      <c r="E27" s="126">
        <v>25.46</v>
      </c>
      <c r="F27" s="126">
        <v>25.46</v>
      </c>
      <c r="G27" s="126">
        <v>25.46</v>
      </c>
      <c r="H27" s="126">
        <v>25.46</v>
      </c>
      <c r="I27" s="126">
        <v>25.46</v>
      </c>
      <c r="J27" s="126">
        <v>25.46</v>
      </c>
      <c r="K27" s="126">
        <v>25.46</v>
      </c>
      <c r="L27" s="126">
        <v>25.46</v>
      </c>
      <c r="M27" s="126">
        <v>25.46</v>
      </c>
      <c r="N27" s="126">
        <v>25.46</v>
      </c>
      <c r="O27" s="126">
        <v>25.46</v>
      </c>
      <c r="P27" s="126">
        <v>25.46</v>
      </c>
      <c r="Q27" s="126">
        <v>25.46</v>
      </c>
      <c r="R27" s="126">
        <v>25.46</v>
      </c>
      <c r="S27" s="126">
        <v>25.46</v>
      </c>
      <c r="T27" s="126">
        <v>25.46</v>
      </c>
      <c r="U27" s="126">
        <v>25.46</v>
      </c>
      <c r="V27" s="126">
        <v>25.46</v>
      </c>
      <c r="W27" s="126">
        <v>25.46</v>
      </c>
      <c r="X27" s="126">
        <v>25.46</v>
      </c>
      <c r="Y27" s="126">
        <v>25.46</v>
      </c>
      <c r="Z27" s="126">
        <v>19.094999999999999</v>
      </c>
      <c r="AA27" s="126">
        <v>12.73</v>
      </c>
      <c r="AB27" s="126">
        <v>0</v>
      </c>
      <c r="AC27" s="126">
        <v>0</v>
      </c>
      <c r="AD27" s="126">
        <v>0</v>
      </c>
      <c r="AE27" s="126">
        <v>0</v>
      </c>
      <c r="AF27" s="126">
        <v>0</v>
      </c>
      <c r="AH27" t="s">
        <v>775</v>
      </c>
    </row>
    <row r="28" spans="1:34" x14ac:dyDescent="0.35">
      <c r="A28" s="1"/>
      <c r="B28" s="129" t="s">
        <v>774</v>
      </c>
      <c r="C28" s="126">
        <v>19.200000000000003</v>
      </c>
      <c r="D28" s="126">
        <v>25.46</v>
      </c>
      <c r="E28" s="126">
        <v>0</v>
      </c>
      <c r="F28" s="126">
        <v>0</v>
      </c>
      <c r="G28" s="126">
        <v>0</v>
      </c>
      <c r="H28" s="126">
        <v>0</v>
      </c>
      <c r="I28" s="126">
        <v>0</v>
      </c>
      <c r="J28" s="126">
        <v>0</v>
      </c>
      <c r="K28" s="126">
        <v>0</v>
      </c>
      <c r="L28" s="126">
        <v>0</v>
      </c>
      <c r="M28" s="126">
        <v>0</v>
      </c>
      <c r="N28" s="126">
        <v>0</v>
      </c>
      <c r="O28" s="126">
        <v>0</v>
      </c>
      <c r="P28" s="126">
        <v>0</v>
      </c>
      <c r="Q28" s="126">
        <v>0</v>
      </c>
      <c r="R28" s="126">
        <v>0</v>
      </c>
      <c r="S28" s="126">
        <v>0</v>
      </c>
      <c r="T28" s="126">
        <v>0</v>
      </c>
      <c r="U28" s="126">
        <v>0</v>
      </c>
      <c r="V28" s="126">
        <v>0</v>
      </c>
      <c r="W28" s="126">
        <v>0</v>
      </c>
      <c r="X28" s="126">
        <v>0</v>
      </c>
      <c r="Y28" s="126">
        <v>0</v>
      </c>
      <c r="Z28" s="126">
        <v>0</v>
      </c>
      <c r="AA28" s="126">
        <v>0</v>
      </c>
      <c r="AB28" s="126">
        <v>0</v>
      </c>
      <c r="AC28" s="126">
        <v>0</v>
      </c>
      <c r="AD28" s="126">
        <v>0</v>
      </c>
      <c r="AE28" s="126">
        <v>0</v>
      </c>
      <c r="AF28" s="126">
        <v>0</v>
      </c>
    </row>
    <row r="29" spans="1:34" x14ac:dyDescent="0.35">
      <c r="B29" s="129" t="s">
        <v>776</v>
      </c>
      <c r="C29" s="126">
        <v>0</v>
      </c>
      <c r="D29" s="126">
        <v>0</v>
      </c>
      <c r="E29" s="126">
        <v>25.46</v>
      </c>
      <c r="F29" s="126">
        <v>25.46</v>
      </c>
      <c r="G29" s="126">
        <v>25.46</v>
      </c>
      <c r="H29" s="126">
        <v>25.46</v>
      </c>
      <c r="I29" s="126">
        <v>25.46</v>
      </c>
      <c r="J29" s="126">
        <v>25.46</v>
      </c>
      <c r="K29" s="126">
        <v>25.46</v>
      </c>
      <c r="L29" s="126">
        <v>25.46</v>
      </c>
      <c r="M29" s="126">
        <v>25.46</v>
      </c>
      <c r="N29" s="126">
        <v>25.46</v>
      </c>
      <c r="O29" s="126">
        <v>25.46</v>
      </c>
      <c r="P29" s="126">
        <v>25.46</v>
      </c>
      <c r="Q29" s="126">
        <v>25.46</v>
      </c>
      <c r="R29" s="126">
        <v>25.46</v>
      </c>
      <c r="S29" s="126">
        <v>25.46</v>
      </c>
      <c r="T29" s="126">
        <v>25.46</v>
      </c>
      <c r="U29" s="126">
        <v>25.46</v>
      </c>
      <c r="V29" s="126">
        <v>25.46</v>
      </c>
      <c r="W29" s="126">
        <v>25.46</v>
      </c>
      <c r="X29" s="126">
        <v>25.46</v>
      </c>
      <c r="Y29" s="126">
        <v>25.46</v>
      </c>
      <c r="Z29" s="126">
        <v>19.094999999999999</v>
      </c>
      <c r="AA29" s="126">
        <v>12.73</v>
      </c>
      <c r="AB29" s="126">
        <v>0</v>
      </c>
      <c r="AC29" s="126">
        <v>0</v>
      </c>
      <c r="AD29" s="126">
        <v>0</v>
      </c>
      <c r="AE29" s="126">
        <v>0</v>
      </c>
      <c r="AF29" s="126">
        <v>0</v>
      </c>
      <c r="AH29" t="s">
        <v>775</v>
      </c>
    </row>
    <row r="30" spans="1:34" x14ac:dyDescent="0.35">
      <c r="B30" s="129" t="s">
        <v>777</v>
      </c>
      <c r="C30" s="126">
        <v>0</v>
      </c>
      <c r="D30" s="126">
        <v>0</v>
      </c>
      <c r="E30" s="126">
        <v>0</v>
      </c>
      <c r="F30" s="126">
        <v>0</v>
      </c>
      <c r="G30" s="126">
        <v>0</v>
      </c>
      <c r="H30" s="126">
        <v>0</v>
      </c>
      <c r="I30" s="126">
        <v>0</v>
      </c>
      <c r="J30" s="126">
        <v>0</v>
      </c>
      <c r="K30" s="126">
        <v>0</v>
      </c>
      <c r="L30" s="126">
        <v>0</v>
      </c>
      <c r="M30" s="126">
        <v>0</v>
      </c>
      <c r="N30" s="126">
        <v>0</v>
      </c>
      <c r="O30" s="126">
        <v>0</v>
      </c>
      <c r="P30" s="126">
        <v>0</v>
      </c>
      <c r="Q30" s="126">
        <v>0</v>
      </c>
      <c r="R30" s="126">
        <v>0</v>
      </c>
      <c r="S30" s="126">
        <v>0</v>
      </c>
      <c r="T30" s="126">
        <v>0</v>
      </c>
      <c r="U30" s="126">
        <v>0</v>
      </c>
      <c r="V30" s="126">
        <v>0</v>
      </c>
      <c r="W30" s="126">
        <v>0</v>
      </c>
      <c r="X30" s="126">
        <v>0</v>
      </c>
      <c r="Y30" s="126">
        <v>0</v>
      </c>
      <c r="Z30" s="126">
        <v>0</v>
      </c>
      <c r="AA30" s="126">
        <v>0</v>
      </c>
      <c r="AB30" s="126">
        <v>0</v>
      </c>
      <c r="AC30" s="126">
        <v>0</v>
      </c>
      <c r="AD30" s="126">
        <v>0</v>
      </c>
      <c r="AE30" s="126">
        <v>0</v>
      </c>
      <c r="AF30" s="126">
        <v>0</v>
      </c>
    </row>
    <row r="31" spans="1:34" x14ac:dyDescent="0.35">
      <c r="B31" s="129" t="s">
        <v>778</v>
      </c>
      <c r="C31" s="126">
        <v>0</v>
      </c>
      <c r="D31" s="126">
        <v>0</v>
      </c>
      <c r="E31" s="126">
        <v>0</v>
      </c>
      <c r="F31" s="126">
        <v>0</v>
      </c>
      <c r="G31" s="126">
        <v>0</v>
      </c>
      <c r="H31" s="126">
        <v>0</v>
      </c>
      <c r="I31" s="126">
        <v>0</v>
      </c>
      <c r="J31" s="126">
        <v>0</v>
      </c>
      <c r="K31" s="126">
        <v>0</v>
      </c>
      <c r="L31" s="126">
        <v>0</v>
      </c>
      <c r="M31" s="126">
        <v>0</v>
      </c>
      <c r="N31" s="126">
        <v>0</v>
      </c>
      <c r="O31" s="126">
        <v>0</v>
      </c>
      <c r="P31" s="126">
        <v>0</v>
      </c>
      <c r="Q31" s="126">
        <v>0</v>
      </c>
      <c r="R31" s="126">
        <v>0</v>
      </c>
      <c r="S31" s="126">
        <v>0</v>
      </c>
      <c r="T31" s="126">
        <v>0</v>
      </c>
      <c r="U31" s="126">
        <v>0</v>
      </c>
      <c r="V31" s="126">
        <v>0</v>
      </c>
      <c r="W31" s="126">
        <v>0</v>
      </c>
      <c r="X31" s="126">
        <v>0</v>
      </c>
      <c r="Y31" s="126">
        <v>0</v>
      </c>
      <c r="Z31" s="126">
        <v>0</v>
      </c>
      <c r="AA31" s="126">
        <v>0</v>
      </c>
      <c r="AB31" s="126">
        <v>0</v>
      </c>
      <c r="AC31" s="126">
        <v>0</v>
      </c>
      <c r="AD31" s="126">
        <v>0</v>
      </c>
      <c r="AE31" s="126">
        <v>0</v>
      </c>
      <c r="AF31" s="126">
        <v>0</v>
      </c>
    </row>
    <row r="32" spans="1:34" x14ac:dyDescent="0.35">
      <c r="B32" s="129" t="s">
        <v>779</v>
      </c>
      <c r="C32" s="126">
        <v>0</v>
      </c>
      <c r="D32" s="126">
        <v>0</v>
      </c>
      <c r="E32" s="126">
        <v>0</v>
      </c>
      <c r="F32" s="126">
        <v>0</v>
      </c>
      <c r="G32" s="126">
        <v>0</v>
      </c>
      <c r="H32" s="126">
        <v>0</v>
      </c>
      <c r="I32" s="126">
        <v>0</v>
      </c>
      <c r="J32" s="126">
        <v>0</v>
      </c>
      <c r="K32" s="126">
        <v>0</v>
      </c>
      <c r="L32" s="126">
        <v>0</v>
      </c>
      <c r="M32" s="126">
        <v>0</v>
      </c>
      <c r="N32" s="126">
        <v>0</v>
      </c>
      <c r="O32" s="126">
        <v>0</v>
      </c>
      <c r="P32" s="126">
        <v>0</v>
      </c>
      <c r="Q32" s="126">
        <v>0</v>
      </c>
      <c r="R32" s="126">
        <v>0</v>
      </c>
      <c r="S32" s="126">
        <v>0</v>
      </c>
      <c r="T32" s="126">
        <v>0</v>
      </c>
      <c r="U32" s="126">
        <v>0</v>
      </c>
      <c r="V32" s="126">
        <v>0</v>
      </c>
      <c r="W32" s="126">
        <v>0</v>
      </c>
      <c r="X32" s="126">
        <v>0</v>
      </c>
      <c r="Y32" s="126">
        <v>0</v>
      </c>
      <c r="Z32" s="126">
        <v>0</v>
      </c>
      <c r="AA32" s="126">
        <v>0</v>
      </c>
      <c r="AB32" s="126">
        <v>0</v>
      </c>
      <c r="AC32" s="126">
        <v>0</v>
      </c>
      <c r="AD32" s="126">
        <v>0</v>
      </c>
      <c r="AE32" s="126">
        <v>0</v>
      </c>
      <c r="AF32" s="126">
        <v>0</v>
      </c>
    </row>
    <row r="33" spans="1:34" x14ac:dyDescent="0.35">
      <c r="B33" s="129" t="s">
        <v>781</v>
      </c>
      <c r="C33" s="126">
        <v>24</v>
      </c>
      <c r="D33" s="126">
        <v>24</v>
      </c>
      <c r="E33" s="126">
        <v>0</v>
      </c>
      <c r="F33" s="126">
        <v>0</v>
      </c>
      <c r="G33" s="126">
        <v>0</v>
      </c>
      <c r="H33" s="126">
        <v>0</v>
      </c>
      <c r="I33" s="126">
        <v>0</v>
      </c>
      <c r="J33" s="126">
        <v>0</v>
      </c>
      <c r="K33" s="126">
        <v>0</v>
      </c>
      <c r="L33" s="126">
        <v>0</v>
      </c>
      <c r="M33" s="126">
        <v>0</v>
      </c>
      <c r="N33" s="126">
        <v>0</v>
      </c>
      <c r="O33" s="126">
        <v>0</v>
      </c>
      <c r="P33" s="126">
        <v>0</v>
      </c>
      <c r="Q33" s="126">
        <v>0</v>
      </c>
      <c r="R33" s="126">
        <v>0</v>
      </c>
      <c r="S33" s="126">
        <v>0</v>
      </c>
      <c r="T33" s="126">
        <v>0</v>
      </c>
      <c r="U33" s="126">
        <v>0</v>
      </c>
      <c r="V33" s="126">
        <v>0</v>
      </c>
      <c r="W33" s="126">
        <v>0</v>
      </c>
      <c r="X33" s="126">
        <v>0</v>
      </c>
      <c r="Y33" s="126">
        <v>0</v>
      </c>
      <c r="Z33" s="126">
        <v>0</v>
      </c>
      <c r="AA33" s="126">
        <v>0</v>
      </c>
      <c r="AB33" s="126">
        <v>0</v>
      </c>
      <c r="AC33" s="126">
        <v>0</v>
      </c>
      <c r="AD33" s="126">
        <v>0</v>
      </c>
      <c r="AE33" s="126">
        <v>0</v>
      </c>
      <c r="AF33" s="126">
        <v>0</v>
      </c>
    </row>
    <row r="34" spans="1:34" x14ac:dyDescent="0.35">
      <c r="B34" s="129" t="s">
        <v>782</v>
      </c>
      <c r="C34" s="126">
        <v>6</v>
      </c>
      <c r="D34" s="126">
        <v>6</v>
      </c>
      <c r="E34" s="126">
        <v>0</v>
      </c>
      <c r="F34" s="126">
        <v>0</v>
      </c>
      <c r="G34" s="126">
        <v>0</v>
      </c>
      <c r="H34" s="126">
        <v>0</v>
      </c>
      <c r="I34" s="126">
        <v>0</v>
      </c>
      <c r="J34" s="126">
        <v>0</v>
      </c>
      <c r="K34" s="126">
        <v>0</v>
      </c>
      <c r="L34" s="126">
        <v>0</v>
      </c>
      <c r="M34" s="126">
        <v>0</v>
      </c>
      <c r="N34" s="126">
        <v>0</v>
      </c>
      <c r="O34" s="126">
        <v>0</v>
      </c>
      <c r="P34" s="126">
        <v>0</v>
      </c>
      <c r="Q34" s="126">
        <v>0</v>
      </c>
      <c r="R34" s="126">
        <v>0</v>
      </c>
      <c r="S34" s="126">
        <v>0</v>
      </c>
      <c r="T34" s="126">
        <v>0</v>
      </c>
      <c r="U34" s="126">
        <v>0</v>
      </c>
      <c r="V34" s="126">
        <v>0</v>
      </c>
      <c r="W34" s="126">
        <v>0</v>
      </c>
      <c r="X34" s="126">
        <v>0</v>
      </c>
      <c r="Y34" s="126">
        <v>0</v>
      </c>
      <c r="Z34" s="126">
        <v>0</v>
      </c>
      <c r="AA34" s="126">
        <v>0</v>
      </c>
      <c r="AB34" s="126">
        <v>0</v>
      </c>
      <c r="AC34" s="126">
        <v>0</v>
      </c>
      <c r="AD34" s="126">
        <v>0</v>
      </c>
      <c r="AE34" s="126">
        <v>0</v>
      </c>
      <c r="AF34" s="126">
        <v>0</v>
      </c>
    </row>
    <row r="35" spans="1:34" x14ac:dyDescent="0.35">
      <c r="B35" s="129" t="s">
        <v>783</v>
      </c>
      <c r="C35" s="126">
        <v>0</v>
      </c>
      <c r="D35" s="126">
        <v>0</v>
      </c>
      <c r="E35" s="126">
        <v>0</v>
      </c>
      <c r="F35" s="126">
        <v>0</v>
      </c>
      <c r="G35" s="126">
        <v>0</v>
      </c>
      <c r="H35" s="126">
        <v>0</v>
      </c>
      <c r="I35" s="126">
        <v>0</v>
      </c>
      <c r="J35" s="126">
        <v>0</v>
      </c>
      <c r="K35" s="126">
        <v>0</v>
      </c>
      <c r="L35" s="126">
        <v>0</v>
      </c>
      <c r="M35" s="126">
        <v>0</v>
      </c>
      <c r="N35" s="126">
        <v>0</v>
      </c>
      <c r="O35" s="126">
        <v>0</v>
      </c>
      <c r="P35" s="126">
        <v>0</v>
      </c>
      <c r="Q35" s="126">
        <v>0</v>
      </c>
      <c r="R35" s="126">
        <v>0</v>
      </c>
      <c r="S35" s="126">
        <v>0</v>
      </c>
      <c r="T35" s="126">
        <v>0</v>
      </c>
      <c r="U35" s="126">
        <v>0</v>
      </c>
      <c r="V35" s="126">
        <v>0</v>
      </c>
      <c r="W35" s="126">
        <v>0</v>
      </c>
      <c r="X35" s="126">
        <v>0</v>
      </c>
      <c r="Y35" s="126">
        <v>0</v>
      </c>
      <c r="Z35" s="126">
        <v>0</v>
      </c>
      <c r="AA35" s="126">
        <v>0</v>
      </c>
      <c r="AB35" s="126">
        <v>0</v>
      </c>
      <c r="AC35" s="126">
        <v>0</v>
      </c>
      <c r="AD35" s="126">
        <v>0</v>
      </c>
      <c r="AE35" s="126">
        <v>0</v>
      </c>
      <c r="AF35" s="126">
        <v>0</v>
      </c>
    </row>
    <row r="36" spans="1:34" x14ac:dyDescent="0.35">
      <c r="B36" s="129" t="s">
        <v>784</v>
      </c>
      <c r="C36" s="126">
        <v>0</v>
      </c>
      <c r="D36" s="126">
        <v>0</v>
      </c>
      <c r="E36" s="126">
        <v>25.46</v>
      </c>
      <c r="F36" s="126">
        <v>25.46</v>
      </c>
      <c r="G36" s="126">
        <v>25.46</v>
      </c>
      <c r="H36" s="126">
        <v>25.46</v>
      </c>
      <c r="I36" s="126">
        <v>25.46</v>
      </c>
      <c r="J36" s="126">
        <v>25.46</v>
      </c>
      <c r="K36" s="126">
        <v>25.46</v>
      </c>
      <c r="L36" s="126">
        <v>25.46</v>
      </c>
      <c r="M36" s="126">
        <v>25.46</v>
      </c>
      <c r="N36" s="126">
        <v>25.46</v>
      </c>
      <c r="O36" s="126">
        <v>25.46</v>
      </c>
      <c r="P36" s="126">
        <v>25.46</v>
      </c>
      <c r="Q36" s="126">
        <v>25.46</v>
      </c>
      <c r="R36" s="126">
        <v>25.46</v>
      </c>
      <c r="S36" s="126">
        <v>25.46</v>
      </c>
      <c r="T36" s="126">
        <v>25.46</v>
      </c>
      <c r="U36" s="126">
        <v>25.46</v>
      </c>
      <c r="V36" s="126">
        <v>25.46</v>
      </c>
      <c r="W36" s="126">
        <v>25.46</v>
      </c>
      <c r="X36" s="126">
        <v>25.46</v>
      </c>
      <c r="Y36" s="126">
        <v>25.46</v>
      </c>
      <c r="Z36" s="126">
        <v>19.094999999999999</v>
      </c>
      <c r="AA36" s="126">
        <v>12.73</v>
      </c>
      <c r="AB36" s="126">
        <v>0</v>
      </c>
      <c r="AC36" s="126">
        <v>0</v>
      </c>
      <c r="AD36" s="126">
        <v>0</v>
      </c>
      <c r="AE36" s="126">
        <v>0</v>
      </c>
      <c r="AF36" s="126">
        <v>0</v>
      </c>
      <c r="AH36" t="s">
        <v>775</v>
      </c>
    </row>
    <row r="37" spans="1:34" x14ac:dyDescent="0.35">
      <c r="B37" s="129" t="s">
        <v>785</v>
      </c>
      <c r="C37" s="126">
        <v>0</v>
      </c>
      <c r="D37" s="126">
        <v>0</v>
      </c>
      <c r="E37" s="126">
        <v>0</v>
      </c>
      <c r="F37" s="126">
        <v>0</v>
      </c>
      <c r="G37" s="126">
        <v>0</v>
      </c>
      <c r="H37" s="126">
        <v>0</v>
      </c>
      <c r="I37" s="126">
        <v>0</v>
      </c>
      <c r="J37" s="126">
        <v>0</v>
      </c>
      <c r="K37" s="126">
        <v>0</v>
      </c>
      <c r="L37" s="126">
        <v>0</v>
      </c>
      <c r="M37" s="126">
        <v>0</v>
      </c>
      <c r="N37" s="126">
        <v>0</v>
      </c>
      <c r="O37" s="126">
        <v>0</v>
      </c>
      <c r="P37" s="126">
        <v>0</v>
      </c>
      <c r="Q37" s="126">
        <v>0</v>
      </c>
      <c r="R37" s="126">
        <v>0</v>
      </c>
      <c r="S37" s="126">
        <v>0</v>
      </c>
      <c r="T37" s="126">
        <v>0</v>
      </c>
      <c r="U37" s="126">
        <v>0</v>
      </c>
      <c r="V37" s="126">
        <v>0</v>
      </c>
      <c r="W37" s="126">
        <v>0</v>
      </c>
      <c r="X37" s="126">
        <v>0</v>
      </c>
      <c r="Y37" s="126">
        <v>0</v>
      </c>
      <c r="Z37" s="126">
        <v>0</v>
      </c>
      <c r="AA37" s="126">
        <v>0</v>
      </c>
      <c r="AB37" s="126">
        <v>0</v>
      </c>
      <c r="AC37" s="126">
        <v>0</v>
      </c>
      <c r="AD37" s="126">
        <v>0</v>
      </c>
      <c r="AE37" s="126">
        <v>0</v>
      </c>
      <c r="AF37" s="126">
        <v>0</v>
      </c>
    </row>
    <row r="38" spans="1:34" x14ac:dyDescent="0.35">
      <c r="B38" s="129" t="s">
        <v>786</v>
      </c>
      <c r="C38" s="126">
        <v>0</v>
      </c>
      <c r="D38" s="126">
        <v>0</v>
      </c>
      <c r="E38" s="126">
        <v>0</v>
      </c>
      <c r="F38" s="126">
        <v>0</v>
      </c>
      <c r="G38" s="126">
        <v>0</v>
      </c>
      <c r="H38" s="126">
        <v>0</v>
      </c>
      <c r="I38" s="126">
        <v>0</v>
      </c>
      <c r="J38" s="126">
        <v>0</v>
      </c>
      <c r="K38" s="126">
        <v>0</v>
      </c>
      <c r="L38" s="126">
        <v>0</v>
      </c>
      <c r="M38" s="126">
        <v>0</v>
      </c>
      <c r="N38" s="126">
        <v>0</v>
      </c>
      <c r="O38" s="126">
        <v>0</v>
      </c>
      <c r="P38" s="126">
        <v>0</v>
      </c>
      <c r="Q38" s="126">
        <v>0</v>
      </c>
      <c r="R38" s="126">
        <v>0</v>
      </c>
      <c r="S38" s="126">
        <v>0</v>
      </c>
      <c r="T38" s="126">
        <v>0</v>
      </c>
      <c r="U38" s="126">
        <v>0</v>
      </c>
      <c r="V38" s="126">
        <v>0</v>
      </c>
      <c r="W38" s="126">
        <v>0</v>
      </c>
      <c r="X38" s="126">
        <v>0</v>
      </c>
      <c r="Y38" s="126">
        <v>0</v>
      </c>
      <c r="Z38" s="126">
        <v>0</v>
      </c>
      <c r="AA38" s="126">
        <v>0</v>
      </c>
      <c r="AB38" s="126">
        <v>0</v>
      </c>
      <c r="AC38" s="126">
        <v>0</v>
      </c>
      <c r="AD38" s="126">
        <v>0</v>
      </c>
      <c r="AE38" s="126">
        <v>0</v>
      </c>
      <c r="AF38" s="126">
        <v>0</v>
      </c>
    </row>
    <row r="39" spans="1:34" x14ac:dyDescent="0.35">
      <c r="B39" s="129" t="s">
        <v>787</v>
      </c>
      <c r="C39" s="126">
        <v>0</v>
      </c>
      <c r="D39" s="126">
        <v>0</v>
      </c>
      <c r="E39" s="126">
        <v>0</v>
      </c>
      <c r="F39" s="126">
        <v>0</v>
      </c>
      <c r="G39" s="126">
        <v>0</v>
      </c>
      <c r="H39" s="126">
        <v>0</v>
      </c>
      <c r="I39" s="126">
        <v>0</v>
      </c>
      <c r="J39" s="126">
        <v>0</v>
      </c>
      <c r="K39" s="126">
        <v>0</v>
      </c>
      <c r="L39" s="126">
        <v>0</v>
      </c>
      <c r="M39" s="126">
        <v>0</v>
      </c>
      <c r="N39" s="126">
        <v>0</v>
      </c>
      <c r="O39" s="126">
        <v>0</v>
      </c>
      <c r="P39" s="126">
        <v>0</v>
      </c>
      <c r="Q39" s="126">
        <v>0</v>
      </c>
      <c r="R39" s="126">
        <v>0</v>
      </c>
      <c r="S39" s="126">
        <v>0</v>
      </c>
      <c r="T39" s="126">
        <v>0</v>
      </c>
      <c r="U39" s="126">
        <v>0</v>
      </c>
      <c r="V39" s="126">
        <v>0</v>
      </c>
      <c r="W39" s="126">
        <v>0</v>
      </c>
      <c r="X39" s="126">
        <v>0</v>
      </c>
      <c r="Y39" s="126">
        <v>0</v>
      </c>
      <c r="Z39" s="126">
        <v>0</v>
      </c>
      <c r="AA39" s="126">
        <v>0</v>
      </c>
      <c r="AB39" s="126">
        <v>0</v>
      </c>
      <c r="AC39" s="126">
        <v>0</v>
      </c>
      <c r="AD39" s="126">
        <v>0</v>
      </c>
      <c r="AE39" s="126">
        <v>0</v>
      </c>
      <c r="AF39" s="126">
        <v>0</v>
      </c>
    </row>
    <row r="40" spans="1:34" x14ac:dyDescent="0.35">
      <c r="B40" s="129" t="s">
        <v>788</v>
      </c>
      <c r="C40" s="126">
        <v>0</v>
      </c>
      <c r="D40" s="126">
        <v>0</v>
      </c>
      <c r="E40" s="126">
        <v>0</v>
      </c>
      <c r="F40" s="126">
        <v>0</v>
      </c>
      <c r="G40" s="126">
        <v>0</v>
      </c>
      <c r="H40" s="126">
        <v>0</v>
      </c>
      <c r="I40" s="126">
        <v>0</v>
      </c>
      <c r="J40" s="126">
        <v>0</v>
      </c>
      <c r="K40" s="126">
        <v>0</v>
      </c>
      <c r="L40" s="126">
        <v>0</v>
      </c>
      <c r="M40" s="126">
        <v>0</v>
      </c>
      <c r="N40" s="126">
        <v>0</v>
      </c>
      <c r="O40" s="126">
        <v>0</v>
      </c>
      <c r="P40" s="126">
        <v>0</v>
      </c>
      <c r="Q40" s="126">
        <v>0</v>
      </c>
      <c r="R40" s="126">
        <v>0</v>
      </c>
      <c r="S40" s="126">
        <v>0</v>
      </c>
      <c r="T40" s="126">
        <v>0</v>
      </c>
      <c r="U40" s="126">
        <v>0</v>
      </c>
      <c r="V40" s="126">
        <v>0</v>
      </c>
      <c r="W40" s="126">
        <v>0</v>
      </c>
      <c r="X40" s="126">
        <v>0</v>
      </c>
      <c r="Y40" s="126">
        <v>0</v>
      </c>
      <c r="Z40" s="126">
        <v>0</v>
      </c>
      <c r="AA40" s="126">
        <v>0</v>
      </c>
      <c r="AB40" s="126">
        <v>0</v>
      </c>
      <c r="AC40" s="126">
        <v>0</v>
      </c>
      <c r="AD40" s="126">
        <v>0</v>
      </c>
      <c r="AE40" s="126">
        <v>0</v>
      </c>
      <c r="AF40" s="126">
        <v>0</v>
      </c>
    </row>
    <row r="41" spans="1:34" x14ac:dyDescent="0.35">
      <c r="B41" s="129" t="s">
        <v>789</v>
      </c>
      <c r="C41" s="126">
        <v>0</v>
      </c>
      <c r="D41" s="126">
        <v>0</v>
      </c>
      <c r="E41" s="126">
        <v>0</v>
      </c>
      <c r="F41" s="126">
        <v>0</v>
      </c>
      <c r="G41" s="126">
        <v>0</v>
      </c>
      <c r="H41" s="126">
        <v>0</v>
      </c>
      <c r="I41" s="126">
        <v>0</v>
      </c>
      <c r="J41" s="126">
        <v>0</v>
      </c>
      <c r="K41" s="126">
        <v>0</v>
      </c>
      <c r="L41" s="126">
        <v>0</v>
      </c>
      <c r="M41" s="126">
        <v>0</v>
      </c>
      <c r="N41" s="126">
        <v>0</v>
      </c>
      <c r="O41" s="126">
        <v>0</v>
      </c>
      <c r="P41" s="126">
        <v>0</v>
      </c>
      <c r="Q41" s="126">
        <v>0</v>
      </c>
      <c r="R41" s="126">
        <v>0</v>
      </c>
      <c r="S41" s="126">
        <v>0</v>
      </c>
      <c r="T41" s="126">
        <v>0</v>
      </c>
      <c r="U41" s="126">
        <v>0</v>
      </c>
      <c r="V41" s="126">
        <v>0</v>
      </c>
      <c r="W41" s="126">
        <v>0</v>
      </c>
      <c r="X41" s="126">
        <v>0</v>
      </c>
      <c r="Y41" s="126">
        <v>0</v>
      </c>
      <c r="Z41" s="126">
        <v>0</v>
      </c>
      <c r="AA41" s="126">
        <v>0</v>
      </c>
      <c r="AB41" s="126">
        <v>0</v>
      </c>
      <c r="AC41" s="126">
        <v>0</v>
      </c>
      <c r="AD41" s="126">
        <v>0</v>
      </c>
      <c r="AE41" s="126">
        <v>0</v>
      </c>
      <c r="AF41" s="126">
        <v>0</v>
      </c>
    </row>
    <row r="42" spans="1:34" x14ac:dyDescent="0.35">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c r="AA42" s="125"/>
      <c r="AB42" s="125"/>
      <c r="AC42" s="125"/>
      <c r="AD42" s="125"/>
      <c r="AE42" s="125"/>
      <c r="AF42" s="125"/>
    </row>
    <row r="43" spans="1:34" x14ac:dyDescent="0.35">
      <c r="A43" s="1" t="s">
        <v>791</v>
      </c>
      <c r="B43" s="129" t="s">
        <v>792</v>
      </c>
    </row>
    <row r="44" spans="1:34" x14ac:dyDescent="0.35">
      <c r="B44" s="129" t="s">
        <v>793</v>
      </c>
    </row>
    <row r="45" spans="1:34" x14ac:dyDescent="0.35">
      <c r="B45" s="129" t="s">
        <v>794</v>
      </c>
    </row>
    <row r="46" spans="1:34" x14ac:dyDescent="0.35">
      <c r="B46" s="129" t="s">
        <v>795</v>
      </c>
    </row>
  </sheetData>
  <mergeCells count="2">
    <mergeCell ref="B3:B4"/>
    <mergeCell ref="B6:B8"/>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83" activePane="bottomRight" state="frozen"/>
      <selection pane="topRight" activeCell="T89" sqref="T89"/>
      <selection pane="bottomLeft" activeCell="T89" sqref="T89"/>
      <selection pane="bottomRight" activeCell="O381" sqref="O381"/>
    </sheetView>
  </sheetViews>
  <sheetFormatPr defaultColWidth="9.453125" defaultRowHeight="14.25" customHeight="1" x14ac:dyDescent="0.25"/>
  <cols>
    <col min="1" max="1" width="9.453125" style="132"/>
    <col min="2" max="7" width="1.453125" style="132" customWidth="1"/>
    <col min="8" max="8" width="5.453125" style="132" customWidth="1"/>
    <col min="9" max="9" width="7.453125" style="132" customWidth="1"/>
    <col min="10" max="10" width="19.453125" style="132" customWidth="1"/>
    <col min="11" max="11" width="55" style="132" bestFit="1" customWidth="1"/>
    <col min="12" max="12" width="16.453125" style="132" customWidth="1"/>
    <col min="13" max="15" width="11.453125" style="132" customWidth="1"/>
    <col min="16" max="17" width="12.453125" style="132" customWidth="1"/>
    <col min="18" max="20" width="11.453125" style="132" customWidth="1"/>
    <col min="21" max="21" width="18.453125" style="132" customWidth="1"/>
    <col min="22" max="22" width="10.453125" style="132" bestFit="1" customWidth="1"/>
    <col min="23" max="24" width="11.453125" style="132" customWidth="1"/>
    <col min="25" max="25" width="10.453125" style="132" bestFit="1" customWidth="1"/>
    <col min="26" max="45" width="11.453125" style="132" customWidth="1"/>
    <col min="46" max="16384" width="9.453125" style="132"/>
  </cols>
  <sheetData>
    <row r="1" spans="1:108" ht="18" x14ac:dyDescent="0.4">
      <c r="A1" s="407" t="s">
        <v>936</v>
      </c>
      <c r="B1" s="407"/>
      <c r="C1" s="407"/>
      <c r="D1" s="407"/>
      <c r="E1" s="407"/>
      <c r="F1" s="407"/>
      <c r="G1" s="407"/>
      <c r="H1" s="407"/>
      <c r="I1" s="407"/>
      <c r="J1" s="407"/>
      <c r="M1" s="133" t="s">
        <v>937</v>
      </c>
    </row>
    <row r="2" spans="1:108" ht="14.25" customHeight="1" x14ac:dyDescent="0.35">
      <c r="A2"/>
      <c r="B2"/>
      <c r="C2"/>
      <c r="D2"/>
      <c r="E2"/>
      <c r="F2" s="134"/>
      <c r="G2" s="134"/>
      <c r="H2" s="134"/>
      <c r="I2" s="134"/>
      <c r="J2" s="134"/>
      <c r="K2" s="134"/>
      <c r="L2" s="134"/>
      <c r="M2" s="134"/>
      <c r="N2" s="134"/>
      <c r="O2" s="134"/>
      <c r="P2" s="134"/>
      <c r="Q2" s="134"/>
      <c r="R2" s="134"/>
      <c r="S2" s="134"/>
      <c r="T2" s="134"/>
      <c r="U2" s="135" t="s">
        <v>797</v>
      </c>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c r="AU2" s="134"/>
      <c r="AV2" s="134"/>
      <c r="AW2" s="134"/>
      <c r="AX2" s="134"/>
      <c r="AY2" s="134"/>
      <c r="AZ2" s="134"/>
      <c r="BA2" s="134"/>
      <c r="BB2" s="134"/>
      <c r="BC2" s="134"/>
      <c r="BD2" s="134"/>
      <c r="BE2" s="134"/>
      <c r="BF2" s="134"/>
      <c r="BG2" s="134"/>
      <c r="BH2" s="134"/>
      <c r="BI2" s="134"/>
      <c r="BJ2" s="134"/>
      <c r="BK2" s="134"/>
      <c r="BL2" s="134"/>
      <c r="BM2" s="134"/>
      <c r="BN2" s="134"/>
      <c r="BO2" s="134"/>
      <c r="BP2" s="134"/>
      <c r="BQ2" s="134"/>
      <c r="BR2" s="134"/>
      <c r="BS2" s="134"/>
      <c r="BT2" s="134"/>
      <c r="BU2" s="134"/>
      <c r="BV2" s="134"/>
      <c r="BW2" s="134"/>
      <c r="BX2" s="134"/>
      <c r="BY2" s="134"/>
      <c r="BZ2" s="134"/>
      <c r="CA2" s="134"/>
      <c r="CB2" s="134"/>
      <c r="CC2" s="134"/>
      <c r="CD2" s="134"/>
      <c r="CE2" s="134"/>
      <c r="CF2" s="134"/>
      <c r="CG2" s="134"/>
      <c r="CH2" s="134"/>
      <c r="CI2" s="134"/>
      <c r="CJ2" s="134"/>
      <c r="CK2" s="134"/>
      <c r="CL2" s="134"/>
      <c r="CM2" s="134"/>
      <c r="CN2" s="134"/>
      <c r="CO2" s="134"/>
      <c r="CP2" s="134"/>
      <c r="CQ2" s="134"/>
      <c r="CR2" s="134"/>
      <c r="CS2" s="134"/>
      <c r="CT2" s="134"/>
      <c r="CU2" s="134"/>
      <c r="CV2" s="134"/>
      <c r="CW2" s="134"/>
      <c r="CX2" s="134"/>
      <c r="CY2" s="134"/>
      <c r="CZ2" s="134"/>
      <c r="DA2" s="134"/>
      <c r="DB2" s="134"/>
      <c r="DC2" s="134"/>
      <c r="DD2" s="134"/>
    </row>
    <row r="3" spans="1:108" ht="14.25" customHeight="1" x14ac:dyDescent="0.35">
      <c r="A3"/>
      <c r="B3"/>
      <c r="C3"/>
      <c r="D3"/>
      <c r="E3"/>
      <c r="U3" s="136" t="s">
        <v>798</v>
      </c>
    </row>
    <row r="4" spans="1:108" ht="14.25" customHeight="1" x14ac:dyDescent="0.3">
      <c r="J4" s="137"/>
      <c r="U4" s="408" t="s">
        <v>799</v>
      </c>
    </row>
    <row r="5" spans="1:108" ht="14.25" customHeight="1" x14ac:dyDescent="0.25">
      <c r="U5" s="409"/>
    </row>
    <row r="7" spans="1:108" ht="14.25" customHeight="1" x14ac:dyDescent="0.35">
      <c r="B7" s="138" t="s">
        <v>800</v>
      </c>
      <c r="G7" s="383" t="s">
        <v>866</v>
      </c>
      <c r="H7" s="410"/>
      <c r="I7" s="410"/>
      <c r="J7" s="410"/>
      <c r="K7" s="410"/>
      <c r="L7" s="410"/>
      <c r="M7" s="410"/>
      <c r="N7" s="410"/>
      <c r="O7" s="410"/>
      <c r="P7" s="410"/>
      <c r="Q7" s="410"/>
      <c r="R7" s="410"/>
      <c r="S7" s="410"/>
      <c r="T7" s="410"/>
      <c r="U7" s="410"/>
      <c r="V7" s="410"/>
      <c r="W7" s="410"/>
      <c r="X7" s="410"/>
      <c r="Y7" s="410"/>
    </row>
    <row r="8" spans="1:108" ht="14.25" customHeight="1" thickBot="1" x14ac:dyDescent="0.3">
      <c r="G8" s="140"/>
      <c r="U8" s="141"/>
    </row>
    <row r="9" spans="1:108" ht="14.25" customHeight="1" thickBot="1" x14ac:dyDescent="0.4">
      <c r="A9"/>
      <c r="G9" s="140"/>
      <c r="H9" s="411" t="s">
        <v>802</v>
      </c>
      <c r="J9" s="413" t="s">
        <v>803</v>
      </c>
      <c r="K9" s="414"/>
      <c r="L9" s="415"/>
      <c r="M9" s="416">
        <v>2021</v>
      </c>
      <c r="N9" s="417"/>
      <c r="O9" s="417"/>
      <c r="P9" s="417"/>
      <c r="Q9" s="418"/>
      <c r="R9" s="419"/>
    </row>
    <row r="10" spans="1:108" ht="14.25" customHeight="1" thickBot="1" x14ac:dyDescent="0.3">
      <c r="G10" s="140"/>
      <c r="H10" s="412"/>
      <c r="J10" s="143" t="s">
        <v>804</v>
      </c>
      <c r="K10" s="268"/>
      <c r="L10" s="268"/>
      <c r="M10" s="268"/>
      <c r="N10" s="268"/>
      <c r="O10" s="268"/>
      <c r="P10" s="269"/>
      <c r="Q10" s="268"/>
      <c r="R10" s="270"/>
    </row>
    <row r="11" spans="1:108" ht="13.5" customHeight="1" thickBot="1" x14ac:dyDescent="0.4">
      <c r="G11" s="140"/>
      <c r="H11" s="412"/>
      <c r="J11" s="420" t="s">
        <v>938</v>
      </c>
      <c r="K11" s="421"/>
      <c r="L11" s="421"/>
      <c r="M11" s="421"/>
      <c r="N11" s="421"/>
      <c r="O11" s="421"/>
      <c r="P11" s="421"/>
      <c r="Q11" s="421"/>
      <c r="R11" s="422"/>
      <c r="W11" s="271"/>
      <c r="X11" s="272"/>
      <c r="Y11" s="272"/>
      <c r="Z11" s="272"/>
      <c r="AA11" s="272"/>
    </row>
    <row r="12" spans="1:108" ht="13.5" customHeight="1" thickBot="1" x14ac:dyDescent="0.4">
      <c r="G12" s="140"/>
      <c r="H12" s="412"/>
      <c r="J12" s="423" t="s">
        <v>939</v>
      </c>
      <c r="K12" s="424"/>
      <c r="L12" s="424"/>
      <c r="M12" s="424"/>
      <c r="N12" s="424"/>
      <c r="O12" s="424"/>
      <c r="P12" s="424"/>
      <c r="Q12" s="424"/>
      <c r="R12" s="425"/>
      <c r="W12" s="271"/>
      <c r="X12" s="272"/>
      <c r="Y12" s="272"/>
      <c r="Z12" s="272"/>
      <c r="AA12" s="272"/>
    </row>
    <row r="13" spans="1:108" ht="13.5" customHeight="1" thickBot="1" x14ac:dyDescent="0.4">
      <c r="G13" s="140"/>
      <c r="H13" s="412"/>
      <c r="J13" s="423" t="s">
        <v>940</v>
      </c>
      <c r="K13" s="424"/>
      <c r="L13" s="424"/>
      <c r="M13" s="424"/>
      <c r="N13" s="424"/>
      <c r="O13" s="424"/>
      <c r="P13" s="424"/>
      <c r="Q13" s="424"/>
      <c r="R13" s="425"/>
      <c r="W13" s="271"/>
      <c r="X13" s="272"/>
      <c r="Y13" s="272"/>
      <c r="Z13" s="272"/>
      <c r="AA13" s="272"/>
    </row>
    <row r="14" spans="1:108" ht="13.5" customHeight="1" thickBot="1" x14ac:dyDescent="0.4">
      <c r="G14" s="140"/>
      <c r="H14" s="412"/>
      <c r="J14" s="423" t="s">
        <v>941</v>
      </c>
      <c r="K14" s="424"/>
      <c r="L14" s="424"/>
      <c r="M14" s="424"/>
      <c r="N14" s="424"/>
      <c r="O14" s="424"/>
      <c r="P14" s="424"/>
      <c r="Q14" s="424"/>
      <c r="R14" s="425"/>
      <c r="W14" s="272"/>
      <c r="X14" s="272"/>
      <c r="Y14" s="272"/>
      <c r="Z14" s="272"/>
      <c r="AA14" s="272"/>
    </row>
    <row r="15" spans="1:108" ht="14.25" customHeight="1" thickBot="1" x14ac:dyDescent="0.4">
      <c r="G15" s="140"/>
      <c r="H15" s="412"/>
      <c r="J15" s="426" t="s">
        <v>942</v>
      </c>
      <c r="K15" s="427"/>
      <c r="L15" s="427"/>
      <c r="M15" s="427"/>
      <c r="N15" s="427"/>
      <c r="O15" s="427"/>
      <c r="P15" s="427"/>
      <c r="Q15" s="427"/>
      <c r="R15" s="428"/>
      <c r="W15" s="272"/>
      <c r="X15" s="272"/>
      <c r="Y15" s="272"/>
      <c r="Z15" s="272"/>
      <c r="AA15" s="272"/>
    </row>
    <row r="16" spans="1:108" ht="14.25" customHeight="1" thickTop="1" x14ac:dyDescent="0.35">
      <c r="G16" s="140"/>
      <c r="H16" s="412"/>
      <c r="J16" s="429" t="s">
        <v>943</v>
      </c>
      <c r="K16" s="430"/>
      <c r="L16" s="430"/>
      <c r="M16" s="430"/>
      <c r="N16" s="430"/>
      <c r="O16" s="430"/>
      <c r="P16" s="430"/>
      <c r="Q16" s="430"/>
      <c r="R16" s="431"/>
      <c r="W16" s="272"/>
      <c r="X16" s="272"/>
      <c r="Y16" s="272"/>
      <c r="Z16" s="272"/>
      <c r="AA16" s="272"/>
    </row>
    <row r="17" spans="7:27" ht="14.25" customHeight="1" x14ac:dyDescent="0.35">
      <c r="G17" s="140"/>
      <c r="H17" s="412"/>
      <c r="J17" s="432"/>
      <c r="K17" s="433"/>
      <c r="L17" s="433"/>
      <c r="M17" s="433"/>
      <c r="N17" s="433"/>
      <c r="O17" s="433"/>
      <c r="P17" s="433"/>
      <c r="Q17" s="433"/>
      <c r="R17" s="434"/>
      <c r="W17" s="272"/>
      <c r="X17" s="272"/>
      <c r="Y17" s="272"/>
      <c r="Z17" s="272"/>
      <c r="AA17" s="272"/>
    </row>
    <row r="18" spans="7:27" ht="14.25" customHeight="1" thickBot="1" x14ac:dyDescent="0.4">
      <c r="G18" s="140"/>
      <c r="H18" s="412"/>
      <c r="J18" s="435"/>
      <c r="K18" s="436"/>
      <c r="L18" s="436"/>
      <c r="M18" s="436"/>
      <c r="N18" s="436"/>
      <c r="O18" s="436"/>
      <c r="P18" s="436"/>
      <c r="Q18" s="436"/>
      <c r="R18" s="437"/>
      <c r="W18" s="272"/>
      <c r="X18" s="272"/>
      <c r="Y18" s="272"/>
      <c r="Z18" s="272"/>
      <c r="AA18" s="272"/>
    </row>
    <row r="19" spans="7:27" ht="24" customHeight="1" thickTop="1" thickBot="1" x14ac:dyDescent="0.4">
      <c r="G19" s="140"/>
      <c r="H19" s="412"/>
      <c r="J19" s="438">
        <v>118918</v>
      </c>
      <c r="K19" s="439"/>
      <c r="L19" s="439"/>
      <c r="M19" s="439"/>
      <c r="N19" s="439"/>
      <c r="O19" s="439"/>
      <c r="P19" s="439"/>
      <c r="Q19" s="439"/>
      <c r="R19" s="440"/>
      <c r="W19" s="272"/>
      <c r="X19" s="272"/>
      <c r="Y19" s="272"/>
      <c r="Z19" s="272"/>
      <c r="AA19" s="272"/>
    </row>
    <row r="20" spans="7:27" ht="14.25" customHeight="1" thickTop="1" x14ac:dyDescent="0.35">
      <c r="G20" s="140"/>
      <c r="H20" s="412"/>
      <c r="J20" s="273"/>
      <c r="K20" s="274"/>
      <c r="L20" s="275"/>
      <c r="M20" s="441" t="s">
        <v>944</v>
      </c>
      <c r="N20" s="442"/>
      <c r="O20" s="442"/>
      <c r="P20" s="442"/>
      <c r="Q20" s="442"/>
      <c r="R20" s="443"/>
      <c r="V20" s="276"/>
      <c r="W20" s="272"/>
      <c r="X20" s="272"/>
      <c r="Y20" s="272"/>
      <c r="Z20" s="272"/>
      <c r="AA20" s="272"/>
    </row>
    <row r="21" spans="7:27" ht="14.25" customHeight="1" x14ac:dyDescent="0.35">
      <c r="G21" s="140"/>
      <c r="H21" s="412"/>
      <c r="J21" s="277"/>
      <c r="M21" s="444"/>
      <c r="N21" s="445"/>
      <c r="O21" s="445"/>
      <c r="P21" s="445"/>
      <c r="Q21" s="445"/>
      <c r="R21" s="446"/>
      <c r="S21"/>
      <c r="V21" s="276"/>
      <c r="W21" s="272"/>
      <c r="X21" s="272"/>
      <c r="Y21" s="272"/>
      <c r="Z21" s="272"/>
      <c r="AA21" s="272"/>
    </row>
    <row r="22" spans="7:27" ht="14.25" customHeight="1" x14ac:dyDescent="0.35">
      <c r="G22" s="140"/>
      <c r="H22" s="412"/>
      <c r="J22" s="277"/>
      <c r="M22" s="444"/>
      <c r="N22" s="445"/>
      <c r="O22" s="445"/>
      <c r="P22" s="445"/>
      <c r="Q22" s="445"/>
      <c r="R22" s="446"/>
      <c r="S22"/>
      <c r="V22" s="276"/>
      <c r="W22" s="272"/>
      <c r="X22" s="272"/>
      <c r="Y22" s="272"/>
      <c r="Z22" s="272"/>
      <c r="AA22" s="272"/>
    </row>
    <row r="23" spans="7:27" ht="14.25" customHeight="1" x14ac:dyDescent="0.35">
      <c r="G23" s="140"/>
      <c r="H23" s="412"/>
      <c r="J23" s="277"/>
      <c r="M23" s="444"/>
      <c r="N23" s="445"/>
      <c r="O23" s="445"/>
      <c r="P23" s="445"/>
      <c r="Q23" s="445"/>
      <c r="R23" s="446"/>
      <c r="S23"/>
      <c r="V23" s="276"/>
      <c r="W23" s="272"/>
      <c r="X23" s="272"/>
      <c r="Y23" s="272"/>
      <c r="Z23" s="272"/>
      <c r="AA23" s="272"/>
    </row>
    <row r="24" spans="7:27" ht="14.25" customHeight="1" thickBot="1" x14ac:dyDescent="0.4">
      <c r="G24" s="140"/>
      <c r="H24" s="412"/>
      <c r="J24" s="279"/>
      <c r="K24" s="280"/>
      <c r="M24" s="447"/>
      <c r="N24" s="448"/>
      <c r="O24" s="448"/>
      <c r="P24" s="448"/>
      <c r="Q24" s="448"/>
      <c r="R24" s="449"/>
      <c r="S24"/>
      <c r="U24" s="272"/>
      <c r="V24" s="276"/>
      <c r="W24" s="272"/>
      <c r="X24" s="272"/>
      <c r="Y24" s="272"/>
      <c r="Z24" s="272"/>
      <c r="AA24" s="272"/>
    </row>
    <row r="25" spans="7:27" ht="14.25" customHeight="1" thickBot="1" x14ac:dyDescent="0.4">
      <c r="G25" s="140"/>
      <c r="H25" s="267"/>
      <c r="M25" s="278"/>
      <c r="N25" s="278"/>
      <c r="O25" s="278"/>
      <c r="P25" s="278"/>
      <c r="Q25" s="278"/>
      <c r="R25" s="278"/>
      <c r="S25"/>
      <c r="U25" s="272"/>
      <c r="V25" s="276"/>
      <c r="W25" s="272"/>
      <c r="X25" s="272"/>
      <c r="Y25" s="272"/>
      <c r="Z25" s="272"/>
      <c r="AA25" s="272"/>
    </row>
    <row r="26" spans="7:27" ht="14.25" customHeight="1" thickBot="1" x14ac:dyDescent="0.4">
      <c r="G26" s="140"/>
      <c r="H26" s="267"/>
      <c r="J26" s="390" t="s">
        <v>806</v>
      </c>
      <c r="K26" s="147" t="s">
        <v>807</v>
      </c>
      <c r="L26" s="147" t="s">
        <v>808</v>
      </c>
      <c r="M26" s="147" t="s">
        <v>809</v>
      </c>
      <c r="N26" s="147" t="s">
        <v>810</v>
      </c>
      <c r="O26" s="147" t="s">
        <v>811</v>
      </c>
      <c r="P26" s="278"/>
      <c r="Q26" s="278"/>
      <c r="R26" s="278"/>
      <c r="S26"/>
      <c r="U26" s="272"/>
      <c r="V26" s="276"/>
      <c r="W26" s="272"/>
      <c r="X26" s="272"/>
      <c r="Y26" s="272"/>
      <c r="Z26" s="272"/>
      <c r="AA26" s="272"/>
    </row>
    <row r="27" spans="7:27" ht="14.25" customHeight="1" x14ac:dyDescent="0.35">
      <c r="G27" s="140"/>
      <c r="H27" s="267"/>
      <c r="J27" s="390"/>
      <c r="K27" s="148" t="s">
        <v>945</v>
      </c>
      <c r="L27" s="148" t="s">
        <v>946</v>
      </c>
      <c r="M27" s="148" t="s">
        <v>817</v>
      </c>
      <c r="N27" s="148" t="s">
        <v>818</v>
      </c>
      <c r="O27" s="281" t="s">
        <v>819</v>
      </c>
      <c r="P27" s="278"/>
      <c r="Q27" s="278"/>
      <c r="R27" s="278"/>
      <c r="S27"/>
      <c r="U27" s="272"/>
      <c r="V27" s="276"/>
      <c r="W27" s="272"/>
      <c r="X27" s="272"/>
      <c r="Y27" s="272"/>
      <c r="Z27" s="272"/>
      <c r="AA27" s="272"/>
    </row>
    <row r="28" spans="7:27" ht="14.25" customHeight="1" x14ac:dyDescent="0.35">
      <c r="G28" s="140"/>
      <c r="H28" s="267"/>
      <c r="J28" s="390"/>
      <c r="K28" s="151" t="s">
        <v>947</v>
      </c>
      <c r="L28" s="151" t="s">
        <v>946</v>
      </c>
      <c r="M28" s="151" t="s">
        <v>822</v>
      </c>
      <c r="N28" s="151" t="s">
        <v>818</v>
      </c>
      <c r="O28" s="282" t="s">
        <v>819</v>
      </c>
      <c r="P28" s="278"/>
      <c r="Q28" s="278"/>
      <c r="R28" s="278"/>
      <c r="S28"/>
      <c r="U28" s="272"/>
      <c r="V28" s="276"/>
      <c r="W28" s="272"/>
      <c r="X28" s="272"/>
      <c r="Y28" s="272"/>
      <c r="Z28" s="272"/>
      <c r="AA28" s="272"/>
    </row>
    <row r="29" spans="7:27" ht="14.25" customHeight="1" x14ac:dyDescent="0.35">
      <c r="G29" s="140"/>
      <c r="H29" s="267"/>
      <c r="J29" s="390"/>
      <c r="K29" s="153" t="s">
        <v>948</v>
      </c>
      <c r="L29" s="153" t="s">
        <v>946</v>
      </c>
      <c r="M29" s="153" t="s">
        <v>826</v>
      </c>
      <c r="N29" s="153" t="s">
        <v>818</v>
      </c>
      <c r="O29" s="283" t="s">
        <v>819</v>
      </c>
      <c r="P29" s="278"/>
      <c r="Q29" s="278"/>
      <c r="R29" s="278"/>
      <c r="S29"/>
      <c r="U29" s="272"/>
      <c r="V29" s="276"/>
      <c r="W29" s="272"/>
      <c r="X29" s="272"/>
      <c r="Y29" s="272"/>
      <c r="Z29" s="272"/>
      <c r="AA29" s="272"/>
    </row>
    <row r="30" spans="7:27" ht="14.25" customHeight="1" x14ac:dyDescent="0.35">
      <c r="G30" s="140"/>
      <c r="H30" s="267"/>
      <c r="J30" s="390"/>
      <c r="K30" s="151" t="s">
        <v>949</v>
      </c>
      <c r="L30" s="151" t="s">
        <v>946</v>
      </c>
      <c r="M30" s="151" t="s">
        <v>829</v>
      </c>
      <c r="N30" s="151" t="s">
        <v>818</v>
      </c>
      <c r="O30" s="282" t="s">
        <v>819</v>
      </c>
      <c r="P30" s="278"/>
      <c r="Q30" s="278"/>
      <c r="R30" s="278"/>
      <c r="S30"/>
      <c r="U30" s="272"/>
      <c r="V30" s="276"/>
      <c r="W30" s="272"/>
      <c r="X30" s="272"/>
      <c r="Y30" s="272"/>
      <c r="Z30" s="272"/>
      <c r="AA30" s="272"/>
    </row>
    <row r="31" spans="7:27" ht="14.25" customHeight="1" x14ac:dyDescent="0.35">
      <c r="G31" s="140"/>
      <c r="H31" s="267"/>
      <c r="J31" s="390"/>
      <c r="K31" s="153" t="s">
        <v>950</v>
      </c>
      <c r="L31" s="153" t="s">
        <v>946</v>
      </c>
      <c r="M31" s="153" t="s">
        <v>832</v>
      </c>
      <c r="N31" s="153" t="s">
        <v>818</v>
      </c>
      <c r="O31" s="283" t="s">
        <v>819</v>
      </c>
      <c r="P31" s="278"/>
      <c r="Q31" s="278"/>
      <c r="R31" s="278"/>
      <c r="S31"/>
      <c r="U31" s="272"/>
      <c r="V31" s="276"/>
      <c r="W31" s="272"/>
      <c r="X31" s="272"/>
      <c r="Y31" s="272"/>
      <c r="Z31" s="272"/>
      <c r="AA31" s="272"/>
    </row>
    <row r="32" spans="7:27" ht="14.25" customHeight="1" x14ac:dyDescent="0.35">
      <c r="G32" s="140"/>
      <c r="H32" s="267"/>
      <c r="J32" s="390"/>
      <c r="K32" s="155" t="s">
        <v>951</v>
      </c>
      <c r="L32" s="155" t="s">
        <v>946</v>
      </c>
      <c r="M32" s="155" t="s">
        <v>835</v>
      </c>
      <c r="N32" s="155" t="s">
        <v>818</v>
      </c>
      <c r="O32" s="284" t="s">
        <v>819</v>
      </c>
      <c r="P32" s="278"/>
      <c r="Q32" s="278"/>
      <c r="R32" s="278"/>
      <c r="S32"/>
      <c r="U32" s="272"/>
      <c r="V32" s="276"/>
      <c r="W32" s="272"/>
      <c r="X32" s="272"/>
      <c r="Y32" s="272"/>
      <c r="Z32" s="272"/>
      <c r="AA32" s="272"/>
    </row>
    <row r="33" spans="6:27" ht="14.25" customHeight="1" x14ac:dyDescent="0.35">
      <c r="G33" s="140"/>
      <c r="H33" s="267"/>
      <c r="J33" s="390"/>
      <c r="K33" s="153" t="s">
        <v>952</v>
      </c>
      <c r="L33" s="153" t="s">
        <v>946</v>
      </c>
      <c r="M33" s="153" t="s">
        <v>838</v>
      </c>
      <c r="N33" s="153" t="s">
        <v>818</v>
      </c>
      <c r="O33" s="283" t="s">
        <v>819</v>
      </c>
      <c r="P33" s="278"/>
      <c r="Q33" s="278"/>
      <c r="R33" s="278"/>
      <c r="S33"/>
      <c r="U33" s="272"/>
      <c r="V33" s="276"/>
      <c r="W33" s="272"/>
      <c r="X33" s="272"/>
      <c r="Y33" s="272"/>
      <c r="Z33" s="272"/>
      <c r="AA33" s="272"/>
    </row>
    <row r="34" spans="6:27" ht="14.25" customHeight="1" x14ac:dyDescent="0.35">
      <c r="G34" s="140"/>
      <c r="H34" s="267"/>
      <c r="J34" s="390"/>
      <c r="K34" s="151" t="s">
        <v>953</v>
      </c>
      <c r="L34" s="151" t="s">
        <v>946</v>
      </c>
      <c r="M34" s="151" t="s">
        <v>842</v>
      </c>
      <c r="N34" s="151" t="s">
        <v>818</v>
      </c>
      <c r="O34" s="282" t="s">
        <v>819</v>
      </c>
      <c r="P34" s="278"/>
      <c r="Q34" s="278"/>
      <c r="R34" s="278"/>
      <c r="S34"/>
      <c r="U34" s="272"/>
      <c r="V34" s="276"/>
      <c r="W34" s="272"/>
      <c r="X34" s="272"/>
      <c r="Y34" s="272"/>
      <c r="Z34" s="272"/>
      <c r="AA34" s="272"/>
    </row>
    <row r="35" spans="6:27" ht="14.25" customHeight="1" x14ac:dyDescent="0.35">
      <c r="G35" s="140"/>
      <c r="H35" s="267"/>
      <c r="J35" s="390"/>
      <c r="K35" s="153" t="s">
        <v>954</v>
      </c>
      <c r="L35" s="153" t="s">
        <v>946</v>
      </c>
      <c r="M35" s="153" t="s">
        <v>846</v>
      </c>
      <c r="N35" s="153" t="s">
        <v>818</v>
      </c>
      <c r="O35" s="283" t="s">
        <v>819</v>
      </c>
      <c r="P35" s="278"/>
      <c r="Q35" s="278"/>
      <c r="R35" s="278"/>
      <c r="S35"/>
      <c r="U35" s="272"/>
      <c r="V35" s="276"/>
      <c r="W35" s="272"/>
      <c r="X35" s="272"/>
      <c r="Y35" s="272"/>
      <c r="Z35" s="272"/>
      <c r="AA35" s="272"/>
    </row>
    <row r="36" spans="6:27" ht="14.25" customHeight="1" thickBot="1" x14ac:dyDescent="0.4">
      <c r="G36" s="140"/>
      <c r="H36" s="267"/>
      <c r="J36" s="390"/>
      <c r="K36" s="157" t="s">
        <v>955</v>
      </c>
      <c r="L36" s="157" t="s">
        <v>946</v>
      </c>
      <c r="M36" s="157" t="s">
        <v>850</v>
      </c>
      <c r="N36" s="157" t="s">
        <v>818</v>
      </c>
      <c r="O36" s="285" t="s">
        <v>819</v>
      </c>
      <c r="P36" s="278"/>
      <c r="Q36" s="278"/>
      <c r="R36" s="278"/>
      <c r="S36"/>
      <c r="U36" s="272"/>
      <c r="V36" s="276"/>
      <c r="W36" s="272"/>
      <c r="X36" s="272"/>
      <c r="Y36" s="272"/>
      <c r="Z36" s="272"/>
      <c r="AA36" s="272"/>
    </row>
    <row r="37" spans="6:27" ht="14.25" customHeight="1" thickBot="1" x14ac:dyDescent="0.4">
      <c r="G37" s="140"/>
      <c r="H37"/>
      <c r="J37"/>
      <c r="K37"/>
      <c r="L37" s="286"/>
      <c r="M37"/>
      <c r="R37" s="276"/>
      <c r="S37" s="276"/>
      <c r="T37" s="276"/>
      <c r="U37" s="272"/>
      <c r="V37" s="276"/>
      <c r="W37" s="272"/>
      <c r="X37" s="272"/>
      <c r="Y37" s="272"/>
      <c r="Z37" s="272"/>
      <c r="AA37" s="272"/>
    </row>
    <row r="38" spans="6:27" ht="14.25" customHeight="1" x14ac:dyDescent="0.35">
      <c r="G38" s="140"/>
      <c r="H38" s="394" t="s">
        <v>854</v>
      </c>
      <c r="J38" s="396" t="s">
        <v>855</v>
      </c>
      <c r="K38" s="397"/>
      <c r="L38" s="397"/>
      <c r="M38" s="397"/>
      <c r="N38" s="397"/>
      <c r="O38" s="398"/>
      <c r="U38" s="272"/>
      <c r="W38" s="272"/>
      <c r="X38" s="272"/>
      <c r="Y38" s="272"/>
      <c r="Z38" s="272"/>
      <c r="AA38" s="272"/>
    </row>
    <row r="39" spans="6:27" ht="14.25" customHeight="1" thickBot="1" x14ac:dyDescent="0.4">
      <c r="G39" s="140"/>
      <c r="H39" s="395"/>
      <c r="J39" s="399" t="s">
        <v>857</v>
      </c>
      <c r="K39" s="400"/>
      <c r="L39" s="400"/>
      <c r="M39" s="400"/>
      <c r="N39" s="400"/>
      <c r="O39" s="287">
        <v>20</v>
      </c>
      <c r="P39" s="288"/>
      <c r="Q39" s="132" t="s">
        <v>853</v>
      </c>
      <c r="S39" s="159" t="s">
        <v>965</v>
      </c>
      <c r="U39" s="272"/>
    </row>
    <row r="40" spans="6:27" ht="14.25" customHeight="1" x14ac:dyDescent="0.35">
      <c r="G40" s="140"/>
      <c r="H40" s="395"/>
      <c r="J40" s="165" t="s">
        <v>858</v>
      </c>
      <c r="K40" s="166"/>
      <c r="L40" s="166"/>
      <c r="M40" s="166"/>
      <c r="N40" s="166"/>
      <c r="O40" s="167">
        <v>5</v>
      </c>
      <c r="Q40" s="132" t="s">
        <v>856</v>
      </c>
      <c r="S40" s="160">
        <v>20</v>
      </c>
      <c r="U40" s="272"/>
    </row>
    <row r="41" spans="6:27" ht="14.65" customHeight="1" thickBot="1" x14ac:dyDescent="0.3">
      <c r="F41" s="140"/>
      <c r="G41" s="140"/>
      <c r="H41" s="395"/>
      <c r="J41" s="289" t="s">
        <v>859</v>
      </c>
      <c r="K41" s="290"/>
      <c r="L41" s="290"/>
      <c r="M41" s="290"/>
      <c r="N41" s="290"/>
      <c r="O41" s="168">
        <v>0.02</v>
      </c>
      <c r="Z41" s="291"/>
      <c r="AA41" s="291"/>
    </row>
    <row r="42" spans="6:27" ht="15" customHeight="1" x14ac:dyDescent="0.3">
      <c r="F42" s="140"/>
      <c r="G42" s="140"/>
      <c r="H42" s="395"/>
      <c r="J42" s="292" t="s">
        <v>860</v>
      </c>
      <c r="K42" s="293"/>
      <c r="L42" s="293"/>
      <c r="M42" s="293"/>
      <c r="N42" s="293"/>
      <c r="O42" s="172">
        <v>1</v>
      </c>
    </row>
    <row r="43" spans="6:27" ht="15" customHeight="1" x14ac:dyDescent="0.35">
      <c r="G43" s="140"/>
      <c r="H43" s="395"/>
      <c r="J43" s="294" t="s">
        <v>172</v>
      </c>
      <c r="K43" s="295" t="s">
        <v>861</v>
      </c>
      <c r="L43" s="401" t="s">
        <v>862</v>
      </c>
      <c r="M43" s="404" t="s">
        <v>863</v>
      </c>
      <c r="O43"/>
    </row>
    <row r="44" spans="6:27" ht="15" customHeight="1" x14ac:dyDescent="0.35">
      <c r="G44" s="140"/>
      <c r="H44" s="395"/>
      <c r="J44" s="296" t="s">
        <v>864</v>
      </c>
      <c r="K44" s="142" t="s">
        <v>865</v>
      </c>
      <c r="L44" s="402"/>
      <c r="M44" s="405"/>
      <c r="O44"/>
    </row>
    <row r="45" spans="6:27" ht="15" customHeight="1" x14ac:dyDescent="0.35">
      <c r="G45" s="140"/>
      <c r="H45" s="395"/>
      <c r="J45" s="296"/>
      <c r="K45" s="142"/>
      <c r="L45" s="402"/>
      <c r="M45" s="405"/>
      <c r="O45"/>
    </row>
    <row r="46" spans="6:27" ht="15" customHeight="1" x14ac:dyDescent="0.35">
      <c r="G46" s="140"/>
      <c r="H46" s="395"/>
      <c r="J46" s="296"/>
      <c r="K46" s="142"/>
      <c r="L46" s="403"/>
      <c r="M46" s="406"/>
      <c r="O46"/>
    </row>
    <row r="47" spans="6:27" ht="14.25" customHeight="1" x14ac:dyDescent="0.25">
      <c r="G47" s="140"/>
      <c r="H47" s="395"/>
      <c r="J47" s="177">
        <v>0</v>
      </c>
      <c r="K47" s="178">
        <v>1</v>
      </c>
      <c r="L47" s="178">
        <v>0.8</v>
      </c>
      <c r="M47" s="297">
        <v>0.19999999999999996</v>
      </c>
      <c r="O47" s="182"/>
    </row>
    <row r="48" spans="6:27" ht="14.25" customHeight="1" x14ac:dyDescent="0.25">
      <c r="G48" s="140"/>
      <c r="H48" s="395"/>
      <c r="J48" s="180">
        <v>1</v>
      </c>
      <c r="K48" s="181">
        <v>0</v>
      </c>
      <c r="L48" s="181">
        <v>0.8</v>
      </c>
      <c r="M48" s="298">
        <v>0.19999999999999996</v>
      </c>
      <c r="O48" s="182"/>
    </row>
    <row r="49" spans="7:42" ht="14.25" customHeight="1" thickBot="1" x14ac:dyDescent="0.3">
      <c r="G49" s="140"/>
      <c r="H49" s="395"/>
      <c r="J49" s="183">
        <v>2</v>
      </c>
      <c r="K49" s="184">
        <v>0</v>
      </c>
      <c r="L49" s="184">
        <v>0.8</v>
      </c>
      <c r="M49" s="299">
        <v>0.19999999999999996</v>
      </c>
    </row>
    <row r="50" spans="7:42" ht="14.25" customHeight="1" x14ac:dyDescent="0.25">
      <c r="G50" s="140"/>
      <c r="H50" s="395"/>
      <c r="J50" s="300"/>
      <c r="K50" s="300"/>
      <c r="L50" s="300"/>
      <c r="M50" s="300"/>
      <c r="N50" s="182"/>
      <c r="O50" s="291"/>
    </row>
    <row r="51" spans="7:42" ht="14.25" customHeight="1" x14ac:dyDescent="0.25">
      <c r="G51" s="140"/>
      <c r="H51" s="395"/>
      <c r="M51" s="124">
        <v>2021</v>
      </c>
      <c r="N51" s="124">
        <v>2022</v>
      </c>
      <c r="O51" s="124">
        <v>2023</v>
      </c>
      <c r="P51" s="124">
        <v>2024</v>
      </c>
      <c r="Q51" s="124">
        <v>2025</v>
      </c>
      <c r="R51" s="124">
        <v>2026</v>
      </c>
      <c r="S51" s="124">
        <v>2027</v>
      </c>
      <c r="T51" s="124">
        <v>2028</v>
      </c>
      <c r="U51" s="124">
        <v>2029</v>
      </c>
      <c r="V51" s="124">
        <v>2030</v>
      </c>
      <c r="W51" s="124">
        <v>2031</v>
      </c>
      <c r="X51" s="124">
        <v>2032</v>
      </c>
      <c r="Y51" s="124">
        <v>2033</v>
      </c>
      <c r="Z51" s="124">
        <v>2034</v>
      </c>
      <c r="AA51" s="124">
        <v>2035</v>
      </c>
      <c r="AB51" s="124">
        <v>2036</v>
      </c>
      <c r="AC51" s="124">
        <v>2037</v>
      </c>
      <c r="AD51" s="124">
        <v>2038</v>
      </c>
      <c r="AE51" s="124">
        <v>2039</v>
      </c>
      <c r="AF51" s="124">
        <v>2040</v>
      </c>
      <c r="AG51" s="124">
        <v>2041</v>
      </c>
      <c r="AH51" s="124">
        <v>2042</v>
      </c>
      <c r="AI51" s="124">
        <v>2043</v>
      </c>
      <c r="AJ51" s="124">
        <v>2044</v>
      </c>
      <c r="AK51" s="124">
        <v>2045</v>
      </c>
      <c r="AL51" s="124">
        <v>2046</v>
      </c>
      <c r="AM51" s="124">
        <v>2047</v>
      </c>
      <c r="AN51" s="124">
        <v>2048</v>
      </c>
      <c r="AO51" s="124">
        <v>2049</v>
      </c>
      <c r="AP51" s="124">
        <v>2050</v>
      </c>
    </row>
    <row r="52" spans="7:42" ht="14.25" customHeight="1" x14ac:dyDescent="0.3">
      <c r="G52" s="140"/>
      <c r="H52" s="395"/>
      <c r="J52" s="390" t="s">
        <v>866</v>
      </c>
      <c r="K52" s="187" t="s">
        <v>867</v>
      </c>
      <c r="L52" s="187" t="s">
        <v>868</v>
      </c>
      <c r="M52" s="188">
        <v>2.7900000000000001E-2</v>
      </c>
      <c r="N52" s="188">
        <v>2.7199999999999998E-2</v>
      </c>
      <c r="O52" s="188">
        <v>2.53E-2</v>
      </c>
      <c r="P52" s="188">
        <v>2.5000000000000001E-2</v>
      </c>
      <c r="Q52" s="188">
        <v>2.5000000000000001E-2</v>
      </c>
      <c r="R52" s="188">
        <v>2.5000000000000001E-2</v>
      </c>
      <c r="S52" s="188">
        <v>2.5000000000000001E-2</v>
      </c>
      <c r="T52" s="188">
        <v>2.5000000000000001E-2</v>
      </c>
      <c r="U52" s="188">
        <v>2.5000000000000001E-2</v>
      </c>
      <c r="V52" s="188">
        <v>2.5000000000000001E-2</v>
      </c>
      <c r="W52" s="188">
        <v>2.5000000000000001E-2</v>
      </c>
      <c r="X52" s="188">
        <v>2.5000000000000001E-2</v>
      </c>
      <c r="Y52" s="188">
        <v>2.5000000000000001E-2</v>
      </c>
      <c r="Z52" s="188">
        <v>2.5000000000000001E-2</v>
      </c>
      <c r="AA52" s="188">
        <v>2.5000000000000001E-2</v>
      </c>
      <c r="AB52" s="188">
        <v>2.5000000000000001E-2</v>
      </c>
      <c r="AC52" s="188">
        <v>2.5000000000000001E-2</v>
      </c>
      <c r="AD52" s="188">
        <v>2.5000000000000001E-2</v>
      </c>
      <c r="AE52" s="188">
        <v>2.5000000000000001E-2</v>
      </c>
      <c r="AF52" s="188">
        <v>2.5000000000000001E-2</v>
      </c>
      <c r="AG52" s="188">
        <v>2.5000000000000001E-2</v>
      </c>
      <c r="AH52" s="188">
        <v>2.5000000000000001E-2</v>
      </c>
      <c r="AI52" s="188">
        <v>2.5000000000000001E-2</v>
      </c>
      <c r="AJ52" s="188">
        <v>2.5000000000000001E-2</v>
      </c>
      <c r="AK52" s="188">
        <v>2.5000000000000001E-2</v>
      </c>
      <c r="AL52" s="188">
        <v>2.5000000000000001E-2</v>
      </c>
      <c r="AM52" s="188">
        <v>2.5000000000000001E-2</v>
      </c>
      <c r="AN52" s="188">
        <v>2.5000000000000001E-2</v>
      </c>
      <c r="AO52" s="188">
        <v>2.5000000000000001E-2</v>
      </c>
      <c r="AP52" s="188">
        <v>2.5000000000000001E-2</v>
      </c>
    </row>
    <row r="53" spans="7:42" ht="14.25" customHeight="1" x14ac:dyDescent="0.3">
      <c r="G53" s="140"/>
      <c r="H53" s="395"/>
      <c r="J53" s="390"/>
      <c r="K53" s="187" t="s">
        <v>869</v>
      </c>
      <c r="L53" s="187" t="s">
        <v>870</v>
      </c>
      <c r="M53" s="188">
        <v>7.0000000000000007E-2</v>
      </c>
      <c r="N53" s="188">
        <v>7.0000000000000007E-2</v>
      </c>
      <c r="O53" s="188">
        <v>7.0000000000000007E-2</v>
      </c>
      <c r="P53" s="188">
        <v>7.0000000000000007E-2</v>
      </c>
      <c r="Q53" s="188">
        <v>7.0000000000000007E-2</v>
      </c>
      <c r="R53" s="188">
        <v>7.0000000000000007E-2</v>
      </c>
      <c r="S53" s="188">
        <v>7.0000000000000007E-2</v>
      </c>
      <c r="T53" s="188">
        <v>7.0000000000000007E-2</v>
      </c>
      <c r="U53" s="188">
        <v>7.0000000000000007E-2</v>
      </c>
      <c r="V53" s="188">
        <v>7.0000000000000007E-2</v>
      </c>
      <c r="W53" s="188">
        <v>7.0000000000000007E-2</v>
      </c>
      <c r="X53" s="188">
        <v>7.0000000000000007E-2</v>
      </c>
      <c r="Y53" s="188">
        <v>7.0000000000000007E-2</v>
      </c>
      <c r="Z53" s="188">
        <v>7.0000000000000007E-2</v>
      </c>
      <c r="AA53" s="188">
        <v>7.0000000000000007E-2</v>
      </c>
      <c r="AB53" s="188">
        <v>7.0000000000000007E-2</v>
      </c>
      <c r="AC53" s="188">
        <v>7.0000000000000007E-2</v>
      </c>
      <c r="AD53" s="188">
        <v>7.0000000000000007E-2</v>
      </c>
      <c r="AE53" s="188">
        <v>7.0000000000000007E-2</v>
      </c>
      <c r="AF53" s="188">
        <v>7.0000000000000007E-2</v>
      </c>
      <c r="AG53" s="188">
        <v>7.0000000000000007E-2</v>
      </c>
      <c r="AH53" s="188">
        <v>7.0000000000000007E-2</v>
      </c>
      <c r="AI53" s="188">
        <v>7.0000000000000007E-2</v>
      </c>
      <c r="AJ53" s="188">
        <v>7.0000000000000007E-2</v>
      </c>
      <c r="AK53" s="188">
        <v>7.0000000000000007E-2</v>
      </c>
      <c r="AL53" s="188">
        <v>7.0000000000000007E-2</v>
      </c>
      <c r="AM53" s="188">
        <v>7.0000000000000007E-2</v>
      </c>
      <c r="AN53" s="188">
        <v>7.0000000000000007E-2</v>
      </c>
      <c r="AO53" s="188">
        <v>7.0000000000000007E-2</v>
      </c>
      <c r="AP53" s="188">
        <v>7.0000000000000007E-2</v>
      </c>
    </row>
    <row r="54" spans="7:42" ht="14.25" customHeight="1" x14ac:dyDescent="0.3">
      <c r="G54" s="140"/>
      <c r="H54" s="395"/>
      <c r="J54" s="390"/>
      <c r="K54" s="187" t="s">
        <v>869</v>
      </c>
      <c r="L54" s="187" t="s">
        <v>871</v>
      </c>
      <c r="M54" s="188">
        <v>7.0000000000000007E-2</v>
      </c>
      <c r="N54" s="188">
        <v>7.0000000000000007E-2</v>
      </c>
      <c r="O54" s="188">
        <v>7.0000000000000007E-2</v>
      </c>
      <c r="P54" s="188">
        <v>7.0000000000000007E-2</v>
      </c>
      <c r="Q54" s="188">
        <v>7.0000000000000007E-2</v>
      </c>
      <c r="R54" s="188">
        <v>7.0000000000000007E-2</v>
      </c>
      <c r="S54" s="188">
        <v>7.0000000000000007E-2</v>
      </c>
      <c r="T54" s="188">
        <v>7.0000000000000007E-2</v>
      </c>
      <c r="U54" s="188">
        <v>7.0000000000000007E-2</v>
      </c>
      <c r="V54" s="188">
        <v>7.0000000000000007E-2</v>
      </c>
      <c r="W54" s="188">
        <v>7.0000000000000007E-2</v>
      </c>
      <c r="X54" s="188">
        <v>7.0000000000000007E-2</v>
      </c>
      <c r="Y54" s="188">
        <v>7.0000000000000007E-2</v>
      </c>
      <c r="Z54" s="188">
        <v>7.0000000000000007E-2</v>
      </c>
      <c r="AA54" s="188">
        <v>7.0000000000000007E-2</v>
      </c>
      <c r="AB54" s="188">
        <v>7.0000000000000007E-2</v>
      </c>
      <c r="AC54" s="188">
        <v>7.0000000000000007E-2</v>
      </c>
      <c r="AD54" s="188">
        <v>7.0000000000000007E-2</v>
      </c>
      <c r="AE54" s="188">
        <v>7.0000000000000007E-2</v>
      </c>
      <c r="AF54" s="188">
        <v>7.0000000000000007E-2</v>
      </c>
      <c r="AG54" s="188">
        <v>7.0000000000000007E-2</v>
      </c>
      <c r="AH54" s="188">
        <v>7.0000000000000007E-2</v>
      </c>
      <c r="AI54" s="188">
        <v>7.0000000000000007E-2</v>
      </c>
      <c r="AJ54" s="188">
        <v>7.0000000000000007E-2</v>
      </c>
      <c r="AK54" s="188">
        <v>7.0000000000000007E-2</v>
      </c>
      <c r="AL54" s="188">
        <v>7.0000000000000007E-2</v>
      </c>
      <c r="AM54" s="188">
        <v>7.0000000000000007E-2</v>
      </c>
      <c r="AN54" s="188">
        <v>7.0000000000000007E-2</v>
      </c>
      <c r="AO54" s="188">
        <v>7.0000000000000007E-2</v>
      </c>
      <c r="AP54" s="188">
        <v>7.0000000000000007E-2</v>
      </c>
    </row>
    <row r="55" spans="7:42" ht="14.25" customHeight="1" x14ac:dyDescent="0.3">
      <c r="G55" s="140"/>
      <c r="H55" s="395"/>
      <c r="J55" s="390"/>
      <c r="K55" s="187" t="s">
        <v>869</v>
      </c>
      <c r="L55" s="187" t="s">
        <v>872</v>
      </c>
      <c r="M55" s="188">
        <v>7.0000000000000007E-2</v>
      </c>
      <c r="N55" s="188">
        <v>7.0000000000000007E-2</v>
      </c>
      <c r="O55" s="188">
        <v>7.0000000000000007E-2</v>
      </c>
      <c r="P55" s="188">
        <v>7.0000000000000007E-2</v>
      </c>
      <c r="Q55" s="188">
        <v>7.0000000000000007E-2</v>
      </c>
      <c r="R55" s="188">
        <v>7.0000000000000007E-2</v>
      </c>
      <c r="S55" s="188">
        <v>7.0000000000000007E-2</v>
      </c>
      <c r="T55" s="188">
        <v>7.0000000000000007E-2</v>
      </c>
      <c r="U55" s="188">
        <v>7.0000000000000007E-2</v>
      </c>
      <c r="V55" s="188">
        <v>7.0000000000000007E-2</v>
      </c>
      <c r="W55" s="188">
        <v>7.0000000000000007E-2</v>
      </c>
      <c r="X55" s="188">
        <v>7.0000000000000007E-2</v>
      </c>
      <c r="Y55" s="188">
        <v>7.0000000000000007E-2</v>
      </c>
      <c r="Z55" s="188">
        <v>7.0000000000000007E-2</v>
      </c>
      <c r="AA55" s="188">
        <v>7.0000000000000007E-2</v>
      </c>
      <c r="AB55" s="188">
        <v>7.0000000000000007E-2</v>
      </c>
      <c r="AC55" s="188">
        <v>7.0000000000000007E-2</v>
      </c>
      <c r="AD55" s="188">
        <v>7.0000000000000007E-2</v>
      </c>
      <c r="AE55" s="188">
        <v>7.0000000000000007E-2</v>
      </c>
      <c r="AF55" s="188">
        <v>7.0000000000000007E-2</v>
      </c>
      <c r="AG55" s="188">
        <v>7.0000000000000007E-2</v>
      </c>
      <c r="AH55" s="188">
        <v>7.0000000000000007E-2</v>
      </c>
      <c r="AI55" s="188">
        <v>7.0000000000000007E-2</v>
      </c>
      <c r="AJ55" s="188">
        <v>7.0000000000000007E-2</v>
      </c>
      <c r="AK55" s="188">
        <v>7.0000000000000007E-2</v>
      </c>
      <c r="AL55" s="188">
        <v>7.0000000000000007E-2</v>
      </c>
      <c r="AM55" s="188">
        <v>7.0000000000000007E-2</v>
      </c>
      <c r="AN55" s="188">
        <v>7.0000000000000007E-2</v>
      </c>
      <c r="AO55" s="188">
        <v>7.0000000000000007E-2</v>
      </c>
      <c r="AP55" s="188">
        <v>7.0000000000000007E-2</v>
      </c>
    </row>
    <row r="56" spans="7:42" ht="14.25" customHeight="1" x14ac:dyDescent="0.35">
      <c r="G56" s="140"/>
      <c r="H56" s="395"/>
      <c r="J56" s="390"/>
      <c r="K56" s="187" t="s">
        <v>873</v>
      </c>
      <c r="L56" s="187" t="s">
        <v>870</v>
      </c>
      <c r="M56" s="189">
        <v>4.0957291565327347E-2</v>
      </c>
      <c r="N56" s="189">
        <v>4.1666666666666741E-2</v>
      </c>
      <c r="O56" s="189">
        <v>4.3596996001170396E-2</v>
      </c>
      <c r="P56" s="189">
        <v>4.3902439024390505E-2</v>
      </c>
      <c r="Q56" s="189">
        <v>4.3902439024390505E-2</v>
      </c>
      <c r="R56" s="189">
        <v>4.3902439024390505E-2</v>
      </c>
      <c r="S56" s="189">
        <v>4.3902439024390505E-2</v>
      </c>
      <c r="T56" s="189">
        <v>4.3902439024390505E-2</v>
      </c>
      <c r="U56" s="189">
        <v>4.3902439024390505E-2</v>
      </c>
      <c r="V56" s="189">
        <v>4.3902439024390505E-2</v>
      </c>
      <c r="W56" s="189">
        <v>4.3902439024390505E-2</v>
      </c>
      <c r="X56" s="189">
        <v>4.3902439024390505E-2</v>
      </c>
      <c r="Y56" s="189">
        <v>4.3902439024390505E-2</v>
      </c>
      <c r="Z56" s="189">
        <v>4.3902439024390505E-2</v>
      </c>
      <c r="AA56" s="189">
        <v>4.3902439024390505E-2</v>
      </c>
      <c r="AB56" s="189">
        <v>4.3902439024390505E-2</v>
      </c>
      <c r="AC56" s="189">
        <v>4.3902439024390505E-2</v>
      </c>
      <c r="AD56" s="189">
        <v>4.3902439024390505E-2</v>
      </c>
      <c r="AE56" s="189">
        <v>4.3902439024390505E-2</v>
      </c>
      <c r="AF56" s="189">
        <v>4.3902439024390505E-2</v>
      </c>
      <c r="AG56" s="189">
        <v>4.3902439024390505E-2</v>
      </c>
      <c r="AH56" s="189">
        <v>4.3902439024390505E-2</v>
      </c>
      <c r="AI56" s="189">
        <v>4.3902439024390505E-2</v>
      </c>
      <c r="AJ56" s="189">
        <v>4.3902439024390505E-2</v>
      </c>
      <c r="AK56" s="189">
        <v>4.3902439024390505E-2</v>
      </c>
      <c r="AL56" s="189">
        <v>4.3902439024390505E-2</v>
      </c>
      <c r="AM56" s="189">
        <v>4.3902439024390505E-2</v>
      </c>
      <c r="AN56" s="189">
        <v>4.3902439024390505E-2</v>
      </c>
      <c r="AO56" s="189">
        <v>4.3902439024390505E-2</v>
      </c>
      <c r="AP56" s="189">
        <v>4.3902439024390505E-2</v>
      </c>
    </row>
    <row r="57" spans="7:42" ht="14.25" customHeight="1" x14ac:dyDescent="0.35">
      <c r="G57" s="140"/>
      <c r="H57" s="395"/>
      <c r="J57" s="390"/>
      <c r="K57" s="187" t="s">
        <v>873</v>
      </c>
      <c r="L57" s="187" t="s">
        <v>871</v>
      </c>
      <c r="M57" s="189">
        <v>4.0957291565327347E-2</v>
      </c>
      <c r="N57" s="189">
        <v>4.1666666666666741E-2</v>
      </c>
      <c r="O57" s="189">
        <v>4.3596996001170396E-2</v>
      </c>
      <c r="P57" s="189">
        <v>4.3902439024390505E-2</v>
      </c>
      <c r="Q57" s="189">
        <v>4.3902439024390505E-2</v>
      </c>
      <c r="R57" s="189">
        <v>4.3902439024390505E-2</v>
      </c>
      <c r="S57" s="189">
        <v>4.3902439024390505E-2</v>
      </c>
      <c r="T57" s="189">
        <v>4.3902439024390505E-2</v>
      </c>
      <c r="U57" s="189">
        <v>4.3902439024390505E-2</v>
      </c>
      <c r="V57" s="189">
        <v>4.3902439024390505E-2</v>
      </c>
      <c r="W57" s="189">
        <v>4.3902439024390505E-2</v>
      </c>
      <c r="X57" s="189">
        <v>4.3902439024390505E-2</v>
      </c>
      <c r="Y57" s="189">
        <v>4.3902439024390505E-2</v>
      </c>
      <c r="Z57" s="189">
        <v>4.3902439024390505E-2</v>
      </c>
      <c r="AA57" s="189">
        <v>4.3902439024390505E-2</v>
      </c>
      <c r="AB57" s="189">
        <v>4.3902439024390505E-2</v>
      </c>
      <c r="AC57" s="189">
        <v>4.3902439024390505E-2</v>
      </c>
      <c r="AD57" s="189">
        <v>4.3902439024390505E-2</v>
      </c>
      <c r="AE57" s="189">
        <v>4.3902439024390505E-2</v>
      </c>
      <c r="AF57" s="189">
        <v>4.3902439024390505E-2</v>
      </c>
      <c r="AG57" s="189">
        <v>4.3902439024390505E-2</v>
      </c>
      <c r="AH57" s="189">
        <v>4.3902439024390505E-2</v>
      </c>
      <c r="AI57" s="189">
        <v>4.3902439024390505E-2</v>
      </c>
      <c r="AJ57" s="189">
        <v>4.3902439024390505E-2</v>
      </c>
      <c r="AK57" s="189">
        <v>4.3902439024390505E-2</v>
      </c>
      <c r="AL57" s="189">
        <v>4.3902439024390505E-2</v>
      </c>
      <c r="AM57" s="189">
        <v>4.3902439024390505E-2</v>
      </c>
      <c r="AN57" s="189">
        <v>4.3902439024390505E-2</v>
      </c>
      <c r="AO57" s="189">
        <v>4.3902439024390505E-2</v>
      </c>
      <c r="AP57" s="189">
        <v>4.3902439024390505E-2</v>
      </c>
    </row>
    <row r="58" spans="7:42" ht="14.25" customHeight="1" x14ac:dyDescent="0.35">
      <c r="G58" s="140"/>
      <c r="H58" s="395"/>
      <c r="J58" s="390"/>
      <c r="K58" s="187" t="s">
        <v>873</v>
      </c>
      <c r="L58" s="187" t="s">
        <v>872</v>
      </c>
      <c r="M58" s="189">
        <v>4.0957291565327347E-2</v>
      </c>
      <c r="N58" s="189">
        <v>4.1666666666666741E-2</v>
      </c>
      <c r="O58" s="189">
        <v>4.3596996001170396E-2</v>
      </c>
      <c r="P58" s="189">
        <v>4.3902439024390505E-2</v>
      </c>
      <c r="Q58" s="189">
        <v>4.3902439024390505E-2</v>
      </c>
      <c r="R58" s="189">
        <v>4.3902439024390505E-2</v>
      </c>
      <c r="S58" s="189">
        <v>4.3902439024390505E-2</v>
      </c>
      <c r="T58" s="189">
        <v>4.3902439024390505E-2</v>
      </c>
      <c r="U58" s="189">
        <v>4.3902439024390505E-2</v>
      </c>
      <c r="V58" s="189">
        <v>4.3902439024390505E-2</v>
      </c>
      <c r="W58" s="189">
        <v>4.3902439024390505E-2</v>
      </c>
      <c r="X58" s="189">
        <v>4.3902439024390505E-2</v>
      </c>
      <c r="Y58" s="189">
        <v>4.3902439024390505E-2</v>
      </c>
      <c r="Z58" s="189">
        <v>4.3902439024390505E-2</v>
      </c>
      <c r="AA58" s="189">
        <v>4.3902439024390505E-2</v>
      </c>
      <c r="AB58" s="189">
        <v>4.3902439024390505E-2</v>
      </c>
      <c r="AC58" s="189">
        <v>4.3902439024390505E-2</v>
      </c>
      <c r="AD58" s="189">
        <v>4.3902439024390505E-2</v>
      </c>
      <c r="AE58" s="189">
        <v>4.3902439024390505E-2</v>
      </c>
      <c r="AF58" s="189">
        <v>4.3902439024390505E-2</v>
      </c>
      <c r="AG58" s="189">
        <v>4.3902439024390505E-2</v>
      </c>
      <c r="AH58" s="189">
        <v>4.3902439024390505E-2</v>
      </c>
      <c r="AI58" s="189">
        <v>4.3902439024390505E-2</v>
      </c>
      <c r="AJ58" s="189">
        <v>4.3902439024390505E-2</v>
      </c>
      <c r="AK58" s="189">
        <v>4.3902439024390505E-2</v>
      </c>
      <c r="AL58" s="189">
        <v>4.3902439024390505E-2</v>
      </c>
      <c r="AM58" s="189">
        <v>4.3902439024390505E-2</v>
      </c>
      <c r="AN58" s="189">
        <v>4.3902439024390505E-2</v>
      </c>
      <c r="AO58" s="189">
        <v>4.3902439024390505E-2</v>
      </c>
      <c r="AP58" s="189">
        <v>4.3902439024390505E-2</v>
      </c>
    </row>
    <row r="59" spans="7:42" ht="14.25" customHeight="1" x14ac:dyDescent="0.3">
      <c r="G59" s="140"/>
      <c r="H59" s="395"/>
      <c r="J59" s="390"/>
      <c r="K59" s="187" t="s">
        <v>874</v>
      </c>
      <c r="L59" s="187" t="s">
        <v>868</v>
      </c>
      <c r="M59" s="188">
        <v>6.5000000000000002E-2</v>
      </c>
      <c r="N59" s="188">
        <v>6.5000000000000002E-2</v>
      </c>
      <c r="O59" s="188">
        <v>6.5000000000000002E-2</v>
      </c>
      <c r="P59" s="188">
        <v>6.5000000000000002E-2</v>
      </c>
      <c r="Q59" s="188">
        <v>6.5000000000000002E-2</v>
      </c>
      <c r="R59" s="188">
        <v>6.5000000000000002E-2</v>
      </c>
      <c r="S59" s="188">
        <v>6.5000000000000002E-2</v>
      </c>
      <c r="T59" s="188">
        <v>6.5000000000000002E-2</v>
      </c>
      <c r="U59" s="188">
        <v>6.5000000000000002E-2</v>
      </c>
      <c r="V59" s="188">
        <v>6.5000000000000002E-2</v>
      </c>
      <c r="W59" s="188">
        <v>6.5000000000000002E-2</v>
      </c>
      <c r="X59" s="188">
        <v>6.5000000000000002E-2</v>
      </c>
      <c r="Y59" s="188">
        <v>6.5000000000000002E-2</v>
      </c>
      <c r="Z59" s="188">
        <v>6.5000000000000002E-2</v>
      </c>
      <c r="AA59" s="188">
        <v>6.5000000000000002E-2</v>
      </c>
      <c r="AB59" s="188">
        <v>6.5000000000000002E-2</v>
      </c>
      <c r="AC59" s="188">
        <v>6.5000000000000002E-2</v>
      </c>
      <c r="AD59" s="188">
        <v>6.5000000000000002E-2</v>
      </c>
      <c r="AE59" s="188">
        <v>6.5000000000000002E-2</v>
      </c>
      <c r="AF59" s="188">
        <v>6.5000000000000002E-2</v>
      </c>
      <c r="AG59" s="188">
        <v>6.5000000000000002E-2</v>
      </c>
      <c r="AH59" s="188">
        <v>6.5000000000000002E-2</v>
      </c>
      <c r="AI59" s="188">
        <v>6.5000000000000002E-2</v>
      </c>
      <c r="AJ59" s="188">
        <v>6.5000000000000002E-2</v>
      </c>
      <c r="AK59" s="188">
        <v>6.5000000000000002E-2</v>
      </c>
      <c r="AL59" s="188">
        <v>6.5000000000000002E-2</v>
      </c>
      <c r="AM59" s="188">
        <v>6.5000000000000002E-2</v>
      </c>
      <c r="AN59" s="188">
        <v>6.5000000000000002E-2</v>
      </c>
      <c r="AO59" s="188">
        <v>6.5000000000000002E-2</v>
      </c>
      <c r="AP59" s="188">
        <v>6.5000000000000002E-2</v>
      </c>
    </row>
    <row r="60" spans="7:42" ht="14.25" customHeight="1" x14ac:dyDescent="0.3">
      <c r="G60" s="140"/>
      <c r="H60" s="395"/>
      <c r="J60" s="390"/>
      <c r="K60" s="187" t="s">
        <v>875</v>
      </c>
      <c r="L60" s="187" t="s">
        <v>870</v>
      </c>
      <c r="M60" s="188">
        <v>8.7999999999999995E-2</v>
      </c>
      <c r="N60" s="188">
        <v>8.7999999999999995E-2</v>
      </c>
      <c r="O60" s="188">
        <v>8.7999999999999995E-2</v>
      </c>
      <c r="P60" s="188">
        <v>8.7999999999999995E-2</v>
      </c>
      <c r="Q60" s="188">
        <v>8.7999999999999995E-2</v>
      </c>
      <c r="R60" s="188">
        <v>8.7999999999999995E-2</v>
      </c>
      <c r="S60" s="188">
        <v>8.7999999999999995E-2</v>
      </c>
      <c r="T60" s="188">
        <v>8.7999999999999995E-2</v>
      </c>
      <c r="U60" s="188">
        <v>8.7999999999999995E-2</v>
      </c>
      <c r="V60" s="188">
        <v>8.7999999999999995E-2</v>
      </c>
      <c r="W60" s="188">
        <v>8.7999999999999995E-2</v>
      </c>
      <c r="X60" s="188">
        <v>8.7999999999999995E-2</v>
      </c>
      <c r="Y60" s="188">
        <v>8.7999999999999995E-2</v>
      </c>
      <c r="Z60" s="188">
        <v>8.7999999999999995E-2</v>
      </c>
      <c r="AA60" s="188">
        <v>8.7999999999999995E-2</v>
      </c>
      <c r="AB60" s="188">
        <v>8.7999999999999995E-2</v>
      </c>
      <c r="AC60" s="188">
        <v>8.7999999999999995E-2</v>
      </c>
      <c r="AD60" s="188">
        <v>8.7999999999999995E-2</v>
      </c>
      <c r="AE60" s="188">
        <v>8.7999999999999995E-2</v>
      </c>
      <c r="AF60" s="188">
        <v>8.7999999999999995E-2</v>
      </c>
      <c r="AG60" s="188">
        <v>8.7999999999999995E-2</v>
      </c>
      <c r="AH60" s="188">
        <v>8.7999999999999995E-2</v>
      </c>
      <c r="AI60" s="188">
        <v>8.7999999999999995E-2</v>
      </c>
      <c r="AJ60" s="188">
        <v>8.7999999999999995E-2</v>
      </c>
      <c r="AK60" s="188">
        <v>8.7999999999999995E-2</v>
      </c>
      <c r="AL60" s="188">
        <v>8.7999999999999995E-2</v>
      </c>
      <c r="AM60" s="188">
        <v>8.7999999999999995E-2</v>
      </c>
      <c r="AN60" s="188">
        <v>8.7999999999999995E-2</v>
      </c>
      <c r="AO60" s="188">
        <v>8.7999999999999995E-2</v>
      </c>
      <c r="AP60" s="188">
        <v>8.7999999999999995E-2</v>
      </c>
    </row>
    <row r="61" spans="7:42" ht="14.25" customHeight="1" x14ac:dyDescent="0.3">
      <c r="G61" s="140"/>
      <c r="H61" s="395"/>
      <c r="J61" s="390"/>
      <c r="K61" s="187" t="s">
        <v>875</v>
      </c>
      <c r="L61" s="187" t="s">
        <v>871</v>
      </c>
      <c r="M61" s="188">
        <v>8.7999999999999995E-2</v>
      </c>
      <c r="N61" s="188">
        <v>8.7999999999999995E-2</v>
      </c>
      <c r="O61" s="188">
        <v>8.7999999999999995E-2</v>
      </c>
      <c r="P61" s="188">
        <v>8.7999999999999995E-2</v>
      </c>
      <c r="Q61" s="188">
        <v>8.7999999999999995E-2</v>
      </c>
      <c r="R61" s="188">
        <v>8.7999999999999995E-2</v>
      </c>
      <c r="S61" s="188">
        <v>8.7999999999999995E-2</v>
      </c>
      <c r="T61" s="188">
        <v>8.7999999999999995E-2</v>
      </c>
      <c r="U61" s="188">
        <v>8.7999999999999995E-2</v>
      </c>
      <c r="V61" s="188">
        <v>8.7999999999999995E-2</v>
      </c>
      <c r="W61" s="188">
        <v>8.7999999999999995E-2</v>
      </c>
      <c r="X61" s="188">
        <v>8.7999999999999995E-2</v>
      </c>
      <c r="Y61" s="188">
        <v>8.7999999999999995E-2</v>
      </c>
      <c r="Z61" s="188">
        <v>8.7999999999999995E-2</v>
      </c>
      <c r="AA61" s="188">
        <v>8.7999999999999995E-2</v>
      </c>
      <c r="AB61" s="188">
        <v>8.7999999999999995E-2</v>
      </c>
      <c r="AC61" s="188">
        <v>8.7999999999999995E-2</v>
      </c>
      <c r="AD61" s="188">
        <v>8.7999999999999995E-2</v>
      </c>
      <c r="AE61" s="188">
        <v>8.7999999999999995E-2</v>
      </c>
      <c r="AF61" s="188">
        <v>8.7999999999999995E-2</v>
      </c>
      <c r="AG61" s="188">
        <v>8.7999999999999995E-2</v>
      </c>
      <c r="AH61" s="188">
        <v>8.7999999999999995E-2</v>
      </c>
      <c r="AI61" s="188">
        <v>8.7999999999999995E-2</v>
      </c>
      <c r="AJ61" s="188">
        <v>8.7999999999999995E-2</v>
      </c>
      <c r="AK61" s="188">
        <v>8.7999999999999995E-2</v>
      </c>
      <c r="AL61" s="188">
        <v>8.7999999999999995E-2</v>
      </c>
      <c r="AM61" s="188">
        <v>8.7999999999999995E-2</v>
      </c>
      <c r="AN61" s="188">
        <v>8.7999999999999995E-2</v>
      </c>
      <c r="AO61" s="188">
        <v>8.7999999999999995E-2</v>
      </c>
      <c r="AP61" s="188">
        <v>8.7999999999999995E-2</v>
      </c>
    </row>
    <row r="62" spans="7:42" ht="14.25" customHeight="1" x14ac:dyDescent="0.3">
      <c r="G62" s="140"/>
      <c r="H62" s="395"/>
      <c r="J62" s="390"/>
      <c r="K62" s="187" t="s">
        <v>875</v>
      </c>
      <c r="L62" s="187" t="s">
        <v>872</v>
      </c>
      <c r="M62" s="188">
        <v>8.7999999999999995E-2</v>
      </c>
      <c r="N62" s="188">
        <v>8.7999999999999995E-2</v>
      </c>
      <c r="O62" s="188">
        <v>8.7999999999999995E-2</v>
      </c>
      <c r="P62" s="188">
        <v>8.7999999999999995E-2</v>
      </c>
      <c r="Q62" s="188">
        <v>8.7999999999999995E-2</v>
      </c>
      <c r="R62" s="188">
        <v>8.7999999999999995E-2</v>
      </c>
      <c r="S62" s="188">
        <v>8.7999999999999995E-2</v>
      </c>
      <c r="T62" s="188">
        <v>8.7999999999999995E-2</v>
      </c>
      <c r="U62" s="188">
        <v>8.7999999999999995E-2</v>
      </c>
      <c r="V62" s="188">
        <v>8.7999999999999995E-2</v>
      </c>
      <c r="W62" s="188">
        <v>8.7999999999999995E-2</v>
      </c>
      <c r="X62" s="188">
        <v>8.7999999999999995E-2</v>
      </c>
      <c r="Y62" s="188">
        <v>8.7999999999999995E-2</v>
      </c>
      <c r="Z62" s="188">
        <v>8.7999999999999995E-2</v>
      </c>
      <c r="AA62" s="188">
        <v>8.7999999999999995E-2</v>
      </c>
      <c r="AB62" s="188">
        <v>8.7999999999999995E-2</v>
      </c>
      <c r="AC62" s="188">
        <v>8.7999999999999995E-2</v>
      </c>
      <c r="AD62" s="188">
        <v>8.7999999999999995E-2</v>
      </c>
      <c r="AE62" s="188">
        <v>8.7999999999999995E-2</v>
      </c>
      <c r="AF62" s="188">
        <v>8.7999999999999995E-2</v>
      </c>
      <c r="AG62" s="188">
        <v>8.7999999999999995E-2</v>
      </c>
      <c r="AH62" s="188">
        <v>8.7999999999999995E-2</v>
      </c>
      <c r="AI62" s="188">
        <v>8.7999999999999995E-2</v>
      </c>
      <c r="AJ62" s="188">
        <v>8.7999999999999995E-2</v>
      </c>
      <c r="AK62" s="188">
        <v>8.7999999999999995E-2</v>
      </c>
      <c r="AL62" s="188">
        <v>8.7999999999999995E-2</v>
      </c>
      <c r="AM62" s="188">
        <v>8.7999999999999995E-2</v>
      </c>
      <c r="AN62" s="188">
        <v>8.7999999999999995E-2</v>
      </c>
      <c r="AO62" s="188">
        <v>8.7999999999999995E-2</v>
      </c>
      <c r="AP62" s="188">
        <v>8.7999999999999995E-2</v>
      </c>
    </row>
    <row r="63" spans="7:42" ht="14.25" customHeight="1" x14ac:dyDescent="0.35">
      <c r="G63" s="140"/>
      <c r="H63" s="395"/>
      <c r="J63" s="390"/>
      <c r="K63" s="187" t="s">
        <v>876</v>
      </c>
      <c r="L63" s="187" t="s">
        <v>870</v>
      </c>
      <c r="M63" s="189">
        <v>5.8468722638389092E-2</v>
      </c>
      <c r="N63" s="189">
        <v>5.9190031152648093E-2</v>
      </c>
      <c r="O63" s="189">
        <v>6.1152833317077882E-2</v>
      </c>
      <c r="P63" s="189">
        <v>6.1463414634146618E-2</v>
      </c>
      <c r="Q63" s="189">
        <v>6.1463414634146618E-2</v>
      </c>
      <c r="R63" s="189">
        <v>6.1463414634146618E-2</v>
      </c>
      <c r="S63" s="189">
        <v>6.1463414634146618E-2</v>
      </c>
      <c r="T63" s="189">
        <v>6.1463414634146618E-2</v>
      </c>
      <c r="U63" s="189">
        <v>6.1463414634146618E-2</v>
      </c>
      <c r="V63" s="189">
        <v>6.1463414634146618E-2</v>
      </c>
      <c r="W63" s="189">
        <v>6.1463414634146618E-2</v>
      </c>
      <c r="X63" s="189">
        <v>6.1463414634146618E-2</v>
      </c>
      <c r="Y63" s="189">
        <v>6.1463414634146618E-2</v>
      </c>
      <c r="Z63" s="189">
        <v>6.1463414634146618E-2</v>
      </c>
      <c r="AA63" s="189">
        <v>6.1463414634146618E-2</v>
      </c>
      <c r="AB63" s="189">
        <v>6.1463414634146618E-2</v>
      </c>
      <c r="AC63" s="189">
        <v>6.1463414634146618E-2</v>
      </c>
      <c r="AD63" s="189">
        <v>6.1463414634146618E-2</v>
      </c>
      <c r="AE63" s="189">
        <v>6.1463414634146618E-2</v>
      </c>
      <c r="AF63" s="189">
        <v>6.1463414634146618E-2</v>
      </c>
      <c r="AG63" s="189">
        <v>6.1463414634146618E-2</v>
      </c>
      <c r="AH63" s="189">
        <v>6.1463414634146618E-2</v>
      </c>
      <c r="AI63" s="189">
        <v>6.1463414634146618E-2</v>
      </c>
      <c r="AJ63" s="189">
        <v>6.1463414634146618E-2</v>
      </c>
      <c r="AK63" s="189">
        <v>6.1463414634146618E-2</v>
      </c>
      <c r="AL63" s="189">
        <v>6.1463414634146618E-2</v>
      </c>
      <c r="AM63" s="189">
        <v>6.1463414634146618E-2</v>
      </c>
      <c r="AN63" s="189">
        <v>6.1463414634146618E-2</v>
      </c>
      <c r="AO63" s="189">
        <v>6.1463414634146618E-2</v>
      </c>
      <c r="AP63" s="189">
        <v>6.1463414634146618E-2</v>
      </c>
    </row>
    <row r="64" spans="7:42" ht="14.25" customHeight="1" x14ac:dyDescent="0.35">
      <c r="G64" s="140"/>
      <c r="H64" s="395"/>
      <c r="J64" s="390"/>
      <c r="K64" s="187" t="s">
        <v>876</v>
      </c>
      <c r="L64" s="187" t="s">
        <v>871</v>
      </c>
      <c r="M64" s="189">
        <v>5.8468722638389092E-2</v>
      </c>
      <c r="N64" s="189">
        <v>5.9190031152648093E-2</v>
      </c>
      <c r="O64" s="189">
        <v>6.1152833317077882E-2</v>
      </c>
      <c r="P64" s="189">
        <v>6.1463414634146618E-2</v>
      </c>
      <c r="Q64" s="189">
        <v>6.1463414634146618E-2</v>
      </c>
      <c r="R64" s="189">
        <v>6.1463414634146618E-2</v>
      </c>
      <c r="S64" s="189">
        <v>6.1463414634146618E-2</v>
      </c>
      <c r="T64" s="189">
        <v>6.1463414634146618E-2</v>
      </c>
      <c r="U64" s="189">
        <v>6.1463414634146618E-2</v>
      </c>
      <c r="V64" s="189">
        <v>6.1463414634146618E-2</v>
      </c>
      <c r="W64" s="189">
        <v>6.1463414634146618E-2</v>
      </c>
      <c r="X64" s="189">
        <v>6.1463414634146618E-2</v>
      </c>
      <c r="Y64" s="189">
        <v>6.1463414634146618E-2</v>
      </c>
      <c r="Z64" s="189">
        <v>6.1463414634146618E-2</v>
      </c>
      <c r="AA64" s="189">
        <v>6.1463414634146618E-2</v>
      </c>
      <c r="AB64" s="189">
        <v>6.1463414634146618E-2</v>
      </c>
      <c r="AC64" s="189">
        <v>6.1463414634146618E-2</v>
      </c>
      <c r="AD64" s="189">
        <v>6.1463414634146618E-2</v>
      </c>
      <c r="AE64" s="189">
        <v>6.1463414634146618E-2</v>
      </c>
      <c r="AF64" s="189">
        <v>6.1463414634146618E-2</v>
      </c>
      <c r="AG64" s="189">
        <v>6.1463414634146618E-2</v>
      </c>
      <c r="AH64" s="189">
        <v>6.1463414634146618E-2</v>
      </c>
      <c r="AI64" s="189">
        <v>6.1463414634146618E-2</v>
      </c>
      <c r="AJ64" s="189">
        <v>6.1463414634146618E-2</v>
      </c>
      <c r="AK64" s="189">
        <v>6.1463414634146618E-2</v>
      </c>
      <c r="AL64" s="189">
        <v>6.1463414634146618E-2</v>
      </c>
      <c r="AM64" s="189">
        <v>6.1463414634146618E-2</v>
      </c>
      <c r="AN64" s="189">
        <v>6.1463414634146618E-2</v>
      </c>
      <c r="AO64" s="189">
        <v>6.1463414634146618E-2</v>
      </c>
      <c r="AP64" s="189">
        <v>6.1463414634146618E-2</v>
      </c>
    </row>
    <row r="65" spans="7:42" ht="14.25" customHeight="1" x14ac:dyDescent="0.35">
      <c r="G65" s="140"/>
      <c r="H65" s="395"/>
      <c r="J65" s="390"/>
      <c r="K65" s="187" t="s">
        <v>876</v>
      </c>
      <c r="L65" s="187" t="s">
        <v>872</v>
      </c>
      <c r="M65" s="189">
        <v>5.8468722638389092E-2</v>
      </c>
      <c r="N65" s="189">
        <v>5.9190031152648093E-2</v>
      </c>
      <c r="O65" s="189">
        <v>6.1152833317077882E-2</v>
      </c>
      <c r="P65" s="189">
        <v>6.1463414634146618E-2</v>
      </c>
      <c r="Q65" s="189">
        <v>6.1463414634146618E-2</v>
      </c>
      <c r="R65" s="189">
        <v>6.1463414634146618E-2</v>
      </c>
      <c r="S65" s="189">
        <v>6.1463414634146618E-2</v>
      </c>
      <c r="T65" s="189">
        <v>6.1463414634146618E-2</v>
      </c>
      <c r="U65" s="189">
        <v>6.1463414634146618E-2</v>
      </c>
      <c r="V65" s="189">
        <v>6.1463414634146618E-2</v>
      </c>
      <c r="W65" s="189">
        <v>6.1463414634146618E-2</v>
      </c>
      <c r="X65" s="189">
        <v>6.1463414634146618E-2</v>
      </c>
      <c r="Y65" s="189">
        <v>6.1463414634146618E-2</v>
      </c>
      <c r="Z65" s="189">
        <v>6.1463414634146618E-2</v>
      </c>
      <c r="AA65" s="189">
        <v>6.1463414634146618E-2</v>
      </c>
      <c r="AB65" s="189">
        <v>6.1463414634146618E-2</v>
      </c>
      <c r="AC65" s="189">
        <v>6.1463414634146618E-2</v>
      </c>
      <c r="AD65" s="189">
        <v>6.1463414634146618E-2</v>
      </c>
      <c r="AE65" s="189">
        <v>6.1463414634146618E-2</v>
      </c>
      <c r="AF65" s="189">
        <v>6.1463414634146618E-2</v>
      </c>
      <c r="AG65" s="189">
        <v>6.1463414634146618E-2</v>
      </c>
      <c r="AH65" s="189">
        <v>6.1463414634146618E-2</v>
      </c>
      <c r="AI65" s="189">
        <v>6.1463414634146618E-2</v>
      </c>
      <c r="AJ65" s="189">
        <v>6.1463414634146618E-2</v>
      </c>
      <c r="AK65" s="189">
        <v>6.1463414634146618E-2</v>
      </c>
      <c r="AL65" s="189">
        <v>6.1463414634146618E-2</v>
      </c>
      <c r="AM65" s="189">
        <v>6.1463414634146618E-2</v>
      </c>
      <c r="AN65" s="189">
        <v>6.1463414634146618E-2</v>
      </c>
      <c r="AO65" s="189">
        <v>6.1463414634146618E-2</v>
      </c>
      <c r="AP65" s="189">
        <v>6.1463414634146618E-2</v>
      </c>
    </row>
    <row r="66" spans="7:42" ht="14.25" customHeight="1" x14ac:dyDescent="0.3">
      <c r="G66" s="140"/>
      <c r="H66" s="395"/>
      <c r="J66" s="390"/>
      <c r="K66" s="187" t="s">
        <v>877</v>
      </c>
      <c r="L66" s="187" t="s">
        <v>870</v>
      </c>
      <c r="M66" s="188">
        <v>0.51099066404891103</v>
      </c>
      <c r="N66" s="188">
        <v>0.51089196296096395</v>
      </c>
      <c r="O66" s="188">
        <v>0.51294805641519803</v>
      </c>
      <c r="P66" s="188">
        <v>0.505944263836413</v>
      </c>
      <c r="Q66" s="188">
        <v>0.49857179985181399</v>
      </c>
      <c r="R66" s="188">
        <v>0.49078735044028998</v>
      </c>
      <c r="S66" s="188">
        <v>0.48255537981256202</v>
      </c>
      <c r="T66" s="188">
        <v>0.47383614486872999</v>
      </c>
      <c r="U66" s="188">
        <v>0.46458505350628498</v>
      </c>
      <c r="V66" s="188">
        <v>0.45475190179369002</v>
      </c>
      <c r="W66" s="188">
        <v>0.44427996246185703</v>
      </c>
      <c r="X66" s="188">
        <v>0.433104889769868</v>
      </c>
      <c r="Y66" s="188">
        <v>0.42115339608776597</v>
      </c>
      <c r="Z66" s="188">
        <v>0.40834164268081502</v>
      </c>
      <c r="AA66" s="188">
        <v>0.39457327000141401</v>
      </c>
      <c r="AB66" s="188">
        <v>0.38996863772900803</v>
      </c>
      <c r="AC66" s="188">
        <v>0.38525365004204998</v>
      </c>
      <c r="AD66" s="188">
        <v>0.38042429162410701</v>
      </c>
      <c r="AE66" s="188">
        <v>0.375476349969458</v>
      </c>
      <c r="AF66" s="188">
        <v>0.370405403127049</v>
      </c>
      <c r="AG66" s="188">
        <v>0.365206806520538</v>
      </c>
      <c r="AH66" s="188">
        <v>0.35987567875848703</v>
      </c>
      <c r="AI66" s="188">
        <v>0.35440688634740902</v>
      </c>
      <c r="AJ66" s="188">
        <v>0.442202786259903</v>
      </c>
      <c r="AK66" s="188">
        <v>0.53261658349319196</v>
      </c>
      <c r="AL66" s="188">
        <v>0.73800060077160401</v>
      </c>
      <c r="AM66" s="188">
        <v>0.73800402408709598</v>
      </c>
      <c r="AN66" s="188">
        <v>0.73800754206744301</v>
      </c>
      <c r="AO66" s="188">
        <v>0.73801115868760003</v>
      </c>
      <c r="AP66" s="188">
        <v>0.73801487814820799</v>
      </c>
    </row>
    <row r="67" spans="7:42" ht="14.25" customHeight="1" x14ac:dyDescent="0.3">
      <c r="G67" s="140"/>
      <c r="H67" s="395"/>
      <c r="J67" s="390"/>
      <c r="K67" s="187" t="s">
        <v>877</v>
      </c>
      <c r="L67" s="187" t="s">
        <v>871</v>
      </c>
      <c r="M67" s="188">
        <v>0.51099066404891103</v>
      </c>
      <c r="N67" s="188">
        <v>0.51089196296096395</v>
      </c>
      <c r="O67" s="188">
        <v>0.51294805641519803</v>
      </c>
      <c r="P67" s="188">
        <v>0.505944263836413</v>
      </c>
      <c r="Q67" s="188">
        <v>0.49857179985181399</v>
      </c>
      <c r="R67" s="188">
        <v>0.49078735044028998</v>
      </c>
      <c r="S67" s="188">
        <v>0.48255537981256202</v>
      </c>
      <c r="T67" s="188">
        <v>0.47383614486872999</v>
      </c>
      <c r="U67" s="188">
        <v>0.46458505350628498</v>
      </c>
      <c r="V67" s="188">
        <v>0.45475190179369002</v>
      </c>
      <c r="W67" s="188">
        <v>0.44427996246185703</v>
      </c>
      <c r="X67" s="188">
        <v>0.433104889769868</v>
      </c>
      <c r="Y67" s="188">
        <v>0.42115339608776597</v>
      </c>
      <c r="Z67" s="188">
        <v>0.40834164268081502</v>
      </c>
      <c r="AA67" s="188">
        <v>0.39457327000141401</v>
      </c>
      <c r="AB67" s="188">
        <v>0.38996863772900803</v>
      </c>
      <c r="AC67" s="188">
        <v>0.38525365004204998</v>
      </c>
      <c r="AD67" s="188">
        <v>0.38042429162410701</v>
      </c>
      <c r="AE67" s="188">
        <v>0.375476349969458</v>
      </c>
      <c r="AF67" s="188">
        <v>0.370405403127049</v>
      </c>
      <c r="AG67" s="188">
        <v>0.365206806520538</v>
      </c>
      <c r="AH67" s="188">
        <v>0.35987567875848703</v>
      </c>
      <c r="AI67" s="188">
        <v>0.35440688634740902</v>
      </c>
      <c r="AJ67" s="188">
        <v>0.442202786259903</v>
      </c>
      <c r="AK67" s="188">
        <v>0.53261658349319196</v>
      </c>
      <c r="AL67" s="188">
        <v>0.73800060077160401</v>
      </c>
      <c r="AM67" s="188">
        <v>0.73800402408709598</v>
      </c>
      <c r="AN67" s="188">
        <v>0.73800754206744301</v>
      </c>
      <c r="AO67" s="188">
        <v>0.73801115868760003</v>
      </c>
      <c r="AP67" s="188">
        <v>0.73801487814820799</v>
      </c>
    </row>
    <row r="68" spans="7:42" ht="14.25" customHeight="1" x14ac:dyDescent="0.3">
      <c r="G68" s="140"/>
      <c r="H68" s="395"/>
      <c r="J68" s="390"/>
      <c r="K68" s="187" t="s">
        <v>877</v>
      </c>
      <c r="L68" s="187" t="s">
        <v>872</v>
      </c>
      <c r="M68" s="188">
        <v>0.51099066404891103</v>
      </c>
      <c r="N68" s="188">
        <v>0.51089196296096395</v>
      </c>
      <c r="O68" s="188">
        <v>0.51294805641519803</v>
      </c>
      <c r="P68" s="188">
        <v>0.505944263836413</v>
      </c>
      <c r="Q68" s="188">
        <v>0.49857179985181399</v>
      </c>
      <c r="R68" s="188">
        <v>0.49078735044028998</v>
      </c>
      <c r="S68" s="188">
        <v>0.48255537981256202</v>
      </c>
      <c r="T68" s="188">
        <v>0.47383614486872999</v>
      </c>
      <c r="U68" s="188">
        <v>0.46458505350628498</v>
      </c>
      <c r="V68" s="188">
        <v>0.45475190179369002</v>
      </c>
      <c r="W68" s="188">
        <v>0.44427996246185703</v>
      </c>
      <c r="X68" s="188">
        <v>0.433104889769868</v>
      </c>
      <c r="Y68" s="188">
        <v>0.42115339608776597</v>
      </c>
      <c r="Z68" s="188">
        <v>0.40834164268081502</v>
      </c>
      <c r="AA68" s="188">
        <v>0.39457327000141401</v>
      </c>
      <c r="AB68" s="188">
        <v>0.38996863772900803</v>
      </c>
      <c r="AC68" s="188">
        <v>0.38525365004204998</v>
      </c>
      <c r="AD68" s="188">
        <v>0.38042429162410701</v>
      </c>
      <c r="AE68" s="188">
        <v>0.375476349969458</v>
      </c>
      <c r="AF68" s="188">
        <v>0.370405403127049</v>
      </c>
      <c r="AG68" s="188">
        <v>0.365206806520538</v>
      </c>
      <c r="AH68" s="188">
        <v>0.35987567875848703</v>
      </c>
      <c r="AI68" s="188">
        <v>0.35440688634740902</v>
      </c>
      <c r="AJ68" s="188">
        <v>0.442202786259903</v>
      </c>
      <c r="AK68" s="188">
        <v>0.53261658349319196</v>
      </c>
      <c r="AL68" s="188">
        <v>0.73800060077160401</v>
      </c>
      <c r="AM68" s="188">
        <v>0.73800402408709598</v>
      </c>
      <c r="AN68" s="188">
        <v>0.73800754206744301</v>
      </c>
      <c r="AO68" s="188">
        <v>0.73801115868760003</v>
      </c>
      <c r="AP68" s="188">
        <v>0.73801487814820799</v>
      </c>
    </row>
    <row r="69" spans="7:42" ht="14.25" customHeight="1" x14ac:dyDescent="0.3">
      <c r="G69" s="140"/>
      <c r="H69" s="395"/>
      <c r="J69" s="390"/>
      <c r="K69" s="187" t="s">
        <v>878</v>
      </c>
      <c r="L69" s="187" t="s">
        <v>868</v>
      </c>
      <c r="M69" s="188">
        <v>0.25739999999999996</v>
      </c>
      <c r="N69" s="188">
        <v>0.25739999999999996</v>
      </c>
      <c r="O69" s="188">
        <v>0.25739999999999996</v>
      </c>
      <c r="P69" s="188">
        <v>0.25739999999999996</v>
      </c>
      <c r="Q69" s="188">
        <v>0.25739999999999996</v>
      </c>
      <c r="R69" s="188">
        <v>0.25739999999999996</v>
      </c>
      <c r="S69" s="188">
        <v>0.25739999999999996</v>
      </c>
      <c r="T69" s="188">
        <v>0.25739999999999996</v>
      </c>
      <c r="U69" s="188">
        <v>0.25739999999999996</v>
      </c>
      <c r="V69" s="188">
        <v>0.25739999999999996</v>
      </c>
      <c r="W69" s="188">
        <v>0.25739999999999996</v>
      </c>
      <c r="X69" s="188">
        <v>0.25739999999999996</v>
      </c>
      <c r="Y69" s="188">
        <v>0.25739999999999996</v>
      </c>
      <c r="Z69" s="188">
        <v>0.25739999999999996</v>
      </c>
      <c r="AA69" s="188">
        <v>0.25739999999999996</v>
      </c>
      <c r="AB69" s="188">
        <v>0.25739999999999996</v>
      </c>
      <c r="AC69" s="188">
        <v>0.25739999999999996</v>
      </c>
      <c r="AD69" s="188">
        <v>0.25739999999999996</v>
      </c>
      <c r="AE69" s="188">
        <v>0.25739999999999996</v>
      </c>
      <c r="AF69" s="188">
        <v>0.25739999999999996</v>
      </c>
      <c r="AG69" s="188">
        <v>0.25739999999999996</v>
      </c>
      <c r="AH69" s="188">
        <v>0.25739999999999996</v>
      </c>
      <c r="AI69" s="188">
        <v>0.25739999999999996</v>
      </c>
      <c r="AJ69" s="188">
        <v>0.25739999999999996</v>
      </c>
      <c r="AK69" s="188">
        <v>0.25739999999999996</v>
      </c>
      <c r="AL69" s="188">
        <v>0.25739999999999996</v>
      </c>
      <c r="AM69" s="188">
        <v>0.25739999999999996</v>
      </c>
      <c r="AN69" s="188">
        <v>0.25739999999999996</v>
      </c>
      <c r="AO69" s="188">
        <v>0.25739999999999996</v>
      </c>
      <c r="AP69" s="188">
        <v>0.25739999999999996</v>
      </c>
    </row>
    <row r="70" spans="7:42" ht="14.25" customHeight="1" x14ac:dyDescent="0.3">
      <c r="G70" s="140"/>
      <c r="H70" s="395"/>
      <c r="J70" s="390"/>
      <c r="K70" s="187" t="s">
        <v>879</v>
      </c>
      <c r="L70" s="187" t="s">
        <v>870</v>
      </c>
      <c r="M70" s="190">
        <v>6.9595138262286318E-2</v>
      </c>
      <c r="N70" s="190">
        <v>6.9598693278071999E-2</v>
      </c>
      <c r="O70" s="190">
        <v>6.9524636904037401E-2</v>
      </c>
      <c r="P70" s="190">
        <v>6.9776899505140072E-2</v>
      </c>
      <c r="Q70" s="190">
        <v>7.0042440912937376E-2</v>
      </c>
      <c r="R70" s="190">
        <v>7.0322821211841635E-2</v>
      </c>
      <c r="S70" s="190">
        <v>7.0619320329911139E-2</v>
      </c>
      <c r="T70" s="190">
        <v>7.0933369734118082E-2</v>
      </c>
      <c r="U70" s="190">
        <v>7.1266575542810628E-2</v>
      </c>
      <c r="V70" s="190">
        <v>7.1620746001194863E-2</v>
      </c>
      <c r="W70" s="190">
        <v>7.1997924312048836E-2</v>
      </c>
      <c r="X70" s="190">
        <v>7.2400428080268892E-2</v>
      </c>
      <c r="Y70" s="190">
        <v>7.2830896979710846E-2</v>
      </c>
      <c r="Z70" s="190">
        <v>7.32923507139224E-2</v>
      </c>
      <c r="AA70" s="190">
        <v>7.3788259961089078E-2</v>
      </c>
      <c r="AB70" s="190">
        <v>7.3954109606276588E-2</v>
      </c>
      <c r="AC70" s="190">
        <v>7.4123934032785443E-2</v>
      </c>
      <c r="AD70" s="190">
        <v>7.4297877864282921E-2</v>
      </c>
      <c r="AE70" s="190">
        <v>7.4476092826800067E-2</v>
      </c>
      <c r="AF70" s="190">
        <v>7.4658738190169965E-2</v>
      </c>
      <c r="AG70" s="190">
        <v>7.4845981242743248E-2</v>
      </c>
      <c r="AH70" s="190">
        <v>7.5037997802476802E-2</v>
      </c>
      <c r="AI70" s="190">
        <v>7.5234972767539016E-2</v>
      </c>
      <c r="AJ70" s="190">
        <v>7.2072740044490824E-2</v>
      </c>
      <c r="AK70" s="190">
        <v>6.8816215895742217E-2</v>
      </c>
      <c r="AL70" s="190">
        <v>6.1418694361408371E-2</v>
      </c>
      <c r="AM70" s="190">
        <v>6.1418571060430985E-2</v>
      </c>
      <c r="AN70" s="190">
        <v>6.1418444349814839E-2</v>
      </c>
      <c r="AO70" s="190">
        <v>6.1418314086390029E-2</v>
      </c>
      <c r="AP70" s="190">
        <v>6.141818011885785E-2</v>
      </c>
    </row>
    <row r="71" spans="7:42" ht="14.25" customHeight="1" x14ac:dyDescent="0.3">
      <c r="G71" s="140"/>
      <c r="H71" s="395"/>
      <c r="J71" s="390"/>
      <c r="K71" s="187" t="s">
        <v>879</v>
      </c>
      <c r="L71" s="187" t="s">
        <v>871</v>
      </c>
      <c r="M71" s="190">
        <v>6.9595138262286318E-2</v>
      </c>
      <c r="N71" s="190">
        <v>6.9598693278071999E-2</v>
      </c>
      <c r="O71" s="190">
        <v>6.9524636904037401E-2</v>
      </c>
      <c r="P71" s="190">
        <v>6.9776899505140072E-2</v>
      </c>
      <c r="Q71" s="190">
        <v>7.0042440912937376E-2</v>
      </c>
      <c r="R71" s="190">
        <v>7.0322821211841635E-2</v>
      </c>
      <c r="S71" s="190">
        <v>7.0619320329911139E-2</v>
      </c>
      <c r="T71" s="190">
        <v>7.0933369734118082E-2</v>
      </c>
      <c r="U71" s="190">
        <v>7.1266575542810628E-2</v>
      </c>
      <c r="V71" s="190">
        <v>7.1620746001194863E-2</v>
      </c>
      <c r="W71" s="190">
        <v>7.1997924312048836E-2</v>
      </c>
      <c r="X71" s="190">
        <v>7.2400428080268892E-2</v>
      </c>
      <c r="Y71" s="190">
        <v>7.2830896979710846E-2</v>
      </c>
      <c r="Z71" s="190">
        <v>7.32923507139224E-2</v>
      </c>
      <c r="AA71" s="190">
        <v>7.3788259961089078E-2</v>
      </c>
      <c r="AB71" s="190">
        <v>7.3954109606276588E-2</v>
      </c>
      <c r="AC71" s="190">
        <v>7.4123934032785443E-2</v>
      </c>
      <c r="AD71" s="190">
        <v>7.4297877864282921E-2</v>
      </c>
      <c r="AE71" s="190">
        <v>7.4476092826800067E-2</v>
      </c>
      <c r="AF71" s="190">
        <v>7.4658738190169965E-2</v>
      </c>
      <c r="AG71" s="190">
        <v>7.4845981242743248E-2</v>
      </c>
      <c r="AH71" s="190">
        <v>7.5037997802476802E-2</v>
      </c>
      <c r="AI71" s="190">
        <v>7.5234972767539016E-2</v>
      </c>
      <c r="AJ71" s="190">
        <v>7.2072740044490824E-2</v>
      </c>
      <c r="AK71" s="190">
        <v>6.8816215895742217E-2</v>
      </c>
      <c r="AL71" s="190">
        <v>6.1418694361408371E-2</v>
      </c>
      <c r="AM71" s="190">
        <v>6.1418571060430985E-2</v>
      </c>
      <c r="AN71" s="190">
        <v>6.1418444349814839E-2</v>
      </c>
      <c r="AO71" s="190">
        <v>6.1418314086390029E-2</v>
      </c>
      <c r="AP71" s="190">
        <v>6.141818011885785E-2</v>
      </c>
    </row>
    <row r="72" spans="7:42" ht="14.25" customHeight="1" x14ac:dyDescent="0.3">
      <c r="G72" s="140"/>
      <c r="H72" s="395"/>
      <c r="J72" s="390"/>
      <c r="K72" s="187" t="s">
        <v>879</v>
      </c>
      <c r="L72" s="187" t="s">
        <v>872</v>
      </c>
      <c r="M72" s="190">
        <v>6.9595138262286318E-2</v>
      </c>
      <c r="N72" s="190">
        <v>6.9598693278071999E-2</v>
      </c>
      <c r="O72" s="190">
        <v>6.9524636904037401E-2</v>
      </c>
      <c r="P72" s="190">
        <v>6.9776899505140072E-2</v>
      </c>
      <c r="Q72" s="190">
        <v>7.0042440912937376E-2</v>
      </c>
      <c r="R72" s="190">
        <v>7.0322821211841635E-2</v>
      </c>
      <c r="S72" s="190">
        <v>7.0619320329911139E-2</v>
      </c>
      <c r="T72" s="190">
        <v>7.0933369734118082E-2</v>
      </c>
      <c r="U72" s="190">
        <v>7.1266575542810628E-2</v>
      </c>
      <c r="V72" s="190">
        <v>7.1620746001194863E-2</v>
      </c>
      <c r="W72" s="190">
        <v>7.1997924312048836E-2</v>
      </c>
      <c r="X72" s="190">
        <v>7.2400428080268892E-2</v>
      </c>
      <c r="Y72" s="190">
        <v>7.2830896979710846E-2</v>
      </c>
      <c r="Z72" s="190">
        <v>7.32923507139224E-2</v>
      </c>
      <c r="AA72" s="190">
        <v>7.3788259961089078E-2</v>
      </c>
      <c r="AB72" s="190">
        <v>7.3954109606276588E-2</v>
      </c>
      <c r="AC72" s="190">
        <v>7.4123934032785443E-2</v>
      </c>
      <c r="AD72" s="190">
        <v>7.4297877864282921E-2</v>
      </c>
      <c r="AE72" s="190">
        <v>7.4476092826800067E-2</v>
      </c>
      <c r="AF72" s="190">
        <v>7.4658738190169965E-2</v>
      </c>
      <c r="AG72" s="190">
        <v>7.4845981242743248E-2</v>
      </c>
      <c r="AH72" s="190">
        <v>7.5037997802476802E-2</v>
      </c>
      <c r="AI72" s="190">
        <v>7.5234972767539016E-2</v>
      </c>
      <c r="AJ72" s="190">
        <v>7.2072740044490824E-2</v>
      </c>
      <c r="AK72" s="190">
        <v>6.8816215895742217E-2</v>
      </c>
      <c r="AL72" s="190">
        <v>6.1418694361408371E-2</v>
      </c>
      <c r="AM72" s="190">
        <v>6.1418571060430985E-2</v>
      </c>
      <c r="AN72" s="190">
        <v>6.1418444349814839E-2</v>
      </c>
      <c r="AO72" s="190">
        <v>6.1418314086390029E-2</v>
      </c>
      <c r="AP72" s="190">
        <v>6.141818011885785E-2</v>
      </c>
    </row>
    <row r="73" spans="7:42" ht="14.25" customHeight="1" x14ac:dyDescent="0.35">
      <c r="G73" s="140"/>
      <c r="H73" s="395"/>
      <c r="J73" s="390"/>
      <c r="K73" s="187" t="s">
        <v>880</v>
      </c>
      <c r="L73" s="187" t="s">
        <v>870</v>
      </c>
      <c r="M73" s="189">
        <v>4.0563418875655621E-2</v>
      </c>
      <c r="N73" s="189">
        <v>4.1275986446721147E-2</v>
      </c>
      <c r="O73" s="189">
        <v>4.3133362824575583E-2</v>
      </c>
      <c r="P73" s="189">
        <v>4.3684780005014634E-2</v>
      </c>
      <c r="Q73" s="189">
        <v>4.3943844793109754E-2</v>
      </c>
      <c r="R73" s="189">
        <v>4.4217386548138338E-2</v>
      </c>
      <c r="S73" s="189">
        <v>4.4506653980401323E-2</v>
      </c>
      <c r="T73" s="189">
        <v>4.4813043643042061E-2</v>
      </c>
      <c r="U73" s="189">
        <v>4.5138122480790965E-2</v>
      </c>
      <c r="V73" s="189">
        <v>4.5483654635312121E-2</v>
      </c>
      <c r="W73" s="189">
        <v>4.5851633475169518E-2</v>
      </c>
      <c r="X73" s="189">
        <v>4.6244320078311141E-2</v>
      </c>
      <c r="Y73" s="189">
        <v>4.6664289736303433E-2</v>
      </c>
      <c r="Z73" s="189">
        <v>4.7114488501387886E-2</v>
      </c>
      <c r="AA73" s="189">
        <v>4.7598302401062664E-2</v>
      </c>
      <c r="AB73" s="189">
        <v>4.7760106932952739E-2</v>
      </c>
      <c r="AC73" s="189">
        <v>4.7925789300278687E-2</v>
      </c>
      <c r="AD73" s="189">
        <v>4.8095490599300517E-2</v>
      </c>
      <c r="AE73" s="189">
        <v>4.8269358855414835E-2</v>
      </c>
      <c r="AF73" s="189">
        <v>4.8447549453824568E-2</v>
      </c>
      <c r="AG73" s="189">
        <v>4.8630225602676491E-2</v>
      </c>
      <c r="AH73" s="189">
        <v>4.8817558831684815E-2</v>
      </c>
      <c r="AI73" s="189">
        <v>4.9009729529306378E-2</v>
      </c>
      <c r="AJ73" s="189">
        <v>4.5924624433649752E-2</v>
      </c>
      <c r="AK73" s="189">
        <v>4.2747527703163257E-2</v>
      </c>
      <c r="AL73" s="189">
        <v>3.55304335233253E-2</v>
      </c>
      <c r="AM73" s="189">
        <v>3.5530313229688693E-2</v>
      </c>
      <c r="AN73" s="189">
        <v>3.5530189609575658E-2</v>
      </c>
      <c r="AO73" s="189">
        <v>3.5530062523307482E-2</v>
      </c>
      <c r="AP73" s="189">
        <v>3.5529931823276018E-2</v>
      </c>
    </row>
    <row r="74" spans="7:42" ht="14.25" customHeight="1" x14ac:dyDescent="0.35">
      <c r="G74" s="140"/>
      <c r="H74" s="395"/>
      <c r="J74" s="390"/>
      <c r="K74" s="187" t="s">
        <v>880</v>
      </c>
      <c r="L74" s="187" t="s">
        <v>871</v>
      </c>
      <c r="M74" s="189">
        <v>4.0563418875655621E-2</v>
      </c>
      <c r="N74" s="189">
        <v>4.1275986446721147E-2</v>
      </c>
      <c r="O74" s="189">
        <v>4.3133362824575583E-2</v>
      </c>
      <c r="P74" s="189">
        <v>4.3684780005014634E-2</v>
      </c>
      <c r="Q74" s="189">
        <v>4.3943844793109754E-2</v>
      </c>
      <c r="R74" s="189">
        <v>4.4217386548138338E-2</v>
      </c>
      <c r="S74" s="189">
        <v>4.4506653980401323E-2</v>
      </c>
      <c r="T74" s="189">
        <v>4.4813043643042061E-2</v>
      </c>
      <c r="U74" s="189">
        <v>4.5138122480790965E-2</v>
      </c>
      <c r="V74" s="189">
        <v>4.5483654635312121E-2</v>
      </c>
      <c r="W74" s="189">
        <v>4.5851633475169518E-2</v>
      </c>
      <c r="X74" s="189">
        <v>4.6244320078311141E-2</v>
      </c>
      <c r="Y74" s="189">
        <v>4.6664289736303433E-2</v>
      </c>
      <c r="Z74" s="189">
        <v>4.7114488501387886E-2</v>
      </c>
      <c r="AA74" s="189">
        <v>4.7598302401062664E-2</v>
      </c>
      <c r="AB74" s="189">
        <v>4.7760106932952739E-2</v>
      </c>
      <c r="AC74" s="189">
        <v>4.7925789300278687E-2</v>
      </c>
      <c r="AD74" s="189">
        <v>4.8095490599300517E-2</v>
      </c>
      <c r="AE74" s="189">
        <v>4.8269358855414835E-2</v>
      </c>
      <c r="AF74" s="189">
        <v>4.8447549453824568E-2</v>
      </c>
      <c r="AG74" s="189">
        <v>4.8630225602676491E-2</v>
      </c>
      <c r="AH74" s="189">
        <v>4.8817558831684815E-2</v>
      </c>
      <c r="AI74" s="189">
        <v>4.9009729529306378E-2</v>
      </c>
      <c r="AJ74" s="189">
        <v>4.5924624433649752E-2</v>
      </c>
      <c r="AK74" s="189">
        <v>4.2747527703163257E-2</v>
      </c>
      <c r="AL74" s="189">
        <v>3.55304335233253E-2</v>
      </c>
      <c r="AM74" s="189">
        <v>3.5530313229688693E-2</v>
      </c>
      <c r="AN74" s="189">
        <v>3.5530189609575658E-2</v>
      </c>
      <c r="AO74" s="189">
        <v>3.5530062523307482E-2</v>
      </c>
      <c r="AP74" s="189">
        <v>3.5529931823276018E-2</v>
      </c>
    </row>
    <row r="75" spans="7:42" ht="14.25" customHeight="1" x14ac:dyDescent="0.35">
      <c r="G75" s="140"/>
      <c r="H75" s="395"/>
      <c r="J75" s="390"/>
      <c r="K75" s="187" t="s">
        <v>880</v>
      </c>
      <c r="L75" s="187" t="s">
        <v>872</v>
      </c>
      <c r="M75" s="189">
        <v>4.0563418875655621E-2</v>
      </c>
      <c r="N75" s="189">
        <v>4.1275986446721147E-2</v>
      </c>
      <c r="O75" s="189">
        <v>4.3133362824575583E-2</v>
      </c>
      <c r="P75" s="189">
        <v>4.3684780005014634E-2</v>
      </c>
      <c r="Q75" s="189">
        <v>4.3943844793109754E-2</v>
      </c>
      <c r="R75" s="189">
        <v>4.4217386548138338E-2</v>
      </c>
      <c r="S75" s="189">
        <v>4.4506653980401323E-2</v>
      </c>
      <c r="T75" s="189">
        <v>4.4813043643042061E-2</v>
      </c>
      <c r="U75" s="189">
        <v>4.5138122480790965E-2</v>
      </c>
      <c r="V75" s="189">
        <v>4.5483654635312121E-2</v>
      </c>
      <c r="W75" s="189">
        <v>4.5851633475169518E-2</v>
      </c>
      <c r="X75" s="189">
        <v>4.6244320078311141E-2</v>
      </c>
      <c r="Y75" s="189">
        <v>4.6664289736303433E-2</v>
      </c>
      <c r="Z75" s="189">
        <v>4.7114488501387886E-2</v>
      </c>
      <c r="AA75" s="189">
        <v>4.7598302401062664E-2</v>
      </c>
      <c r="AB75" s="189">
        <v>4.7760106932952739E-2</v>
      </c>
      <c r="AC75" s="189">
        <v>4.7925789300278687E-2</v>
      </c>
      <c r="AD75" s="189">
        <v>4.8095490599300517E-2</v>
      </c>
      <c r="AE75" s="189">
        <v>4.8269358855414835E-2</v>
      </c>
      <c r="AF75" s="189">
        <v>4.8447549453824568E-2</v>
      </c>
      <c r="AG75" s="189">
        <v>4.8630225602676491E-2</v>
      </c>
      <c r="AH75" s="189">
        <v>4.8817558831684815E-2</v>
      </c>
      <c r="AI75" s="189">
        <v>4.9009729529306378E-2</v>
      </c>
      <c r="AJ75" s="189">
        <v>4.5924624433649752E-2</v>
      </c>
      <c r="AK75" s="189">
        <v>4.2747527703163257E-2</v>
      </c>
      <c r="AL75" s="189">
        <v>3.55304335233253E-2</v>
      </c>
      <c r="AM75" s="189">
        <v>3.5530313229688693E-2</v>
      </c>
      <c r="AN75" s="189">
        <v>3.5530189609575658E-2</v>
      </c>
      <c r="AO75" s="189">
        <v>3.5530062523307482E-2</v>
      </c>
      <c r="AP75" s="189">
        <v>3.5529931823276018E-2</v>
      </c>
    </row>
    <row r="76" spans="7:42" ht="14.25" customHeight="1" x14ac:dyDescent="0.3">
      <c r="G76" s="140"/>
      <c r="H76" s="395"/>
      <c r="J76" s="390"/>
      <c r="K76" s="191" t="s">
        <v>881</v>
      </c>
      <c r="L76" s="187" t="s">
        <v>870</v>
      </c>
      <c r="M76" s="190">
        <v>9.409610665053536E-2</v>
      </c>
      <c r="N76" s="190">
        <v>9.4098711170781918E-2</v>
      </c>
      <c r="O76" s="190">
        <v>9.4044461630098913E-2</v>
      </c>
      <c r="P76" s="190">
        <v>9.4229311582079256E-2</v>
      </c>
      <c r="Q76" s="190">
        <v>9.4424064582302528E-2</v>
      </c>
      <c r="R76" s="190">
        <v>9.4629892703719298E-2</v>
      </c>
      <c r="S76" s="190">
        <v>9.484776788019586E-2</v>
      </c>
      <c r="T76" s="190">
        <v>9.5078779101487695E-2</v>
      </c>
      <c r="U76" s="190">
        <v>9.532415057010063E-2</v>
      </c>
      <c r="V76" s="190">
        <v>9.5585263343251986E-2</v>
      </c>
      <c r="W76" s="190">
        <v>9.5863681265616341E-2</v>
      </c>
      <c r="X76" s="190">
        <v>9.6161182218393454E-2</v>
      </c>
      <c r="Y76" s="190">
        <v>9.6479796000075224E-2</v>
      </c>
      <c r="Z76" s="190">
        <v>9.6821850539510826E-2</v>
      </c>
      <c r="AA76" s="190">
        <v>9.7190028658691793E-2</v>
      </c>
      <c r="AB76" s="190">
        <v>9.7313294995375388E-2</v>
      </c>
      <c r="AC76" s="190">
        <v>9.7439585294444131E-2</v>
      </c>
      <c r="AD76" s="190">
        <v>9.7569012071063721E-2</v>
      </c>
      <c r="AE76" s="190">
        <v>9.7701693485486796E-2</v>
      </c>
      <c r="AF76" s="190">
        <v>9.7837753701174493E-2</v>
      </c>
      <c r="AG76" s="190">
        <v>9.7977323270452443E-2</v>
      </c>
      <c r="AH76" s="190">
        <v>9.8120539550299854E-2</v>
      </c>
      <c r="AI76" s="190">
        <v>9.8267547150939188E-2</v>
      </c>
      <c r="AJ76" s="190">
        <v>9.5918949166455533E-2</v>
      </c>
      <c r="AK76" s="190">
        <v>9.3526210725345338E-2</v>
      </c>
      <c r="AL76" s="190">
        <v>8.8191340285679209E-2</v>
      </c>
      <c r="AM76" s="190">
        <v>8.8191252552769009E-2</v>
      </c>
      <c r="AN76" s="190">
        <v>8.819116239382456E-2</v>
      </c>
      <c r="AO76" s="190">
        <v>8.8191069706979472E-2</v>
      </c>
      <c r="AP76" s="190">
        <v>8.8190974384582982E-2</v>
      </c>
    </row>
    <row r="77" spans="7:42" ht="14.25" customHeight="1" x14ac:dyDescent="0.3">
      <c r="G77" s="140"/>
      <c r="H77" s="395"/>
      <c r="J77" s="390"/>
      <c r="K77" s="191" t="s">
        <v>881</v>
      </c>
      <c r="L77" s="187" t="s">
        <v>871</v>
      </c>
      <c r="M77" s="190">
        <v>9.409610665053536E-2</v>
      </c>
      <c r="N77" s="190">
        <v>9.4098711170781918E-2</v>
      </c>
      <c r="O77" s="190">
        <v>9.4044461630098913E-2</v>
      </c>
      <c r="P77" s="190">
        <v>9.4229311582079256E-2</v>
      </c>
      <c r="Q77" s="190">
        <v>9.4424064582302528E-2</v>
      </c>
      <c r="R77" s="190">
        <v>9.4629892703719298E-2</v>
      </c>
      <c r="S77" s="190">
        <v>9.484776788019586E-2</v>
      </c>
      <c r="T77" s="190">
        <v>9.5078779101487695E-2</v>
      </c>
      <c r="U77" s="190">
        <v>9.532415057010063E-2</v>
      </c>
      <c r="V77" s="190">
        <v>9.5585263343251986E-2</v>
      </c>
      <c r="W77" s="190">
        <v>9.5863681265616341E-2</v>
      </c>
      <c r="X77" s="190">
        <v>9.6161182218393454E-2</v>
      </c>
      <c r="Y77" s="190">
        <v>9.6479796000075224E-2</v>
      </c>
      <c r="Z77" s="190">
        <v>9.6821850539510826E-2</v>
      </c>
      <c r="AA77" s="190">
        <v>9.7190028658691793E-2</v>
      </c>
      <c r="AB77" s="190">
        <v>9.7313294995375388E-2</v>
      </c>
      <c r="AC77" s="190">
        <v>9.7439585294444131E-2</v>
      </c>
      <c r="AD77" s="190">
        <v>9.7569012071063721E-2</v>
      </c>
      <c r="AE77" s="190">
        <v>9.7701693485486796E-2</v>
      </c>
      <c r="AF77" s="190">
        <v>9.7837753701174493E-2</v>
      </c>
      <c r="AG77" s="190">
        <v>9.7977323270452443E-2</v>
      </c>
      <c r="AH77" s="190">
        <v>9.8120539550299854E-2</v>
      </c>
      <c r="AI77" s="190">
        <v>9.8267547150939188E-2</v>
      </c>
      <c r="AJ77" s="190">
        <v>9.5918949166455533E-2</v>
      </c>
      <c r="AK77" s="190">
        <v>9.3526210725345338E-2</v>
      </c>
      <c r="AL77" s="190">
        <v>8.8191340285679209E-2</v>
      </c>
      <c r="AM77" s="190">
        <v>8.8191252552769009E-2</v>
      </c>
      <c r="AN77" s="190">
        <v>8.819116239382456E-2</v>
      </c>
      <c r="AO77" s="190">
        <v>8.8191069706979472E-2</v>
      </c>
      <c r="AP77" s="190">
        <v>8.8190974384582982E-2</v>
      </c>
    </row>
    <row r="78" spans="7:42" ht="14.25" customHeight="1" x14ac:dyDescent="0.3">
      <c r="G78" s="140"/>
      <c r="H78" s="395"/>
      <c r="J78" s="390"/>
      <c r="K78" s="191" t="s">
        <v>881</v>
      </c>
      <c r="L78" s="187" t="s">
        <v>872</v>
      </c>
      <c r="M78" s="190">
        <v>9.409610665053536E-2</v>
      </c>
      <c r="N78" s="190">
        <v>9.4098711170781918E-2</v>
      </c>
      <c r="O78" s="190">
        <v>9.4044461630098913E-2</v>
      </c>
      <c r="P78" s="190">
        <v>9.4229311582079256E-2</v>
      </c>
      <c r="Q78" s="190">
        <v>9.4424064582302528E-2</v>
      </c>
      <c r="R78" s="190">
        <v>9.4629892703719298E-2</v>
      </c>
      <c r="S78" s="190">
        <v>9.484776788019586E-2</v>
      </c>
      <c r="T78" s="190">
        <v>9.5078779101487695E-2</v>
      </c>
      <c r="U78" s="190">
        <v>9.532415057010063E-2</v>
      </c>
      <c r="V78" s="190">
        <v>9.5585263343251986E-2</v>
      </c>
      <c r="W78" s="190">
        <v>9.5863681265616341E-2</v>
      </c>
      <c r="X78" s="190">
        <v>9.6161182218393454E-2</v>
      </c>
      <c r="Y78" s="190">
        <v>9.6479796000075224E-2</v>
      </c>
      <c r="Z78" s="190">
        <v>9.6821850539510826E-2</v>
      </c>
      <c r="AA78" s="190">
        <v>9.7190028658691793E-2</v>
      </c>
      <c r="AB78" s="190">
        <v>9.7313294995375388E-2</v>
      </c>
      <c r="AC78" s="190">
        <v>9.7439585294444131E-2</v>
      </c>
      <c r="AD78" s="190">
        <v>9.7569012071063721E-2</v>
      </c>
      <c r="AE78" s="190">
        <v>9.7701693485486796E-2</v>
      </c>
      <c r="AF78" s="190">
        <v>9.7837753701174493E-2</v>
      </c>
      <c r="AG78" s="190">
        <v>9.7977323270452443E-2</v>
      </c>
      <c r="AH78" s="190">
        <v>9.8120539550299854E-2</v>
      </c>
      <c r="AI78" s="190">
        <v>9.8267547150939188E-2</v>
      </c>
      <c r="AJ78" s="190">
        <v>9.5918949166455533E-2</v>
      </c>
      <c r="AK78" s="190">
        <v>9.3526210725345338E-2</v>
      </c>
      <c r="AL78" s="190">
        <v>8.8191340285679209E-2</v>
      </c>
      <c r="AM78" s="190">
        <v>8.8191252552769009E-2</v>
      </c>
      <c r="AN78" s="190">
        <v>8.819116239382456E-2</v>
      </c>
      <c r="AO78" s="190">
        <v>8.8191069706979472E-2</v>
      </c>
      <c r="AP78" s="190">
        <v>8.8190974384582982E-2</v>
      </c>
    </row>
    <row r="79" spans="7:42" ht="14.25" customHeight="1" x14ac:dyDescent="0.3">
      <c r="G79" s="140"/>
      <c r="H79" s="395"/>
      <c r="J79" s="390"/>
      <c r="K79" s="191" t="s">
        <v>882</v>
      </c>
      <c r="L79" s="187" t="s">
        <v>870</v>
      </c>
      <c r="M79" s="190">
        <v>7.394931983502781E-2</v>
      </c>
      <c r="N79" s="190">
        <v>7.4415529690282839E-2</v>
      </c>
      <c r="O79" s="190">
        <v>7.5637737297972171E-2</v>
      </c>
      <c r="P79" s="190">
        <v>7.6002520683951094E-2</v>
      </c>
      <c r="Q79" s="190">
        <v>7.617420647449466E-2</v>
      </c>
      <c r="R79" s="190">
        <v>7.6355697348991641E-2</v>
      </c>
      <c r="S79" s="190">
        <v>7.6547857455251139E-2</v>
      </c>
      <c r="T79" s="190">
        <v>7.6751655459189327E-2</v>
      </c>
      <c r="U79" s="190">
        <v>7.6968180825957716E-2</v>
      </c>
      <c r="V79" s="190">
        <v>7.7198663239443452E-2</v>
      </c>
      <c r="W79" s="190">
        <v>7.7444495888760193E-2</v>
      </c>
      <c r="X79" s="190">
        <v>7.7707263550021236E-2</v>
      </c>
      <c r="Y79" s="190">
        <v>7.7988776655187567E-2</v>
      </c>
      <c r="Z79" s="190">
        <v>7.8291112890386663E-2</v>
      </c>
      <c r="AA79" s="190">
        <v>7.8616668337013335E-2</v>
      </c>
      <c r="AB79" s="190">
        <v>7.8725694369040727E-2</v>
      </c>
      <c r="AC79" s="190">
        <v>7.8837410491520127E-2</v>
      </c>
      <c r="AD79" s="190">
        <v>7.8951917359317988E-2</v>
      </c>
      <c r="AE79" s="190">
        <v>7.9069320704915749E-2</v>
      </c>
      <c r="AF79" s="190">
        <v>7.918973166224072E-2</v>
      </c>
      <c r="AG79" s="190">
        <v>7.9313267115526331E-2</v>
      </c>
      <c r="AH79" s="190">
        <v>7.9440050075570534E-2</v>
      </c>
      <c r="AI79" s="190">
        <v>7.957021008583498E-2</v>
      </c>
      <c r="AJ79" s="190">
        <v>7.7493304586356365E-2</v>
      </c>
      <c r="AK79" s="190">
        <v>7.538301831649237E-2</v>
      </c>
      <c r="AL79" s="190">
        <v>7.0699203697860258E-2</v>
      </c>
      <c r="AM79" s="190">
        <v>7.0699126920263589E-2</v>
      </c>
      <c r="AN79" s="190">
        <v>7.0699048019583544E-2</v>
      </c>
      <c r="AO79" s="190">
        <v>7.0698966906674016E-2</v>
      </c>
      <c r="AP79" s="190">
        <v>7.0698883487327696E-2</v>
      </c>
    </row>
    <row r="80" spans="7:42" ht="14.25" customHeight="1" x14ac:dyDescent="0.3">
      <c r="G80" s="140"/>
      <c r="H80" s="395"/>
      <c r="J80" s="146"/>
      <c r="K80" s="191" t="s">
        <v>882</v>
      </c>
      <c r="L80" s="187" t="s">
        <v>871</v>
      </c>
      <c r="M80" s="190">
        <v>7.394931983502781E-2</v>
      </c>
      <c r="N80" s="190">
        <v>7.4415529690282839E-2</v>
      </c>
      <c r="O80" s="190">
        <v>7.5637737297972171E-2</v>
      </c>
      <c r="P80" s="190">
        <v>7.6002520683951094E-2</v>
      </c>
      <c r="Q80" s="190">
        <v>7.617420647449466E-2</v>
      </c>
      <c r="R80" s="190">
        <v>7.6355697348991641E-2</v>
      </c>
      <c r="S80" s="190">
        <v>7.6547857455251139E-2</v>
      </c>
      <c r="T80" s="190">
        <v>7.6751655459189327E-2</v>
      </c>
      <c r="U80" s="190">
        <v>7.6968180825957716E-2</v>
      </c>
      <c r="V80" s="190">
        <v>7.7198663239443452E-2</v>
      </c>
      <c r="W80" s="190">
        <v>7.7444495888760193E-2</v>
      </c>
      <c r="X80" s="190">
        <v>7.7707263550021236E-2</v>
      </c>
      <c r="Y80" s="190">
        <v>7.7988776655187567E-2</v>
      </c>
      <c r="Z80" s="190">
        <v>7.8291112890386663E-2</v>
      </c>
      <c r="AA80" s="190">
        <v>7.8616668337013335E-2</v>
      </c>
      <c r="AB80" s="190">
        <v>7.8725694369040727E-2</v>
      </c>
      <c r="AC80" s="190">
        <v>7.8837410491520127E-2</v>
      </c>
      <c r="AD80" s="190">
        <v>7.8951917359317988E-2</v>
      </c>
      <c r="AE80" s="190">
        <v>7.9069320704915749E-2</v>
      </c>
      <c r="AF80" s="190">
        <v>7.918973166224072E-2</v>
      </c>
      <c r="AG80" s="190">
        <v>7.9313267115526331E-2</v>
      </c>
      <c r="AH80" s="190">
        <v>7.9440050075570534E-2</v>
      </c>
      <c r="AI80" s="190">
        <v>7.957021008583498E-2</v>
      </c>
      <c r="AJ80" s="190">
        <v>7.7493304586356365E-2</v>
      </c>
      <c r="AK80" s="190">
        <v>7.538301831649237E-2</v>
      </c>
      <c r="AL80" s="190">
        <v>7.0699203697860258E-2</v>
      </c>
      <c r="AM80" s="190">
        <v>7.0699126920263589E-2</v>
      </c>
      <c r="AN80" s="190">
        <v>7.0699048019583544E-2</v>
      </c>
      <c r="AO80" s="190">
        <v>7.0698966906674016E-2</v>
      </c>
      <c r="AP80" s="190">
        <v>7.0698883487327696E-2</v>
      </c>
    </row>
    <row r="81" spans="4:44" ht="14.25" customHeight="1" x14ac:dyDescent="0.3">
      <c r="G81" s="140"/>
      <c r="H81" s="395"/>
      <c r="J81" s="146"/>
      <c r="K81" s="191" t="s">
        <v>882</v>
      </c>
      <c r="L81" s="187" t="s">
        <v>872</v>
      </c>
      <c r="M81" s="190">
        <v>7.394931983502781E-2</v>
      </c>
      <c r="N81" s="190">
        <v>7.4415529690282839E-2</v>
      </c>
      <c r="O81" s="190">
        <v>7.5637737297972171E-2</v>
      </c>
      <c r="P81" s="190">
        <v>7.6002520683951094E-2</v>
      </c>
      <c r="Q81" s="190">
        <v>7.617420647449466E-2</v>
      </c>
      <c r="R81" s="190">
        <v>7.6355697348991641E-2</v>
      </c>
      <c r="S81" s="190">
        <v>7.6547857455251139E-2</v>
      </c>
      <c r="T81" s="190">
        <v>7.6751655459189327E-2</v>
      </c>
      <c r="U81" s="190">
        <v>7.6968180825957716E-2</v>
      </c>
      <c r="V81" s="190">
        <v>7.7198663239443452E-2</v>
      </c>
      <c r="W81" s="190">
        <v>7.7444495888760193E-2</v>
      </c>
      <c r="X81" s="190">
        <v>7.7707263550021236E-2</v>
      </c>
      <c r="Y81" s="190">
        <v>7.7988776655187567E-2</v>
      </c>
      <c r="Z81" s="190">
        <v>7.8291112890386663E-2</v>
      </c>
      <c r="AA81" s="190">
        <v>7.8616668337013335E-2</v>
      </c>
      <c r="AB81" s="190">
        <v>7.8725694369040727E-2</v>
      </c>
      <c r="AC81" s="190">
        <v>7.8837410491520127E-2</v>
      </c>
      <c r="AD81" s="190">
        <v>7.8951917359317988E-2</v>
      </c>
      <c r="AE81" s="190">
        <v>7.9069320704915749E-2</v>
      </c>
      <c r="AF81" s="190">
        <v>7.918973166224072E-2</v>
      </c>
      <c r="AG81" s="190">
        <v>7.9313267115526331E-2</v>
      </c>
      <c r="AH81" s="190">
        <v>7.9440050075570534E-2</v>
      </c>
      <c r="AI81" s="190">
        <v>7.957021008583498E-2</v>
      </c>
      <c r="AJ81" s="190">
        <v>7.7493304586356365E-2</v>
      </c>
      <c r="AK81" s="190">
        <v>7.538301831649237E-2</v>
      </c>
      <c r="AL81" s="190">
        <v>7.0699203697860258E-2</v>
      </c>
      <c r="AM81" s="190">
        <v>7.0699126920263589E-2</v>
      </c>
      <c r="AN81" s="190">
        <v>7.0699048019583544E-2</v>
      </c>
      <c r="AO81" s="190">
        <v>7.0698966906674016E-2</v>
      </c>
      <c r="AP81" s="190">
        <v>7.0698883487327696E-2</v>
      </c>
    </row>
    <row r="83" spans="4:44" ht="14.25" customHeight="1" x14ac:dyDescent="0.25">
      <c r="G83" s="193"/>
      <c r="H83" s="194"/>
      <c r="I83" s="194"/>
      <c r="J83" s="194"/>
      <c r="K83" s="194"/>
      <c r="L83" s="194"/>
      <c r="M83" s="194"/>
      <c r="N83" s="194"/>
      <c r="O83" s="194"/>
      <c r="P83" s="194"/>
      <c r="Q83" s="194"/>
      <c r="R83" s="194"/>
      <c r="S83" s="194"/>
      <c r="T83" s="194"/>
      <c r="U83" s="194"/>
      <c r="V83" s="194"/>
      <c r="W83" s="194"/>
      <c r="X83" s="194"/>
      <c r="Y83" s="194"/>
      <c r="Z83" s="194"/>
      <c r="AA83" s="194"/>
      <c r="AB83" s="194"/>
      <c r="AC83" s="194"/>
      <c r="AD83" s="194"/>
      <c r="AE83" s="194"/>
      <c r="AF83" s="194"/>
      <c r="AG83" s="194"/>
      <c r="AH83" s="194"/>
      <c r="AI83" s="194"/>
      <c r="AJ83" s="194"/>
      <c r="AK83" s="194"/>
      <c r="AL83" s="194"/>
      <c r="AM83" s="194"/>
      <c r="AN83" s="194"/>
      <c r="AO83" s="194"/>
      <c r="AP83" s="194"/>
      <c r="AQ83" s="194"/>
      <c r="AR83" s="194"/>
    </row>
    <row r="84" spans="4:44" ht="14.25" customHeight="1" x14ac:dyDescent="0.3">
      <c r="D84" s="138" t="s">
        <v>800</v>
      </c>
      <c r="G84" s="383" t="s">
        <v>883</v>
      </c>
      <c r="H84" s="383"/>
      <c r="I84" s="383"/>
      <c r="J84" s="383"/>
      <c r="K84" s="383"/>
      <c r="L84" s="383"/>
      <c r="M84" s="383"/>
      <c r="N84" s="383"/>
      <c r="O84" s="383"/>
      <c r="P84" s="383"/>
      <c r="Q84" s="383"/>
      <c r="R84" s="383"/>
      <c r="S84" s="383"/>
      <c r="T84" s="383"/>
      <c r="U84" s="383"/>
      <c r="V84" s="139"/>
      <c r="W84" s="139"/>
      <c r="X84" s="139"/>
      <c r="Y84" s="139"/>
      <c r="Z84" s="195"/>
      <c r="AA84" s="195"/>
      <c r="AB84" s="195"/>
      <c r="AC84" s="195"/>
      <c r="AD84" s="195"/>
      <c r="AE84" s="195"/>
      <c r="AF84" s="195"/>
      <c r="AG84" s="195"/>
      <c r="AH84" s="195"/>
      <c r="AI84" s="195"/>
      <c r="AJ84" s="195"/>
      <c r="AK84" s="195"/>
      <c r="AL84" s="195"/>
      <c r="AM84" s="195"/>
      <c r="AN84" s="195"/>
      <c r="AO84" s="195"/>
      <c r="AP84" s="195"/>
      <c r="AQ84" s="195"/>
      <c r="AR84" s="195"/>
    </row>
    <row r="85" spans="4:44" ht="14.25" customHeight="1" x14ac:dyDescent="0.25">
      <c r="G85" s="140"/>
      <c r="M85" s="132" t="s">
        <v>884</v>
      </c>
      <c r="AA85" s="301"/>
      <c r="AB85" s="301"/>
      <c r="AC85" s="301"/>
      <c r="AD85" s="301"/>
      <c r="AP85" s="301"/>
      <c r="AQ85" s="301"/>
    </row>
    <row r="86" spans="4:44" ht="14.25" customHeight="1" x14ac:dyDescent="0.25">
      <c r="G86" s="140"/>
      <c r="M86" s="124">
        <v>2021</v>
      </c>
      <c r="N86" s="124">
        <v>2022</v>
      </c>
      <c r="O86" s="124">
        <v>2023</v>
      </c>
      <c r="P86" s="124">
        <v>2024</v>
      </c>
      <c r="Q86" s="124">
        <v>2025</v>
      </c>
      <c r="R86" s="124">
        <v>2026</v>
      </c>
      <c r="S86" s="124">
        <v>2027</v>
      </c>
      <c r="T86" s="124">
        <v>2028</v>
      </c>
      <c r="U86" s="124">
        <v>2029</v>
      </c>
      <c r="V86" s="124">
        <v>2030</v>
      </c>
      <c r="W86" s="124">
        <v>2031</v>
      </c>
      <c r="X86" s="124">
        <v>2032</v>
      </c>
      <c r="Y86" s="124">
        <v>2033</v>
      </c>
      <c r="Z86" s="124">
        <v>2034</v>
      </c>
      <c r="AA86" s="124">
        <v>2035</v>
      </c>
      <c r="AB86" s="124">
        <v>2036</v>
      </c>
      <c r="AC86" s="124">
        <v>2037</v>
      </c>
      <c r="AD86" s="124">
        <v>2038</v>
      </c>
      <c r="AE86" s="124">
        <v>2039</v>
      </c>
      <c r="AF86" s="124">
        <v>2040</v>
      </c>
      <c r="AG86" s="124">
        <v>2041</v>
      </c>
      <c r="AH86" s="124">
        <v>2042</v>
      </c>
      <c r="AI86" s="124">
        <v>2043</v>
      </c>
      <c r="AJ86" s="124">
        <v>2044</v>
      </c>
      <c r="AK86" s="124">
        <v>2045</v>
      </c>
      <c r="AL86" s="124">
        <v>2046</v>
      </c>
      <c r="AM86" s="124">
        <v>2047</v>
      </c>
      <c r="AN86" s="124">
        <v>2048</v>
      </c>
      <c r="AO86" s="124">
        <v>2049</v>
      </c>
      <c r="AP86" s="124">
        <v>2050</v>
      </c>
    </row>
    <row r="87" spans="4:44" ht="14.25" customHeight="1" x14ac:dyDescent="0.3">
      <c r="G87" s="140"/>
      <c r="H87" s="393" t="s">
        <v>885</v>
      </c>
      <c r="J87" s="353" t="s">
        <v>886</v>
      </c>
      <c r="K87" s="196" t="s">
        <v>945</v>
      </c>
      <c r="L87" s="196" t="s">
        <v>870</v>
      </c>
      <c r="M87" s="302">
        <v>0.3399884101913474</v>
      </c>
      <c r="N87" s="302">
        <v>0.34180761424785167</v>
      </c>
      <c r="O87" s="302">
        <v>0.34362681830435593</v>
      </c>
      <c r="P87" s="302">
        <v>0.34544602236086019</v>
      </c>
      <c r="Q87" s="302">
        <v>0.34726522641736446</v>
      </c>
      <c r="R87" s="302">
        <v>0.34908443047386872</v>
      </c>
      <c r="S87" s="302">
        <v>0.35090363453037299</v>
      </c>
      <c r="T87" s="302">
        <v>0.35272283858687725</v>
      </c>
      <c r="U87" s="302">
        <v>0.35454204264338152</v>
      </c>
      <c r="V87" s="302">
        <v>0.35636124669988578</v>
      </c>
      <c r="W87" s="302">
        <v>0.35818045075639005</v>
      </c>
      <c r="X87" s="302">
        <v>0.35999965481289431</v>
      </c>
      <c r="Y87" s="302">
        <v>0.36181885886939857</v>
      </c>
      <c r="Z87" s="302">
        <v>0.36363806292590284</v>
      </c>
      <c r="AA87" s="302">
        <v>0.36545726698240738</v>
      </c>
      <c r="AB87" s="302">
        <v>0.3664792504778675</v>
      </c>
      <c r="AC87" s="302">
        <v>0.36750123397332762</v>
      </c>
      <c r="AD87" s="302">
        <v>0.36852321746878774</v>
      </c>
      <c r="AE87" s="302">
        <v>0.36954520096424787</v>
      </c>
      <c r="AF87" s="302">
        <v>0.37056718445970799</v>
      </c>
      <c r="AG87" s="302">
        <v>0.37158916795516811</v>
      </c>
      <c r="AH87" s="302">
        <v>0.37261115145062823</v>
      </c>
      <c r="AI87" s="302">
        <v>0.37363313494608835</v>
      </c>
      <c r="AJ87" s="302">
        <v>0.37465511844154847</v>
      </c>
      <c r="AK87" s="302">
        <v>0.3756771019370086</v>
      </c>
      <c r="AL87" s="302">
        <v>0.37669908543246872</v>
      </c>
      <c r="AM87" s="302">
        <v>0.37772106892792884</v>
      </c>
      <c r="AN87" s="302">
        <v>0.37874305242338896</v>
      </c>
      <c r="AO87" s="302">
        <v>0.37976503591884908</v>
      </c>
      <c r="AP87" s="302">
        <v>0.38078701941430915</v>
      </c>
      <c r="AQ87" s="301"/>
    </row>
    <row r="88" spans="4:44" ht="14.25" customHeight="1" x14ac:dyDescent="0.3">
      <c r="G88" s="140"/>
      <c r="H88" s="393"/>
      <c r="J88" s="354"/>
      <c r="K88" s="137" t="s">
        <v>945</v>
      </c>
      <c r="L88" s="187" t="s">
        <v>871</v>
      </c>
      <c r="M88" s="303">
        <v>0.3399884101913474</v>
      </c>
      <c r="N88" s="303">
        <v>0.34131198780433064</v>
      </c>
      <c r="O88" s="303">
        <v>0.34263556541731388</v>
      </c>
      <c r="P88" s="303">
        <v>0.34395914303029712</v>
      </c>
      <c r="Q88" s="303">
        <v>0.34528272064328036</v>
      </c>
      <c r="R88" s="303">
        <v>0.3466062982562636</v>
      </c>
      <c r="S88" s="303">
        <v>0.34792987586924684</v>
      </c>
      <c r="T88" s="303">
        <v>0.34925345348223008</v>
      </c>
      <c r="U88" s="303">
        <v>0.35057703109521332</v>
      </c>
      <c r="V88" s="303">
        <v>0.35190060870819656</v>
      </c>
      <c r="W88" s="303">
        <v>0.3532241863211798</v>
      </c>
      <c r="X88" s="303">
        <v>0.35454776393416304</v>
      </c>
      <c r="Y88" s="303">
        <v>0.35587134154714628</v>
      </c>
      <c r="Z88" s="303">
        <v>0.35719491916012952</v>
      </c>
      <c r="AA88" s="303">
        <v>0.35851849677311259</v>
      </c>
      <c r="AB88" s="303">
        <v>0.35898108145373225</v>
      </c>
      <c r="AC88" s="303">
        <v>0.35944366613435191</v>
      </c>
      <c r="AD88" s="303">
        <v>0.35990625081497157</v>
      </c>
      <c r="AE88" s="303">
        <v>0.36036883549559123</v>
      </c>
      <c r="AF88" s="303">
        <v>0.36083142017621089</v>
      </c>
      <c r="AG88" s="303">
        <v>0.36129400485683055</v>
      </c>
      <c r="AH88" s="303">
        <v>0.36175658953745021</v>
      </c>
      <c r="AI88" s="303">
        <v>0.36221917421806987</v>
      </c>
      <c r="AJ88" s="303">
        <v>0.36268175889868953</v>
      </c>
      <c r="AK88" s="303">
        <v>0.36314434357930919</v>
      </c>
      <c r="AL88" s="303">
        <v>0.36360692825992885</v>
      </c>
      <c r="AM88" s="303">
        <v>0.36406951294054851</v>
      </c>
      <c r="AN88" s="303">
        <v>0.36453209762116817</v>
      </c>
      <c r="AO88" s="303">
        <v>0.36499468230178783</v>
      </c>
      <c r="AP88" s="303">
        <v>0.36545726698240738</v>
      </c>
    </row>
    <row r="89" spans="4:44" ht="14.25" customHeight="1" thickBot="1" x14ac:dyDescent="0.35">
      <c r="G89" s="140"/>
      <c r="H89" s="393"/>
      <c r="J89" s="354"/>
      <c r="K89" s="198" t="s">
        <v>945</v>
      </c>
      <c r="L89" s="198" t="s">
        <v>872</v>
      </c>
      <c r="M89" s="304">
        <v>0.3399884101913474</v>
      </c>
      <c r="N89" s="304">
        <v>0.3399884101913474</v>
      </c>
      <c r="O89" s="304">
        <v>0.3399884101913474</v>
      </c>
      <c r="P89" s="304">
        <v>0.3399884101913474</v>
      </c>
      <c r="Q89" s="304">
        <v>0.3399884101913474</v>
      </c>
      <c r="R89" s="304">
        <v>0.3399884101913474</v>
      </c>
      <c r="S89" s="304">
        <v>0.3399884101913474</v>
      </c>
      <c r="T89" s="304">
        <v>0.3399884101913474</v>
      </c>
      <c r="U89" s="304">
        <v>0.3399884101913474</v>
      </c>
      <c r="V89" s="304">
        <v>0.3399884101913474</v>
      </c>
      <c r="W89" s="304">
        <v>0.3399884101913474</v>
      </c>
      <c r="X89" s="304">
        <v>0.3399884101913474</v>
      </c>
      <c r="Y89" s="304">
        <v>0.3399884101913474</v>
      </c>
      <c r="Z89" s="304">
        <v>0.3399884101913474</v>
      </c>
      <c r="AA89" s="304">
        <v>0.3399884101913474</v>
      </c>
      <c r="AB89" s="304">
        <v>0.34122374929679844</v>
      </c>
      <c r="AC89" s="304">
        <v>0.34245908840224948</v>
      </c>
      <c r="AD89" s="304">
        <v>0.34369442750770052</v>
      </c>
      <c r="AE89" s="304">
        <v>0.34492976661315156</v>
      </c>
      <c r="AF89" s="304">
        <v>0.34616510571860259</v>
      </c>
      <c r="AG89" s="304">
        <v>0.34740044482405363</v>
      </c>
      <c r="AH89" s="304">
        <v>0.34863578392950467</v>
      </c>
      <c r="AI89" s="304">
        <v>0.34987112303495571</v>
      </c>
      <c r="AJ89" s="304">
        <v>0.35110646214040675</v>
      </c>
      <c r="AK89" s="304">
        <v>0.35234180124585779</v>
      </c>
      <c r="AL89" s="304">
        <v>0.35357714035130883</v>
      </c>
      <c r="AM89" s="304">
        <v>0.35481247945675987</v>
      </c>
      <c r="AN89" s="304">
        <v>0.3560478185622109</v>
      </c>
      <c r="AO89" s="304">
        <v>0.35728315766766194</v>
      </c>
      <c r="AP89" s="304">
        <v>0.35851849677311259</v>
      </c>
    </row>
    <row r="90" spans="4:44" ht="14.25" customHeight="1" thickTop="1" x14ac:dyDescent="0.3">
      <c r="G90" s="140"/>
      <c r="H90" s="393"/>
      <c r="J90" s="354"/>
      <c r="K90" s="196" t="s">
        <v>947</v>
      </c>
      <c r="L90" s="196" t="s">
        <v>870</v>
      </c>
      <c r="M90" s="302">
        <v>0.32891481311214171</v>
      </c>
      <c r="N90" s="302">
        <v>0.33064456673257009</v>
      </c>
      <c r="O90" s="302">
        <v>0.33237432035299846</v>
      </c>
      <c r="P90" s="302">
        <v>0.33410407397342684</v>
      </c>
      <c r="Q90" s="302">
        <v>0.33583382759385522</v>
      </c>
      <c r="R90" s="302">
        <v>0.33756358121428359</v>
      </c>
      <c r="S90" s="302">
        <v>0.33929333483471197</v>
      </c>
      <c r="T90" s="302">
        <v>0.34102308845514034</v>
      </c>
      <c r="U90" s="302">
        <v>0.34275284207556872</v>
      </c>
      <c r="V90" s="302">
        <v>0.3444825956959971</v>
      </c>
      <c r="W90" s="302">
        <v>0.34621234931642547</v>
      </c>
      <c r="X90" s="302">
        <v>0.34794210293685385</v>
      </c>
      <c r="Y90" s="302">
        <v>0.34967185655728222</v>
      </c>
      <c r="Z90" s="302">
        <v>0.3514016101777106</v>
      </c>
      <c r="AA90" s="302">
        <v>0.3531313637981387</v>
      </c>
      <c r="AB90" s="302">
        <v>0.35414824559063601</v>
      </c>
      <c r="AC90" s="302">
        <v>0.35516512738313333</v>
      </c>
      <c r="AD90" s="302">
        <v>0.35618200917563064</v>
      </c>
      <c r="AE90" s="302">
        <v>0.35719889096812796</v>
      </c>
      <c r="AF90" s="302">
        <v>0.35821577276062527</v>
      </c>
      <c r="AG90" s="302">
        <v>0.35923265455312259</v>
      </c>
      <c r="AH90" s="302">
        <v>0.3602495363456199</v>
      </c>
      <c r="AI90" s="302">
        <v>0.36126641813811722</v>
      </c>
      <c r="AJ90" s="302">
        <v>0.36228329993061453</v>
      </c>
      <c r="AK90" s="302">
        <v>0.36330018172311185</v>
      </c>
      <c r="AL90" s="302">
        <v>0.36431706351560916</v>
      </c>
      <c r="AM90" s="302">
        <v>0.36533394530810648</v>
      </c>
      <c r="AN90" s="302">
        <v>0.36635082710060379</v>
      </c>
      <c r="AO90" s="302">
        <v>0.36736770889310111</v>
      </c>
      <c r="AP90" s="302">
        <v>0.36838459068559876</v>
      </c>
    </row>
    <row r="91" spans="4:44" ht="14.25" customHeight="1" x14ac:dyDescent="0.3">
      <c r="G91" s="140"/>
      <c r="H91" s="393"/>
      <c r="J91" s="354"/>
      <c r="K91" s="137" t="s">
        <v>947</v>
      </c>
      <c r="L91" s="187" t="s">
        <v>871</v>
      </c>
      <c r="M91" s="303">
        <v>0.32891481311214171</v>
      </c>
      <c r="N91" s="303">
        <v>0.33017206000436139</v>
      </c>
      <c r="O91" s="303">
        <v>0.33142930689658107</v>
      </c>
      <c r="P91" s="303">
        <v>0.33268655378880074</v>
      </c>
      <c r="Q91" s="303">
        <v>0.33394380068102042</v>
      </c>
      <c r="R91" s="303">
        <v>0.3352010475732401</v>
      </c>
      <c r="S91" s="303">
        <v>0.33645829446545977</v>
      </c>
      <c r="T91" s="303">
        <v>0.33771554135767945</v>
      </c>
      <c r="U91" s="303">
        <v>0.33897278824989913</v>
      </c>
      <c r="V91" s="303">
        <v>0.3402300351421188</v>
      </c>
      <c r="W91" s="303">
        <v>0.34148728203433848</v>
      </c>
      <c r="X91" s="303">
        <v>0.34274452892655816</v>
      </c>
      <c r="Y91" s="303">
        <v>0.34400177581877783</v>
      </c>
      <c r="Z91" s="303">
        <v>0.34525902271099751</v>
      </c>
      <c r="AA91" s="303">
        <v>0.34651626960321719</v>
      </c>
      <c r="AB91" s="303">
        <v>0.34695727588287861</v>
      </c>
      <c r="AC91" s="303">
        <v>0.34739828216254004</v>
      </c>
      <c r="AD91" s="303">
        <v>0.34783928844220147</v>
      </c>
      <c r="AE91" s="303">
        <v>0.34828029472186289</v>
      </c>
      <c r="AF91" s="303">
        <v>0.34872130100152432</v>
      </c>
      <c r="AG91" s="303">
        <v>0.34916230728118575</v>
      </c>
      <c r="AH91" s="303">
        <v>0.34960331356084717</v>
      </c>
      <c r="AI91" s="303">
        <v>0.3500443198405086</v>
      </c>
      <c r="AJ91" s="303">
        <v>0.35048532612017003</v>
      </c>
      <c r="AK91" s="303">
        <v>0.35092633239983145</v>
      </c>
      <c r="AL91" s="303">
        <v>0.35136733867949288</v>
      </c>
      <c r="AM91" s="303">
        <v>0.35180834495915431</v>
      </c>
      <c r="AN91" s="303">
        <v>0.35224935123881573</v>
      </c>
      <c r="AO91" s="303">
        <v>0.35269035751847716</v>
      </c>
      <c r="AP91" s="303">
        <v>0.3531313637981387</v>
      </c>
    </row>
    <row r="92" spans="4:44" ht="14.25" customHeight="1" thickBot="1" x14ac:dyDescent="0.35">
      <c r="G92" s="140"/>
      <c r="H92" s="393"/>
      <c r="J92" s="354"/>
      <c r="K92" s="198" t="s">
        <v>947</v>
      </c>
      <c r="L92" s="198" t="s">
        <v>872</v>
      </c>
      <c r="M92" s="304">
        <v>0.32891481311214171</v>
      </c>
      <c r="N92" s="304">
        <v>0.32891481311214171</v>
      </c>
      <c r="O92" s="304">
        <v>0.32891481311214171</v>
      </c>
      <c r="P92" s="304">
        <v>0.32891481311214171</v>
      </c>
      <c r="Q92" s="304">
        <v>0.32891481311214171</v>
      </c>
      <c r="R92" s="304">
        <v>0.32891481311214171</v>
      </c>
      <c r="S92" s="304">
        <v>0.32891481311214171</v>
      </c>
      <c r="T92" s="304">
        <v>0.32891481311214171</v>
      </c>
      <c r="U92" s="304">
        <v>0.32891481311214171</v>
      </c>
      <c r="V92" s="304">
        <v>0.32891481311214171</v>
      </c>
      <c r="W92" s="304">
        <v>0.32891481311214171</v>
      </c>
      <c r="X92" s="304">
        <v>0.32891481311214171</v>
      </c>
      <c r="Y92" s="304">
        <v>0.32891481311214171</v>
      </c>
      <c r="Z92" s="304">
        <v>0.32891481311214171</v>
      </c>
      <c r="AA92" s="304">
        <v>0.32891481311214171</v>
      </c>
      <c r="AB92" s="304">
        <v>0.33008824354488009</v>
      </c>
      <c r="AC92" s="304">
        <v>0.33126167397761846</v>
      </c>
      <c r="AD92" s="304">
        <v>0.33243510441035684</v>
      </c>
      <c r="AE92" s="304">
        <v>0.33360853484309522</v>
      </c>
      <c r="AF92" s="304">
        <v>0.33478196527583359</v>
      </c>
      <c r="AG92" s="304">
        <v>0.33595539570857197</v>
      </c>
      <c r="AH92" s="304">
        <v>0.33712882614131034</v>
      </c>
      <c r="AI92" s="304">
        <v>0.33830225657404872</v>
      </c>
      <c r="AJ92" s="304">
        <v>0.3394756870067871</v>
      </c>
      <c r="AK92" s="304">
        <v>0.34064911743952547</v>
      </c>
      <c r="AL92" s="304">
        <v>0.34182254787226385</v>
      </c>
      <c r="AM92" s="304">
        <v>0.34299597830500222</v>
      </c>
      <c r="AN92" s="304">
        <v>0.3441694087377406</v>
      </c>
      <c r="AO92" s="304">
        <v>0.34534283917047898</v>
      </c>
      <c r="AP92" s="304">
        <v>0.34651626960321719</v>
      </c>
    </row>
    <row r="93" spans="4:44" ht="14.25" customHeight="1" thickTop="1" x14ac:dyDescent="0.3">
      <c r="G93" s="140"/>
      <c r="H93" s="393"/>
      <c r="J93" s="354"/>
      <c r="K93" s="196" t="s">
        <v>948</v>
      </c>
      <c r="L93" s="196" t="s">
        <v>870</v>
      </c>
      <c r="M93" s="302">
        <v>0.31323813798572719</v>
      </c>
      <c r="N93" s="302">
        <v>0.31502677532478657</v>
      </c>
      <c r="O93" s="302">
        <v>0.31681541266384594</v>
      </c>
      <c r="P93" s="302">
        <v>0.31860405000290531</v>
      </c>
      <c r="Q93" s="302">
        <v>0.32039268734196469</v>
      </c>
      <c r="R93" s="302">
        <v>0.32218132468102406</v>
      </c>
      <c r="S93" s="302">
        <v>0.32396996202008344</v>
      </c>
      <c r="T93" s="302">
        <v>0.32575859935914281</v>
      </c>
      <c r="U93" s="302">
        <v>0.32754723669820218</v>
      </c>
      <c r="V93" s="302">
        <v>0.32933587403726156</v>
      </c>
      <c r="W93" s="302">
        <v>0.33112451137632093</v>
      </c>
      <c r="X93" s="302">
        <v>0.3329131487153803</v>
      </c>
      <c r="Y93" s="302">
        <v>0.33470178605443968</v>
      </c>
      <c r="Z93" s="302">
        <v>0.33649042339349905</v>
      </c>
      <c r="AA93" s="302">
        <v>0.33827906073255831</v>
      </c>
      <c r="AB93" s="302">
        <v>0.3391155709866554</v>
      </c>
      <c r="AC93" s="302">
        <v>0.33995208124075249</v>
      </c>
      <c r="AD93" s="302">
        <v>0.34078859149484958</v>
      </c>
      <c r="AE93" s="302">
        <v>0.34162510174894667</v>
      </c>
      <c r="AF93" s="302">
        <v>0.34246161200304376</v>
      </c>
      <c r="AG93" s="302">
        <v>0.34329812225714085</v>
      </c>
      <c r="AH93" s="302">
        <v>0.34413463251123794</v>
      </c>
      <c r="AI93" s="302">
        <v>0.34497114276533503</v>
      </c>
      <c r="AJ93" s="302">
        <v>0.34580765301943212</v>
      </c>
      <c r="AK93" s="302">
        <v>0.3466441632735292</v>
      </c>
      <c r="AL93" s="302">
        <v>0.34748067352762629</v>
      </c>
      <c r="AM93" s="302">
        <v>0.34831718378172338</v>
      </c>
      <c r="AN93" s="302">
        <v>0.34915369403582047</v>
      </c>
      <c r="AO93" s="302">
        <v>0.34999020428991756</v>
      </c>
      <c r="AP93" s="302">
        <v>0.35082671454401448</v>
      </c>
    </row>
    <row r="94" spans="4:44" ht="14.25" customHeight="1" x14ac:dyDescent="0.3">
      <c r="G94" s="140"/>
      <c r="H94" s="393"/>
      <c r="J94" s="354"/>
      <c r="K94" s="137" t="s">
        <v>948</v>
      </c>
      <c r="L94" s="187" t="s">
        <v>871</v>
      </c>
      <c r="M94" s="303">
        <v>0.31323813798572719</v>
      </c>
      <c r="N94" s="303">
        <v>0.31453518202945757</v>
      </c>
      <c r="O94" s="303">
        <v>0.31583222607318795</v>
      </c>
      <c r="P94" s="303">
        <v>0.31712927011691833</v>
      </c>
      <c r="Q94" s="303">
        <v>0.3184263141606487</v>
      </c>
      <c r="R94" s="303">
        <v>0.31972335820437908</v>
      </c>
      <c r="S94" s="303">
        <v>0.32102040224810946</v>
      </c>
      <c r="T94" s="303">
        <v>0.32231744629183984</v>
      </c>
      <c r="U94" s="303">
        <v>0.32361449033557022</v>
      </c>
      <c r="V94" s="303">
        <v>0.32491153437930059</v>
      </c>
      <c r="W94" s="303">
        <v>0.32620857842303097</v>
      </c>
      <c r="X94" s="303">
        <v>0.32750562246676135</v>
      </c>
      <c r="Y94" s="303">
        <v>0.32880266651049173</v>
      </c>
      <c r="Z94" s="303">
        <v>0.3300997105542221</v>
      </c>
      <c r="AA94" s="303">
        <v>0.33139675459795281</v>
      </c>
      <c r="AB94" s="303">
        <v>0.33185557500692653</v>
      </c>
      <c r="AC94" s="303">
        <v>0.33231439541590024</v>
      </c>
      <c r="AD94" s="303">
        <v>0.33277321582487396</v>
      </c>
      <c r="AE94" s="303">
        <v>0.33323203623384767</v>
      </c>
      <c r="AF94" s="303">
        <v>0.33369085664282139</v>
      </c>
      <c r="AG94" s="303">
        <v>0.3341496770517951</v>
      </c>
      <c r="AH94" s="303">
        <v>0.33460849746076882</v>
      </c>
      <c r="AI94" s="303">
        <v>0.33506731786974253</v>
      </c>
      <c r="AJ94" s="303">
        <v>0.33552613827871625</v>
      </c>
      <c r="AK94" s="303">
        <v>0.33598495868768996</v>
      </c>
      <c r="AL94" s="303">
        <v>0.33644377909666368</v>
      </c>
      <c r="AM94" s="303">
        <v>0.33690259950563739</v>
      </c>
      <c r="AN94" s="303">
        <v>0.3373614199146111</v>
      </c>
      <c r="AO94" s="303">
        <v>0.33782024032358482</v>
      </c>
      <c r="AP94" s="303">
        <v>0.33827906073255831</v>
      </c>
    </row>
    <row r="95" spans="4:44" ht="14.25" customHeight="1" thickBot="1" x14ac:dyDescent="0.35">
      <c r="G95" s="140"/>
      <c r="H95" s="393"/>
      <c r="J95" s="354"/>
      <c r="K95" s="198" t="s">
        <v>948</v>
      </c>
      <c r="L95" s="198" t="s">
        <v>872</v>
      </c>
      <c r="M95" s="304">
        <v>0.31323813798572719</v>
      </c>
      <c r="N95" s="304">
        <v>0.31323813798572719</v>
      </c>
      <c r="O95" s="304">
        <v>0.31323813798572719</v>
      </c>
      <c r="P95" s="304">
        <v>0.31323813798572719</v>
      </c>
      <c r="Q95" s="304">
        <v>0.31323813798572719</v>
      </c>
      <c r="R95" s="304">
        <v>0.31323813798572719</v>
      </c>
      <c r="S95" s="304">
        <v>0.31323813798572719</v>
      </c>
      <c r="T95" s="304">
        <v>0.31323813798572719</v>
      </c>
      <c r="U95" s="304">
        <v>0.31323813798572719</v>
      </c>
      <c r="V95" s="304">
        <v>0.31323813798572719</v>
      </c>
      <c r="W95" s="304">
        <v>0.31323813798572719</v>
      </c>
      <c r="X95" s="304">
        <v>0.31323813798572719</v>
      </c>
      <c r="Y95" s="304">
        <v>0.31323813798572719</v>
      </c>
      <c r="Z95" s="304">
        <v>0.31323813798572719</v>
      </c>
      <c r="AA95" s="304">
        <v>0.31323813798572719</v>
      </c>
      <c r="AB95" s="304">
        <v>0.31444871242654221</v>
      </c>
      <c r="AC95" s="304">
        <v>0.31565928686735722</v>
      </c>
      <c r="AD95" s="304">
        <v>0.31686986130817224</v>
      </c>
      <c r="AE95" s="304">
        <v>0.31808043574898726</v>
      </c>
      <c r="AF95" s="304">
        <v>0.31929101018980227</v>
      </c>
      <c r="AG95" s="304">
        <v>0.32050158463061729</v>
      </c>
      <c r="AH95" s="304">
        <v>0.3217121590714323</v>
      </c>
      <c r="AI95" s="304">
        <v>0.32292273351224732</v>
      </c>
      <c r="AJ95" s="304">
        <v>0.32413330795306233</v>
      </c>
      <c r="AK95" s="304">
        <v>0.32534388239387735</v>
      </c>
      <c r="AL95" s="304">
        <v>0.32655445683469236</v>
      </c>
      <c r="AM95" s="304">
        <v>0.32776503127550738</v>
      </c>
      <c r="AN95" s="304">
        <v>0.32897560571632239</v>
      </c>
      <c r="AO95" s="304">
        <v>0.33018618015713741</v>
      </c>
      <c r="AP95" s="304">
        <v>0.33139675459795281</v>
      </c>
    </row>
    <row r="96" spans="4:44" ht="14.25" customHeight="1" thickTop="1" x14ac:dyDescent="0.3">
      <c r="G96" s="140"/>
      <c r="H96" s="393"/>
      <c r="J96" s="354"/>
      <c r="K96" s="196" t="s">
        <v>949</v>
      </c>
      <c r="L96" s="196" t="s">
        <v>870</v>
      </c>
      <c r="M96" s="302">
        <v>0.29822263806689919</v>
      </c>
      <c r="N96" s="302">
        <v>0.30003450683111649</v>
      </c>
      <c r="O96" s="302">
        <v>0.30184637559533378</v>
      </c>
      <c r="P96" s="302">
        <v>0.30365824435955108</v>
      </c>
      <c r="Q96" s="302">
        <v>0.30547011312376837</v>
      </c>
      <c r="R96" s="302">
        <v>0.30728198188798567</v>
      </c>
      <c r="S96" s="302">
        <v>0.30909385065220296</v>
      </c>
      <c r="T96" s="302">
        <v>0.31090571941642026</v>
      </c>
      <c r="U96" s="302">
        <v>0.31271758818063755</v>
      </c>
      <c r="V96" s="302">
        <v>0.31452945694485485</v>
      </c>
      <c r="W96" s="302">
        <v>0.31634132570907214</v>
      </c>
      <c r="X96" s="302">
        <v>0.31815319447328944</v>
      </c>
      <c r="Y96" s="302">
        <v>0.31996506323750673</v>
      </c>
      <c r="Z96" s="302">
        <v>0.32177693200172403</v>
      </c>
      <c r="AA96" s="302">
        <v>0.32358880076594121</v>
      </c>
      <c r="AB96" s="302">
        <v>0.32428350435720693</v>
      </c>
      <c r="AC96" s="302">
        <v>0.32497820794847265</v>
      </c>
      <c r="AD96" s="302">
        <v>0.32567291153973837</v>
      </c>
      <c r="AE96" s="302">
        <v>0.3263676151310041</v>
      </c>
      <c r="AF96" s="302">
        <v>0.32706231872226982</v>
      </c>
      <c r="AG96" s="302">
        <v>0.32775702231353554</v>
      </c>
      <c r="AH96" s="302">
        <v>0.32845172590480126</v>
      </c>
      <c r="AI96" s="302">
        <v>0.32914642949606698</v>
      </c>
      <c r="AJ96" s="302">
        <v>0.32984113308733271</v>
      </c>
      <c r="AK96" s="302">
        <v>0.33053583667859843</v>
      </c>
      <c r="AL96" s="302">
        <v>0.33123054026986415</v>
      </c>
      <c r="AM96" s="302">
        <v>0.33192524386112987</v>
      </c>
      <c r="AN96" s="302">
        <v>0.33261994745239559</v>
      </c>
      <c r="AO96" s="302">
        <v>0.33331465104366131</v>
      </c>
      <c r="AP96" s="302">
        <v>0.33400935463492715</v>
      </c>
    </row>
    <row r="97" spans="7:43" ht="14.25" customHeight="1" x14ac:dyDescent="0.3">
      <c r="G97" s="140"/>
      <c r="H97" s="393"/>
      <c r="J97" s="354"/>
      <c r="K97" s="137" t="s">
        <v>949</v>
      </c>
      <c r="L97" s="187" t="s">
        <v>871</v>
      </c>
      <c r="M97" s="303">
        <v>0.29822263806689919</v>
      </c>
      <c r="N97" s="303">
        <v>0.29953314383281376</v>
      </c>
      <c r="O97" s="303">
        <v>0.30084364959872834</v>
      </c>
      <c r="P97" s="303">
        <v>0.30215415536464291</v>
      </c>
      <c r="Q97" s="303">
        <v>0.30346466113055748</v>
      </c>
      <c r="R97" s="303">
        <v>0.30477516689647205</v>
      </c>
      <c r="S97" s="303">
        <v>0.30608567266238662</v>
      </c>
      <c r="T97" s="303">
        <v>0.30739617842830119</v>
      </c>
      <c r="U97" s="303">
        <v>0.30870668419421576</v>
      </c>
      <c r="V97" s="303">
        <v>0.31001718996013033</v>
      </c>
      <c r="W97" s="303">
        <v>0.31132769572604491</v>
      </c>
      <c r="X97" s="303">
        <v>0.31263820149195948</v>
      </c>
      <c r="Y97" s="303">
        <v>0.31394870725787405</v>
      </c>
      <c r="Z97" s="303">
        <v>0.31525921302378862</v>
      </c>
      <c r="AA97" s="303">
        <v>0.31656971878970325</v>
      </c>
      <c r="AB97" s="303">
        <v>0.31703765758811914</v>
      </c>
      <c r="AC97" s="303">
        <v>0.31750559638653503</v>
      </c>
      <c r="AD97" s="303">
        <v>0.31797353518495092</v>
      </c>
      <c r="AE97" s="303">
        <v>0.31844147398336681</v>
      </c>
      <c r="AF97" s="303">
        <v>0.3189094127817827</v>
      </c>
      <c r="AG97" s="303">
        <v>0.31937735158019859</v>
      </c>
      <c r="AH97" s="303">
        <v>0.31984529037861448</v>
      </c>
      <c r="AI97" s="303">
        <v>0.32031322917703037</v>
      </c>
      <c r="AJ97" s="303">
        <v>0.32078116797544626</v>
      </c>
      <c r="AK97" s="303">
        <v>0.32124910677386215</v>
      </c>
      <c r="AL97" s="303">
        <v>0.32171704557227804</v>
      </c>
      <c r="AM97" s="303">
        <v>0.32218498437069393</v>
      </c>
      <c r="AN97" s="303">
        <v>0.32265292316910982</v>
      </c>
      <c r="AO97" s="303">
        <v>0.32312086196752571</v>
      </c>
      <c r="AP97" s="303">
        <v>0.32358880076594121</v>
      </c>
    </row>
    <row r="98" spans="7:43" ht="14.25" customHeight="1" thickBot="1" x14ac:dyDescent="0.35">
      <c r="G98" s="140"/>
      <c r="H98" s="393"/>
      <c r="J98" s="354"/>
      <c r="K98" s="198" t="s">
        <v>949</v>
      </c>
      <c r="L98" s="198" t="s">
        <v>872</v>
      </c>
      <c r="M98" s="304">
        <v>0.29822263806689919</v>
      </c>
      <c r="N98" s="304">
        <v>0.29822263806689919</v>
      </c>
      <c r="O98" s="304">
        <v>0.29822263806689919</v>
      </c>
      <c r="P98" s="304">
        <v>0.29822263806689919</v>
      </c>
      <c r="Q98" s="304">
        <v>0.29822263806689919</v>
      </c>
      <c r="R98" s="304">
        <v>0.29822263806689919</v>
      </c>
      <c r="S98" s="304">
        <v>0.29822263806689919</v>
      </c>
      <c r="T98" s="304">
        <v>0.29822263806689919</v>
      </c>
      <c r="U98" s="304">
        <v>0.29822263806689919</v>
      </c>
      <c r="V98" s="304">
        <v>0.29822263806689919</v>
      </c>
      <c r="W98" s="304">
        <v>0.29822263806689919</v>
      </c>
      <c r="X98" s="304">
        <v>0.29822263806689919</v>
      </c>
      <c r="Y98" s="304">
        <v>0.29822263806689919</v>
      </c>
      <c r="Z98" s="304">
        <v>0.29822263806689919</v>
      </c>
      <c r="AA98" s="304">
        <v>0.29822263806689919</v>
      </c>
      <c r="AB98" s="304">
        <v>0.29944577678175277</v>
      </c>
      <c r="AC98" s="304">
        <v>0.30066891549660635</v>
      </c>
      <c r="AD98" s="304">
        <v>0.30189205421145993</v>
      </c>
      <c r="AE98" s="304">
        <v>0.3031151929263135</v>
      </c>
      <c r="AF98" s="304">
        <v>0.30433833164116708</v>
      </c>
      <c r="AG98" s="304">
        <v>0.30556147035602066</v>
      </c>
      <c r="AH98" s="304">
        <v>0.30678460907087424</v>
      </c>
      <c r="AI98" s="304">
        <v>0.30800774778572781</v>
      </c>
      <c r="AJ98" s="304">
        <v>0.30923088650058139</v>
      </c>
      <c r="AK98" s="304">
        <v>0.31045402521543497</v>
      </c>
      <c r="AL98" s="304">
        <v>0.31167716393028855</v>
      </c>
      <c r="AM98" s="304">
        <v>0.31290030264514213</v>
      </c>
      <c r="AN98" s="304">
        <v>0.3141234413599957</v>
      </c>
      <c r="AO98" s="304">
        <v>0.31534658007484928</v>
      </c>
      <c r="AP98" s="304">
        <v>0.31656971878970325</v>
      </c>
    </row>
    <row r="99" spans="7:43" ht="14.25" customHeight="1" thickTop="1" x14ac:dyDescent="0.3">
      <c r="G99" s="140"/>
      <c r="H99" s="393"/>
      <c r="J99" s="354"/>
      <c r="K99" s="196" t="s">
        <v>950</v>
      </c>
      <c r="L99" s="196" t="s">
        <v>870</v>
      </c>
      <c r="M99" s="302">
        <v>0.28327663878760079</v>
      </c>
      <c r="N99" s="302">
        <v>0.28506566870490641</v>
      </c>
      <c r="O99" s="302">
        <v>0.28685469862221202</v>
      </c>
      <c r="P99" s="302">
        <v>0.28864372853951764</v>
      </c>
      <c r="Q99" s="302">
        <v>0.29043275845682326</v>
      </c>
      <c r="R99" s="302">
        <v>0.29222178837412888</v>
      </c>
      <c r="S99" s="302">
        <v>0.29401081829143449</v>
      </c>
      <c r="T99" s="302">
        <v>0.29579984820874011</v>
      </c>
      <c r="U99" s="302">
        <v>0.29758887812604573</v>
      </c>
      <c r="V99" s="302">
        <v>0.29937790804335135</v>
      </c>
      <c r="W99" s="302">
        <v>0.30116693796065697</v>
      </c>
      <c r="X99" s="302">
        <v>0.30295596787796258</v>
      </c>
      <c r="Y99" s="302">
        <v>0.3047449977952682</v>
      </c>
      <c r="Z99" s="302">
        <v>0.30653402771257382</v>
      </c>
      <c r="AA99" s="302">
        <v>0.30832305762987922</v>
      </c>
      <c r="AB99" s="302">
        <v>0.30891950948402813</v>
      </c>
      <c r="AC99" s="302">
        <v>0.30951596133817705</v>
      </c>
      <c r="AD99" s="302">
        <v>0.31011241319232596</v>
      </c>
      <c r="AE99" s="302">
        <v>0.31070886504647488</v>
      </c>
      <c r="AF99" s="302">
        <v>0.3113053169006238</v>
      </c>
      <c r="AG99" s="302">
        <v>0.31190176875477271</v>
      </c>
      <c r="AH99" s="302">
        <v>0.31249822060892163</v>
      </c>
      <c r="AI99" s="302">
        <v>0.31309467246307054</v>
      </c>
      <c r="AJ99" s="302">
        <v>0.31369112431721946</v>
      </c>
      <c r="AK99" s="302">
        <v>0.31428757617136838</v>
      </c>
      <c r="AL99" s="302">
        <v>0.31488402802551729</v>
      </c>
      <c r="AM99" s="302">
        <v>0.31548047987966621</v>
      </c>
      <c r="AN99" s="302">
        <v>0.31607693173381513</v>
      </c>
      <c r="AO99" s="302">
        <v>0.31667338358796404</v>
      </c>
      <c r="AP99" s="302">
        <v>0.3172698354421129</v>
      </c>
    </row>
    <row r="100" spans="7:43" ht="14.25" customHeight="1" x14ac:dyDescent="0.3">
      <c r="G100" s="140"/>
      <c r="H100" s="393"/>
      <c r="J100" s="354"/>
      <c r="K100" s="137" t="s">
        <v>950</v>
      </c>
      <c r="L100" s="187" t="s">
        <v>871</v>
      </c>
      <c r="M100" s="303">
        <v>0.28327663878760079</v>
      </c>
      <c r="N100" s="303">
        <v>0.28456304297059154</v>
      </c>
      <c r="O100" s="303">
        <v>0.28584944715358229</v>
      </c>
      <c r="P100" s="303">
        <v>0.28713585133657304</v>
      </c>
      <c r="Q100" s="303">
        <v>0.2884222555195638</v>
      </c>
      <c r="R100" s="303">
        <v>0.28970865970255455</v>
      </c>
      <c r="S100" s="303">
        <v>0.2909950638855453</v>
      </c>
      <c r="T100" s="303">
        <v>0.29228146806853605</v>
      </c>
      <c r="U100" s="303">
        <v>0.29356787225152681</v>
      </c>
      <c r="V100" s="303">
        <v>0.29485427643451756</v>
      </c>
      <c r="W100" s="303">
        <v>0.29614068061750831</v>
      </c>
      <c r="X100" s="303">
        <v>0.29742708480049906</v>
      </c>
      <c r="Y100" s="303">
        <v>0.29871348898348982</v>
      </c>
      <c r="Z100" s="303">
        <v>0.29999989316648057</v>
      </c>
      <c r="AA100" s="303">
        <v>0.30128629734947132</v>
      </c>
      <c r="AB100" s="303">
        <v>0.30175541470149853</v>
      </c>
      <c r="AC100" s="303">
        <v>0.30222453205352573</v>
      </c>
      <c r="AD100" s="303">
        <v>0.30269364940555293</v>
      </c>
      <c r="AE100" s="303">
        <v>0.30316276675758014</v>
      </c>
      <c r="AF100" s="303">
        <v>0.30363188410960734</v>
      </c>
      <c r="AG100" s="303">
        <v>0.30410100146163455</v>
      </c>
      <c r="AH100" s="303">
        <v>0.30457011881366175</v>
      </c>
      <c r="AI100" s="303">
        <v>0.30503923616568895</v>
      </c>
      <c r="AJ100" s="303">
        <v>0.30550835351771616</v>
      </c>
      <c r="AK100" s="303">
        <v>0.30597747086974336</v>
      </c>
      <c r="AL100" s="303">
        <v>0.30644658822177057</v>
      </c>
      <c r="AM100" s="303">
        <v>0.30691570557379777</v>
      </c>
      <c r="AN100" s="303">
        <v>0.30738482292582497</v>
      </c>
      <c r="AO100" s="303">
        <v>0.30785394027785218</v>
      </c>
      <c r="AP100" s="303">
        <v>0.30832305762987922</v>
      </c>
    </row>
    <row r="101" spans="7:43" ht="14.25" customHeight="1" thickBot="1" x14ac:dyDescent="0.35">
      <c r="G101" s="140"/>
      <c r="H101" s="393"/>
      <c r="J101" s="354"/>
      <c r="K101" s="198" t="s">
        <v>950</v>
      </c>
      <c r="L101" s="198" t="s">
        <v>872</v>
      </c>
      <c r="M101" s="304">
        <v>0.28327663878760079</v>
      </c>
      <c r="N101" s="304">
        <v>0.28327663878760079</v>
      </c>
      <c r="O101" s="304">
        <v>0.28327663878760079</v>
      </c>
      <c r="P101" s="304">
        <v>0.28327663878760079</v>
      </c>
      <c r="Q101" s="304">
        <v>0.28327663878760079</v>
      </c>
      <c r="R101" s="304">
        <v>0.28327663878760079</v>
      </c>
      <c r="S101" s="304">
        <v>0.28327663878760079</v>
      </c>
      <c r="T101" s="304">
        <v>0.28327663878760079</v>
      </c>
      <c r="U101" s="304">
        <v>0.28327663878760079</v>
      </c>
      <c r="V101" s="304">
        <v>0.28327663878760079</v>
      </c>
      <c r="W101" s="304">
        <v>0.28327663878760079</v>
      </c>
      <c r="X101" s="304">
        <v>0.28327663878760079</v>
      </c>
      <c r="Y101" s="304">
        <v>0.28327663878760079</v>
      </c>
      <c r="Z101" s="304">
        <v>0.28327663878760079</v>
      </c>
      <c r="AA101" s="304">
        <v>0.28327663878760079</v>
      </c>
      <c r="AB101" s="304">
        <v>0.28447728269172551</v>
      </c>
      <c r="AC101" s="304">
        <v>0.28567792659585023</v>
      </c>
      <c r="AD101" s="304">
        <v>0.28687857049997495</v>
      </c>
      <c r="AE101" s="304">
        <v>0.28807921440409967</v>
      </c>
      <c r="AF101" s="304">
        <v>0.28927985830822439</v>
      </c>
      <c r="AG101" s="304">
        <v>0.29048050221234911</v>
      </c>
      <c r="AH101" s="304">
        <v>0.29168114611647383</v>
      </c>
      <c r="AI101" s="304">
        <v>0.29288179002059855</v>
      </c>
      <c r="AJ101" s="304">
        <v>0.29408243392472327</v>
      </c>
      <c r="AK101" s="304">
        <v>0.295283077828848</v>
      </c>
      <c r="AL101" s="304">
        <v>0.29648372173297272</v>
      </c>
      <c r="AM101" s="304">
        <v>0.29768436563709744</v>
      </c>
      <c r="AN101" s="304">
        <v>0.29888500954122216</v>
      </c>
      <c r="AO101" s="304">
        <v>0.30008565344534688</v>
      </c>
      <c r="AP101" s="304">
        <v>0.30128629734947132</v>
      </c>
    </row>
    <row r="102" spans="7:43" ht="14.25" customHeight="1" thickTop="1" x14ac:dyDescent="0.3">
      <c r="G102" s="140"/>
      <c r="H102" s="393"/>
      <c r="J102" s="354"/>
      <c r="K102" s="196" t="s">
        <v>951</v>
      </c>
      <c r="L102" s="196" t="s">
        <v>870</v>
      </c>
      <c r="M102" s="302">
        <v>0.26855696409946994</v>
      </c>
      <c r="N102" s="302">
        <v>0.27032333142156345</v>
      </c>
      <c r="O102" s="302">
        <v>0.27208969874365696</v>
      </c>
      <c r="P102" s="302">
        <v>0.27385606606575047</v>
      </c>
      <c r="Q102" s="302">
        <v>0.27562243338784398</v>
      </c>
      <c r="R102" s="302">
        <v>0.27738880070993749</v>
      </c>
      <c r="S102" s="302">
        <v>0.279155168032031</v>
      </c>
      <c r="T102" s="302">
        <v>0.28092153535412451</v>
      </c>
      <c r="U102" s="302">
        <v>0.28268790267621802</v>
      </c>
      <c r="V102" s="302">
        <v>0.28445426999831153</v>
      </c>
      <c r="W102" s="302">
        <v>0.28622063732040504</v>
      </c>
      <c r="X102" s="302">
        <v>0.28798700464249855</v>
      </c>
      <c r="Y102" s="302">
        <v>0.28975337196459205</v>
      </c>
      <c r="Z102" s="302">
        <v>0.29151973928668556</v>
      </c>
      <c r="AA102" s="302">
        <v>0.29328610660877941</v>
      </c>
      <c r="AB102" s="302">
        <v>0.29378595282095454</v>
      </c>
      <c r="AC102" s="302">
        <v>0.29428579903312968</v>
      </c>
      <c r="AD102" s="302">
        <v>0.29478564524530482</v>
      </c>
      <c r="AE102" s="302">
        <v>0.29528549145747995</v>
      </c>
      <c r="AF102" s="302">
        <v>0.29578533766965509</v>
      </c>
      <c r="AG102" s="302">
        <v>0.29628518388183023</v>
      </c>
      <c r="AH102" s="302">
        <v>0.29678503009400536</v>
      </c>
      <c r="AI102" s="302">
        <v>0.2972848763061805</v>
      </c>
      <c r="AJ102" s="302">
        <v>0.29778472251835564</v>
      </c>
      <c r="AK102" s="302">
        <v>0.29828456873053077</v>
      </c>
      <c r="AL102" s="302">
        <v>0.29878441494270591</v>
      </c>
      <c r="AM102" s="302">
        <v>0.29928426115488105</v>
      </c>
      <c r="AN102" s="302">
        <v>0.29978410736705619</v>
      </c>
      <c r="AO102" s="302">
        <v>0.30028395357923132</v>
      </c>
      <c r="AP102" s="302">
        <v>0.30078379979140635</v>
      </c>
      <c r="AQ102" s="301"/>
    </row>
    <row r="103" spans="7:43" ht="14.25" customHeight="1" x14ac:dyDescent="0.3">
      <c r="G103" s="140"/>
      <c r="H103" s="393"/>
      <c r="J103" s="354"/>
      <c r="K103" s="137" t="s">
        <v>951</v>
      </c>
      <c r="L103" s="187" t="s">
        <v>871</v>
      </c>
      <c r="M103" s="303">
        <v>0.26855696409946994</v>
      </c>
      <c r="N103" s="303">
        <v>0.26981915651445304</v>
      </c>
      <c r="O103" s="303">
        <v>0.27108134892943614</v>
      </c>
      <c r="P103" s="303">
        <v>0.27234354134441924</v>
      </c>
      <c r="Q103" s="303">
        <v>0.27360573375940234</v>
      </c>
      <c r="R103" s="303">
        <v>0.27486792617438544</v>
      </c>
      <c r="S103" s="303">
        <v>0.27613011858936853</v>
      </c>
      <c r="T103" s="303">
        <v>0.27739231100435163</v>
      </c>
      <c r="U103" s="303">
        <v>0.27865450341933473</v>
      </c>
      <c r="V103" s="303">
        <v>0.27991669583431783</v>
      </c>
      <c r="W103" s="303">
        <v>0.28117888824930093</v>
      </c>
      <c r="X103" s="303">
        <v>0.28244108066428403</v>
      </c>
      <c r="Y103" s="303">
        <v>0.28370327307926713</v>
      </c>
      <c r="Z103" s="303">
        <v>0.28496546549425023</v>
      </c>
      <c r="AA103" s="303">
        <v>0.28622765790923349</v>
      </c>
      <c r="AB103" s="303">
        <v>0.2866982211558699</v>
      </c>
      <c r="AC103" s="303">
        <v>0.28716878440250632</v>
      </c>
      <c r="AD103" s="303">
        <v>0.28763934764914273</v>
      </c>
      <c r="AE103" s="303">
        <v>0.28810991089577914</v>
      </c>
      <c r="AF103" s="303">
        <v>0.28858047414241556</v>
      </c>
      <c r="AG103" s="303">
        <v>0.28905103738905197</v>
      </c>
      <c r="AH103" s="303">
        <v>0.28952160063568838</v>
      </c>
      <c r="AI103" s="303">
        <v>0.28999216388232479</v>
      </c>
      <c r="AJ103" s="303">
        <v>0.29046272712896121</v>
      </c>
      <c r="AK103" s="303">
        <v>0.29093329037559762</v>
      </c>
      <c r="AL103" s="303">
        <v>0.29140385362223403</v>
      </c>
      <c r="AM103" s="303">
        <v>0.29187441686887045</v>
      </c>
      <c r="AN103" s="303">
        <v>0.29234498011550686</v>
      </c>
      <c r="AO103" s="303">
        <v>0.29281554336214327</v>
      </c>
      <c r="AP103" s="303">
        <v>0.29328610660877941</v>
      </c>
    </row>
    <row r="104" spans="7:43" ht="14.25" customHeight="1" thickBot="1" x14ac:dyDescent="0.35">
      <c r="G104" s="140"/>
      <c r="H104" s="393"/>
      <c r="J104" s="354"/>
      <c r="K104" s="198" t="s">
        <v>951</v>
      </c>
      <c r="L104" s="198" t="s">
        <v>872</v>
      </c>
      <c r="M104" s="304">
        <v>0.26855696409946994</v>
      </c>
      <c r="N104" s="304">
        <v>0.26855696409946994</v>
      </c>
      <c r="O104" s="304">
        <v>0.26855696409946994</v>
      </c>
      <c r="P104" s="304">
        <v>0.26855696409946994</v>
      </c>
      <c r="Q104" s="304">
        <v>0.26855696409946994</v>
      </c>
      <c r="R104" s="304">
        <v>0.26855696409946994</v>
      </c>
      <c r="S104" s="304">
        <v>0.26855696409946994</v>
      </c>
      <c r="T104" s="304">
        <v>0.26855696409946994</v>
      </c>
      <c r="U104" s="304">
        <v>0.26855696409946994</v>
      </c>
      <c r="V104" s="304">
        <v>0.26855696409946994</v>
      </c>
      <c r="W104" s="304">
        <v>0.26855696409946994</v>
      </c>
      <c r="X104" s="304">
        <v>0.26855696409946994</v>
      </c>
      <c r="Y104" s="304">
        <v>0.26855696409946994</v>
      </c>
      <c r="Z104" s="304">
        <v>0.26855696409946994</v>
      </c>
      <c r="AA104" s="304">
        <v>0.26855696409946994</v>
      </c>
      <c r="AB104" s="304">
        <v>0.26973501035345415</v>
      </c>
      <c r="AC104" s="304">
        <v>0.27091305660743836</v>
      </c>
      <c r="AD104" s="304">
        <v>0.27209110286142257</v>
      </c>
      <c r="AE104" s="304">
        <v>0.27326914911540678</v>
      </c>
      <c r="AF104" s="304">
        <v>0.27444719536939099</v>
      </c>
      <c r="AG104" s="304">
        <v>0.27562524162337521</v>
      </c>
      <c r="AH104" s="304">
        <v>0.27680328787735942</v>
      </c>
      <c r="AI104" s="304">
        <v>0.27798133413134363</v>
      </c>
      <c r="AJ104" s="304">
        <v>0.27915938038532784</v>
      </c>
      <c r="AK104" s="304">
        <v>0.28033742663931205</v>
      </c>
      <c r="AL104" s="304">
        <v>0.28151547289329626</v>
      </c>
      <c r="AM104" s="304">
        <v>0.28269351914728047</v>
      </c>
      <c r="AN104" s="304">
        <v>0.28387156540126468</v>
      </c>
      <c r="AO104" s="304">
        <v>0.28504961165524889</v>
      </c>
      <c r="AP104" s="304">
        <v>0.28622765790923349</v>
      </c>
    </row>
    <row r="105" spans="7:43" ht="14.25" customHeight="1" thickTop="1" x14ac:dyDescent="0.3">
      <c r="G105" s="140"/>
      <c r="H105" s="393"/>
      <c r="J105" s="354"/>
      <c r="K105" s="196" t="s">
        <v>952</v>
      </c>
      <c r="L105" s="196" t="s">
        <v>870</v>
      </c>
      <c r="M105" s="302">
        <v>0.25470627051585804</v>
      </c>
      <c r="N105" s="302">
        <v>0.25644457369392104</v>
      </c>
      <c r="O105" s="302">
        <v>0.25818287687198405</v>
      </c>
      <c r="P105" s="302">
        <v>0.25992118005004705</v>
      </c>
      <c r="Q105" s="302">
        <v>0.26165948322811006</v>
      </c>
      <c r="R105" s="302">
        <v>0.26339778640617306</v>
      </c>
      <c r="S105" s="302">
        <v>0.26513608958423607</v>
      </c>
      <c r="T105" s="302">
        <v>0.26687439276229907</v>
      </c>
      <c r="U105" s="302">
        <v>0.26861269594036208</v>
      </c>
      <c r="V105" s="302">
        <v>0.27035099911842508</v>
      </c>
      <c r="W105" s="302">
        <v>0.27208930229648809</v>
      </c>
      <c r="X105" s="302">
        <v>0.27382760547455109</v>
      </c>
      <c r="Y105" s="302">
        <v>0.2755659086526141</v>
      </c>
      <c r="Z105" s="302">
        <v>0.27730421183067711</v>
      </c>
      <c r="AA105" s="302">
        <v>0.27904251500874</v>
      </c>
      <c r="AB105" s="302">
        <v>0.27945774887334141</v>
      </c>
      <c r="AC105" s="302">
        <v>0.27987298273794281</v>
      </c>
      <c r="AD105" s="302">
        <v>0.28028821660254422</v>
      </c>
      <c r="AE105" s="302">
        <v>0.28070345046714562</v>
      </c>
      <c r="AF105" s="302">
        <v>0.28111868433174703</v>
      </c>
      <c r="AG105" s="302">
        <v>0.28153391819634843</v>
      </c>
      <c r="AH105" s="302">
        <v>0.28194915206094984</v>
      </c>
      <c r="AI105" s="302">
        <v>0.28236438592555124</v>
      </c>
      <c r="AJ105" s="302">
        <v>0.28277961979015265</v>
      </c>
      <c r="AK105" s="302">
        <v>0.28319485365475405</v>
      </c>
      <c r="AL105" s="302">
        <v>0.28361008751935546</v>
      </c>
      <c r="AM105" s="302">
        <v>0.28402532138395686</v>
      </c>
      <c r="AN105" s="302">
        <v>0.28444055524855827</v>
      </c>
      <c r="AO105" s="302">
        <v>0.28485578911315967</v>
      </c>
      <c r="AP105" s="302">
        <v>0.28527102297776102</v>
      </c>
    </row>
    <row r="106" spans="7:43" ht="14.25" customHeight="1" x14ac:dyDescent="0.3">
      <c r="G106" s="140"/>
      <c r="H106" s="393"/>
      <c r="J106" s="354"/>
      <c r="K106" s="137" t="s">
        <v>952</v>
      </c>
      <c r="L106" s="187" t="s">
        <v>871</v>
      </c>
      <c r="M106" s="303">
        <v>0.25470627051585804</v>
      </c>
      <c r="N106" s="303">
        <v>0.25594881396975727</v>
      </c>
      <c r="O106" s="303">
        <v>0.25719135742365651</v>
      </c>
      <c r="P106" s="303">
        <v>0.25843390087755574</v>
      </c>
      <c r="Q106" s="303">
        <v>0.25967644433145498</v>
      </c>
      <c r="R106" s="303">
        <v>0.26091898778535422</v>
      </c>
      <c r="S106" s="303">
        <v>0.26216153123925345</v>
      </c>
      <c r="T106" s="303">
        <v>0.26340407469315269</v>
      </c>
      <c r="U106" s="303">
        <v>0.26464661814705193</v>
      </c>
      <c r="V106" s="303">
        <v>0.26588916160095116</v>
      </c>
      <c r="W106" s="303">
        <v>0.2671317050548504</v>
      </c>
      <c r="X106" s="303">
        <v>0.26837424850874964</v>
      </c>
      <c r="Y106" s="303">
        <v>0.26961679196264887</v>
      </c>
      <c r="Z106" s="303">
        <v>0.27085933541654811</v>
      </c>
      <c r="AA106" s="303">
        <v>0.27210187887044762</v>
      </c>
      <c r="AB106" s="303">
        <v>0.27256458794633376</v>
      </c>
      <c r="AC106" s="303">
        <v>0.27302729702221989</v>
      </c>
      <c r="AD106" s="303">
        <v>0.27349000609810603</v>
      </c>
      <c r="AE106" s="303">
        <v>0.27395271517399217</v>
      </c>
      <c r="AF106" s="303">
        <v>0.2744154242498783</v>
      </c>
      <c r="AG106" s="303">
        <v>0.27487813332576444</v>
      </c>
      <c r="AH106" s="303">
        <v>0.27534084240165058</v>
      </c>
      <c r="AI106" s="303">
        <v>0.27580355147753671</v>
      </c>
      <c r="AJ106" s="303">
        <v>0.27626626055342285</v>
      </c>
      <c r="AK106" s="303">
        <v>0.27672896962930899</v>
      </c>
      <c r="AL106" s="303">
        <v>0.27719167870519512</v>
      </c>
      <c r="AM106" s="303">
        <v>0.27765438778108126</v>
      </c>
      <c r="AN106" s="303">
        <v>0.27811709685696739</v>
      </c>
      <c r="AO106" s="303">
        <v>0.27857980593285353</v>
      </c>
      <c r="AP106" s="303">
        <v>0.27904251500874</v>
      </c>
    </row>
    <row r="107" spans="7:43" ht="14.25" customHeight="1" thickBot="1" x14ac:dyDescent="0.35">
      <c r="G107" s="140"/>
      <c r="H107" s="393"/>
      <c r="J107" s="354"/>
      <c r="K107" s="198" t="s">
        <v>952</v>
      </c>
      <c r="L107" s="198" t="s">
        <v>872</v>
      </c>
      <c r="M107" s="304">
        <v>0.25470627051585804</v>
      </c>
      <c r="N107" s="304">
        <v>0.25470627051585804</v>
      </c>
      <c r="O107" s="304">
        <v>0.25470627051585804</v>
      </c>
      <c r="P107" s="304">
        <v>0.25470627051585804</v>
      </c>
      <c r="Q107" s="304">
        <v>0.25470627051585804</v>
      </c>
      <c r="R107" s="304">
        <v>0.25470627051585804</v>
      </c>
      <c r="S107" s="304">
        <v>0.25470627051585804</v>
      </c>
      <c r="T107" s="304">
        <v>0.25470627051585804</v>
      </c>
      <c r="U107" s="304">
        <v>0.25470627051585804</v>
      </c>
      <c r="V107" s="304">
        <v>0.25470627051585804</v>
      </c>
      <c r="W107" s="304">
        <v>0.25470627051585804</v>
      </c>
      <c r="X107" s="304">
        <v>0.25470627051585804</v>
      </c>
      <c r="Y107" s="304">
        <v>0.25470627051585804</v>
      </c>
      <c r="Z107" s="304">
        <v>0.25470627051585804</v>
      </c>
      <c r="AA107" s="304">
        <v>0.25470627051585804</v>
      </c>
      <c r="AB107" s="304">
        <v>0.25586597773949732</v>
      </c>
      <c r="AC107" s="304">
        <v>0.2570256849631366</v>
      </c>
      <c r="AD107" s="304">
        <v>0.25818539218677589</v>
      </c>
      <c r="AE107" s="304">
        <v>0.25934509941041517</v>
      </c>
      <c r="AF107" s="304">
        <v>0.26050480663405445</v>
      </c>
      <c r="AG107" s="304">
        <v>0.26166451385769374</v>
      </c>
      <c r="AH107" s="304">
        <v>0.26282422108133302</v>
      </c>
      <c r="AI107" s="304">
        <v>0.2639839283049723</v>
      </c>
      <c r="AJ107" s="304">
        <v>0.26514363552861159</v>
      </c>
      <c r="AK107" s="304">
        <v>0.26630334275225087</v>
      </c>
      <c r="AL107" s="304">
        <v>0.26746304997589015</v>
      </c>
      <c r="AM107" s="304">
        <v>0.26862275719952944</v>
      </c>
      <c r="AN107" s="304">
        <v>0.26978246442316872</v>
      </c>
      <c r="AO107" s="304">
        <v>0.27094217164680801</v>
      </c>
      <c r="AP107" s="304">
        <v>0.27210187887044762</v>
      </c>
    </row>
    <row r="108" spans="7:43" ht="14.25" customHeight="1" thickTop="1" x14ac:dyDescent="0.3">
      <c r="G108" s="140"/>
      <c r="H108" s="393"/>
      <c r="J108" s="354"/>
      <c r="K108" s="196" t="s">
        <v>953</v>
      </c>
      <c r="L108" s="196" t="s">
        <v>870</v>
      </c>
      <c r="M108" s="302">
        <v>0.24489028160130469</v>
      </c>
      <c r="N108" s="302">
        <v>0.24656276907630442</v>
      </c>
      <c r="O108" s="302">
        <v>0.24823525655130413</v>
      </c>
      <c r="P108" s="302">
        <v>0.24990774402630384</v>
      </c>
      <c r="Q108" s="302">
        <v>0.25158023150130354</v>
      </c>
      <c r="R108" s="302">
        <v>0.25325271897630325</v>
      </c>
      <c r="S108" s="302">
        <v>0.25492520645130295</v>
      </c>
      <c r="T108" s="302">
        <v>0.25659769392630266</v>
      </c>
      <c r="U108" s="302">
        <v>0.25827018140130237</v>
      </c>
      <c r="V108" s="302">
        <v>0.25994266887630207</v>
      </c>
      <c r="W108" s="302">
        <v>0.26161515635130178</v>
      </c>
      <c r="X108" s="302">
        <v>0.26328764382630149</v>
      </c>
      <c r="Y108" s="302">
        <v>0.26496013130130119</v>
      </c>
      <c r="Z108" s="302">
        <v>0.2666326187763009</v>
      </c>
      <c r="AA108" s="302">
        <v>0.26830510625130077</v>
      </c>
      <c r="AB108" s="302">
        <v>0.26870324019411146</v>
      </c>
      <c r="AC108" s="302">
        <v>0.26910137413692214</v>
      </c>
      <c r="AD108" s="302">
        <v>0.26949950807973283</v>
      </c>
      <c r="AE108" s="302">
        <v>0.26989764202254352</v>
      </c>
      <c r="AF108" s="302">
        <v>0.2702957759653542</v>
      </c>
      <c r="AG108" s="302">
        <v>0.27069390990816489</v>
      </c>
      <c r="AH108" s="302">
        <v>0.27109204385097557</v>
      </c>
      <c r="AI108" s="302">
        <v>0.27149017779378626</v>
      </c>
      <c r="AJ108" s="302">
        <v>0.27188831173659694</v>
      </c>
      <c r="AK108" s="302">
        <v>0.27228644567940763</v>
      </c>
      <c r="AL108" s="302">
        <v>0.27268457962221831</v>
      </c>
      <c r="AM108" s="302">
        <v>0.273082713565029</v>
      </c>
      <c r="AN108" s="302">
        <v>0.27348084750783969</v>
      </c>
      <c r="AO108" s="302">
        <v>0.27387898145065037</v>
      </c>
      <c r="AP108" s="302">
        <v>0.27427711539346128</v>
      </c>
    </row>
    <row r="109" spans="7:43" ht="14.25" customHeight="1" x14ac:dyDescent="0.3">
      <c r="G109" s="140"/>
      <c r="H109" s="393"/>
      <c r="J109" s="354"/>
      <c r="K109" s="137" t="s">
        <v>953</v>
      </c>
      <c r="L109" s="187" t="s">
        <v>871</v>
      </c>
      <c r="M109" s="303">
        <v>0.24489028160130469</v>
      </c>
      <c r="N109" s="303">
        <v>0.24609459370711675</v>
      </c>
      <c r="O109" s="303">
        <v>0.24729890581292882</v>
      </c>
      <c r="P109" s="303">
        <v>0.24850321791874089</v>
      </c>
      <c r="Q109" s="303">
        <v>0.24970753002455295</v>
      </c>
      <c r="R109" s="303">
        <v>0.25091184213036499</v>
      </c>
      <c r="S109" s="303">
        <v>0.25211615423617706</v>
      </c>
      <c r="T109" s="303">
        <v>0.25332046634198913</v>
      </c>
      <c r="U109" s="303">
        <v>0.25452477844780119</v>
      </c>
      <c r="V109" s="303">
        <v>0.25572909055361326</v>
      </c>
      <c r="W109" s="303">
        <v>0.25693340265942533</v>
      </c>
      <c r="X109" s="303">
        <v>0.25813771476523739</v>
      </c>
      <c r="Y109" s="303">
        <v>0.25934202687104946</v>
      </c>
      <c r="Z109" s="303">
        <v>0.26054633897686152</v>
      </c>
      <c r="AA109" s="303">
        <v>0.26175065108267354</v>
      </c>
      <c r="AB109" s="303">
        <v>0.262187614760582</v>
      </c>
      <c r="AC109" s="303">
        <v>0.26262457843849046</v>
      </c>
      <c r="AD109" s="303">
        <v>0.26306154211639893</v>
      </c>
      <c r="AE109" s="303">
        <v>0.26349850579430739</v>
      </c>
      <c r="AF109" s="303">
        <v>0.26393546947221586</v>
      </c>
      <c r="AG109" s="303">
        <v>0.26437243315012432</v>
      </c>
      <c r="AH109" s="303">
        <v>0.26480939682803278</v>
      </c>
      <c r="AI109" s="303">
        <v>0.26524636050594125</v>
      </c>
      <c r="AJ109" s="303">
        <v>0.26568332418384971</v>
      </c>
      <c r="AK109" s="303">
        <v>0.26612028786175818</v>
      </c>
      <c r="AL109" s="303">
        <v>0.26655725153966664</v>
      </c>
      <c r="AM109" s="303">
        <v>0.2669942152175751</v>
      </c>
      <c r="AN109" s="303">
        <v>0.26743117889548357</v>
      </c>
      <c r="AO109" s="303">
        <v>0.26786814257339203</v>
      </c>
      <c r="AP109" s="303">
        <v>0.26830510625130077</v>
      </c>
    </row>
    <row r="110" spans="7:43" ht="14.25" customHeight="1" thickBot="1" x14ac:dyDescent="0.35">
      <c r="G110" s="140"/>
      <c r="H110" s="393"/>
      <c r="J110" s="354"/>
      <c r="K110" s="198" t="s">
        <v>953</v>
      </c>
      <c r="L110" s="198" t="s">
        <v>872</v>
      </c>
      <c r="M110" s="304">
        <v>0.24489028160130469</v>
      </c>
      <c r="N110" s="304">
        <v>0.24489028160130469</v>
      </c>
      <c r="O110" s="304">
        <v>0.24489028160130469</v>
      </c>
      <c r="P110" s="304">
        <v>0.24489028160130469</v>
      </c>
      <c r="Q110" s="304">
        <v>0.24489028160130469</v>
      </c>
      <c r="R110" s="304">
        <v>0.24489028160130469</v>
      </c>
      <c r="S110" s="304">
        <v>0.24489028160130469</v>
      </c>
      <c r="T110" s="304">
        <v>0.24489028160130469</v>
      </c>
      <c r="U110" s="304">
        <v>0.24489028160130469</v>
      </c>
      <c r="V110" s="304">
        <v>0.24489028160130469</v>
      </c>
      <c r="W110" s="304">
        <v>0.24489028160130469</v>
      </c>
      <c r="X110" s="304">
        <v>0.24489028160130469</v>
      </c>
      <c r="Y110" s="304">
        <v>0.24489028160130469</v>
      </c>
      <c r="Z110" s="304">
        <v>0.24489028160130469</v>
      </c>
      <c r="AA110" s="304">
        <v>0.24489028160130469</v>
      </c>
      <c r="AB110" s="304">
        <v>0.24601430623339596</v>
      </c>
      <c r="AC110" s="304">
        <v>0.24713833086548723</v>
      </c>
      <c r="AD110" s="304">
        <v>0.2482623554975785</v>
      </c>
      <c r="AE110" s="304">
        <v>0.24938638012966977</v>
      </c>
      <c r="AF110" s="304">
        <v>0.25051040476176101</v>
      </c>
      <c r="AG110" s="304">
        <v>0.25163442939385228</v>
      </c>
      <c r="AH110" s="304">
        <v>0.25275845402594355</v>
      </c>
      <c r="AI110" s="304">
        <v>0.25388247865803482</v>
      </c>
      <c r="AJ110" s="304">
        <v>0.25500650329012609</v>
      </c>
      <c r="AK110" s="304">
        <v>0.25613052792221735</v>
      </c>
      <c r="AL110" s="304">
        <v>0.25725455255430862</v>
      </c>
      <c r="AM110" s="304">
        <v>0.25837857718639989</v>
      </c>
      <c r="AN110" s="304">
        <v>0.25950260181849116</v>
      </c>
      <c r="AO110" s="304">
        <v>0.26062662645058243</v>
      </c>
      <c r="AP110" s="304">
        <v>0.26175065108267354</v>
      </c>
    </row>
    <row r="111" spans="7:43" ht="14.25" customHeight="1" thickTop="1" x14ac:dyDescent="0.3">
      <c r="G111" s="140"/>
      <c r="H111" s="393"/>
      <c r="J111" s="354"/>
      <c r="K111" s="196" t="s">
        <v>954</v>
      </c>
      <c r="L111" s="196" t="s">
        <v>870</v>
      </c>
      <c r="M111" s="302">
        <v>0.23299606754760818</v>
      </c>
      <c r="N111" s="302">
        <v>0.2346200569341032</v>
      </c>
      <c r="O111" s="302">
        <v>0.23624404632059823</v>
      </c>
      <c r="P111" s="302">
        <v>0.23786803570709325</v>
      </c>
      <c r="Q111" s="302">
        <v>0.23949202509358827</v>
      </c>
      <c r="R111" s="302">
        <v>0.2411160144800833</v>
      </c>
      <c r="S111" s="302">
        <v>0.24274000386657832</v>
      </c>
      <c r="T111" s="302">
        <v>0.24436399325307334</v>
      </c>
      <c r="U111" s="302">
        <v>0.24598798263956836</v>
      </c>
      <c r="V111" s="302">
        <v>0.24761197202606339</v>
      </c>
      <c r="W111" s="302">
        <v>0.24923596141255841</v>
      </c>
      <c r="X111" s="302">
        <v>0.25085995079905343</v>
      </c>
      <c r="Y111" s="302">
        <v>0.25248394018554843</v>
      </c>
      <c r="Z111" s="302">
        <v>0.25410792957204342</v>
      </c>
      <c r="AA111" s="302">
        <v>0.25573191895853847</v>
      </c>
      <c r="AB111" s="302">
        <v>0.25608016407152401</v>
      </c>
      <c r="AC111" s="302">
        <v>0.25642840918450954</v>
      </c>
      <c r="AD111" s="302">
        <v>0.25677665429749508</v>
      </c>
      <c r="AE111" s="302">
        <v>0.25712489941048061</v>
      </c>
      <c r="AF111" s="302">
        <v>0.25747314452346615</v>
      </c>
      <c r="AG111" s="302">
        <v>0.25782138963645168</v>
      </c>
      <c r="AH111" s="302">
        <v>0.25816963474943722</v>
      </c>
      <c r="AI111" s="302">
        <v>0.25851787986242275</v>
      </c>
      <c r="AJ111" s="302">
        <v>0.25886612497540828</v>
      </c>
      <c r="AK111" s="302">
        <v>0.25921437008839382</v>
      </c>
      <c r="AL111" s="302">
        <v>0.25956261520137935</v>
      </c>
      <c r="AM111" s="302">
        <v>0.25991086031436489</v>
      </c>
      <c r="AN111" s="302">
        <v>0.26025910542735042</v>
      </c>
      <c r="AO111" s="302">
        <v>0.26060735054033596</v>
      </c>
      <c r="AP111" s="302">
        <v>0.26095559565332122</v>
      </c>
    </row>
    <row r="112" spans="7:43" ht="14.25" customHeight="1" x14ac:dyDescent="0.3">
      <c r="G112" s="140"/>
      <c r="H112" s="393"/>
      <c r="J112" s="354"/>
      <c r="K112" s="137" t="s">
        <v>954</v>
      </c>
      <c r="L112" s="187" t="s">
        <v>871</v>
      </c>
      <c r="M112" s="303">
        <v>0.23299606754760818</v>
      </c>
      <c r="N112" s="303">
        <v>0.23416688001891517</v>
      </c>
      <c r="O112" s="303">
        <v>0.23533769249022213</v>
      </c>
      <c r="P112" s="303">
        <v>0.23650850496152909</v>
      </c>
      <c r="Q112" s="303">
        <v>0.23767931743283605</v>
      </c>
      <c r="R112" s="303">
        <v>0.238850129904143</v>
      </c>
      <c r="S112" s="303">
        <v>0.24002094237544996</v>
      </c>
      <c r="T112" s="303">
        <v>0.24119175484675692</v>
      </c>
      <c r="U112" s="303">
        <v>0.24236256731806388</v>
      </c>
      <c r="V112" s="303">
        <v>0.24353337978937084</v>
      </c>
      <c r="W112" s="303">
        <v>0.2447041922606778</v>
      </c>
      <c r="X112" s="303">
        <v>0.24587500473198476</v>
      </c>
      <c r="Y112" s="303">
        <v>0.24704581720329172</v>
      </c>
      <c r="Z112" s="303">
        <v>0.24821662967459868</v>
      </c>
      <c r="AA112" s="303">
        <v>0.2493874421459058</v>
      </c>
      <c r="AB112" s="303">
        <v>0.24981040726674797</v>
      </c>
      <c r="AC112" s="303">
        <v>0.25023337238759014</v>
      </c>
      <c r="AD112" s="303">
        <v>0.2506563375084323</v>
      </c>
      <c r="AE112" s="303">
        <v>0.25107930262927447</v>
      </c>
      <c r="AF112" s="303">
        <v>0.25150226775011664</v>
      </c>
      <c r="AG112" s="303">
        <v>0.2519252328709588</v>
      </c>
      <c r="AH112" s="303">
        <v>0.25234819799180097</v>
      </c>
      <c r="AI112" s="303">
        <v>0.25277116311264314</v>
      </c>
      <c r="AJ112" s="303">
        <v>0.2531941282334853</v>
      </c>
      <c r="AK112" s="303">
        <v>0.25361709335432747</v>
      </c>
      <c r="AL112" s="303">
        <v>0.25404005847516964</v>
      </c>
      <c r="AM112" s="303">
        <v>0.25446302359601181</v>
      </c>
      <c r="AN112" s="303">
        <v>0.25488598871685397</v>
      </c>
      <c r="AO112" s="303">
        <v>0.25530895383769614</v>
      </c>
      <c r="AP112" s="303">
        <v>0.25573191895853847</v>
      </c>
    </row>
    <row r="113" spans="7:43" ht="14.25" customHeight="1" thickBot="1" x14ac:dyDescent="0.35">
      <c r="G113" s="140"/>
      <c r="H113" s="393"/>
      <c r="J113" s="354"/>
      <c r="K113" s="198" t="s">
        <v>954</v>
      </c>
      <c r="L113" s="198" t="s">
        <v>872</v>
      </c>
      <c r="M113" s="304">
        <v>0.23299606754760818</v>
      </c>
      <c r="N113" s="304">
        <v>0.23299606754760818</v>
      </c>
      <c r="O113" s="304">
        <v>0.23299606754760818</v>
      </c>
      <c r="P113" s="304">
        <v>0.23299606754760818</v>
      </c>
      <c r="Q113" s="304">
        <v>0.23299606754760818</v>
      </c>
      <c r="R113" s="304">
        <v>0.23299606754760818</v>
      </c>
      <c r="S113" s="304">
        <v>0.23299606754760818</v>
      </c>
      <c r="T113" s="304">
        <v>0.23299606754760818</v>
      </c>
      <c r="U113" s="304">
        <v>0.23299606754760818</v>
      </c>
      <c r="V113" s="304">
        <v>0.23299606754760818</v>
      </c>
      <c r="W113" s="304">
        <v>0.23299606754760818</v>
      </c>
      <c r="X113" s="304">
        <v>0.23299606754760818</v>
      </c>
      <c r="Y113" s="304">
        <v>0.23299606754760818</v>
      </c>
      <c r="Z113" s="304">
        <v>0.23299606754760818</v>
      </c>
      <c r="AA113" s="304">
        <v>0.23299606754760818</v>
      </c>
      <c r="AB113" s="304">
        <v>0.23408882585416135</v>
      </c>
      <c r="AC113" s="304">
        <v>0.23518158416071452</v>
      </c>
      <c r="AD113" s="304">
        <v>0.2362743424672677</v>
      </c>
      <c r="AE113" s="304">
        <v>0.23736710077382087</v>
      </c>
      <c r="AF113" s="304">
        <v>0.23845985908037404</v>
      </c>
      <c r="AG113" s="304">
        <v>0.23955261738692721</v>
      </c>
      <c r="AH113" s="304">
        <v>0.24064537569348038</v>
      </c>
      <c r="AI113" s="304">
        <v>0.24173813400003355</v>
      </c>
      <c r="AJ113" s="304">
        <v>0.24283089230658672</v>
      </c>
      <c r="AK113" s="304">
        <v>0.24392365061313989</v>
      </c>
      <c r="AL113" s="304">
        <v>0.24501640891969306</v>
      </c>
      <c r="AM113" s="304">
        <v>0.24610916722624623</v>
      </c>
      <c r="AN113" s="304">
        <v>0.2472019255327994</v>
      </c>
      <c r="AO113" s="304">
        <v>0.24829468383935258</v>
      </c>
      <c r="AP113" s="304">
        <v>0.2493874421459058</v>
      </c>
    </row>
    <row r="114" spans="7:43" ht="14.25" customHeight="1" thickTop="1" x14ac:dyDescent="0.3">
      <c r="G114" s="140"/>
      <c r="H114" s="393"/>
      <c r="J114" s="354"/>
      <c r="K114" s="196" t="s">
        <v>955</v>
      </c>
      <c r="L114" s="196" t="s">
        <v>870</v>
      </c>
      <c r="M114" s="302">
        <v>0.21372639520672257</v>
      </c>
      <c r="N114" s="302">
        <v>0.21527982036711696</v>
      </c>
      <c r="O114" s="302">
        <v>0.21683324552751135</v>
      </c>
      <c r="P114" s="302">
        <v>0.21838667068790574</v>
      </c>
      <c r="Q114" s="302">
        <v>0.21994009584830013</v>
      </c>
      <c r="R114" s="302">
        <v>0.22149352100869452</v>
      </c>
      <c r="S114" s="302">
        <v>0.22304694616908891</v>
      </c>
      <c r="T114" s="302">
        <v>0.22460037132948329</v>
      </c>
      <c r="U114" s="302">
        <v>0.22615379648987768</v>
      </c>
      <c r="V114" s="302">
        <v>0.22770722165027207</v>
      </c>
      <c r="W114" s="302">
        <v>0.22926064681066646</v>
      </c>
      <c r="X114" s="302">
        <v>0.23081407197106085</v>
      </c>
      <c r="Y114" s="302">
        <v>0.23236749713145524</v>
      </c>
      <c r="Z114" s="302">
        <v>0.23392092229184963</v>
      </c>
      <c r="AA114" s="302">
        <v>0.23547434745224405</v>
      </c>
      <c r="AB114" s="302">
        <v>0.23573429513086305</v>
      </c>
      <c r="AC114" s="302">
        <v>0.23599424280948206</v>
      </c>
      <c r="AD114" s="302">
        <v>0.23625419048810106</v>
      </c>
      <c r="AE114" s="302">
        <v>0.23651413816672007</v>
      </c>
      <c r="AF114" s="302">
        <v>0.23677408584533907</v>
      </c>
      <c r="AG114" s="302">
        <v>0.23703403352395808</v>
      </c>
      <c r="AH114" s="302">
        <v>0.23729398120257708</v>
      </c>
      <c r="AI114" s="302">
        <v>0.23755392888119609</v>
      </c>
      <c r="AJ114" s="302">
        <v>0.23781387655981509</v>
      </c>
      <c r="AK114" s="302">
        <v>0.2380738242384341</v>
      </c>
      <c r="AL114" s="302">
        <v>0.2383337719170531</v>
      </c>
      <c r="AM114" s="302">
        <v>0.2385937195956721</v>
      </c>
      <c r="AN114" s="302">
        <v>0.23885366727429111</v>
      </c>
      <c r="AO114" s="302">
        <v>0.23911361495291011</v>
      </c>
      <c r="AP114" s="302">
        <v>0.23937356263152931</v>
      </c>
      <c r="AQ114" s="301"/>
    </row>
    <row r="115" spans="7:43" ht="14.25" customHeight="1" x14ac:dyDescent="0.3">
      <c r="G115" s="140"/>
      <c r="H115" s="393"/>
      <c r="J115" s="354"/>
      <c r="K115" s="137" t="s">
        <v>955</v>
      </c>
      <c r="L115" s="187" t="s">
        <v>871</v>
      </c>
      <c r="M115" s="303">
        <v>0.21372639520672257</v>
      </c>
      <c r="N115" s="303">
        <v>0.2148366810327087</v>
      </c>
      <c r="O115" s="303">
        <v>0.21594696685869483</v>
      </c>
      <c r="P115" s="303">
        <v>0.21705725268468096</v>
      </c>
      <c r="Q115" s="303">
        <v>0.21816753851066709</v>
      </c>
      <c r="R115" s="303">
        <v>0.21927782433665322</v>
      </c>
      <c r="S115" s="303">
        <v>0.22038811016263934</v>
      </c>
      <c r="T115" s="303">
        <v>0.22149839598862547</v>
      </c>
      <c r="U115" s="303">
        <v>0.2226086818146116</v>
      </c>
      <c r="V115" s="303">
        <v>0.22371896764059773</v>
      </c>
      <c r="W115" s="303">
        <v>0.22482925346658386</v>
      </c>
      <c r="X115" s="303">
        <v>0.22593953929256999</v>
      </c>
      <c r="Y115" s="303">
        <v>0.22704982511855612</v>
      </c>
      <c r="Z115" s="303">
        <v>0.22816011094454225</v>
      </c>
      <c r="AA115" s="303">
        <v>0.22927039677052824</v>
      </c>
      <c r="AB115" s="303">
        <v>0.22968399348264262</v>
      </c>
      <c r="AC115" s="303">
        <v>0.23009759019475701</v>
      </c>
      <c r="AD115" s="303">
        <v>0.23051118690687139</v>
      </c>
      <c r="AE115" s="303">
        <v>0.23092478361898577</v>
      </c>
      <c r="AF115" s="303">
        <v>0.23133838033110016</v>
      </c>
      <c r="AG115" s="303">
        <v>0.23175197704321454</v>
      </c>
      <c r="AH115" s="303">
        <v>0.23216557375532892</v>
      </c>
      <c r="AI115" s="303">
        <v>0.23257917046744331</v>
      </c>
      <c r="AJ115" s="303">
        <v>0.23299276717955769</v>
      </c>
      <c r="AK115" s="303">
        <v>0.23340636389167208</v>
      </c>
      <c r="AL115" s="303">
        <v>0.23381996060378646</v>
      </c>
      <c r="AM115" s="303">
        <v>0.23423355731590084</v>
      </c>
      <c r="AN115" s="303">
        <v>0.23464715402801523</v>
      </c>
      <c r="AO115" s="303">
        <v>0.23506075074012961</v>
      </c>
      <c r="AP115" s="303">
        <v>0.23547434745224405</v>
      </c>
    </row>
    <row r="116" spans="7:43" ht="14.25" customHeight="1" thickBot="1" x14ac:dyDescent="0.35">
      <c r="G116" s="140"/>
      <c r="H116" s="393"/>
      <c r="J116" s="387"/>
      <c r="K116" s="198" t="s">
        <v>955</v>
      </c>
      <c r="L116" s="198" t="s">
        <v>872</v>
      </c>
      <c r="M116" s="304">
        <v>0.21372639520672257</v>
      </c>
      <c r="N116" s="304">
        <v>0.21372639520672257</v>
      </c>
      <c r="O116" s="304">
        <v>0.21372639520672257</v>
      </c>
      <c r="P116" s="304">
        <v>0.21372639520672257</v>
      </c>
      <c r="Q116" s="304">
        <v>0.21372639520672257</v>
      </c>
      <c r="R116" s="304">
        <v>0.21372639520672257</v>
      </c>
      <c r="S116" s="304">
        <v>0.21372639520672257</v>
      </c>
      <c r="T116" s="304">
        <v>0.21372639520672257</v>
      </c>
      <c r="U116" s="304">
        <v>0.21372639520672257</v>
      </c>
      <c r="V116" s="304">
        <v>0.21372639520672257</v>
      </c>
      <c r="W116" s="304">
        <v>0.21372639520672257</v>
      </c>
      <c r="X116" s="304">
        <v>0.21372639520672257</v>
      </c>
      <c r="Y116" s="304">
        <v>0.21372639520672257</v>
      </c>
      <c r="Z116" s="304">
        <v>0.21372639520672257</v>
      </c>
      <c r="AA116" s="304">
        <v>0.21372639520672257</v>
      </c>
      <c r="AB116" s="304">
        <v>0.21476266197764296</v>
      </c>
      <c r="AC116" s="304">
        <v>0.21579892874856335</v>
      </c>
      <c r="AD116" s="304">
        <v>0.21683519551948374</v>
      </c>
      <c r="AE116" s="304">
        <v>0.21787146229040413</v>
      </c>
      <c r="AF116" s="304">
        <v>0.21890772906132452</v>
      </c>
      <c r="AG116" s="304">
        <v>0.21994399583224492</v>
      </c>
      <c r="AH116" s="304">
        <v>0.22098026260316531</v>
      </c>
      <c r="AI116" s="304">
        <v>0.2220165293740857</v>
      </c>
      <c r="AJ116" s="304">
        <v>0.22305279614500609</v>
      </c>
      <c r="AK116" s="304">
        <v>0.22408906291592648</v>
      </c>
      <c r="AL116" s="304">
        <v>0.22512532968684687</v>
      </c>
      <c r="AM116" s="304">
        <v>0.22616159645776726</v>
      </c>
      <c r="AN116" s="304">
        <v>0.22719786322868765</v>
      </c>
      <c r="AO116" s="304">
        <v>0.22823412999960804</v>
      </c>
      <c r="AP116" s="304">
        <v>0.22927039677052824</v>
      </c>
    </row>
    <row r="117" spans="7:43" ht="14.25" customHeight="1" thickTop="1" x14ac:dyDescent="0.3">
      <c r="G117" s="140"/>
      <c r="H117" s="393"/>
      <c r="J117" s="203"/>
      <c r="K117" s="137"/>
      <c r="L117" s="137"/>
      <c r="M117" s="204"/>
      <c r="N117" s="204"/>
      <c r="O117" s="204"/>
      <c r="P117" s="204"/>
      <c r="Q117" s="204"/>
      <c r="R117" s="204"/>
      <c r="S117" s="204"/>
      <c r="T117" s="204"/>
      <c r="U117" s="204"/>
      <c r="V117" s="204"/>
      <c r="W117" s="204"/>
      <c r="X117" s="204"/>
      <c r="Y117" s="204"/>
      <c r="Z117" s="204"/>
      <c r="AA117" s="204"/>
      <c r="AB117" s="204"/>
      <c r="AC117" s="204"/>
      <c r="AD117" s="204"/>
      <c r="AE117" s="204"/>
      <c r="AF117" s="204"/>
      <c r="AG117" s="204"/>
      <c r="AH117" s="204"/>
      <c r="AI117" s="204"/>
      <c r="AJ117" s="204"/>
      <c r="AK117" s="204"/>
      <c r="AL117" s="204"/>
      <c r="AM117" s="204"/>
      <c r="AN117" s="204"/>
      <c r="AO117" s="204"/>
      <c r="AP117" s="204"/>
    </row>
    <row r="118" spans="7:43" ht="14.25" customHeight="1" x14ac:dyDescent="0.25">
      <c r="G118" s="140"/>
      <c r="H118" s="393"/>
      <c r="J118" s="142"/>
      <c r="M118" s="124">
        <v>2021</v>
      </c>
      <c r="N118" s="124">
        <v>2022</v>
      </c>
      <c r="O118" s="124">
        <v>2023</v>
      </c>
      <c r="P118" s="124">
        <v>2024</v>
      </c>
      <c r="Q118" s="124">
        <v>2025</v>
      </c>
      <c r="R118" s="124">
        <v>2026</v>
      </c>
      <c r="S118" s="124">
        <v>2027</v>
      </c>
      <c r="T118" s="124">
        <v>2028</v>
      </c>
      <c r="U118" s="124">
        <v>2029</v>
      </c>
      <c r="V118" s="124">
        <v>2030</v>
      </c>
      <c r="W118" s="124">
        <v>2031</v>
      </c>
      <c r="X118" s="124">
        <v>2032</v>
      </c>
      <c r="Y118" s="124">
        <v>2033</v>
      </c>
      <c r="Z118" s="124">
        <v>2034</v>
      </c>
      <c r="AA118" s="124">
        <v>2035</v>
      </c>
      <c r="AB118" s="124">
        <v>2036</v>
      </c>
      <c r="AC118" s="124">
        <v>2037</v>
      </c>
      <c r="AD118" s="124">
        <v>2038</v>
      </c>
      <c r="AE118" s="124">
        <v>2039</v>
      </c>
      <c r="AF118" s="124">
        <v>2040</v>
      </c>
      <c r="AG118" s="124">
        <v>2041</v>
      </c>
      <c r="AH118" s="124">
        <v>2042</v>
      </c>
      <c r="AI118" s="124">
        <v>2043</v>
      </c>
      <c r="AJ118" s="124">
        <v>2044</v>
      </c>
      <c r="AK118" s="124">
        <v>2045</v>
      </c>
      <c r="AL118" s="124">
        <v>2046</v>
      </c>
      <c r="AM118" s="124">
        <v>2047</v>
      </c>
      <c r="AN118" s="124">
        <v>2048</v>
      </c>
      <c r="AO118" s="124">
        <v>2049</v>
      </c>
      <c r="AP118" s="124">
        <v>2050</v>
      </c>
    </row>
    <row r="119" spans="7:43" ht="14.25" customHeight="1" x14ac:dyDescent="0.3">
      <c r="G119" s="140"/>
      <c r="H119" s="393"/>
      <c r="J119" s="353" t="s">
        <v>887</v>
      </c>
      <c r="K119" s="196" t="s">
        <v>945</v>
      </c>
      <c r="L119" s="196" t="s">
        <v>870</v>
      </c>
      <c r="M119" s="305">
        <v>2978.2984732762034</v>
      </c>
      <c r="N119" s="305">
        <v>2994.2347008111806</v>
      </c>
      <c r="O119" s="305">
        <v>3010.1709283461578</v>
      </c>
      <c r="P119" s="305">
        <v>3026.1071558811354</v>
      </c>
      <c r="Q119" s="305">
        <v>3042.0433834161126</v>
      </c>
      <c r="R119" s="305">
        <v>3057.9796109510899</v>
      </c>
      <c r="S119" s="305">
        <v>3073.9158384860675</v>
      </c>
      <c r="T119" s="305">
        <v>3089.8520660210447</v>
      </c>
      <c r="U119" s="305">
        <v>3105.7882935560219</v>
      </c>
      <c r="V119" s="305">
        <v>3121.7245210909996</v>
      </c>
      <c r="W119" s="305">
        <v>3137.6607486259768</v>
      </c>
      <c r="X119" s="305">
        <v>3153.596976160954</v>
      </c>
      <c r="Y119" s="305">
        <v>3169.5332036959317</v>
      </c>
      <c r="Z119" s="305">
        <v>3185.4694312309089</v>
      </c>
      <c r="AA119" s="305">
        <v>3201.4056587658888</v>
      </c>
      <c r="AB119" s="305">
        <v>3210.3582341861193</v>
      </c>
      <c r="AC119" s="305">
        <v>3219.3108096063502</v>
      </c>
      <c r="AD119" s="305">
        <v>3228.2633850265806</v>
      </c>
      <c r="AE119" s="305">
        <v>3237.2159604468111</v>
      </c>
      <c r="AF119" s="305">
        <v>3246.168535867042</v>
      </c>
      <c r="AG119" s="305">
        <v>3255.1211112872725</v>
      </c>
      <c r="AH119" s="305">
        <v>3264.0736867075034</v>
      </c>
      <c r="AI119" s="305">
        <v>3273.0262621277338</v>
      </c>
      <c r="AJ119" s="305">
        <v>3281.9788375479648</v>
      </c>
      <c r="AK119" s="305">
        <v>3290.9314129681952</v>
      </c>
      <c r="AL119" s="305">
        <v>3299.8839883884261</v>
      </c>
      <c r="AM119" s="305">
        <v>3308.8365638086566</v>
      </c>
      <c r="AN119" s="305">
        <v>3317.7891392288875</v>
      </c>
      <c r="AO119" s="305">
        <v>3326.741714649118</v>
      </c>
      <c r="AP119" s="305">
        <v>3335.694290069348</v>
      </c>
    </row>
    <row r="120" spans="7:43" ht="14.25" customHeight="1" x14ac:dyDescent="0.3">
      <c r="G120" s="140"/>
      <c r="H120" s="393"/>
      <c r="J120" s="354"/>
      <c r="K120" s="137" t="s">
        <v>945</v>
      </c>
      <c r="L120" s="187" t="s">
        <v>871</v>
      </c>
      <c r="M120" s="306">
        <v>2978.2984732762034</v>
      </c>
      <c r="N120" s="306">
        <v>2989.8930131659363</v>
      </c>
      <c r="O120" s="306">
        <v>3001.4875530556697</v>
      </c>
      <c r="P120" s="306">
        <v>3013.0820929454026</v>
      </c>
      <c r="Q120" s="306">
        <v>3024.6766328351359</v>
      </c>
      <c r="R120" s="306">
        <v>3036.2711727248693</v>
      </c>
      <c r="S120" s="306">
        <v>3047.8657126146022</v>
      </c>
      <c r="T120" s="306">
        <v>3059.4602525043356</v>
      </c>
      <c r="U120" s="306">
        <v>3071.0547923940685</v>
      </c>
      <c r="V120" s="306">
        <v>3082.6493322838019</v>
      </c>
      <c r="W120" s="306">
        <v>3094.2438721735352</v>
      </c>
      <c r="X120" s="306">
        <v>3105.8384120632682</v>
      </c>
      <c r="Y120" s="306">
        <v>3117.4329519530015</v>
      </c>
      <c r="Z120" s="306">
        <v>3129.0274918427344</v>
      </c>
      <c r="AA120" s="306">
        <v>3140.6220317324664</v>
      </c>
      <c r="AB120" s="306">
        <v>3144.6742735346947</v>
      </c>
      <c r="AC120" s="306">
        <v>3148.7265153369226</v>
      </c>
      <c r="AD120" s="306">
        <v>3152.7787571391509</v>
      </c>
      <c r="AE120" s="306">
        <v>3156.8309989413792</v>
      </c>
      <c r="AF120" s="306">
        <v>3160.8832407436075</v>
      </c>
      <c r="AG120" s="306">
        <v>3164.9354825458358</v>
      </c>
      <c r="AH120" s="306">
        <v>3168.9877243480637</v>
      </c>
      <c r="AI120" s="306">
        <v>3173.039966150292</v>
      </c>
      <c r="AJ120" s="306">
        <v>3177.0922079525203</v>
      </c>
      <c r="AK120" s="306">
        <v>3181.1444497547486</v>
      </c>
      <c r="AL120" s="306">
        <v>3185.1966915569769</v>
      </c>
      <c r="AM120" s="306">
        <v>3189.2489333592048</v>
      </c>
      <c r="AN120" s="306">
        <v>3193.3011751614331</v>
      </c>
      <c r="AO120" s="306">
        <v>3197.3534169636614</v>
      </c>
      <c r="AP120" s="306">
        <v>3201.4056587658888</v>
      </c>
    </row>
    <row r="121" spans="7:43" ht="14.25" customHeight="1" thickBot="1" x14ac:dyDescent="0.35">
      <c r="G121" s="140"/>
      <c r="H121" s="393"/>
      <c r="J121" s="354"/>
      <c r="K121" s="198" t="s">
        <v>945</v>
      </c>
      <c r="L121" s="198" t="s">
        <v>872</v>
      </c>
      <c r="M121" s="307">
        <v>2978.2984732762034</v>
      </c>
      <c r="N121" s="307">
        <v>2978.2984732762034</v>
      </c>
      <c r="O121" s="307">
        <v>2978.2984732762034</v>
      </c>
      <c r="P121" s="307">
        <v>2978.2984732762034</v>
      </c>
      <c r="Q121" s="307">
        <v>2978.2984732762034</v>
      </c>
      <c r="R121" s="307">
        <v>2978.2984732762034</v>
      </c>
      <c r="S121" s="307">
        <v>2978.2984732762034</v>
      </c>
      <c r="T121" s="307">
        <v>2978.2984732762034</v>
      </c>
      <c r="U121" s="307">
        <v>2978.2984732762034</v>
      </c>
      <c r="V121" s="307">
        <v>2978.2984732762034</v>
      </c>
      <c r="W121" s="307">
        <v>2978.2984732762034</v>
      </c>
      <c r="X121" s="307">
        <v>2978.2984732762034</v>
      </c>
      <c r="Y121" s="307">
        <v>2978.2984732762034</v>
      </c>
      <c r="Z121" s="307">
        <v>2978.2984732762034</v>
      </c>
      <c r="AA121" s="307">
        <v>2978.2984732762034</v>
      </c>
      <c r="AB121" s="307">
        <v>2989.1200438399542</v>
      </c>
      <c r="AC121" s="307">
        <v>2999.9416144037054</v>
      </c>
      <c r="AD121" s="307">
        <v>3010.7631849674567</v>
      </c>
      <c r="AE121" s="307">
        <v>3021.5847555312075</v>
      </c>
      <c r="AF121" s="307">
        <v>3032.4063260949588</v>
      </c>
      <c r="AG121" s="307">
        <v>3043.2278966587101</v>
      </c>
      <c r="AH121" s="307">
        <v>3054.0494672224609</v>
      </c>
      <c r="AI121" s="307">
        <v>3064.8710377862121</v>
      </c>
      <c r="AJ121" s="307">
        <v>3075.6926083499629</v>
      </c>
      <c r="AK121" s="307">
        <v>3086.5141789137142</v>
      </c>
      <c r="AL121" s="307">
        <v>3097.3357494774655</v>
      </c>
      <c r="AM121" s="307">
        <v>3108.1573200412163</v>
      </c>
      <c r="AN121" s="307">
        <v>3118.9788906049675</v>
      </c>
      <c r="AO121" s="307">
        <v>3129.8004611687188</v>
      </c>
      <c r="AP121" s="307">
        <v>3140.6220317324664</v>
      </c>
    </row>
    <row r="122" spans="7:43" ht="14.25" customHeight="1" thickTop="1" x14ac:dyDescent="0.3">
      <c r="G122" s="140"/>
      <c r="H122" s="393"/>
      <c r="J122" s="354"/>
      <c r="K122" s="196" t="s">
        <v>947</v>
      </c>
      <c r="L122" s="196" t="s">
        <v>870</v>
      </c>
      <c r="M122" s="308">
        <v>2881.2937628623613</v>
      </c>
      <c r="N122" s="308">
        <v>2896.4464045773138</v>
      </c>
      <c r="O122" s="308">
        <v>2911.5990462922664</v>
      </c>
      <c r="P122" s="308">
        <v>2926.7516880072189</v>
      </c>
      <c r="Q122" s="308">
        <v>2941.9043297221715</v>
      </c>
      <c r="R122" s="308">
        <v>2957.056971437124</v>
      </c>
      <c r="S122" s="308">
        <v>2972.2096131520771</v>
      </c>
      <c r="T122" s="308">
        <v>2987.3622548670296</v>
      </c>
      <c r="U122" s="308">
        <v>3002.5148965819822</v>
      </c>
      <c r="V122" s="308">
        <v>3017.6675382969347</v>
      </c>
      <c r="W122" s="308">
        <v>3032.8201800118873</v>
      </c>
      <c r="X122" s="308">
        <v>3047.9728217268398</v>
      </c>
      <c r="Y122" s="308">
        <v>3063.1254634417924</v>
      </c>
      <c r="Z122" s="308">
        <v>3078.2781051567449</v>
      </c>
      <c r="AA122" s="308">
        <v>3093.4307468716952</v>
      </c>
      <c r="AB122" s="308">
        <v>3102.3386313739716</v>
      </c>
      <c r="AC122" s="308">
        <v>3111.2465158762479</v>
      </c>
      <c r="AD122" s="308">
        <v>3120.1544003785243</v>
      </c>
      <c r="AE122" s="308">
        <v>3129.0622848808007</v>
      </c>
      <c r="AF122" s="308">
        <v>3137.9701693830775</v>
      </c>
      <c r="AG122" s="308">
        <v>3146.8780538853539</v>
      </c>
      <c r="AH122" s="308">
        <v>3155.7859383876303</v>
      </c>
      <c r="AI122" s="308">
        <v>3164.6938228899066</v>
      </c>
      <c r="AJ122" s="308">
        <v>3173.6017073921835</v>
      </c>
      <c r="AK122" s="308">
        <v>3182.5095918944598</v>
      </c>
      <c r="AL122" s="308">
        <v>3191.4174763967362</v>
      </c>
      <c r="AM122" s="308">
        <v>3200.3253608990126</v>
      </c>
      <c r="AN122" s="308">
        <v>3209.2332454012894</v>
      </c>
      <c r="AO122" s="308">
        <v>3218.1411299035658</v>
      </c>
      <c r="AP122" s="308">
        <v>3227.0490144058449</v>
      </c>
    </row>
    <row r="123" spans="7:43" ht="14.25" customHeight="1" x14ac:dyDescent="0.3">
      <c r="G123" s="140"/>
      <c r="H123" s="393"/>
      <c r="J123" s="354"/>
      <c r="K123" s="137" t="s">
        <v>947</v>
      </c>
      <c r="L123" s="187" t="s">
        <v>871</v>
      </c>
      <c r="M123" s="306">
        <v>2881.2937628623613</v>
      </c>
      <c r="N123" s="306">
        <v>2892.3072456382056</v>
      </c>
      <c r="O123" s="306">
        <v>2903.3207284140503</v>
      </c>
      <c r="P123" s="306">
        <v>2914.3342111898946</v>
      </c>
      <c r="Q123" s="306">
        <v>2925.3476939657389</v>
      </c>
      <c r="R123" s="306">
        <v>2936.3611767415832</v>
      </c>
      <c r="S123" s="306">
        <v>2947.3746595174275</v>
      </c>
      <c r="T123" s="306">
        <v>2958.3881422932718</v>
      </c>
      <c r="U123" s="306">
        <v>2969.4016250691166</v>
      </c>
      <c r="V123" s="306">
        <v>2980.4151078449609</v>
      </c>
      <c r="W123" s="306">
        <v>2991.4285906208052</v>
      </c>
      <c r="X123" s="306">
        <v>3002.4420733966494</v>
      </c>
      <c r="Y123" s="306">
        <v>3013.4555561724937</v>
      </c>
      <c r="Z123" s="306">
        <v>3024.469038948338</v>
      </c>
      <c r="AA123" s="306">
        <v>3035.4825217241823</v>
      </c>
      <c r="AB123" s="306">
        <v>3039.3457367340166</v>
      </c>
      <c r="AC123" s="306">
        <v>3043.2089517438508</v>
      </c>
      <c r="AD123" s="306">
        <v>3047.072166753685</v>
      </c>
      <c r="AE123" s="306">
        <v>3050.9353817635188</v>
      </c>
      <c r="AF123" s="306">
        <v>3054.798596773353</v>
      </c>
      <c r="AG123" s="306">
        <v>3058.6618117831872</v>
      </c>
      <c r="AH123" s="306">
        <v>3062.5250267930214</v>
      </c>
      <c r="AI123" s="306">
        <v>3066.3882418028552</v>
      </c>
      <c r="AJ123" s="306">
        <v>3070.2514568126894</v>
      </c>
      <c r="AK123" s="306">
        <v>3074.1146718225236</v>
      </c>
      <c r="AL123" s="306">
        <v>3077.9778868323579</v>
      </c>
      <c r="AM123" s="306">
        <v>3081.8411018421916</v>
      </c>
      <c r="AN123" s="306">
        <v>3085.7043168520258</v>
      </c>
      <c r="AO123" s="306">
        <v>3089.5675318618601</v>
      </c>
      <c r="AP123" s="306">
        <v>3093.4307468716952</v>
      </c>
    </row>
    <row r="124" spans="7:43" ht="13.5" customHeight="1" thickBot="1" x14ac:dyDescent="0.35">
      <c r="G124" s="140"/>
      <c r="H124" s="393"/>
      <c r="J124" s="354"/>
      <c r="K124" s="198" t="s">
        <v>947</v>
      </c>
      <c r="L124" s="198" t="s">
        <v>872</v>
      </c>
      <c r="M124" s="307">
        <v>2881.2937628623613</v>
      </c>
      <c r="N124" s="307">
        <v>2881.2937628623613</v>
      </c>
      <c r="O124" s="307">
        <v>2881.2937628623613</v>
      </c>
      <c r="P124" s="307">
        <v>2881.2937628623613</v>
      </c>
      <c r="Q124" s="307">
        <v>2881.2937628623613</v>
      </c>
      <c r="R124" s="307">
        <v>2881.2937628623613</v>
      </c>
      <c r="S124" s="307">
        <v>2881.2937628623613</v>
      </c>
      <c r="T124" s="307">
        <v>2881.2937628623613</v>
      </c>
      <c r="U124" s="307">
        <v>2881.2937628623613</v>
      </c>
      <c r="V124" s="307">
        <v>2881.2937628623613</v>
      </c>
      <c r="W124" s="307">
        <v>2881.2937628623613</v>
      </c>
      <c r="X124" s="307">
        <v>2881.2937628623613</v>
      </c>
      <c r="Y124" s="307">
        <v>2881.2937628623613</v>
      </c>
      <c r="Z124" s="307">
        <v>2881.2937628623613</v>
      </c>
      <c r="AA124" s="307">
        <v>2881.2937628623613</v>
      </c>
      <c r="AB124" s="307">
        <v>2891.5730134531495</v>
      </c>
      <c r="AC124" s="307">
        <v>2901.8522640439378</v>
      </c>
      <c r="AD124" s="307">
        <v>2912.131514634726</v>
      </c>
      <c r="AE124" s="307">
        <v>2922.4107652255143</v>
      </c>
      <c r="AF124" s="307">
        <v>2932.6900158163021</v>
      </c>
      <c r="AG124" s="307">
        <v>2942.9692664070903</v>
      </c>
      <c r="AH124" s="307">
        <v>2953.2485169978786</v>
      </c>
      <c r="AI124" s="307">
        <v>2963.5277675886668</v>
      </c>
      <c r="AJ124" s="307">
        <v>2973.8070181794551</v>
      </c>
      <c r="AK124" s="307">
        <v>2984.0862687702434</v>
      </c>
      <c r="AL124" s="307">
        <v>2994.3655193610311</v>
      </c>
      <c r="AM124" s="307">
        <v>3004.6447699518194</v>
      </c>
      <c r="AN124" s="307">
        <v>3014.9240205426076</v>
      </c>
      <c r="AO124" s="307">
        <v>3025.2032711333959</v>
      </c>
      <c r="AP124" s="307">
        <v>3035.4825217241823</v>
      </c>
    </row>
    <row r="125" spans="7:43" ht="14.25" customHeight="1" thickTop="1" x14ac:dyDescent="0.3">
      <c r="G125" s="140"/>
      <c r="H125" s="393"/>
      <c r="J125" s="354"/>
      <c r="K125" s="196" t="s">
        <v>948</v>
      </c>
      <c r="L125" s="196" t="s">
        <v>870</v>
      </c>
      <c r="M125" s="308">
        <v>2743.9660887549703</v>
      </c>
      <c r="N125" s="308">
        <v>2759.6345518451303</v>
      </c>
      <c r="O125" s="308">
        <v>2775.3030149352903</v>
      </c>
      <c r="P125" s="308">
        <v>2790.9714780254508</v>
      </c>
      <c r="Q125" s="308">
        <v>2806.6399411156108</v>
      </c>
      <c r="R125" s="308">
        <v>2822.3084042057708</v>
      </c>
      <c r="S125" s="308">
        <v>2837.9768672959308</v>
      </c>
      <c r="T125" s="308">
        <v>2853.6453303860908</v>
      </c>
      <c r="U125" s="308">
        <v>2869.3137934762512</v>
      </c>
      <c r="V125" s="308">
        <v>2884.9822565664113</v>
      </c>
      <c r="W125" s="308">
        <v>2900.6507196565713</v>
      </c>
      <c r="X125" s="308">
        <v>2916.3191827467313</v>
      </c>
      <c r="Y125" s="308">
        <v>2931.9876458368917</v>
      </c>
      <c r="Z125" s="308">
        <v>2947.6561089270517</v>
      </c>
      <c r="AA125" s="308">
        <v>2963.3245720172108</v>
      </c>
      <c r="AB125" s="308">
        <v>2970.6524018431014</v>
      </c>
      <c r="AC125" s="308">
        <v>2977.980231668992</v>
      </c>
      <c r="AD125" s="308">
        <v>2985.3080614948822</v>
      </c>
      <c r="AE125" s="308">
        <v>2992.6358913207728</v>
      </c>
      <c r="AF125" s="308">
        <v>2999.9637211466634</v>
      </c>
      <c r="AG125" s="308">
        <v>3007.291550972554</v>
      </c>
      <c r="AH125" s="308">
        <v>3014.6193807984441</v>
      </c>
      <c r="AI125" s="308">
        <v>3021.9472106243347</v>
      </c>
      <c r="AJ125" s="308">
        <v>3029.2750404502253</v>
      </c>
      <c r="AK125" s="308">
        <v>3036.6028702761159</v>
      </c>
      <c r="AL125" s="308">
        <v>3043.9307001020065</v>
      </c>
      <c r="AM125" s="308">
        <v>3051.2585299278967</v>
      </c>
      <c r="AN125" s="308">
        <v>3058.5863597537873</v>
      </c>
      <c r="AO125" s="308">
        <v>3065.9141895796779</v>
      </c>
      <c r="AP125" s="308">
        <v>3073.2420194055667</v>
      </c>
    </row>
    <row r="126" spans="7:43" ht="14.25" customHeight="1" x14ac:dyDescent="0.3">
      <c r="G126" s="140"/>
      <c r="H126" s="393"/>
      <c r="J126" s="354"/>
      <c r="K126" s="137" t="s">
        <v>948</v>
      </c>
      <c r="L126" s="187" t="s">
        <v>871</v>
      </c>
      <c r="M126" s="306">
        <v>2743.9660887549703</v>
      </c>
      <c r="N126" s="306">
        <v>2755.3281945780482</v>
      </c>
      <c r="O126" s="306">
        <v>2766.6903004011265</v>
      </c>
      <c r="P126" s="306">
        <v>2778.0524062242043</v>
      </c>
      <c r="Q126" s="306">
        <v>2789.4145120472826</v>
      </c>
      <c r="R126" s="306">
        <v>2800.776617870361</v>
      </c>
      <c r="S126" s="306">
        <v>2812.1387236934388</v>
      </c>
      <c r="T126" s="306">
        <v>2823.5008295165171</v>
      </c>
      <c r="U126" s="306">
        <v>2834.862935339595</v>
      </c>
      <c r="V126" s="306">
        <v>2846.2250411626733</v>
      </c>
      <c r="W126" s="306">
        <v>2857.5871469857511</v>
      </c>
      <c r="X126" s="306">
        <v>2868.9492528088294</v>
      </c>
      <c r="Y126" s="306">
        <v>2880.3113586319073</v>
      </c>
      <c r="Z126" s="306">
        <v>2891.6734644549856</v>
      </c>
      <c r="AA126" s="306">
        <v>2903.0355702780666</v>
      </c>
      <c r="AB126" s="306">
        <v>2907.0548370606766</v>
      </c>
      <c r="AC126" s="306">
        <v>2911.0741038432861</v>
      </c>
      <c r="AD126" s="306">
        <v>2915.0933706258957</v>
      </c>
      <c r="AE126" s="306">
        <v>2919.1126374085056</v>
      </c>
      <c r="AF126" s="306">
        <v>2923.1319041911152</v>
      </c>
      <c r="AG126" s="306">
        <v>2927.1511709737251</v>
      </c>
      <c r="AH126" s="306">
        <v>2931.1704377563346</v>
      </c>
      <c r="AI126" s="306">
        <v>2935.1897045389446</v>
      </c>
      <c r="AJ126" s="306">
        <v>2939.2089713215541</v>
      </c>
      <c r="AK126" s="306">
        <v>2943.2282381041641</v>
      </c>
      <c r="AL126" s="306">
        <v>2947.2475048867736</v>
      </c>
      <c r="AM126" s="306">
        <v>2951.2667716693836</v>
      </c>
      <c r="AN126" s="306">
        <v>2955.2860384519931</v>
      </c>
      <c r="AO126" s="306">
        <v>2959.3053052346031</v>
      </c>
      <c r="AP126" s="306">
        <v>2963.3245720172108</v>
      </c>
    </row>
    <row r="127" spans="7:43" ht="14.25" customHeight="1" thickBot="1" x14ac:dyDescent="0.35">
      <c r="G127" s="140"/>
      <c r="H127" s="393"/>
      <c r="J127" s="354"/>
      <c r="K127" s="198" t="s">
        <v>948</v>
      </c>
      <c r="L127" s="198" t="s">
        <v>872</v>
      </c>
      <c r="M127" s="309">
        <v>2743.9660887549703</v>
      </c>
      <c r="N127" s="309">
        <v>2743.9660887549703</v>
      </c>
      <c r="O127" s="309">
        <v>2743.9660887549703</v>
      </c>
      <c r="P127" s="309">
        <v>2743.9660887549703</v>
      </c>
      <c r="Q127" s="309">
        <v>2743.9660887549703</v>
      </c>
      <c r="R127" s="309">
        <v>2743.9660887549703</v>
      </c>
      <c r="S127" s="309">
        <v>2743.9660887549703</v>
      </c>
      <c r="T127" s="309">
        <v>2743.9660887549703</v>
      </c>
      <c r="U127" s="309">
        <v>2743.9660887549703</v>
      </c>
      <c r="V127" s="309">
        <v>2743.9660887549703</v>
      </c>
      <c r="W127" s="309">
        <v>2743.9660887549703</v>
      </c>
      <c r="X127" s="309">
        <v>2743.9660887549703</v>
      </c>
      <c r="Y127" s="309">
        <v>2743.9660887549703</v>
      </c>
      <c r="Z127" s="309">
        <v>2743.9660887549703</v>
      </c>
      <c r="AA127" s="309">
        <v>2743.9660887549703</v>
      </c>
      <c r="AB127" s="309">
        <v>2754.57072085651</v>
      </c>
      <c r="AC127" s="309">
        <v>2765.1753529580492</v>
      </c>
      <c r="AD127" s="309">
        <v>2775.7799850595889</v>
      </c>
      <c r="AE127" s="309">
        <v>2786.3846171611285</v>
      </c>
      <c r="AF127" s="309">
        <v>2796.9892492626677</v>
      </c>
      <c r="AG127" s="309">
        <v>2807.5938813642074</v>
      </c>
      <c r="AH127" s="309">
        <v>2818.1985134657471</v>
      </c>
      <c r="AI127" s="309">
        <v>2828.8031455672867</v>
      </c>
      <c r="AJ127" s="309">
        <v>2839.4077776688259</v>
      </c>
      <c r="AK127" s="309">
        <v>2850.0124097703656</v>
      </c>
      <c r="AL127" s="309">
        <v>2860.6170418719053</v>
      </c>
      <c r="AM127" s="309">
        <v>2871.2216739734445</v>
      </c>
      <c r="AN127" s="309">
        <v>2881.8263060749841</v>
      </c>
      <c r="AO127" s="309">
        <v>2892.4309381765238</v>
      </c>
      <c r="AP127" s="309">
        <v>2903.0355702780666</v>
      </c>
      <c r="AQ127" s="201"/>
    </row>
    <row r="128" spans="7:43" ht="14.25" customHeight="1" thickTop="1" x14ac:dyDescent="0.3">
      <c r="G128" s="140"/>
      <c r="H128" s="393"/>
      <c r="J128" s="354"/>
      <c r="K128" s="196" t="s">
        <v>949</v>
      </c>
      <c r="L128" s="196" t="s">
        <v>870</v>
      </c>
      <c r="M128" s="308">
        <v>2612.4303094660368</v>
      </c>
      <c r="N128" s="308">
        <v>2628.3022798405805</v>
      </c>
      <c r="O128" s="308">
        <v>2644.1742502151237</v>
      </c>
      <c r="P128" s="308">
        <v>2660.0462205896674</v>
      </c>
      <c r="Q128" s="308">
        <v>2675.9181909642111</v>
      </c>
      <c r="R128" s="308">
        <v>2691.7901613387544</v>
      </c>
      <c r="S128" s="308">
        <v>2707.6621317132981</v>
      </c>
      <c r="T128" s="308">
        <v>2723.5341020878413</v>
      </c>
      <c r="U128" s="308">
        <v>2739.4060724623851</v>
      </c>
      <c r="V128" s="308">
        <v>2755.2780428369283</v>
      </c>
      <c r="W128" s="308">
        <v>2771.150013211472</v>
      </c>
      <c r="X128" s="308">
        <v>2787.0219835860153</v>
      </c>
      <c r="Y128" s="308">
        <v>2802.893953960559</v>
      </c>
      <c r="Z128" s="308">
        <v>2818.7659243351027</v>
      </c>
      <c r="AA128" s="308">
        <v>2834.637894709645</v>
      </c>
      <c r="AB128" s="308">
        <v>2840.7234981691327</v>
      </c>
      <c r="AC128" s="308">
        <v>2846.8091016286203</v>
      </c>
      <c r="AD128" s="308">
        <v>2852.8947050881084</v>
      </c>
      <c r="AE128" s="308">
        <v>2858.980308547596</v>
      </c>
      <c r="AF128" s="308">
        <v>2865.0659120070836</v>
      </c>
      <c r="AG128" s="308">
        <v>2871.1515154665713</v>
      </c>
      <c r="AH128" s="308">
        <v>2877.2371189260589</v>
      </c>
      <c r="AI128" s="308">
        <v>2883.322722385547</v>
      </c>
      <c r="AJ128" s="308">
        <v>2889.4083258450346</v>
      </c>
      <c r="AK128" s="308">
        <v>2895.4939293045222</v>
      </c>
      <c r="AL128" s="308">
        <v>2901.5795327640099</v>
      </c>
      <c r="AM128" s="308">
        <v>2907.6651362234975</v>
      </c>
      <c r="AN128" s="308">
        <v>2913.7507396829856</v>
      </c>
      <c r="AO128" s="308">
        <v>2919.8363431424732</v>
      </c>
      <c r="AP128" s="308">
        <v>2925.9219466019617</v>
      </c>
    </row>
    <row r="129" spans="7:43" ht="14.25" customHeight="1" x14ac:dyDescent="0.3">
      <c r="G129" s="140"/>
      <c r="H129" s="393"/>
      <c r="J129" s="354"/>
      <c r="K129" s="137" t="s">
        <v>949</v>
      </c>
      <c r="L129" s="187" t="s">
        <v>871</v>
      </c>
      <c r="M129" s="306">
        <v>2612.4303094660368</v>
      </c>
      <c r="N129" s="306">
        <v>2623.9103399754486</v>
      </c>
      <c r="O129" s="306">
        <v>2635.3903704848603</v>
      </c>
      <c r="P129" s="306">
        <v>2646.8704009942717</v>
      </c>
      <c r="Q129" s="306">
        <v>2658.3504315036835</v>
      </c>
      <c r="R129" s="306">
        <v>2669.8304620130953</v>
      </c>
      <c r="S129" s="306">
        <v>2681.3104925225066</v>
      </c>
      <c r="T129" s="306">
        <v>2692.7905230319184</v>
      </c>
      <c r="U129" s="306">
        <v>2704.2705535413302</v>
      </c>
      <c r="V129" s="306">
        <v>2715.7505840507415</v>
      </c>
      <c r="W129" s="306">
        <v>2727.2306145601533</v>
      </c>
      <c r="X129" s="306">
        <v>2738.7106450695651</v>
      </c>
      <c r="Y129" s="306">
        <v>2750.1906755789769</v>
      </c>
      <c r="Z129" s="306">
        <v>2761.6707060883882</v>
      </c>
      <c r="AA129" s="306">
        <v>2773.1507365978005</v>
      </c>
      <c r="AB129" s="306">
        <v>2777.2498804719235</v>
      </c>
      <c r="AC129" s="306">
        <v>2781.3490243460469</v>
      </c>
      <c r="AD129" s="306">
        <v>2785.4481682201699</v>
      </c>
      <c r="AE129" s="306">
        <v>2789.5473120942934</v>
      </c>
      <c r="AF129" s="306">
        <v>2793.6464559684164</v>
      </c>
      <c r="AG129" s="306">
        <v>2797.7455998425398</v>
      </c>
      <c r="AH129" s="306">
        <v>2801.8447437166628</v>
      </c>
      <c r="AI129" s="306">
        <v>2805.9438875907858</v>
      </c>
      <c r="AJ129" s="306">
        <v>2810.0430314649093</v>
      </c>
      <c r="AK129" s="306">
        <v>2814.1421753390323</v>
      </c>
      <c r="AL129" s="306">
        <v>2818.2413192131557</v>
      </c>
      <c r="AM129" s="306">
        <v>2822.3404630872787</v>
      </c>
      <c r="AN129" s="306">
        <v>2826.4396069614022</v>
      </c>
      <c r="AO129" s="306">
        <v>2830.5387508355252</v>
      </c>
      <c r="AP129" s="306">
        <v>2834.637894709645</v>
      </c>
    </row>
    <row r="130" spans="7:43" ht="14.25" customHeight="1" thickBot="1" x14ac:dyDescent="0.35">
      <c r="G130" s="140"/>
      <c r="H130" s="393"/>
      <c r="J130" s="354"/>
      <c r="K130" s="198" t="s">
        <v>949</v>
      </c>
      <c r="L130" s="198" t="s">
        <v>872</v>
      </c>
      <c r="M130" s="309">
        <v>2612.4303094660368</v>
      </c>
      <c r="N130" s="309">
        <v>2612.4303094660368</v>
      </c>
      <c r="O130" s="309">
        <v>2612.4303094660368</v>
      </c>
      <c r="P130" s="309">
        <v>2612.4303094660368</v>
      </c>
      <c r="Q130" s="309">
        <v>2612.4303094660368</v>
      </c>
      <c r="R130" s="309">
        <v>2612.4303094660368</v>
      </c>
      <c r="S130" s="309">
        <v>2612.4303094660368</v>
      </c>
      <c r="T130" s="309">
        <v>2612.4303094660368</v>
      </c>
      <c r="U130" s="309">
        <v>2612.4303094660368</v>
      </c>
      <c r="V130" s="309">
        <v>2612.4303094660368</v>
      </c>
      <c r="W130" s="309">
        <v>2612.4303094660368</v>
      </c>
      <c r="X130" s="309">
        <v>2612.4303094660368</v>
      </c>
      <c r="Y130" s="309">
        <v>2612.4303094660368</v>
      </c>
      <c r="Z130" s="309">
        <v>2612.4303094660368</v>
      </c>
      <c r="AA130" s="309">
        <v>2612.4303094660368</v>
      </c>
      <c r="AB130" s="309">
        <v>2623.1450046081541</v>
      </c>
      <c r="AC130" s="309">
        <v>2633.8596997502718</v>
      </c>
      <c r="AD130" s="309">
        <v>2644.5743948923891</v>
      </c>
      <c r="AE130" s="309">
        <v>2655.2890900345064</v>
      </c>
      <c r="AF130" s="309">
        <v>2666.0037851766238</v>
      </c>
      <c r="AG130" s="309">
        <v>2676.7184803187411</v>
      </c>
      <c r="AH130" s="309">
        <v>2687.4331754608584</v>
      </c>
      <c r="AI130" s="309">
        <v>2698.1478706029757</v>
      </c>
      <c r="AJ130" s="309">
        <v>2708.862565745093</v>
      </c>
      <c r="AK130" s="309">
        <v>2719.5772608872103</v>
      </c>
      <c r="AL130" s="309">
        <v>2730.2919560293276</v>
      </c>
      <c r="AM130" s="309">
        <v>2741.0066511714449</v>
      </c>
      <c r="AN130" s="309">
        <v>2751.7213463135622</v>
      </c>
      <c r="AO130" s="309">
        <v>2762.4360414556795</v>
      </c>
      <c r="AP130" s="309">
        <v>2773.1507365978005</v>
      </c>
      <c r="AQ130" s="201"/>
    </row>
    <row r="131" spans="7:43" ht="14.25" customHeight="1" thickTop="1" x14ac:dyDescent="0.3">
      <c r="G131" s="140"/>
      <c r="H131" s="393"/>
      <c r="J131" s="354"/>
      <c r="K131" s="196" t="s">
        <v>950</v>
      </c>
      <c r="L131" s="196" t="s">
        <v>870</v>
      </c>
      <c r="M131" s="308">
        <v>2481.5033557793827</v>
      </c>
      <c r="N131" s="308">
        <v>2497.1752578549799</v>
      </c>
      <c r="O131" s="308">
        <v>2512.8471599305772</v>
      </c>
      <c r="P131" s="308">
        <v>2528.5190620061744</v>
      </c>
      <c r="Q131" s="308">
        <v>2544.1909640817717</v>
      </c>
      <c r="R131" s="308">
        <v>2559.8628661573689</v>
      </c>
      <c r="S131" s="308">
        <v>2575.5347682329661</v>
      </c>
      <c r="T131" s="308">
        <v>2591.2066703085634</v>
      </c>
      <c r="U131" s="308">
        <v>2606.8785723841606</v>
      </c>
      <c r="V131" s="308">
        <v>2622.5504744597579</v>
      </c>
      <c r="W131" s="308">
        <v>2638.2223765353551</v>
      </c>
      <c r="X131" s="308">
        <v>2653.8942786109524</v>
      </c>
      <c r="Y131" s="308">
        <v>2669.5661806865496</v>
      </c>
      <c r="Z131" s="308">
        <v>2685.2380827621469</v>
      </c>
      <c r="AA131" s="308">
        <v>2700.9099848377418</v>
      </c>
      <c r="AB131" s="308">
        <v>2706.1349030800866</v>
      </c>
      <c r="AC131" s="308">
        <v>2711.3598213224309</v>
      </c>
      <c r="AD131" s="308">
        <v>2716.5847395647756</v>
      </c>
      <c r="AE131" s="308">
        <v>2721.8096578071199</v>
      </c>
      <c r="AF131" s="308">
        <v>2727.0345760494642</v>
      </c>
      <c r="AG131" s="308">
        <v>2732.259494291809</v>
      </c>
      <c r="AH131" s="308">
        <v>2737.4844125341533</v>
      </c>
      <c r="AI131" s="308">
        <v>2742.7093307764981</v>
      </c>
      <c r="AJ131" s="308">
        <v>2747.9342490188424</v>
      </c>
      <c r="AK131" s="308">
        <v>2753.1591672611871</v>
      </c>
      <c r="AL131" s="308">
        <v>2758.3840855035314</v>
      </c>
      <c r="AM131" s="308">
        <v>2763.6090037458762</v>
      </c>
      <c r="AN131" s="308">
        <v>2768.8339219882205</v>
      </c>
      <c r="AO131" s="308">
        <v>2774.0588402305648</v>
      </c>
      <c r="AP131" s="308">
        <v>2779.2837584729091</v>
      </c>
    </row>
    <row r="132" spans="7:43" ht="14.25" customHeight="1" x14ac:dyDescent="0.3">
      <c r="G132" s="140"/>
      <c r="H132" s="393"/>
      <c r="J132" s="354"/>
      <c r="K132" s="137" t="s">
        <v>950</v>
      </c>
      <c r="L132" s="187" t="s">
        <v>871</v>
      </c>
      <c r="M132" s="306">
        <v>2481.5033557793827</v>
      </c>
      <c r="N132" s="306">
        <v>2492.7722564223818</v>
      </c>
      <c r="O132" s="306">
        <v>2504.041157065381</v>
      </c>
      <c r="P132" s="306">
        <v>2515.3100577083796</v>
      </c>
      <c r="Q132" s="306">
        <v>2526.5789583513788</v>
      </c>
      <c r="R132" s="306">
        <v>2537.8478589943779</v>
      </c>
      <c r="S132" s="306">
        <v>2549.1167596373771</v>
      </c>
      <c r="T132" s="306">
        <v>2560.3856602803758</v>
      </c>
      <c r="U132" s="306">
        <v>2571.6545609233749</v>
      </c>
      <c r="V132" s="306">
        <v>2582.923461566374</v>
      </c>
      <c r="W132" s="306">
        <v>2594.1923622093727</v>
      </c>
      <c r="X132" s="306">
        <v>2605.4612628523719</v>
      </c>
      <c r="Y132" s="306">
        <v>2616.730163495371</v>
      </c>
      <c r="Z132" s="306">
        <v>2627.9990641383697</v>
      </c>
      <c r="AA132" s="306">
        <v>2639.2679647813688</v>
      </c>
      <c r="AB132" s="306">
        <v>2643.377432785127</v>
      </c>
      <c r="AC132" s="306">
        <v>2647.4869007888856</v>
      </c>
      <c r="AD132" s="306">
        <v>2651.5963687926437</v>
      </c>
      <c r="AE132" s="306">
        <v>2655.7058367964019</v>
      </c>
      <c r="AF132" s="306">
        <v>2659.8153048001604</v>
      </c>
      <c r="AG132" s="306">
        <v>2663.9247728039186</v>
      </c>
      <c r="AH132" s="306">
        <v>2668.0342408076767</v>
      </c>
      <c r="AI132" s="306">
        <v>2672.1437088114353</v>
      </c>
      <c r="AJ132" s="306">
        <v>2676.2531768151935</v>
      </c>
      <c r="AK132" s="306">
        <v>2680.362644818952</v>
      </c>
      <c r="AL132" s="306">
        <v>2684.4721128227102</v>
      </c>
      <c r="AM132" s="306">
        <v>2688.5815808264683</v>
      </c>
      <c r="AN132" s="306">
        <v>2692.6910488302269</v>
      </c>
      <c r="AO132" s="306">
        <v>2696.8005168339851</v>
      </c>
      <c r="AP132" s="306">
        <v>2700.9099848377418</v>
      </c>
    </row>
    <row r="133" spans="7:43" ht="14.25" customHeight="1" thickBot="1" x14ac:dyDescent="0.35">
      <c r="G133" s="140"/>
      <c r="H133" s="393"/>
      <c r="J133" s="354"/>
      <c r="K133" s="198" t="s">
        <v>950</v>
      </c>
      <c r="L133" s="198" t="s">
        <v>872</v>
      </c>
      <c r="M133" s="309">
        <v>2481.5033557793827</v>
      </c>
      <c r="N133" s="309">
        <v>2481.5033557793827</v>
      </c>
      <c r="O133" s="309">
        <v>2481.5033557793827</v>
      </c>
      <c r="P133" s="309">
        <v>2481.5033557793827</v>
      </c>
      <c r="Q133" s="309">
        <v>2481.5033557793827</v>
      </c>
      <c r="R133" s="309">
        <v>2481.5033557793827</v>
      </c>
      <c r="S133" s="309">
        <v>2481.5033557793827</v>
      </c>
      <c r="T133" s="309">
        <v>2481.5033557793827</v>
      </c>
      <c r="U133" s="309">
        <v>2481.5033557793827</v>
      </c>
      <c r="V133" s="309">
        <v>2481.5033557793827</v>
      </c>
      <c r="W133" s="309">
        <v>2481.5033557793827</v>
      </c>
      <c r="X133" s="309">
        <v>2481.5033557793827</v>
      </c>
      <c r="Y133" s="309">
        <v>2481.5033557793827</v>
      </c>
      <c r="Z133" s="309">
        <v>2481.5033557793827</v>
      </c>
      <c r="AA133" s="309">
        <v>2481.5033557793827</v>
      </c>
      <c r="AB133" s="309">
        <v>2492.0209963795155</v>
      </c>
      <c r="AC133" s="309">
        <v>2502.5386369796479</v>
      </c>
      <c r="AD133" s="309">
        <v>2513.0562775797807</v>
      </c>
      <c r="AE133" s="309">
        <v>2523.5739181799131</v>
      </c>
      <c r="AF133" s="309">
        <v>2534.0915587800455</v>
      </c>
      <c r="AG133" s="309">
        <v>2544.6091993801783</v>
      </c>
      <c r="AH133" s="309">
        <v>2555.1268399803107</v>
      </c>
      <c r="AI133" s="309">
        <v>2565.6444805804435</v>
      </c>
      <c r="AJ133" s="309">
        <v>2576.1621211805759</v>
      </c>
      <c r="AK133" s="309">
        <v>2586.6797617807083</v>
      </c>
      <c r="AL133" s="309">
        <v>2597.1974023808411</v>
      </c>
      <c r="AM133" s="309">
        <v>2607.7150429809735</v>
      </c>
      <c r="AN133" s="309">
        <v>2618.2326835811059</v>
      </c>
      <c r="AO133" s="309">
        <v>2628.7503241812387</v>
      </c>
      <c r="AP133" s="309">
        <v>2639.2679647813688</v>
      </c>
      <c r="AQ133" s="201"/>
    </row>
    <row r="134" spans="7:43" ht="14.25" customHeight="1" thickTop="1" x14ac:dyDescent="0.3">
      <c r="G134" s="140"/>
      <c r="H134" s="393"/>
      <c r="J134" s="354"/>
      <c r="K134" s="196" t="s">
        <v>951</v>
      </c>
      <c r="L134" s="196" t="s">
        <v>870</v>
      </c>
      <c r="M134" s="305">
        <v>2352.5590055113566</v>
      </c>
      <c r="N134" s="305">
        <v>2368.0323832528957</v>
      </c>
      <c r="O134" s="305">
        <v>2383.5057609944351</v>
      </c>
      <c r="P134" s="305">
        <v>2398.9791387359742</v>
      </c>
      <c r="Q134" s="305">
        <v>2414.4525164775132</v>
      </c>
      <c r="R134" s="305">
        <v>2429.9258942190522</v>
      </c>
      <c r="S134" s="305">
        <v>2445.3992719605917</v>
      </c>
      <c r="T134" s="305">
        <v>2460.8726497021307</v>
      </c>
      <c r="U134" s="305">
        <v>2476.3460274436698</v>
      </c>
      <c r="V134" s="305">
        <v>2491.8194051852088</v>
      </c>
      <c r="W134" s="305">
        <v>2507.2927829267483</v>
      </c>
      <c r="X134" s="305">
        <v>2522.7661606682873</v>
      </c>
      <c r="Y134" s="305">
        <v>2538.2395384098263</v>
      </c>
      <c r="Z134" s="305">
        <v>2553.7129161513653</v>
      </c>
      <c r="AA134" s="305">
        <v>2569.1862938929075</v>
      </c>
      <c r="AB134" s="305">
        <v>2573.5649467115618</v>
      </c>
      <c r="AC134" s="305">
        <v>2577.943599530216</v>
      </c>
      <c r="AD134" s="305">
        <v>2582.3222523488703</v>
      </c>
      <c r="AE134" s="305">
        <v>2586.7009051675245</v>
      </c>
      <c r="AF134" s="305">
        <v>2591.0795579861788</v>
      </c>
      <c r="AG134" s="305">
        <v>2595.458210804833</v>
      </c>
      <c r="AH134" s="305">
        <v>2599.8368636234868</v>
      </c>
      <c r="AI134" s="305">
        <v>2604.2155164421411</v>
      </c>
      <c r="AJ134" s="305">
        <v>2608.5941692607953</v>
      </c>
      <c r="AK134" s="305">
        <v>2612.9728220794495</v>
      </c>
      <c r="AL134" s="305">
        <v>2617.3514748981038</v>
      </c>
      <c r="AM134" s="305">
        <v>2621.730127716758</v>
      </c>
      <c r="AN134" s="305">
        <v>2626.1087805354123</v>
      </c>
      <c r="AO134" s="305">
        <v>2630.4874333540665</v>
      </c>
      <c r="AP134" s="305">
        <v>2634.8660861727194</v>
      </c>
    </row>
    <row r="135" spans="7:43" ht="14.25" customHeight="1" x14ac:dyDescent="0.3">
      <c r="G135" s="140"/>
      <c r="H135" s="393"/>
      <c r="J135" s="354"/>
      <c r="K135" s="137" t="s">
        <v>951</v>
      </c>
      <c r="L135" s="187" t="s">
        <v>871</v>
      </c>
      <c r="M135" s="306">
        <v>2352.5590055113566</v>
      </c>
      <c r="N135" s="306">
        <v>2363.6158110666088</v>
      </c>
      <c r="O135" s="306">
        <v>2374.6726166218605</v>
      </c>
      <c r="P135" s="306">
        <v>2385.7294221771126</v>
      </c>
      <c r="Q135" s="306">
        <v>2396.7862277323643</v>
      </c>
      <c r="R135" s="306">
        <v>2407.8430332876164</v>
      </c>
      <c r="S135" s="306">
        <v>2418.8998388428686</v>
      </c>
      <c r="T135" s="306">
        <v>2429.9566443981203</v>
      </c>
      <c r="U135" s="306">
        <v>2441.0134499533724</v>
      </c>
      <c r="V135" s="306">
        <v>2452.0702555086241</v>
      </c>
      <c r="W135" s="306">
        <v>2463.1270610638762</v>
      </c>
      <c r="X135" s="306">
        <v>2474.1838666191279</v>
      </c>
      <c r="Y135" s="306">
        <v>2485.2406721743801</v>
      </c>
      <c r="Z135" s="306">
        <v>2496.2974777296322</v>
      </c>
      <c r="AA135" s="306">
        <v>2507.3542832848852</v>
      </c>
      <c r="AB135" s="306">
        <v>2511.4764173254202</v>
      </c>
      <c r="AC135" s="306">
        <v>2515.5985513659552</v>
      </c>
      <c r="AD135" s="306">
        <v>2519.7206854064902</v>
      </c>
      <c r="AE135" s="306">
        <v>2523.8428194470252</v>
      </c>
      <c r="AF135" s="306">
        <v>2527.9649534875603</v>
      </c>
      <c r="AG135" s="306">
        <v>2532.0870875280953</v>
      </c>
      <c r="AH135" s="306">
        <v>2536.2092215686303</v>
      </c>
      <c r="AI135" s="306">
        <v>2540.3313556091653</v>
      </c>
      <c r="AJ135" s="306">
        <v>2544.4534896497003</v>
      </c>
      <c r="AK135" s="306">
        <v>2548.5756236902353</v>
      </c>
      <c r="AL135" s="306">
        <v>2552.6977577307703</v>
      </c>
      <c r="AM135" s="306">
        <v>2556.8198917713053</v>
      </c>
      <c r="AN135" s="306">
        <v>2560.9420258118403</v>
      </c>
      <c r="AO135" s="306">
        <v>2565.0641598523753</v>
      </c>
      <c r="AP135" s="306">
        <v>2569.1862938929075</v>
      </c>
    </row>
    <row r="136" spans="7:43" ht="14.25" customHeight="1" thickBot="1" x14ac:dyDescent="0.35">
      <c r="G136" s="140"/>
      <c r="H136" s="393"/>
      <c r="J136" s="354"/>
      <c r="K136" s="198" t="s">
        <v>951</v>
      </c>
      <c r="L136" s="198" t="s">
        <v>872</v>
      </c>
      <c r="M136" s="307">
        <v>2352.5590055113566</v>
      </c>
      <c r="N136" s="307">
        <v>2352.5590055113566</v>
      </c>
      <c r="O136" s="307">
        <v>2352.5590055113566</v>
      </c>
      <c r="P136" s="307">
        <v>2352.5590055113566</v>
      </c>
      <c r="Q136" s="307">
        <v>2352.5590055113566</v>
      </c>
      <c r="R136" s="307">
        <v>2352.5590055113566</v>
      </c>
      <c r="S136" s="307">
        <v>2352.5590055113566</v>
      </c>
      <c r="T136" s="307">
        <v>2352.5590055113566</v>
      </c>
      <c r="U136" s="307">
        <v>2352.5590055113566</v>
      </c>
      <c r="V136" s="307">
        <v>2352.5590055113566</v>
      </c>
      <c r="W136" s="307">
        <v>2352.5590055113566</v>
      </c>
      <c r="X136" s="307">
        <v>2352.5590055113566</v>
      </c>
      <c r="Y136" s="307">
        <v>2352.5590055113566</v>
      </c>
      <c r="Z136" s="307">
        <v>2352.5590055113566</v>
      </c>
      <c r="AA136" s="307">
        <v>2352.5590055113566</v>
      </c>
      <c r="AB136" s="307">
        <v>2362.8786906962582</v>
      </c>
      <c r="AC136" s="307">
        <v>2373.1983758811602</v>
      </c>
      <c r="AD136" s="307">
        <v>2383.5180610660618</v>
      </c>
      <c r="AE136" s="307">
        <v>2393.8377462509634</v>
      </c>
      <c r="AF136" s="307">
        <v>2404.157431435865</v>
      </c>
      <c r="AG136" s="307">
        <v>2414.477116620767</v>
      </c>
      <c r="AH136" s="307">
        <v>2424.7968018056686</v>
      </c>
      <c r="AI136" s="307">
        <v>2435.1164869905701</v>
      </c>
      <c r="AJ136" s="307">
        <v>2445.4361721754717</v>
      </c>
      <c r="AK136" s="307">
        <v>2455.7558573603737</v>
      </c>
      <c r="AL136" s="307">
        <v>2466.0755425452753</v>
      </c>
      <c r="AM136" s="307">
        <v>2476.3952277301769</v>
      </c>
      <c r="AN136" s="307">
        <v>2486.7149129150785</v>
      </c>
      <c r="AO136" s="307">
        <v>2497.0345980999805</v>
      </c>
      <c r="AP136" s="307">
        <v>2507.3542832848852</v>
      </c>
    </row>
    <row r="137" spans="7:43" ht="14.25" customHeight="1" thickTop="1" x14ac:dyDescent="0.3">
      <c r="G137" s="140"/>
      <c r="H137" s="393"/>
      <c r="J137" s="354"/>
      <c r="K137" s="196" t="s">
        <v>952</v>
      </c>
      <c r="L137" s="196" t="s">
        <v>870</v>
      </c>
      <c r="M137" s="308">
        <v>2231.2269297189164</v>
      </c>
      <c r="N137" s="308">
        <v>2246.4544655587483</v>
      </c>
      <c r="O137" s="308">
        <v>2261.6820013985803</v>
      </c>
      <c r="P137" s="308">
        <v>2276.9095372384122</v>
      </c>
      <c r="Q137" s="308">
        <v>2292.1370730782442</v>
      </c>
      <c r="R137" s="308">
        <v>2307.3646089180761</v>
      </c>
      <c r="S137" s="308">
        <v>2322.592144757908</v>
      </c>
      <c r="T137" s="308">
        <v>2337.81968059774</v>
      </c>
      <c r="U137" s="308">
        <v>2353.0472164375719</v>
      </c>
      <c r="V137" s="308">
        <v>2368.2747522774039</v>
      </c>
      <c r="W137" s="308">
        <v>2383.5022881172358</v>
      </c>
      <c r="X137" s="308">
        <v>2398.7298239570678</v>
      </c>
      <c r="Y137" s="308">
        <v>2413.9573597968997</v>
      </c>
      <c r="Z137" s="308">
        <v>2429.1848956367317</v>
      </c>
      <c r="AA137" s="308">
        <v>2444.4124314765622</v>
      </c>
      <c r="AB137" s="308">
        <v>2448.0498801304707</v>
      </c>
      <c r="AC137" s="308">
        <v>2451.6873287843791</v>
      </c>
      <c r="AD137" s="308">
        <v>2455.3247774382871</v>
      </c>
      <c r="AE137" s="308">
        <v>2458.9622260921956</v>
      </c>
      <c r="AF137" s="308">
        <v>2462.599674746104</v>
      </c>
      <c r="AG137" s="308">
        <v>2466.2371234000125</v>
      </c>
      <c r="AH137" s="308">
        <v>2469.8745720539205</v>
      </c>
      <c r="AI137" s="308">
        <v>2473.5120207078289</v>
      </c>
      <c r="AJ137" s="308">
        <v>2477.1494693617374</v>
      </c>
      <c r="AK137" s="308">
        <v>2480.7869180156454</v>
      </c>
      <c r="AL137" s="308">
        <v>2484.4243666695538</v>
      </c>
      <c r="AM137" s="308">
        <v>2488.0618153234623</v>
      </c>
      <c r="AN137" s="308">
        <v>2491.6992639773703</v>
      </c>
      <c r="AO137" s="308">
        <v>2495.3367126312787</v>
      </c>
      <c r="AP137" s="308">
        <v>2498.9741612851867</v>
      </c>
    </row>
    <row r="138" spans="7:43" ht="14.25" customHeight="1" x14ac:dyDescent="0.3">
      <c r="G138" s="140"/>
      <c r="H138" s="393"/>
      <c r="J138" s="354"/>
      <c r="K138" s="137" t="s">
        <v>952</v>
      </c>
      <c r="L138" s="187" t="s">
        <v>871</v>
      </c>
      <c r="M138" s="306">
        <v>2231.2269297189164</v>
      </c>
      <c r="N138" s="306">
        <v>2242.1116103750737</v>
      </c>
      <c r="O138" s="306">
        <v>2252.9962910312311</v>
      </c>
      <c r="P138" s="306">
        <v>2263.8809716873884</v>
      </c>
      <c r="Q138" s="306">
        <v>2274.7656523435458</v>
      </c>
      <c r="R138" s="306">
        <v>2285.6503329997031</v>
      </c>
      <c r="S138" s="306">
        <v>2296.5350136558604</v>
      </c>
      <c r="T138" s="306">
        <v>2307.4196943120178</v>
      </c>
      <c r="U138" s="306">
        <v>2318.3043749681747</v>
      </c>
      <c r="V138" s="306">
        <v>2329.189055624332</v>
      </c>
      <c r="W138" s="306">
        <v>2340.0737362804894</v>
      </c>
      <c r="X138" s="306">
        <v>2350.9584169366467</v>
      </c>
      <c r="Y138" s="306">
        <v>2361.843097592804</v>
      </c>
      <c r="Z138" s="306">
        <v>2372.7277782489614</v>
      </c>
      <c r="AA138" s="306">
        <v>2383.612458905121</v>
      </c>
      <c r="AB138" s="306">
        <v>2387.6657904098838</v>
      </c>
      <c r="AC138" s="306">
        <v>2391.7191219146462</v>
      </c>
      <c r="AD138" s="306">
        <v>2395.772453419409</v>
      </c>
      <c r="AE138" s="306">
        <v>2399.8257849241713</v>
      </c>
      <c r="AF138" s="306">
        <v>2403.8791164289341</v>
      </c>
      <c r="AG138" s="306">
        <v>2407.9324479336965</v>
      </c>
      <c r="AH138" s="306">
        <v>2411.9857794384588</v>
      </c>
      <c r="AI138" s="306">
        <v>2416.0391109432217</v>
      </c>
      <c r="AJ138" s="306">
        <v>2420.092442447984</v>
      </c>
      <c r="AK138" s="306">
        <v>2424.1457739527468</v>
      </c>
      <c r="AL138" s="306">
        <v>2428.1991054575092</v>
      </c>
      <c r="AM138" s="306">
        <v>2432.252436962272</v>
      </c>
      <c r="AN138" s="306">
        <v>2436.3057684670343</v>
      </c>
      <c r="AO138" s="306">
        <v>2440.3590999717971</v>
      </c>
      <c r="AP138" s="306">
        <v>2444.4124314765622</v>
      </c>
    </row>
    <row r="139" spans="7:43" ht="13.5" customHeight="1" thickBot="1" x14ac:dyDescent="0.35">
      <c r="G139" s="140"/>
      <c r="H139" s="393"/>
      <c r="J139" s="354"/>
      <c r="K139" s="198" t="s">
        <v>952</v>
      </c>
      <c r="L139" s="198" t="s">
        <v>872</v>
      </c>
      <c r="M139" s="307">
        <v>2231.2269297189164</v>
      </c>
      <c r="N139" s="307">
        <v>2231.2269297189164</v>
      </c>
      <c r="O139" s="307">
        <v>2231.2269297189164</v>
      </c>
      <c r="P139" s="307">
        <v>2231.2269297189164</v>
      </c>
      <c r="Q139" s="307">
        <v>2231.2269297189164</v>
      </c>
      <c r="R139" s="307">
        <v>2231.2269297189164</v>
      </c>
      <c r="S139" s="307">
        <v>2231.2269297189164</v>
      </c>
      <c r="T139" s="307">
        <v>2231.2269297189164</v>
      </c>
      <c r="U139" s="307">
        <v>2231.2269297189164</v>
      </c>
      <c r="V139" s="307">
        <v>2231.2269297189164</v>
      </c>
      <c r="W139" s="307">
        <v>2231.2269297189164</v>
      </c>
      <c r="X139" s="307">
        <v>2231.2269297189164</v>
      </c>
      <c r="Y139" s="307">
        <v>2231.2269297189164</v>
      </c>
      <c r="Z139" s="307">
        <v>2231.2269297189164</v>
      </c>
      <c r="AA139" s="307">
        <v>2231.2269297189164</v>
      </c>
      <c r="AB139" s="307">
        <v>2241.3859649979963</v>
      </c>
      <c r="AC139" s="307">
        <v>2251.5450002770767</v>
      </c>
      <c r="AD139" s="307">
        <v>2261.7040355561567</v>
      </c>
      <c r="AE139" s="307">
        <v>2271.8630708352371</v>
      </c>
      <c r="AF139" s="307">
        <v>2282.022106114317</v>
      </c>
      <c r="AG139" s="307">
        <v>2292.181141393397</v>
      </c>
      <c r="AH139" s="307">
        <v>2302.3401766724774</v>
      </c>
      <c r="AI139" s="307">
        <v>2312.4992119515573</v>
      </c>
      <c r="AJ139" s="307">
        <v>2322.6582472306377</v>
      </c>
      <c r="AK139" s="307">
        <v>2332.8172825097176</v>
      </c>
      <c r="AL139" s="307">
        <v>2342.9763177887976</v>
      </c>
      <c r="AM139" s="307">
        <v>2353.135353067878</v>
      </c>
      <c r="AN139" s="307">
        <v>2363.2943883469579</v>
      </c>
      <c r="AO139" s="307">
        <v>2373.4534236260383</v>
      </c>
      <c r="AP139" s="307">
        <v>2383.612458905121</v>
      </c>
    </row>
    <row r="140" spans="7:43" ht="14.25" customHeight="1" thickTop="1" x14ac:dyDescent="0.3">
      <c r="G140" s="140"/>
      <c r="H140" s="393"/>
      <c r="J140" s="354"/>
      <c r="K140" s="196" t="s">
        <v>953</v>
      </c>
      <c r="L140" s="196" t="s">
        <v>870</v>
      </c>
      <c r="M140" s="308">
        <v>2145.2388668274289</v>
      </c>
      <c r="N140" s="308">
        <v>2159.8898571084269</v>
      </c>
      <c r="O140" s="308">
        <v>2174.540847389424</v>
      </c>
      <c r="P140" s="308">
        <v>2189.1918376704216</v>
      </c>
      <c r="Q140" s="308">
        <v>2203.8428279514192</v>
      </c>
      <c r="R140" s="308">
        <v>2218.4938182324163</v>
      </c>
      <c r="S140" s="308">
        <v>2233.1448085134139</v>
      </c>
      <c r="T140" s="308">
        <v>2247.7957987944114</v>
      </c>
      <c r="U140" s="308">
        <v>2262.4467890754086</v>
      </c>
      <c r="V140" s="308">
        <v>2277.0977793564061</v>
      </c>
      <c r="W140" s="308">
        <v>2291.7487696374037</v>
      </c>
      <c r="X140" s="308">
        <v>2306.3997599184008</v>
      </c>
      <c r="Y140" s="308">
        <v>2321.0507501993984</v>
      </c>
      <c r="Z140" s="308">
        <v>2335.701740480396</v>
      </c>
      <c r="AA140" s="308">
        <v>2350.3527307613949</v>
      </c>
      <c r="AB140" s="308">
        <v>2353.8403841004165</v>
      </c>
      <c r="AC140" s="308">
        <v>2357.328037439438</v>
      </c>
      <c r="AD140" s="308">
        <v>2360.8156907784596</v>
      </c>
      <c r="AE140" s="308">
        <v>2364.3033441174812</v>
      </c>
      <c r="AF140" s="308">
        <v>2367.7909974565027</v>
      </c>
      <c r="AG140" s="308">
        <v>2371.2786507955243</v>
      </c>
      <c r="AH140" s="308">
        <v>2374.7663041345459</v>
      </c>
      <c r="AI140" s="308">
        <v>2378.2539574735674</v>
      </c>
      <c r="AJ140" s="308">
        <v>2381.7416108125894</v>
      </c>
      <c r="AK140" s="308">
        <v>2385.229264151611</v>
      </c>
      <c r="AL140" s="308">
        <v>2388.7169174906326</v>
      </c>
      <c r="AM140" s="308">
        <v>2392.2045708296541</v>
      </c>
      <c r="AN140" s="308">
        <v>2395.6922241686757</v>
      </c>
      <c r="AO140" s="308">
        <v>2399.1798775076973</v>
      </c>
      <c r="AP140" s="308">
        <v>2402.6675308467206</v>
      </c>
    </row>
    <row r="141" spans="7:43" ht="14.25" customHeight="1" x14ac:dyDescent="0.3">
      <c r="G141" s="140"/>
      <c r="H141" s="393"/>
      <c r="J141" s="354"/>
      <c r="K141" s="137" t="s">
        <v>953</v>
      </c>
      <c r="L141" s="187" t="s">
        <v>871</v>
      </c>
      <c r="M141" s="306">
        <v>2145.2388668274289</v>
      </c>
      <c r="N141" s="306">
        <v>2155.7886408743429</v>
      </c>
      <c r="O141" s="306">
        <v>2166.3384149212566</v>
      </c>
      <c r="P141" s="306">
        <v>2176.8881889681702</v>
      </c>
      <c r="Q141" s="306">
        <v>2187.4379630150838</v>
      </c>
      <c r="R141" s="306">
        <v>2197.9877370619974</v>
      </c>
      <c r="S141" s="306">
        <v>2208.5375111089111</v>
      </c>
      <c r="T141" s="306">
        <v>2219.0872851558247</v>
      </c>
      <c r="U141" s="306">
        <v>2229.6370592027383</v>
      </c>
      <c r="V141" s="306">
        <v>2240.186833249652</v>
      </c>
      <c r="W141" s="306">
        <v>2250.736607296566</v>
      </c>
      <c r="X141" s="306">
        <v>2261.2863813434797</v>
      </c>
      <c r="Y141" s="306">
        <v>2271.8361553903933</v>
      </c>
      <c r="Z141" s="306">
        <v>2282.3859294373069</v>
      </c>
      <c r="AA141" s="306">
        <v>2292.9357034842201</v>
      </c>
      <c r="AB141" s="306">
        <v>2296.7635053026984</v>
      </c>
      <c r="AC141" s="306">
        <v>2300.5913071211767</v>
      </c>
      <c r="AD141" s="306">
        <v>2304.4191089396545</v>
      </c>
      <c r="AE141" s="306">
        <v>2308.2469107581328</v>
      </c>
      <c r="AF141" s="306">
        <v>2312.0747125766111</v>
      </c>
      <c r="AG141" s="306">
        <v>2315.9025143950889</v>
      </c>
      <c r="AH141" s="306">
        <v>2319.7303162135672</v>
      </c>
      <c r="AI141" s="306">
        <v>2323.5581180320455</v>
      </c>
      <c r="AJ141" s="306">
        <v>2327.3859198505234</v>
      </c>
      <c r="AK141" s="306">
        <v>2331.2137216690016</v>
      </c>
      <c r="AL141" s="306">
        <v>2335.0415234874799</v>
      </c>
      <c r="AM141" s="306">
        <v>2338.8693253059578</v>
      </c>
      <c r="AN141" s="306">
        <v>2342.6971271244361</v>
      </c>
      <c r="AO141" s="306">
        <v>2346.5249289429144</v>
      </c>
      <c r="AP141" s="306">
        <v>2350.3527307613949</v>
      </c>
    </row>
    <row r="142" spans="7:43" ht="14.25" customHeight="1" thickBot="1" x14ac:dyDescent="0.35">
      <c r="G142" s="140"/>
      <c r="H142" s="393"/>
      <c r="J142" s="354"/>
      <c r="K142" s="198" t="s">
        <v>953</v>
      </c>
      <c r="L142" s="198" t="s">
        <v>872</v>
      </c>
      <c r="M142" s="309">
        <v>2145.2388668274289</v>
      </c>
      <c r="N142" s="309">
        <v>2145.2388668274289</v>
      </c>
      <c r="O142" s="309">
        <v>2145.2388668274289</v>
      </c>
      <c r="P142" s="309">
        <v>2145.2388668274289</v>
      </c>
      <c r="Q142" s="309">
        <v>2145.2388668274289</v>
      </c>
      <c r="R142" s="309">
        <v>2145.2388668274289</v>
      </c>
      <c r="S142" s="309">
        <v>2145.2388668274289</v>
      </c>
      <c r="T142" s="309">
        <v>2145.2388668274289</v>
      </c>
      <c r="U142" s="309">
        <v>2145.2388668274289</v>
      </c>
      <c r="V142" s="309">
        <v>2145.2388668274289</v>
      </c>
      <c r="W142" s="309">
        <v>2145.2388668274289</v>
      </c>
      <c r="X142" s="309">
        <v>2145.2388668274289</v>
      </c>
      <c r="Y142" s="309">
        <v>2145.2388668274289</v>
      </c>
      <c r="Z142" s="309">
        <v>2145.2388668274289</v>
      </c>
      <c r="AA142" s="309">
        <v>2145.2388668274289</v>
      </c>
      <c r="AB142" s="309">
        <v>2155.0853226045488</v>
      </c>
      <c r="AC142" s="309">
        <v>2164.9317783816682</v>
      </c>
      <c r="AD142" s="309">
        <v>2174.7782341587877</v>
      </c>
      <c r="AE142" s="309">
        <v>2184.6246899359071</v>
      </c>
      <c r="AF142" s="309">
        <v>2194.4711457130265</v>
      </c>
      <c r="AG142" s="309">
        <v>2204.317601490146</v>
      </c>
      <c r="AH142" s="309">
        <v>2214.1640572672654</v>
      </c>
      <c r="AI142" s="309">
        <v>2224.0105130443849</v>
      </c>
      <c r="AJ142" s="309">
        <v>2233.8569688215043</v>
      </c>
      <c r="AK142" s="309">
        <v>2243.7034245986242</v>
      </c>
      <c r="AL142" s="309">
        <v>2253.5498803757437</v>
      </c>
      <c r="AM142" s="309">
        <v>2263.3963361528631</v>
      </c>
      <c r="AN142" s="309">
        <v>2273.2427919299826</v>
      </c>
      <c r="AO142" s="309">
        <v>2283.089247707102</v>
      </c>
      <c r="AP142" s="309">
        <v>2292.9357034842201</v>
      </c>
      <c r="AQ142" s="201"/>
    </row>
    <row r="143" spans="7:43" ht="14.25" customHeight="1" thickTop="1" x14ac:dyDescent="0.3">
      <c r="G143" s="140"/>
      <c r="H143" s="393"/>
      <c r="J143" s="354"/>
      <c r="K143" s="196" t="s">
        <v>954</v>
      </c>
      <c r="L143" s="196" t="s">
        <v>870</v>
      </c>
      <c r="M143" s="308">
        <v>2041.0455517170476</v>
      </c>
      <c r="N143" s="308">
        <v>2055.2716987427439</v>
      </c>
      <c r="O143" s="308">
        <v>2069.4978457684406</v>
      </c>
      <c r="P143" s="308">
        <v>2083.7239927941368</v>
      </c>
      <c r="Q143" s="308">
        <v>2097.9501398198331</v>
      </c>
      <c r="R143" s="308">
        <v>2112.1762868455298</v>
      </c>
      <c r="S143" s="308">
        <v>2126.4024338712261</v>
      </c>
      <c r="T143" s="308">
        <v>2140.6285808969224</v>
      </c>
      <c r="U143" s="308">
        <v>2154.8547279226191</v>
      </c>
      <c r="V143" s="308">
        <v>2169.0808749483153</v>
      </c>
      <c r="W143" s="308">
        <v>2183.3070219740116</v>
      </c>
      <c r="X143" s="308">
        <v>2197.5331689997079</v>
      </c>
      <c r="Y143" s="308">
        <v>2211.7593160254041</v>
      </c>
      <c r="Z143" s="308">
        <v>2225.9854630511004</v>
      </c>
      <c r="AA143" s="308">
        <v>2240.2116100767971</v>
      </c>
      <c r="AB143" s="308">
        <v>2243.2622372665505</v>
      </c>
      <c r="AC143" s="308">
        <v>2246.3128644563035</v>
      </c>
      <c r="AD143" s="308">
        <v>2249.3634916460569</v>
      </c>
      <c r="AE143" s="308">
        <v>2252.4141188358103</v>
      </c>
      <c r="AF143" s="308">
        <v>2255.4647460255633</v>
      </c>
      <c r="AG143" s="308">
        <v>2258.5153732153167</v>
      </c>
      <c r="AH143" s="308">
        <v>2261.5660004050701</v>
      </c>
      <c r="AI143" s="308">
        <v>2264.6166275948235</v>
      </c>
      <c r="AJ143" s="308">
        <v>2267.6672547845765</v>
      </c>
      <c r="AK143" s="308">
        <v>2270.7178819743299</v>
      </c>
      <c r="AL143" s="308">
        <v>2273.7685091640833</v>
      </c>
      <c r="AM143" s="308">
        <v>2276.8191363538363</v>
      </c>
      <c r="AN143" s="308">
        <v>2279.8697635435897</v>
      </c>
      <c r="AO143" s="308">
        <v>2282.9203907333431</v>
      </c>
      <c r="AP143" s="308">
        <v>2285.9710179230938</v>
      </c>
    </row>
    <row r="144" spans="7:43" ht="14.25" customHeight="1" x14ac:dyDescent="0.3">
      <c r="G144" s="140"/>
      <c r="H144" s="393"/>
      <c r="J144" s="354"/>
      <c r="K144" s="137" t="s">
        <v>954</v>
      </c>
      <c r="L144" s="187" t="s">
        <v>871</v>
      </c>
      <c r="M144" s="306">
        <v>2041.0455517170476</v>
      </c>
      <c r="N144" s="306">
        <v>2051.3018689656969</v>
      </c>
      <c r="O144" s="306">
        <v>2061.5581862143458</v>
      </c>
      <c r="P144" s="306">
        <v>2071.8145034629947</v>
      </c>
      <c r="Q144" s="306">
        <v>2082.0708207116436</v>
      </c>
      <c r="R144" s="306">
        <v>2092.3271379602929</v>
      </c>
      <c r="S144" s="306">
        <v>2102.5834552089418</v>
      </c>
      <c r="T144" s="306">
        <v>2112.8397724575907</v>
      </c>
      <c r="U144" s="306">
        <v>2123.0960897062396</v>
      </c>
      <c r="V144" s="306">
        <v>2133.3524069548885</v>
      </c>
      <c r="W144" s="306">
        <v>2143.6087242035373</v>
      </c>
      <c r="X144" s="306">
        <v>2153.8650414521867</v>
      </c>
      <c r="Y144" s="306">
        <v>2164.1213587008356</v>
      </c>
      <c r="Z144" s="306">
        <v>2174.3776759494845</v>
      </c>
      <c r="AA144" s="306">
        <v>2184.6339931981347</v>
      </c>
      <c r="AB144" s="306">
        <v>2188.3391676567121</v>
      </c>
      <c r="AC144" s="306">
        <v>2192.0443421152895</v>
      </c>
      <c r="AD144" s="306">
        <v>2195.7495165738669</v>
      </c>
      <c r="AE144" s="306">
        <v>2199.4546910324443</v>
      </c>
      <c r="AF144" s="306">
        <v>2203.1598654910217</v>
      </c>
      <c r="AG144" s="306">
        <v>2206.8650399495991</v>
      </c>
      <c r="AH144" s="306">
        <v>2210.5702144081765</v>
      </c>
      <c r="AI144" s="306">
        <v>2214.2753888667539</v>
      </c>
      <c r="AJ144" s="306">
        <v>2217.9805633253313</v>
      </c>
      <c r="AK144" s="306">
        <v>2221.6857377839087</v>
      </c>
      <c r="AL144" s="306">
        <v>2225.3909122424861</v>
      </c>
      <c r="AM144" s="306">
        <v>2229.0960867010635</v>
      </c>
      <c r="AN144" s="306">
        <v>2232.8012611596409</v>
      </c>
      <c r="AO144" s="306">
        <v>2236.5064356182183</v>
      </c>
      <c r="AP144" s="306">
        <v>2240.2116100767971</v>
      </c>
    </row>
    <row r="145" spans="1:89" ht="14.25" customHeight="1" thickBot="1" x14ac:dyDescent="0.35">
      <c r="G145" s="140"/>
      <c r="H145" s="393"/>
      <c r="J145" s="354"/>
      <c r="K145" s="198" t="s">
        <v>954</v>
      </c>
      <c r="L145" s="198" t="s">
        <v>872</v>
      </c>
      <c r="M145" s="309">
        <v>2041.0455517170476</v>
      </c>
      <c r="N145" s="309">
        <v>2041.0455517170476</v>
      </c>
      <c r="O145" s="309">
        <v>2041.0455517170476</v>
      </c>
      <c r="P145" s="309">
        <v>2041.0455517170476</v>
      </c>
      <c r="Q145" s="309">
        <v>2041.0455517170476</v>
      </c>
      <c r="R145" s="309">
        <v>2041.0455517170476</v>
      </c>
      <c r="S145" s="309">
        <v>2041.0455517170476</v>
      </c>
      <c r="T145" s="309">
        <v>2041.0455517170476</v>
      </c>
      <c r="U145" s="309">
        <v>2041.0455517170476</v>
      </c>
      <c r="V145" s="309">
        <v>2041.0455517170476</v>
      </c>
      <c r="W145" s="309">
        <v>2041.0455517170476</v>
      </c>
      <c r="X145" s="309">
        <v>2041.0455517170476</v>
      </c>
      <c r="Y145" s="309">
        <v>2041.0455517170476</v>
      </c>
      <c r="Z145" s="309">
        <v>2041.0455517170476</v>
      </c>
      <c r="AA145" s="309">
        <v>2041.0455517170476</v>
      </c>
      <c r="AB145" s="309">
        <v>2050.6181144824536</v>
      </c>
      <c r="AC145" s="309">
        <v>2060.1906772478592</v>
      </c>
      <c r="AD145" s="309">
        <v>2069.7632400132652</v>
      </c>
      <c r="AE145" s="309">
        <v>2079.3358027786708</v>
      </c>
      <c r="AF145" s="309">
        <v>2088.9083655440768</v>
      </c>
      <c r="AG145" s="309">
        <v>2098.4809283094824</v>
      </c>
      <c r="AH145" s="309">
        <v>2108.0534910748879</v>
      </c>
      <c r="AI145" s="309">
        <v>2117.6260538402939</v>
      </c>
      <c r="AJ145" s="309">
        <v>2127.1986166056995</v>
      </c>
      <c r="AK145" s="309">
        <v>2136.7711793711055</v>
      </c>
      <c r="AL145" s="309">
        <v>2146.3437421365111</v>
      </c>
      <c r="AM145" s="309">
        <v>2155.9163049019171</v>
      </c>
      <c r="AN145" s="309">
        <v>2165.4888676673227</v>
      </c>
      <c r="AO145" s="309">
        <v>2175.0614304327287</v>
      </c>
      <c r="AP145" s="309">
        <v>2184.6339931981347</v>
      </c>
      <c r="AQ145" s="201"/>
    </row>
    <row r="146" spans="1:89" ht="14.25" customHeight="1" thickTop="1" x14ac:dyDescent="0.3">
      <c r="G146" s="140"/>
      <c r="H146" s="393"/>
      <c r="J146" s="354"/>
      <c r="K146" s="196" t="s">
        <v>955</v>
      </c>
      <c r="L146" s="196" t="s">
        <v>870</v>
      </c>
      <c r="M146" s="308">
        <v>1872.2432220108897</v>
      </c>
      <c r="N146" s="308">
        <v>1885.8512264159447</v>
      </c>
      <c r="O146" s="308">
        <v>1899.4592308209994</v>
      </c>
      <c r="P146" s="308">
        <v>1913.0672352260542</v>
      </c>
      <c r="Q146" s="308">
        <v>1926.6752396311092</v>
      </c>
      <c r="R146" s="308">
        <v>1940.283244036164</v>
      </c>
      <c r="S146" s="308">
        <v>1953.8912484412187</v>
      </c>
      <c r="T146" s="308">
        <v>1967.4992528462737</v>
      </c>
      <c r="U146" s="308">
        <v>1981.1072572513285</v>
      </c>
      <c r="V146" s="308">
        <v>1994.7152616563833</v>
      </c>
      <c r="W146" s="308">
        <v>2008.3232660614383</v>
      </c>
      <c r="X146" s="308">
        <v>2021.9312704664931</v>
      </c>
      <c r="Y146" s="308">
        <v>2035.5392748715478</v>
      </c>
      <c r="Z146" s="308">
        <v>2049.1472792766026</v>
      </c>
      <c r="AA146" s="308">
        <v>2062.7552836816581</v>
      </c>
      <c r="AB146" s="308">
        <v>2065.0324253463605</v>
      </c>
      <c r="AC146" s="308">
        <v>2067.3095670110629</v>
      </c>
      <c r="AD146" s="308">
        <v>2069.5867086757653</v>
      </c>
      <c r="AE146" s="308">
        <v>2071.8638503404677</v>
      </c>
      <c r="AF146" s="308">
        <v>2074.1409920051701</v>
      </c>
      <c r="AG146" s="308">
        <v>2076.4181336698725</v>
      </c>
      <c r="AH146" s="308">
        <v>2078.6952753345754</v>
      </c>
      <c r="AI146" s="308">
        <v>2080.9724169992778</v>
      </c>
      <c r="AJ146" s="308">
        <v>2083.2495586639802</v>
      </c>
      <c r="AK146" s="308">
        <v>2085.5267003286826</v>
      </c>
      <c r="AL146" s="308">
        <v>2087.803841993385</v>
      </c>
      <c r="AM146" s="308">
        <v>2090.0809836580875</v>
      </c>
      <c r="AN146" s="308">
        <v>2092.3581253227903</v>
      </c>
      <c r="AO146" s="308">
        <v>2094.6352669874927</v>
      </c>
      <c r="AP146" s="308">
        <v>2096.912408652197</v>
      </c>
    </row>
    <row r="147" spans="1:89" ht="14.25" customHeight="1" x14ac:dyDescent="0.3">
      <c r="G147" s="140"/>
      <c r="H147" s="393"/>
      <c r="J147" s="354"/>
      <c r="K147" s="137" t="s">
        <v>955</v>
      </c>
      <c r="L147" s="187" t="s">
        <v>871</v>
      </c>
      <c r="M147" s="306">
        <v>1872.2432220108897</v>
      </c>
      <c r="N147" s="306">
        <v>1881.9693258465281</v>
      </c>
      <c r="O147" s="306">
        <v>1891.6954296821666</v>
      </c>
      <c r="P147" s="306">
        <v>1901.4215335178051</v>
      </c>
      <c r="Q147" s="306">
        <v>1911.1476373534438</v>
      </c>
      <c r="R147" s="306">
        <v>1920.8737411890822</v>
      </c>
      <c r="S147" s="306">
        <v>1930.5998450247207</v>
      </c>
      <c r="T147" s="306">
        <v>1940.3259488603592</v>
      </c>
      <c r="U147" s="306">
        <v>1950.0520526959976</v>
      </c>
      <c r="V147" s="306">
        <v>1959.7781565316361</v>
      </c>
      <c r="W147" s="306">
        <v>1969.5042603672746</v>
      </c>
      <c r="X147" s="306">
        <v>1979.2303642029131</v>
      </c>
      <c r="Y147" s="306">
        <v>1988.9564680385515</v>
      </c>
      <c r="Z147" s="306">
        <v>1998.6825718741902</v>
      </c>
      <c r="AA147" s="306">
        <v>2008.4086757098273</v>
      </c>
      <c r="AB147" s="306">
        <v>2012.0317829079495</v>
      </c>
      <c r="AC147" s="306">
        <v>2015.6548901060714</v>
      </c>
      <c r="AD147" s="306">
        <v>2019.2779973041934</v>
      </c>
      <c r="AE147" s="306">
        <v>2022.9011045023153</v>
      </c>
      <c r="AF147" s="306">
        <v>2026.5242117004375</v>
      </c>
      <c r="AG147" s="306">
        <v>2030.1473188985594</v>
      </c>
      <c r="AH147" s="306">
        <v>2033.7704260966814</v>
      </c>
      <c r="AI147" s="306">
        <v>2037.3935332948033</v>
      </c>
      <c r="AJ147" s="306">
        <v>2041.0166404929255</v>
      </c>
      <c r="AK147" s="306">
        <v>2044.6397476910474</v>
      </c>
      <c r="AL147" s="306">
        <v>2048.2628548891694</v>
      </c>
      <c r="AM147" s="306">
        <v>2051.8859620872913</v>
      </c>
      <c r="AN147" s="306">
        <v>2055.5090692854133</v>
      </c>
      <c r="AO147" s="306">
        <v>2059.1321764835352</v>
      </c>
      <c r="AP147" s="306">
        <v>2062.7552836816581</v>
      </c>
    </row>
    <row r="148" spans="1:89" ht="14.25" customHeight="1" thickBot="1" x14ac:dyDescent="0.35">
      <c r="G148" s="140"/>
      <c r="H148" s="393"/>
      <c r="J148" s="387"/>
      <c r="K148" s="198" t="s">
        <v>955</v>
      </c>
      <c r="L148" s="198" t="s">
        <v>872</v>
      </c>
      <c r="M148" s="309">
        <v>1872.2432220108897</v>
      </c>
      <c r="N148" s="309">
        <v>1872.2432220108897</v>
      </c>
      <c r="O148" s="309">
        <v>1872.2432220108897</v>
      </c>
      <c r="P148" s="309">
        <v>1872.2432220108897</v>
      </c>
      <c r="Q148" s="309">
        <v>1872.2432220108897</v>
      </c>
      <c r="R148" s="309">
        <v>1872.2432220108897</v>
      </c>
      <c r="S148" s="309">
        <v>1872.2432220108897</v>
      </c>
      <c r="T148" s="309">
        <v>1872.2432220108897</v>
      </c>
      <c r="U148" s="309">
        <v>1872.2432220108897</v>
      </c>
      <c r="V148" s="309">
        <v>1872.2432220108897</v>
      </c>
      <c r="W148" s="309">
        <v>1872.2432220108897</v>
      </c>
      <c r="X148" s="309">
        <v>1872.2432220108897</v>
      </c>
      <c r="Y148" s="309">
        <v>1872.2432220108897</v>
      </c>
      <c r="Z148" s="309">
        <v>1872.2432220108897</v>
      </c>
      <c r="AA148" s="309">
        <v>1872.2432220108897</v>
      </c>
      <c r="AB148" s="309">
        <v>1881.3209189241522</v>
      </c>
      <c r="AC148" s="309">
        <v>1890.398615837415</v>
      </c>
      <c r="AD148" s="309">
        <v>1899.4763127506776</v>
      </c>
      <c r="AE148" s="309">
        <v>1908.5540096639402</v>
      </c>
      <c r="AF148" s="309">
        <v>1917.6317065772027</v>
      </c>
      <c r="AG148" s="309">
        <v>1926.7094034904655</v>
      </c>
      <c r="AH148" s="309">
        <v>1935.7871004037281</v>
      </c>
      <c r="AI148" s="309">
        <v>1944.8647973169907</v>
      </c>
      <c r="AJ148" s="309">
        <v>1953.9424942302533</v>
      </c>
      <c r="AK148" s="309">
        <v>1963.0201911435161</v>
      </c>
      <c r="AL148" s="309">
        <v>1972.0978880567786</v>
      </c>
      <c r="AM148" s="309">
        <v>1981.1755849700412</v>
      </c>
      <c r="AN148" s="309">
        <v>1990.2532818833038</v>
      </c>
      <c r="AO148" s="309">
        <v>1999.3309787965666</v>
      </c>
      <c r="AP148" s="309">
        <v>2008.4086757098273</v>
      </c>
      <c r="AQ148" s="201"/>
    </row>
    <row r="149" spans="1:89" ht="14.25" customHeight="1" thickTop="1" x14ac:dyDescent="0.3">
      <c r="G149" s="140"/>
      <c r="H149" s="393"/>
      <c r="J149" s="203"/>
      <c r="K149" s="137"/>
      <c r="L149" s="137"/>
      <c r="M149" s="212"/>
      <c r="N149" s="212"/>
      <c r="O149" s="212"/>
      <c r="P149" s="212"/>
      <c r="Q149" s="212"/>
      <c r="R149" s="212"/>
      <c r="S149" s="212"/>
      <c r="T149" s="212"/>
      <c r="U149" s="212"/>
      <c r="V149" s="212"/>
      <c r="W149" s="212"/>
      <c r="X149" s="212"/>
      <c r="Y149" s="212"/>
      <c r="Z149" s="212"/>
      <c r="AA149" s="291"/>
      <c r="AB149" s="291"/>
      <c r="AC149" s="291"/>
      <c r="AD149" s="212"/>
      <c r="AE149" s="212"/>
      <c r="AF149" s="212"/>
      <c r="AG149" s="212"/>
      <c r="AH149" s="212"/>
      <c r="AI149" s="212"/>
      <c r="AJ149" s="212"/>
      <c r="AK149" s="212"/>
      <c r="AL149" s="212"/>
      <c r="AM149" s="212"/>
      <c r="AN149" s="212"/>
      <c r="AO149" s="212"/>
      <c r="AP149" s="301"/>
      <c r="AQ149" s="301"/>
      <c r="AR149" s="301"/>
    </row>
    <row r="150" spans="1:89" ht="14.25" customHeight="1" x14ac:dyDescent="0.25">
      <c r="G150" s="140"/>
      <c r="H150" s="393"/>
      <c r="J150" s="142"/>
      <c r="M150" s="124">
        <v>2021</v>
      </c>
      <c r="N150" s="124">
        <v>2022</v>
      </c>
      <c r="O150" s="124">
        <v>2023</v>
      </c>
      <c r="P150" s="124">
        <v>2024</v>
      </c>
      <c r="Q150" s="124">
        <v>2025</v>
      </c>
      <c r="R150" s="124">
        <v>2026</v>
      </c>
      <c r="S150" s="124">
        <v>2027</v>
      </c>
      <c r="T150" s="124">
        <v>2028</v>
      </c>
      <c r="U150" s="124">
        <v>2029</v>
      </c>
      <c r="V150" s="124">
        <v>2030</v>
      </c>
      <c r="W150" s="124">
        <v>2031</v>
      </c>
      <c r="X150" s="124">
        <v>2032</v>
      </c>
      <c r="Y150" s="124">
        <v>2033</v>
      </c>
      <c r="Z150" s="124">
        <v>2034</v>
      </c>
      <c r="AA150" s="124">
        <v>2035</v>
      </c>
      <c r="AB150" s="124">
        <v>2036</v>
      </c>
      <c r="AC150" s="124">
        <v>2037</v>
      </c>
      <c r="AD150" s="124">
        <v>2038</v>
      </c>
      <c r="AE150" s="124">
        <v>2039</v>
      </c>
      <c r="AF150" s="124">
        <v>2040</v>
      </c>
      <c r="AG150" s="124">
        <v>2041</v>
      </c>
      <c r="AH150" s="124">
        <v>2042</v>
      </c>
      <c r="AI150" s="124">
        <v>2043</v>
      </c>
      <c r="AJ150" s="124">
        <v>2044</v>
      </c>
      <c r="AK150" s="124">
        <v>2045</v>
      </c>
      <c r="AL150" s="124">
        <v>2046</v>
      </c>
      <c r="AM150" s="124">
        <v>2047</v>
      </c>
      <c r="AN150" s="124">
        <v>2048</v>
      </c>
      <c r="AO150" s="124">
        <v>2049</v>
      </c>
      <c r="AP150" s="124">
        <v>2050</v>
      </c>
    </row>
    <row r="151" spans="1:89" ht="14.25" customHeight="1" x14ac:dyDescent="0.3">
      <c r="G151" s="140"/>
      <c r="H151" s="393"/>
      <c r="J151" s="353" t="s">
        <v>888</v>
      </c>
      <c r="K151" s="196" t="s">
        <v>945</v>
      </c>
      <c r="L151" s="196" t="s">
        <v>870</v>
      </c>
      <c r="M151" s="214">
        <v>1290.8062682686857</v>
      </c>
      <c r="N151" s="214">
        <v>1373.1981577326442</v>
      </c>
      <c r="O151" s="214">
        <v>1316.2190335666319</v>
      </c>
      <c r="P151" s="214">
        <v>1259.2399094006194</v>
      </c>
      <c r="Q151" s="214">
        <v>1202.2607852346068</v>
      </c>
      <c r="R151" s="214">
        <v>1145.2816610685943</v>
      </c>
      <c r="S151" s="214">
        <v>1088.3025369025818</v>
      </c>
      <c r="T151" s="214">
        <v>1031.3234127365695</v>
      </c>
      <c r="U151" s="214">
        <v>974.34428857055696</v>
      </c>
      <c r="V151" s="214">
        <v>917.36516440454443</v>
      </c>
      <c r="W151" s="214">
        <v>860.38604023853202</v>
      </c>
      <c r="X151" s="214">
        <v>803.40691607251949</v>
      </c>
      <c r="Y151" s="214">
        <v>746.42779190650708</v>
      </c>
      <c r="Z151" s="214">
        <v>689.44866774049456</v>
      </c>
      <c r="AA151" s="214">
        <v>632.46954357448169</v>
      </c>
      <c r="AB151" s="214">
        <v>625.04005636870511</v>
      </c>
      <c r="AC151" s="214">
        <v>617.61056916292853</v>
      </c>
      <c r="AD151" s="214">
        <v>610.18108195715195</v>
      </c>
      <c r="AE151" s="214">
        <v>602.75159475137548</v>
      </c>
      <c r="AF151" s="214">
        <v>595.32210754559878</v>
      </c>
      <c r="AG151" s="214">
        <v>587.89262033982232</v>
      </c>
      <c r="AH151" s="214">
        <v>580.46313313404573</v>
      </c>
      <c r="AI151" s="214">
        <v>573.03364592826892</v>
      </c>
      <c r="AJ151" s="214">
        <v>565.60415872249246</v>
      </c>
      <c r="AK151" s="214">
        <v>558.17467151671576</v>
      </c>
      <c r="AL151" s="214">
        <v>550.74518431093929</v>
      </c>
      <c r="AM151" s="214">
        <v>543.31569710516271</v>
      </c>
      <c r="AN151" s="214">
        <v>535.88620989938613</v>
      </c>
      <c r="AO151" s="214">
        <v>528.45672269360955</v>
      </c>
      <c r="AP151" s="214">
        <v>521.0272354878324</v>
      </c>
      <c r="AQ151" s="301"/>
    </row>
    <row r="152" spans="1:89" ht="14.25" customHeight="1" x14ac:dyDescent="0.3">
      <c r="G152" s="140"/>
      <c r="H152" s="393"/>
      <c r="J152" s="354"/>
      <c r="K152" s="137" t="s">
        <v>945</v>
      </c>
      <c r="L152" s="187" t="s">
        <v>871</v>
      </c>
      <c r="M152" s="215">
        <v>1290.8062682686857</v>
      </c>
      <c r="N152" s="215">
        <v>1373.1981577326442</v>
      </c>
      <c r="O152" s="215">
        <v>1331.3527873137889</v>
      </c>
      <c r="P152" s="215">
        <v>1289.5074168949341</v>
      </c>
      <c r="Q152" s="215">
        <v>1247.6620464760786</v>
      </c>
      <c r="R152" s="215">
        <v>1205.8166760572233</v>
      </c>
      <c r="S152" s="215">
        <v>1163.9713056383682</v>
      </c>
      <c r="T152" s="215">
        <v>1122.1259352195129</v>
      </c>
      <c r="U152" s="215">
        <v>1080.2805648006577</v>
      </c>
      <c r="V152" s="215">
        <v>1038.4351943818024</v>
      </c>
      <c r="W152" s="215">
        <v>996.58982396294721</v>
      </c>
      <c r="X152" s="215">
        <v>954.74445354409204</v>
      </c>
      <c r="Y152" s="215">
        <v>912.89908312523676</v>
      </c>
      <c r="Z152" s="215">
        <v>871.05371270638148</v>
      </c>
      <c r="AA152" s="215">
        <v>829.20834228752562</v>
      </c>
      <c r="AB152" s="215">
        <v>816.09242237332262</v>
      </c>
      <c r="AC152" s="215">
        <v>802.97650245911973</v>
      </c>
      <c r="AD152" s="215">
        <v>789.86058254491684</v>
      </c>
      <c r="AE152" s="215">
        <v>776.74466263071395</v>
      </c>
      <c r="AF152" s="215">
        <v>763.62874271651094</v>
      </c>
      <c r="AG152" s="215">
        <v>750.51282280230805</v>
      </c>
      <c r="AH152" s="215">
        <v>737.39690288810516</v>
      </c>
      <c r="AI152" s="215">
        <v>724.28098297390216</v>
      </c>
      <c r="AJ152" s="215">
        <v>711.16506305969938</v>
      </c>
      <c r="AK152" s="215">
        <v>698.04914314549637</v>
      </c>
      <c r="AL152" s="215">
        <v>684.93322323129348</v>
      </c>
      <c r="AM152" s="215">
        <v>671.81730331709059</v>
      </c>
      <c r="AN152" s="215">
        <v>658.70138340288759</v>
      </c>
      <c r="AO152" s="215">
        <v>645.58546348868481</v>
      </c>
      <c r="AP152" s="215">
        <v>632.46954357448169</v>
      </c>
      <c r="AQ152" s="301"/>
    </row>
    <row r="153" spans="1:89" ht="14.25" customHeight="1" thickBot="1" x14ac:dyDescent="0.35">
      <c r="G153" s="140"/>
      <c r="H153" s="393"/>
      <c r="J153" s="354"/>
      <c r="K153" s="198" t="s">
        <v>945</v>
      </c>
      <c r="L153" s="198" t="s">
        <v>872</v>
      </c>
      <c r="M153" s="216">
        <v>1290.8062682686857</v>
      </c>
      <c r="N153" s="216">
        <v>1373.1981577326442</v>
      </c>
      <c r="O153" s="216">
        <v>1352.2929183600088</v>
      </c>
      <c r="P153" s="216">
        <v>1331.3876789873734</v>
      </c>
      <c r="Q153" s="216">
        <v>1310.4824396147383</v>
      </c>
      <c r="R153" s="216">
        <v>1289.5772002421029</v>
      </c>
      <c r="S153" s="216">
        <v>1268.6719608694677</v>
      </c>
      <c r="T153" s="216">
        <v>1247.7667214968324</v>
      </c>
      <c r="U153" s="216">
        <v>1226.8614821241972</v>
      </c>
      <c r="V153" s="216">
        <v>1205.9562427515618</v>
      </c>
      <c r="W153" s="216">
        <v>1185.0510033789265</v>
      </c>
      <c r="X153" s="216">
        <v>1164.1457640062911</v>
      </c>
      <c r="Y153" s="216">
        <v>1143.2405246336557</v>
      </c>
      <c r="Z153" s="216">
        <v>1122.3352852610205</v>
      </c>
      <c r="AA153" s="216">
        <v>1101.4300458883845</v>
      </c>
      <c r="AB153" s="216">
        <v>1083.281932314994</v>
      </c>
      <c r="AC153" s="216">
        <v>1065.1338187416036</v>
      </c>
      <c r="AD153" s="216">
        <v>1046.9857051682129</v>
      </c>
      <c r="AE153" s="216">
        <v>1028.8375915948225</v>
      </c>
      <c r="AF153" s="216">
        <v>1010.6894780214318</v>
      </c>
      <c r="AG153" s="216">
        <v>992.54136444804124</v>
      </c>
      <c r="AH153" s="216">
        <v>974.39325087465056</v>
      </c>
      <c r="AI153" s="216">
        <v>956.24513730126012</v>
      </c>
      <c r="AJ153" s="216">
        <v>938.09702372786955</v>
      </c>
      <c r="AK153" s="216">
        <v>919.94891015447888</v>
      </c>
      <c r="AL153" s="216">
        <v>901.80079658108832</v>
      </c>
      <c r="AM153" s="216">
        <v>883.65268300769787</v>
      </c>
      <c r="AN153" s="216">
        <v>865.5045694343072</v>
      </c>
      <c r="AO153" s="216">
        <v>847.35645586091664</v>
      </c>
      <c r="AP153" s="216">
        <v>829.20834228752562</v>
      </c>
      <c r="AQ153" s="301"/>
    </row>
    <row r="154" spans="1:89" ht="14.25" customHeight="1" thickTop="1" x14ac:dyDescent="0.3">
      <c r="G154" s="140"/>
      <c r="H154" s="393"/>
      <c r="J154" s="354"/>
      <c r="K154" s="196" t="s">
        <v>947</v>
      </c>
      <c r="L154" s="196" t="s">
        <v>870</v>
      </c>
      <c r="M154" s="217">
        <v>1290.8062682686857</v>
      </c>
      <c r="N154" s="217">
        <v>1373.1981577326442</v>
      </c>
      <c r="O154" s="217">
        <v>1316.2190335666319</v>
      </c>
      <c r="P154" s="217">
        <v>1259.2399094006194</v>
      </c>
      <c r="Q154" s="217">
        <v>1202.2607852346068</v>
      </c>
      <c r="R154" s="217">
        <v>1145.2816610685943</v>
      </c>
      <c r="S154" s="217">
        <v>1088.3025369025818</v>
      </c>
      <c r="T154" s="217">
        <v>1031.3234127365695</v>
      </c>
      <c r="U154" s="217">
        <v>974.34428857055696</v>
      </c>
      <c r="V154" s="217">
        <v>917.36516440454443</v>
      </c>
      <c r="W154" s="217">
        <v>860.38604023853202</v>
      </c>
      <c r="X154" s="217">
        <v>803.40691607251949</v>
      </c>
      <c r="Y154" s="217">
        <v>746.42779190650708</v>
      </c>
      <c r="Z154" s="217">
        <v>689.44866774049456</v>
      </c>
      <c r="AA154" s="217">
        <v>632.46954357448169</v>
      </c>
      <c r="AB154" s="217">
        <v>625.04005636870511</v>
      </c>
      <c r="AC154" s="217">
        <v>617.61056916292853</v>
      </c>
      <c r="AD154" s="217">
        <v>610.18108195715195</v>
      </c>
      <c r="AE154" s="217">
        <v>602.75159475137548</v>
      </c>
      <c r="AF154" s="217">
        <v>595.32210754559878</v>
      </c>
      <c r="AG154" s="217">
        <v>587.89262033982232</v>
      </c>
      <c r="AH154" s="217">
        <v>580.46313313404573</v>
      </c>
      <c r="AI154" s="217">
        <v>573.03364592826892</v>
      </c>
      <c r="AJ154" s="217">
        <v>565.60415872249246</v>
      </c>
      <c r="AK154" s="217">
        <v>558.17467151671576</v>
      </c>
      <c r="AL154" s="217">
        <v>550.74518431093929</v>
      </c>
      <c r="AM154" s="217">
        <v>543.31569710516271</v>
      </c>
      <c r="AN154" s="217">
        <v>535.88620989938613</v>
      </c>
      <c r="AO154" s="217">
        <v>528.45672269360955</v>
      </c>
      <c r="AP154" s="217">
        <v>521.0272354878324</v>
      </c>
    </row>
    <row r="155" spans="1:89" ht="14.25" customHeight="1" x14ac:dyDescent="0.3">
      <c r="G155" s="140"/>
      <c r="H155" s="393"/>
      <c r="J155" s="354"/>
      <c r="K155" s="137" t="s">
        <v>947</v>
      </c>
      <c r="L155" s="187" t="s">
        <v>871</v>
      </c>
      <c r="M155" s="215">
        <v>1290.8062682686857</v>
      </c>
      <c r="N155" s="215">
        <v>1373.1981577326442</v>
      </c>
      <c r="O155" s="215">
        <v>1331.3527873137889</v>
      </c>
      <c r="P155" s="215">
        <v>1289.5074168949341</v>
      </c>
      <c r="Q155" s="215">
        <v>1247.6620464760786</v>
      </c>
      <c r="R155" s="215">
        <v>1205.8166760572233</v>
      </c>
      <c r="S155" s="215">
        <v>1163.9713056383682</v>
      </c>
      <c r="T155" s="215">
        <v>1122.1259352195129</v>
      </c>
      <c r="U155" s="215">
        <v>1080.2805648006577</v>
      </c>
      <c r="V155" s="215">
        <v>1038.4351943818024</v>
      </c>
      <c r="W155" s="215">
        <v>996.58982396294721</v>
      </c>
      <c r="X155" s="215">
        <v>954.74445354409204</v>
      </c>
      <c r="Y155" s="215">
        <v>912.89908312523676</v>
      </c>
      <c r="Z155" s="215">
        <v>871.05371270638148</v>
      </c>
      <c r="AA155" s="215">
        <v>829.20834228752562</v>
      </c>
      <c r="AB155" s="215">
        <v>816.09242237332262</v>
      </c>
      <c r="AC155" s="215">
        <v>802.97650245911973</v>
      </c>
      <c r="AD155" s="215">
        <v>789.86058254491684</v>
      </c>
      <c r="AE155" s="215">
        <v>776.74466263071395</v>
      </c>
      <c r="AF155" s="215">
        <v>763.62874271651094</v>
      </c>
      <c r="AG155" s="215">
        <v>750.51282280230805</v>
      </c>
      <c r="AH155" s="215">
        <v>737.39690288810516</v>
      </c>
      <c r="AI155" s="215">
        <v>724.28098297390216</v>
      </c>
      <c r="AJ155" s="215">
        <v>711.16506305969938</v>
      </c>
      <c r="AK155" s="215">
        <v>698.04914314549637</v>
      </c>
      <c r="AL155" s="215">
        <v>684.93322323129348</v>
      </c>
      <c r="AM155" s="215">
        <v>671.81730331709059</v>
      </c>
      <c r="AN155" s="215">
        <v>658.70138340288759</v>
      </c>
      <c r="AO155" s="215">
        <v>645.58546348868481</v>
      </c>
      <c r="AP155" s="215">
        <v>632.46954357448169</v>
      </c>
    </row>
    <row r="156" spans="1:89" ht="13.5" customHeight="1" thickBot="1" x14ac:dyDescent="0.35">
      <c r="G156" s="140"/>
      <c r="H156" s="393"/>
      <c r="J156" s="354"/>
      <c r="K156" s="198" t="s">
        <v>947</v>
      </c>
      <c r="L156" s="198" t="s">
        <v>872</v>
      </c>
      <c r="M156" s="216">
        <v>1290.8062682686857</v>
      </c>
      <c r="N156" s="216">
        <v>1373.1981577326442</v>
      </c>
      <c r="O156" s="216">
        <v>1352.2929183600088</v>
      </c>
      <c r="P156" s="216">
        <v>1331.3876789873734</v>
      </c>
      <c r="Q156" s="216">
        <v>1310.4824396147383</v>
      </c>
      <c r="R156" s="216">
        <v>1289.5772002421029</v>
      </c>
      <c r="S156" s="216">
        <v>1268.6719608694677</v>
      </c>
      <c r="T156" s="216">
        <v>1247.7667214968324</v>
      </c>
      <c r="U156" s="216">
        <v>1226.8614821241972</v>
      </c>
      <c r="V156" s="216">
        <v>1205.9562427515618</v>
      </c>
      <c r="W156" s="216">
        <v>1185.0510033789265</v>
      </c>
      <c r="X156" s="216">
        <v>1164.1457640062911</v>
      </c>
      <c r="Y156" s="216">
        <v>1143.2405246336557</v>
      </c>
      <c r="Z156" s="216">
        <v>1122.3352852610205</v>
      </c>
      <c r="AA156" s="216">
        <v>1101.4300458883845</v>
      </c>
      <c r="AB156" s="216">
        <v>1083.281932314994</v>
      </c>
      <c r="AC156" s="216">
        <v>1065.1338187416036</v>
      </c>
      <c r="AD156" s="216">
        <v>1046.9857051682129</v>
      </c>
      <c r="AE156" s="216">
        <v>1028.8375915948225</v>
      </c>
      <c r="AF156" s="216">
        <v>1010.6894780214318</v>
      </c>
      <c r="AG156" s="216">
        <v>992.54136444804124</v>
      </c>
      <c r="AH156" s="216">
        <v>974.39325087465056</v>
      </c>
      <c r="AI156" s="216">
        <v>956.24513730126012</v>
      </c>
      <c r="AJ156" s="216">
        <v>938.09702372786955</v>
      </c>
      <c r="AK156" s="216">
        <v>919.94891015447888</v>
      </c>
      <c r="AL156" s="216">
        <v>901.80079658108832</v>
      </c>
      <c r="AM156" s="216">
        <v>883.65268300769787</v>
      </c>
      <c r="AN156" s="216">
        <v>865.5045694343072</v>
      </c>
      <c r="AO156" s="216">
        <v>847.35645586091664</v>
      </c>
      <c r="AP156" s="216">
        <v>829.20834228752562</v>
      </c>
      <c r="AR156" s="201"/>
      <c r="AS156" s="201"/>
    </row>
    <row r="157" spans="1:89" ht="13.5" customHeight="1" thickTop="1" thickBot="1" x14ac:dyDescent="0.35">
      <c r="G157" s="140"/>
      <c r="H157" s="393"/>
      <c r="J157" s="354"/>
      <c r="K157" s="196" t="s">
        <v>948</v>
      </c>
      <c r="L157" s="196" t="s">
        <v>870</v>
      </c>
      <c r="M157" s="217">
        <v>1290.8062682686857</v>
      </c>
      <c r="N157" s="217">
        <v>1373.1981577326442</v>
      </c>
      <c r="O157" s="217">
        <v>1316.2190335666319</v>
      </c>
      <c r="P157" s="217">
        <v>1259.2399094006194</v>
      </c>
      <c r="Q157" s="217">
        <v>1202.2607852346068</v>
      </c>
      <c r="R157" s="217">
        <v>1145.2816610685943</v>
      </c>
      <c r="S157" s="217">
        <v>1088.3025369025818</v>
      </c>
      <c r="T157" s="217">
        <v>1031.3234127365695</v>
      </c>
      <c r="U157" s="217">
        <v>974.34428857055696</v>
      </c>
      <c r="V157" s="217">
        <v>917.36516440454443</v>
      </c>
      <c r="W157" s="217">
        <v>860.38604023853202</v>
      </c>
      <c r="X157" s="217">
        <v>803.40691607251949</v>
      </c>
      <c r="Y157" s="217">
        <v>746.42779190650708</v>
      </c>
      <c r="Z157" s="217">
        <v>689.44866774049456</v>
      </c>
      <c r="AA157" s="217">
        <v>632.46954357448169</v>
      </c>
      <c r="AB157" s="217">
        <v>625.04005636870511</v>
      </c>
      <c r="AC157" s="217">
        <v>617.61056916292853</v>
      </c>
      <c r="AD157" s="217">
        <v>610.18108195715195</v>
      </c>
      <c r="AE157" s="217">
        <v>602.75159475137548</v>
      </c>
      <c r="AF157" s="217">
        <v>595.32210754559878</v>
      </c>
      <c r="AG157" s="217">
        <v>587.89262033982232</v>
      </c>
      <c r="AH157" s="217">
        <v>580.46313313404573</v>
      </c>
      <c r="AI157" s="217">
        <v>573.03364592826892</v>
      </c>
      <c r="AJ157" s="217">
        <v>565.60415872249246</v>
      </c>
      <c r="AK157" s="217">
        <v>558.17467151671576</v>
      </c>
      <c r="AL157" s="217">
        <v>550.74518431093929</v>
      </c>
      <c r="AM157" s="217">
        <v>543.31569710516271</v>
      </c>
      <c r="AN157" s="217">
        <v>535.88620989938613</v>
      </c>
      <c r="AO157" s="217">
        <v>528.45672269360955</v>
      </c>
      <c r="AP157" s="217">
        <v>521.0272354878324</v>
      </c>
      <c r="AT157" s="201"/>
      <c r="AU157" s="201"/>
      <c r="AV157" s="201"/>
      <c r="AW157" s="201"/>
      <c r="AZ157" s="201"/>
    </row>
    <row r="158" spans="1:89" s="201" customFormat="1" ht="14.25" customHeight="1" thickTop="1" thickBot="1" x14ac:dyDescent="0.35">
      <c r="A158" s="132"/>
      <c r="B158" s="132"/>
      <c r="C158" s="132"/>
      <c r="D158" s="132"/>
      <c r="E158" s="132"/>
      <c r="F158" s="132"/>
      <c r="G158" s="140"/>
      <c r="H158" s="393"/>
      <c r="I158" s="132"/>
      <c r="J158" s="354"/>
      <c r="K158" s="137" t="s">
        <v>948</v>
      </c>
      <c r="L158" s="187" t="s">
        <v>871</v>
      </c>
      <c r="M158" s="215">
        <v>1290.8062682686857</v>
      </c>
      <c r="N158" s="215">
        <v>1373.1981577326442</v>
      </c>
      <c r="O158" s="215">
        <v>1331.3527873137889</v>
      </c>
      <c r="P158" s="215">
        <v>1289.5074168949341</v>
      </c>
      <c r="Q158" s="215">
        <v>1247.6620464760786</v>
      </c>
      <c r="R158" s="215">
        <v>1205.8166760572233</v>
      </c>
      <c r="S158" s="215">
        <v>1163.9713056383682</v>
      </c>
      <c r="T158" s="215">
        <v>1122.1259352195129</v>
      </c>
      <c r="U158" s="215">
        <v>1080.2805648006577</v>
      </c>
      <c r="V158" s="215">
        <v>1038.4351943818024</v>
      </c>
      <c r="W158" s="215">
        <v>996.58982396294721</v>
      </c>
      <c r="X158" s="215">
        <v>954.74445354409204</v>
      </c>
      <c r="Y158" s="215">
        <v>912.89908312523676</v>
      </c>
      <c r="Z158" s="215">
        <v>871.05371270638148</v>
      </c>
      <c r="AA158" s="215">
        <v>829.20834228752562</v>
      </c>
      <c r="AB158" s="215">
        <v>816.09242237332262</v>
      </c>
      <c r="AC158" s="215">
        <v>802.97650245911973</v>
      </c>
      <c r="AD158" s="215">
        <v>789.86058254491684</v>
      </c>
      <c r="AE158" s="215">
        <v>776.74466263071395</v>
      </c>
      <c r="AF158" s="215">
        <v>763.62874271651094</v>
      </c>
      <c r="AG158" s="215">
        <v>750.51282280230805</v>
      </c>
      <c r="AH158" s="215">
        <v>737.39690288810516</v>
      </c>
      <c r="AI158" s="215">
        <v>724.28098297390216</v>
      </c>
      <c r="AJ158" s="215">
        <v>711.16506305969938</v>
      </c>
      <c r="AK158" s="215">
        <v>698.04914314549637</v>
      </c>
      <c r="AL158" s="215">
        <v>684.93322323129348</v>
      </c>
      <c r="AM158" s="215">
        <v>671.81730331709059</v>
      </c>
      <c r="AN158" s="215">
        <v>658.70138340288759</v>
      </c>
      <c r="AO158" s="215">
        <v>645.58546348868481</v>
      </c>
      <c r="AP158" s="215">
        <v>632.46954357448169</v>
      </c>
      <c r="AQ158" s="132"/>
      <c r="AR158" s="132"/>
      <c r="AS158" s="132"/>
      <c r="AT158" s="202"/>
      <c r="AU158" s="202"/>
      <c r="AV158" s="202"/>
      <c r="AW158" s="202"/>
      <c r="AZ158" s="202"/>
      <c r="BA158" s="132"/>
      <c r="BB158" s="132"/>
      <c r="BC158" s="132"/>
      <c r="BD158" s="132"/>
      <c r="BE158" s="132"/>
      <c r="BF158" s="132"/>
      <c r="BG158" s="132"/>
      <c r="BH158" s="132"/>
      <c r="BI158" s="132"/>
      <c r="BJ158" s="132"/>
      <c r="BK158" s="132"/>
      <c r="BL158" s="132"/>
      <c r="BM158" s="132"/>
      <c r="BN158" s="132"/>
      <c r="BO158" s="132"/>
      <c r="BP158" s="132"/>
      <c r="BQ158" s="132"/>
      <c r="BR158" s="132"/>
      <c r="BS158" s="132"/>
      <c r="BT158" s="132"/>
      <c r="BU158" s="132"/>
      <c r="BV158" s="132"/>
      <c r="BW158" s="132"/>
      <c r="BX158" s="132"/>
      <c r="BY158" s="132"/>
      <c r="BZ158" s="132"/>
      <c r="CA158" s="132"/>
      <c r="CB158" s="132"/>
      <c r="CC158" s="132"/>
      <c r="CD158" s="132"/>
      <c r="CE158" s="132"/>
      <c r="CF158" s="132"/>
      <c r="CG158" s="132"/>
      <c r="CH158" s="132"/>
      <c r="CI158" s="132"/>
      <c r="CJ158" s="132"/>
      <c r="CK158" s="132"/>
    </row>
    <row r="159" spans="1:89" s="202" customFormat="1" ht="14.25" customHeight="1" thickTop="1" thickBot="1" x14ac:dyDescent="0.35">
      <c r="A159" s="132"/>
      <c r="B159" s="132"/>
      <c r="C159" s="132"/>
      <c r="D159" s="132"/>
      <c r="E159" s="132"/>
      <c r="F159" s="132"/>
      <c r="G159" s="140"/>
      <c r="H159" s="393"/>
      <c r="I159" s="132"/>
      <c r="J159" s="354"/>
      <c r="K159" s="198" t="s">
        <v>948</v>
      </c>
      <c r="L159" s="198" t="s">
        <v>872</v>
      </c>
      <c r="M159" s="220">
        <v>1290.8062682686857</v>
      </c>
      <c r="N159" s="220">
        <v>1373.1981577326442</v>
      </c>
      <c r="O159" s="220">
        <v>1352.2929183600088</v>
      </c>
      <c r="P159" s="220">
        <v>1331.3876789873734</v>
      </c>
      <c r="Q159" s="220">
        <v>1310.4824396147383</v>
      </c>
      <c r="R159" s="220">
        <v>1289.5772002421029</v>
      </c>
      <c r="S159" s="220">
        <v>1268.6719608694677</v>
      </c>
      <c r="T159" s="220">
        <v>1247.7667214968324</v>
      </c>
      <c r="U159" s="220">
        <v>1226.8614821241972</v>
      </c>
      <c r="V159" s="220">
        <v>1205.9562427515618</v>
      </c>
      <c r="W159" s="220">
        <v>1185.0510033789265</v>
      </c>
      <c r="X159" s="220">
        <v>1164.1457640062911</v>
      </c>
      <c r="Y159" s="220">
        <v>1143.2405246336557</v>
      </c>
      <c r="Z159" s="220">
        <v>1122.3352852610205</v>
      </c>
      <c r="AA159" s="220">
        <v>1101.4300458883845</v>
      </c>
      <c r="AB159" s="220">
        <v>1083.281932314994</v>
      </c>
      <c r="AC159" s="220">
        <v>1065.1338187416036</v>
      </c>
      <c r="AD159" s="220">
        <v>1046.9857051682129</v>
      </c>
      <c r="AE159" s="220">
        <v>1028.8375915948225</v>
      </c>
      <c r="AF159" s="220">
        <v>1010.6894780214318</v>
      </c>
      <c r="AG159" s="220">
        <v>992.54136444804124</v>
      </c>
      <c r="AH159" s="220">
        <v>974.39325087465056</v>
      </c>
      <c r="AI159" s="220">
        <v>956.24513730126012</v>
      </c>
      <c r="AJ159" s="220">
        <v>938.09702372786955</v>
      </c>
      <c r="AK159" s="220">
        <v>919.94891015447888</v>
      </c>
      <c r="AL159" s="220">
        <v>901.80079658108832</v>
      </c>
      <c r="AM159" s="220">
        <v>883.65268300769787</v>
      </c>
      <c r="AN159" s="220">
        <v>865.5045694343072</v>
      </c>
      <c r="AO159" s="220">
        <v>847.35645586091664</v>
      </c>
      <c r="AP159" s="220">
        <v>829.20834228752562</v>
      </c>
      <c r="AQ159" s="132"/>
      <c r="AR159" s="132"/>
      <c r="AS159" s="132"/>
      <c r="AT159" s="132"/>
      <c r="AU159" s="132"/>
      <c r="AV159" s="132"/>
      <c r="AW159" s="132"/>
      <c r="AZ159" s="132"/>
      <c r="BA159" s="132"/>
      <c r="BB159" s="132"/>
      <c r="BC159" s="132"/>
      <c r="BD159" s="132"/>
      <c r="BE159" s="201"/>
      <c r="BF159" s="201"/>
      <c r="BG159" s="201"/>
      <c r="BH159" s="132"/>
      <c r="BI159" s="132"/>
      <c r="BJ159" s="132"/>
      <c r="BK159" s="132"/>
      <c r="BL159" s="132"/>
      <c r="BM159" s="132"/>
      <c r="BN159" s="132"/>
      <c r="BO159" s="132"/>
      <c r="BP159" s="132"/>
      <c r="BQ159" s="132"/>
      <c r="BR159" s="132"/>
      <c r="BS159" s="132"/>
      <c r="BT159" s="132"/>
      <c r="BU159" s="132"/>
      <c r="BV159" s="132"/>
      <c r="BW159" s="132"/>
      <c r="BX159" s="132"/>
      <c r="BY159" s="132"/>
      <c r="BZ159" s="132"/>
      <c r="CA159" s="132"/>
      <c r="CB159" s="132"/>
      <c r="CC159" s="132"/>
      <c r="CD159" s="132"/>
      <c r="CE159" s="132"/>
      <c r="CF159" s="132"/>
      <c r="CG159" s="132"/>
      <c r="CH159" s="132"/>
      <c r="CI159" s="132"/>
      <c r="CJ159" s="132"/>
      <c r="CK159" s="132"/>
    </row>
    <row r="160" spans="1:89" ht="13.5" customHeight="1" thickTop="1" thickBot="1" x14ac:dyDescent="0.35">
      <c r="G160" s="140"/>
      <c r="H160" s="393"/>
      <c r="J160" s="354"/>
      <c r="K160" s="196" t="s">
        <v>949</v>
      </c>
      <c r="L160" s="196" t="s">
        <v>870</v>
      </c>
      <c r="M160" s="217">
        <v>1290.8062682686857</v>
      </c>
      <c r="N160" s="217">
        <v>1373.1981577326442</v>
      </c>
      <c r="O160" s="217">
        <v>1316.2190335666319</v>
      </c>
      <c r="P160" s="217">
        <v>1259.2399094006194</v>
      </c>
      <c r="Q160" s="217">
        <v>1202.2607852346068</v>
      </c>
      <c r="R160" s="217">
        <v>1145.2816610685943</v>
      </c>
      <c r="S160" s="217">
        <v>1088.3025369025818</v>
      </c>
      <c r="T160" s="217">
        <v>1031.3234127365695</v>
      </c>
      <c r="U160" s="217">
        <v>974.34428857055696</v>
      </c>
      <c r="V160" s="217">
        <v>917.36516440454443</v>
      </c>
      <c r="W160" s="217">
        <v>860.38604023853202</v>
      </c>
      <c r="X160" s="217">
        <v>803.40691607251949</v>
      </c>
      <c r="Y160" s="217">
        <v>746.42779190650708</v>
      </c>
      <c r="Z160" s="217">
        <v>689.44866774049456</v>
      </c>
      <c r="AA160" s="217">
        <v>632.46954357448169</v>
      </c>
      <c r="AB160" s="217">
        <v>625.04005636870511</v>
      </c>
      <c r="AC160" s="217">
        <v>617.61056916292853</v>
      </c>
      <c r="AD160" s="217">
        <v>610.18108195715195</v>
      </c>
      <c r="AE160" s="217">
        <v>602.75159475137548</v>
      </c>
      <c r="AF160" s="217">
        <v>595.32210754559878</v>
      </c>
      <c r="AG160" s="217">
        <v>587.89262033982232</v>
      </c>
      <c r="AH160" s="217">
        <v>580.46313313404573</v>
      </c>
      <c r="AI160" s="217">
        <v>573.03364592826892</v>
      </c>
      <c r="AJ160" s="217">
        <v>565.60415872249246</v>
      </c>
      <c r="AK160" s="217">
        <v>558.17467151671576</v>
      </c>
      <c r="AL160" s="217">
        <v>550.74518431093929</v>
      </c>
      <c r="AM160" s="217">
        <v>543.31569710516271</v>
      </c>
      <c r="AN160" s="217">
        <v>535.88620989938613</v>
      </c>
      <c r="AO160" s="217">
        <v>528.45672269360955</v>
      </c>
      <c r="AP160" s="217">
        <v>521.0272354878324</v>
      </c>
      <c r="AT160" s="201"/>
      <c r="AU160" s="201"/>
      <c r="AV160" s="201"/>
      <c r="AW160" s="201"/>
      <c r="AZ160" s="201"/>
    </row>
    <row r="161" spans="1:89" s="201" customFormat="1" ht="14.25" customHeight="1" thickTop="1" thickBot="1" x14ac:dyDescent="0.35">
      <c r="A161" s="132"/>
      <c r="B161" s="132"/>
      <c r="C161" s="132"/>
      <c r="D161" s="132"/>
      <c r="E161" s="132"/>
      <c r="F161" s="132"/>
      <c r="G161" s="140"/>
      <c r="H161" s="393"/>
      <c r="I161" s="132"/>
      <c r="J161" s="354"/>
      <c r="K161" s="137" t="s">
        <v>949</v>
      </c>
      <c r="L161" s="187" t="s">
        <v>871</v>
      </c>
      <c r="M161" s="215">
        <v>1290.8062682686857</v>
      </c>
      <c r="N161" s="215">
        <v>1373.1981577326442</v>
      </c>
      <c r="O161" s="215">
        <v>1331.3527873137889</v>
      </c>
      <c r="P161" s="215">
        <v>1289.5074168949341</v>
      </c>
      <c r="Q161" s="215">
        <v>1247.6620464760786</v>
      </c>
      <c r="R161" s="215">
        <v>1205.8166760572233</v>
      </c>
      <c r="S161" s="215">
        <v>1163.9713056383682</v>
      </c>
      <c r="T161" s="215">
        <v>1122.1259352195129</v>
      </c>
      <c r="U161" s="215">
        <v>1080.2805648006577</v>
      </c>
      <c r="V161" s="215">
        <v>1038.4351943818024</v>
      </c>
      <c r="W161" s="215">
        <v>996.58982396294721</v>
      </c>
      <c r="X161" s="215">
        <v>954.74445354409204</v>
      </c>
      <c r="Y161" s="215">
        <v>912.89908312523676</v>
      </c>
      <c r="Z161" s="215">
        <v>871.05371270638148</v>
      </c>
      <c r="AA161" s="215">
        <v>829.20834228752562</v>
      </c>
      <c r="AB161" s="215">
        <v>816.09242237332262</v>
      </c>
      <c r="AC161" s="215">
        <v>802.97650245911973</v>
      </c>
      <c r="AD161" s="215">
        <v>789.86058254491684</v>
      </c>
      <c r="AE161" s="215">
        <v>776.74466263071395</v>
      </c>
      <c r="AF161" s="215">
        <v>763.62874271651094</v>
      </c>
      <c r="AG161" s="215">
        <v>750.51282280230805</v>
      </c>
      <c r="AH161" s="215">
        <v>737.39690288810516</v>
      </c>
      <c r="AI161" s="215">
        <v>724.28098297390216</v>
      </c>
      <c r="AJ161" s="215">
        <v>711.16506305969938</v>
      </c>
      <c r="AK161" s="215">
        <v>698.04914314549637</v>
      </c>
      <c r="AL161" s="215">
        <v>684.93322323129348</v>
      </c>
      <c r="AM161" s="215">
        <v>671.81730331709059</v>
      </c>
      <c r="AN161" s="215">
        <v>658.70138340288759</v>
      </c>
      <c r="AO161" s="215">
        <v>645.58546348868481</v>
      </c>
      <c r="AP161" s="215">
        <v>632.46954357448169</v>
      </c>
      <c r="AQ161" s="132"/>
      <c r="AR161" s="132"/>
      <c r="AS161" s="132"/>
      <c r="AT161" s="202"/>
      <c r="AU161" s="202"/>
      <c r="AV161" s="202"/>
      <c r="AW161" s="202"/>
      <c r="AZ161" s="202"/>
      <c r="BA161" s="132"/>
      <c r="BB161" s="132"/>
      <c r="BC161" s="132"/>
      <c r="BD161" s="132"/>
      <c r="BE161" s="132"/>
      <c r="BF161" s="132"/>
      <c r="BG161" s="132"/>
      <c r="BH161" s="132"/>
      <c r="BI161" s="132"/>
      <c r="BJ161" s="132"/>
      <c r="BK161" s="132"/>
      <c r="BL161" s="132"/>
      <c r="BM161" s="132"/>
      <c r="BN161" s="132"/>
      <c r="BO161" s="132"/>
      <c r="BP161" s="132"/>
      <c r="BQ161" s="132"/>
      <c r="BR161" s="132"/>
      <c r="BS161" s="132"/>
      <c r="BT161" s="132"/>
      <c r="BU161" s="132"/>
      <c r="BV161" s="132"/>
      <c r="BW161" s="132"/>
      <c r="BX161" s="132"/>
      <c r="BY161" s="132"/>
      <c r="BZ161" s="132"/>
      <c r="CA161" s="132"/>
      <c r="CB161" s="132"/>
      <c r="CC161" s="132"/>
      <c r="CD161" s="132"/>
      <c r="CE161" s="132"/>
      <c r="CF161" s="132"/>
      <c r="CG161" s="132"/>
      <c r="CH161" s="132"/>
      <c r="CI161" s="132"/>
      <c r="CJ161" s="132"/>
      <c r="CK161" s="132"/>
    </row>
    <row r="162" spans="1:89" s="202" customFormat="1" ht="14.25" customHeight="1" thickTop="1" thickBot="1" x14ac:dyDescent="0.35">
      <c r="A162" s="132"/>
      <c r="B162" s="132"/>
      <c r="C162" s="132"/>
      <c r="D162" s="132"/>
      <c r="E162" s="132"/>
      <c r="F162" s="132"/>
      <c r="G162" s="140"/>
      <c r="H162" s="393"/>
      <c r="I162" s="132"/>
      <c r="J162" s="354"/>
      <c r="K162" s="198" t="s">
        <v>949</v>
      </c>
      <c r="L162" s="198" t="s">
        <v>872</v>
      </c>
      <c r="M162" s="220">
        <v>1290.8062682686857</v>
      </c>
      <c r="N162" s="220">
        <v>1373.1981577326442</v>
      </c>
      <c r="O162" s="220">
        <v>1352.2929183600088</v>
      </c>
      <c r="P162" s="220">
        <v>1331.3876789873734</v>
      </c>
      <c r="Q162" s="220">
        <v>1310.4824396147383</v>
      </c>
      <c r="R162" s="220">
        <v>1289.5772002421029</v>
      </c>
      <c r="S162" s="220">
        <v>1268.6719608694677</v>
      </c>
      <c r="T162" s="220">
        <v>1247.7667214968324</v>
      </c>
      <c r="U162" s="220">
        <v>1226.8614821241972</v>
      </c>
      <c r="V162" s="220">
        <v>1205.9562427515618</v>
      </c>
      <c r="W162" s="220">
        <v>1185.0510033789265</v>
      </c>
      <c r="X162" s="220">
        <v>1164.1457640062911</v>
      </c>
      <c r="Y162" s="220">
        <v>1143.2405246336557</v>
      </c>
      <c r="Z162" s="220">
        <v>1122.3352852610205</v>
      </c>
      <c r="AA162" s="220">
        <v>1101.4300458883845</v>
      </c>
      <c r="AB162" s="220">
        <v>1083.281932314994</v>
      </c>
      <c r="AC162" s="220">
        <v>1065.1338187416036</v>
      </c>
      <c r="AD162" s="220">
        <v>1046.9857051682129</v>
      </c>
      <c r="AE162" s="220">
        <v>1028.8375915948225</v>
      </c>
      <c r="AF162" s="220">
        <v>1010.6894780214318</v>
      </c>
      <c r="AG162" s="220">
        <v>992.54136444804124</v>
      </c>
      <c r="AH162" s="220">
        <v>974.39325087465056</v>
      </c>
      <c r="AI162" s="220">
        <v>956.24513730126012</v>
      </c>
      <c r="AJ162" s="220">
        <v>938.09702372786955</v>
      </c>
      <c r="AK162" s="220">
        <v>919.94891015447888</v>
      </c>
      <c r="AL162" s="220">
        <v>901.80079658108832</v>
      </c>
      <c r="AM162" s="220">
        <v>883.65268300769787</v>
      </c>
      <c r="AN162" s="220">
        <v>865.5045694343072</v>
      </c>
      <c r="AO162" s="220">
        <v>847.35645586091664</v>
      </c>
      <c r="AP162" s="220">
        <v>829.20834228752562</v>
      </c>
      <c r="AQ162" s="132"/>
      <c r="AR162" s="132"/>
      <c r="AS162" s="132"/>
      <c r="AT162" s="132"/>
      <c r="AU162" s="132"/>
      <c r="AV162" s="132"/>
      <c r="AW162" s="132"/>
      <c r="AZ162" s="132"/>
      <c r="BA162" s="132"/>
      <c r="BB162" s="132"/>
      <c r="BC162" s="132"/>
      <c r="BD162" s="132"/>
      <c r="BE162" s="201"/>
      <c r="BF162" s="201"/>
      <c r="BG162" s="201"/>
      <c r="BH162" s="132"/>
      <c r="BI162" s="132"/>
      <c r="BJ162" s="132"/>
      <c r="BK162" s="132"/>
      <c r="BL162" s="132"/>
      <c r="BM162" s="132"/>
      <c r="BN162" s="132"/>
      <c r="BO162" s="132"/>
      <c r="BP162" s="132"/>
      <c r="BQ162" s="132"/>
      <c r="BR162" s="132"/>
      <c r="BS162" s="132"/>
      <c r="BT162" s="132"/>
      <c r="BU162" s="132"/>
      <c r="BV162" s="132"/>
      <c r="BW162" s="132"/>
      <c r="BX162" s="132"/>
      <c r="BY162" s="132"/>
      <c r="BZ162" s="132"/>
      <c r="CA162" s="132"/>
      <c r="CB162" s="132"/>
      <c r="CC162" s="132"/>
      <c r="CD162" s="132"/>
      <c r="CE162" s="132"/>
      <c r="CF162" s="132"/>
      <c r="CG162" s="132"/>
      <c r="CH162" s="132"/>
      <c r="CI162" s="132"/>
      <c r="CJ162" s="132"/>
      <c r="CK162" s="132"/>
    </row>
    <row r="163" spans="1:89" ht="13.5" customHeight="1" thickTop="1" thickBot="1" x14ac:dyDescent="0.35">
      <c r="G163" s="140"/>
      <c r="H163" s="393"/>
      <c r="J163" s="354"/>
      <c r="K163" s="196" t="s">
        <v>950</v>
      </c>
      <c r="L163" s="196" t="s">
        <v>870</v>
      </c>
      <c r="M163" s="217">
        <v>1290.8062682686857</v>
      </c>
      <c r="N163" s="217">
        <v>1373.1981577326442</v>
      </c>
      <c r="O163" s="217">
        <v>1316.2190335666319</v>
      </c>
      <c r="P163" s="217">
        <v>1259.2399094006194</v>
      </c>
      <c r="Q163" s="217">
        <v>1202.2607852346068</v>
      </c>
      <c r="R163" s="217">
        <v>1145.2816610685943</v>
      </c>
      <c r="S163" s="217">
        <v>1088.3025369025818</v>
      </c>
      <c r="T163" s="217">
        <v>1031.3234127365695</v>
      </c>
      <c r="U163" s="217">
        <v>974.34428857055696</v>
      </c>
      <c r="V163" s="217">
        <v>917.36516440454443</v>
      </c>
      <c r="W163" s="217">
        <v>860.38604023853202</v>
      </c>
      <c r="X163" s="217">
        <v>803.40691607251949</v>
      </c>
      <c r="Y163" s="217">
        <v>746.42779190650708</v>
      </c>
      <c r="Z163" s="217">
        <v>689.44866774049456</v>
      </c>
      <c r="AA163" s="217">
        <v>632.46954357448169</v>
      </c>
      <c r="AB163" s="217">
        <v>625.04005636870511</v>
      </c>
      <c r="AC163" s="217">
        <v>617.61056916292853</v>
      </c>
      <c r="AD163" s="217">
        <v>610.18108195715195</v>
      </c>
      <c r="AE163" s="217">
        <v>602.75159475137548</v>
      </c>
      <c r="AF163" s="217">
        <v>595.32210754559878</v>
      </c>
      <c r="AG163" s="217">
        <v>587.89262033982232</v>
      </c>
      <c r="AH163" s="217">
        <v>580.46313313404573</v>
      </c>
      <c r="AI163" s="217">
        <v>573.03364592826892</v>
      </c>
      <c r="AJ163" s="217">
        <v>565.60415872249246</v>
      </c>
      <c r="AK163" s="217">
        <v>558.17467151671576</v>
      </c>
      <c r="AL163" s="217">
        <v>550.74518431093929</v>
      </c>
      <c r="AM163" s="217">
        <v>543.31569710516271</v>
      </c>
      <c r="AN163" s="217">
        <v>535.88620989938613</v>
      </c>
      <c r="AO163" s="217">
        <v>528.45672269360955</v>
      </c>
      <c r="AP163" s="217">
        <v>521.0272354878324</v>
      </c>
      <c r="AT163" s="201"/>
      <c r="AU163" s="201"/>
      <c r="AV163" s="201"/>
      <c r="AW163" s="201"/>
      <c r="AZ163" s="201"/>
    </row>
    <row r="164" spans="1:89" s="201" customFormat="1" ht="14.25" customHeight="1" thickTop="1" thickBot="1" x14ac:dyDescent="0.35">
      <c r="A164" s="132"/>
      <c r="B164" s="132"/>
      <c r="C164" s="132"/>
      <c r="D164" s="132"/>
      <c r="E164" s="132"/>
      <c r="F164" s="132"/>
      <c r="G164" s="140"/>
      <c r="H164" s="393"/>
      <c r="I164" s="132"/>
      <c r="J164" s="354"/>
      <c r="K164" s="137" t="s">
        <v>950</v>
      </c>
      <c r="L164" s="187" t="s">
        <v>871</v>
      </c>
      <c r="M164" s="215">
        <v>1290.8062682686857</v>
      </c>
      <c r="N164" s="215">
        <v>1373.1981577326442</v>
      </c>
      <c r="O164" s="215">
        <v>1331.3527873137889</v>
      </c>
      <c r="P164" s="215">
        <v>1289.5074168949341</v>
      </c>
      <c r="Q164" s="215">
        <v>1247.6620464760786</v>
      </c>
      <c r="R164" s="215">
        <v>1205.8166760572233</v>
      </c>
      <c r="S164" s="215">
        <v>1163.9713056383682</v>
      </c>
      <c r="T164" s="215">
        <v>1122.1259352195129</v>
      </c>
      <c r="U164" s="215">
        <v>1080.2805648006577</v>
      </c>
      <c r="V164" s="215">
        <v>1038.4351943818024</v>
      </c>
      <c r="W164" s="215">
        <v>996.58982396294721</v>
      </c>
      <c r="X164" s="215">
        <v>954.74445354409204</v>
      </c>
      <c r="Y164" s="215">
        <v>912.89908312523676</v>
      </c>
      <c r="Z164" s="215">
        <v>871.05371270638148</v>
      </c>
      <c r="AA164" s="215">
        <v>829.20834228752562</v>
      </c>
      <c r="AB164" s="215">
        <v>816.09242237332262</v>
      </c>
      <c r="AC164" s="215">
        <v>802.97650245911973</v>
      </c>
      <c r="AD164" s="215">
        <v>789.86058254491684</v>
      </c>
      <c r="AE164" s="215">
        <v>776.74466263071395</v>
      </c>
      <c r="AF164" s="215">
        <v>763.62874271651094</v>
      </c>
      <c r="AG164" s="215">
        <v>750.51282280230805</v>
      </c>
      <c r="AH164" s="215">
        <v>737.39690288810516</v>
      </c>
      <c r="AI164" s="215">
        <v>724.28098297390216</v>
      </c>
      <c r="AJ164" s="215">
        <v>711.16506305969938</v>
      </c>
      <c r="AK164" s="215">
        <v>698.04914314549637</v>
      </c>
      <c r="AL164" s="215">
        <v>684.93322323129348</v>
      </c>
      <c r="AM164" s="215">
        <v>671.81730331709059</v>
      </c>
      <c r="AN164" s="215">
        <v>658.70138340288759</v>
      </c>
      <c r="AO164" s="215">
        <v>645.58546348868481</v>
      </c>
      <c r="AP164" s="215">
        <v>632.46954357448169</v>
      </c>
      <c r="AQ164" s="132"/>
      <c r="AR164" s="132"/>
      <c r="AS164" s="132"/>
      <c r="AT164" s="202"/>
      <c r="AU164" s="202"/>
      <c r="AV164" s="202"/>
      <c r="AW164" s="202"/>
      <c r="AZ164" s="202"/>
      <c r="BA164" s="132"/>
      <c r="BB164" s="132"/>
      <c r="BC164" s="132"/>
      <c r="BD164" s="132"/>
      <c r="BE164" s="132"/>
      <c r="BF164" s="132"/>
      <c r="BG164" s="132"/>
      <c r="BH164" s="132"/>
      <c r="BI164" s="132"/>
      <c r="BJ164" s="132"/>
      <c r="BK164" s="132"/>
      <c r="BL164" s="132"/>
      <c r="BM164" s="132"/>
      <c r="BN164" s="132"/>
      <c r="BO164" s="132"/>
      <c r="BP164" s="132"/>
      <c r="BQ164" s="132"/>
      <c r="BR164" s="132"/>
      <c r="BS164" s="132"/>
      <c r="BT164" s="132"/>
      <c r="BU164" s="132"/>
      <c r="BV164" s="132"/>
      <c r="BW164" s="132"/>
      <c r="BX164" s="132"/>
      <c r="BY164" s="132"/>
      <c r="BZ164" s="132"/>
      <c r="CA164" s="132"/>
      <c r="CB164" s="132"/>
      <c r="CC164" s="132"/>
      <c r="CD164" s="132"/>
      <c r="CE164" s="132"/>
      <c r="CF164" s="132"/>
      <c r="CG164" s="132"/>
      <c r="CH164" s="132"/>
      <c r="CI164" s="132"/>
      <c r="CJ164" s="132"/>
      <c r="CK164" s="132"/>
    </row>
    <row r="165" spans="1:89" s="202" customFormat="1" ht="14.25" customHeight="1" thickTop="1" thickBot="1" x14ac:dyDescent="0.35">
      <c r="A165" s="132"/>
      <c r="B165" s="132"/>
      <c r="C165" s="132"/>
      <c r="D165" s="132"/>
      <c r="E165" s="132"/>
      <c r="F165" s="132"/>
      <c r="G165" s="140"/>
      <c r="H165" s="393"/>
      <c r="I165" s="132"/>
      <c r="J165" s="354"/>
      <c r="K165" s="198" t="s">
        <v>950</v>
      </c>
      <c r="L165" s="198" t="s">
        <v>872</v>
      </c>
      <c r="M165" s="220">
        <v>1290.8062682686857</v>
      </c>
      <c r="N165" s="220">
        <v>1373.1981577326442</v>
      </c>
      <c r="O165" s="220">
        <v>1352.2929183600088</v>
      </c>
      <c r="P165" s="220">
        <v>1331.3876789873734</v>
      </c>
      <c r="Q165" s="220">
        <v>1310.4824396147383</v>
      </c>
      <c r="R165" s="220">
        <v>1289.5772002421029</v>
      </c>
      <c r="S165" s="220">
        <v>1268.6719608694677</v>
      </c>
      <c r="T165" s="220">
        <v>1247.7667214968324</v>
      </c>
      <c r="U165" s="220">
        <v>1226.8614821241972</v>
      </c>
      <c r="V165" s="220">
        <v>1205.9562427515618</v>
      </c>
      <c r="W165" s="220">
        <v>1185.0510033789265</v>
      </c>
      <c r="X165" s="220">
        <v>1164.1457640062911</v>
      </c>
      <c r="Y165" s="220">
        <v>1143.2405246336557</v>
      </c>
      <c r="Z165" s="220">
        <v>1122.3352852610205</v>
      </c>
      <c r="AA165" s="220">
        <v>1101.4300458883845</v>
      </c>
      <c r="AB165" s="220">
        <v>1083.281932314994</v>
      </c>
      <c r="AC165" s="220">
        <v>1065.1338187416036</v>
      </c>
      <c r="AD165" s="220">
        <v>1046.9857051682129</v>
      </c>
      <c r="AE165" s="220">
        <v>1028.8375915948225</v>
      </c>
      <c r="AF165" s="220">
        <v>1010.6894780214318</v>
      </c>
      <c r="AG165" s="220">
        <v>992.54136444804124</v>
      </c>
      <c r="AH165" s="220">
        <v>974.39325087465056</v>
      </c>
      <c r="AI165" s="220">
        <v>956.24513730126012</v>
      </c>
      <c r="AJ165" s="220">
        <v>938.09702372786955</v>
      </c>
      <c r="AK165" s="220">
        <v>919.94891015447888</v>
      </c>
      <c r="AL165" s="220">
        <v>901.80079658108832</v>
      </c>
      <c r="AM165" s="220">
        <v>883.65268300769787</v>
      </c>
      <c r="AN165" s="220">
        <v>865.5045694343072</v>
      </c>
      <c r="AO165" s="220">
        <v>847.35645586091664</v>
      </c>
      <c r="AP165" s="220">
        <v>829.20834228752562</v>
      </c>
      <c r="AQ165" s="132"/>
      <c r="AR165" s="132"/>
      <c r="AS165" s="132"/>
      <c r="AT165" s="132"/>
      <c r="AU165" s="132"/>
      <c r="AV165" s="132"/>
      <c r="AW165" s="132"/>
      <c r="AZ165" s="132"/>
      <c r="BA165" s="132"/>
      <c r="BB165" s="132"/>
      <c r="BC165" s="132"/>
      <c r="BD165" s="132"/>
      <c r="BE165" s="201"/>
      <c r="BF165" s="201"/>
      <c r="BG165" s="201"/>
      <c r="BH165" s="132"/>
      <c r="BI165" s="132"/>
      <c r="BJ165" s="132"/>
      <c r="BK165" s="132"/>
      <c r="BL165" s="132"/>
      <c r="BM165" s="132"/>
      <c r="BN165" s="132"/>
      <c r="BO165" s="132"/>
      <c r="BP165" s="132"/>
      <c r="BQ165" s="132"/>
      <c r="BR165" s="132"/>
      <c r="BS165" s="132"/>
      <c r="BT165" s="132"/>
      <c r="BU165" s="132"/>
      <c r="BV165" s="132"/>
      <c r="BW165" s="132"/>
      <c r="BX165" s="132"/>
      <c r="BY165" s="132"/>
      <c r="BZ165" s="132"/>
      <c r="CA165" s="132"/>
      <c r="CB165" s="132"/>
      <c r="CC165" s="132"/>
      <c r="CD165" s="132"/>
      <c r="CE165" s="132"/>
      <c r="CF165" s="132"/>
      <c r="CG165" s="132"/>
      <c r="CH165" s="132"/>
      <c r="CI165" s="132"/>
      <c r="CJ165" s="132"/>
      <c r="CK165" s="132"/>
    </row>
    <row r="166" spans="1:89" ht="14.25" customHeight="1" thickTop="1" x14ac:dyDescent="0.3">
      <c r="G166" s="140"/>
      <c r="H166" s="393"/>
      <c r="J166" s="354"/>
      <c r="K166" s="196" t="s">
        <v>951</v>
      </c>
      <c r="L166" s="196" t="s">
        <v>870</v>
      </c>
      <c r="M166" s="214">
        <v>1290.8062682686857</v>
      </c>
      <c r="N166" s="214">
        <v>1373.1981577326442</v>
      </c>
      <c r="O166" s="214">
        <v>1316.2190335666319</v>
      </c>
      <c r="P166" s="214">
        <v>1259.2399094006194</v>
      </c>
      <c r="Q166" s="214">
        <v>1202.2607852346068</v>
      </c>
      <c r="R166" s="214">
        <v>1145.2816610685943</v>
      </c>
      <c r="S166" s="214">
        <v>1088.3025369025818</v>
      </c>
      <c r="T166" s="214">
        <v>1031.3234127365695</v>
      </c>
      <c r="U166" s="214">
        <v>974.34428857055696</v>
      </c>
      <c r="V166" s="214">
        <v>917.36516440454443</v>
      </c>
      <c r="W166" s="214">
        <v>860.38604023853202</v>
      </c>
      <c r="X166" s="214">
        <v>803.40691607251949</v>
      </c>
      <c r="Y166" s="214">
        <v>746.42779190650708</v>
      </c>
      <c r="Z166" s="214">
        <v>689.44866774049456</v>
      </c>
      <c r="AA166" s="214">
        <v>632.46954357448169</v>
      </c>
      <c r="AB166" s="214">
        <v>625.04005636870511</v>
      </c>
      <c r="AC166" s="214">
        <v>617.61056916292853</v>
      </c>
      <c r="AD166" s="214">
        <v>610.18108195715195</v>
      </c>
      <c r="AE166" s="214">
        <v>602.75159475137548</v>
      </c>
      <c r="AF166" s="214">
        <v>595.32210754559878</v>
      </c>
      <c r="AG166" s="214">
        <v>587.89262033982232</v>
      </c>
      <c r="AH166" s="214">
        <v>580.46313313404573</v>
      </c>
      <c r="AI166" s="214">
        <v>573.03364592826892</v>
      </c>
      <c r="AJ166" s="214">
        <v>565.60415872249246</v>
      </c>
      <c r="AK166" s="214">
        <v>558.17467151671576</v>
      </c>
      <c r="AL166" s="214">
        <v>550.74518431093929</v>
      </c>
      <c r="AM166" s="214">
        <v>543.31569710516271</v>
      </c>
      <c r="AN166" s="214">
        <v>535.88620989938613</v>
      </c>
      <c r="AO166" s="214">
        <v>528.45672269360955</v>
      </c>
      <c r="AP166" s="214">
        <v>521.0272354878324</v>
      </c>
    </row>
    <row r="167" spans="1:89" ht="14.25" customHeight="1" x14ac:dyDescent="0.3">
      <c r="G167" s="140"/>
      <c r="H167" s="393"/>
      <c r="J167" s="354"/>
      <c r="K167" s="137" t="s">
        <v>951</v>
      </c>
      <c r="L167" s="187" t="s">
        <v>871</v>
      </c>
      <c r="M167" s="215">
        <v>1290.8062682686857</v>
      </c>
      <c r="N167" s="215">
        <v>1373.1981577326442</v>
      </c>
      <c r="O167" s="215">
        <v>1331.3527873137889</v>
      </c>
      <c r="P167" s="215">
        <v>1289.5074168949341</v>
      </c>
      <c r="Q167" s="215">
        <v>1247.6620464760786</v>
      </c>
      <c r="R167" s="215">
        <v>1205.8166760572233</v>
      </c>
      <c r="S167" s="215">
        <v>1163.9713056383682</v>
      </c>
      <c r="T167" s="215">
        <v>1122.1259352195129</v>
      </c>
      <c r="U167" s="215">
        <v>1080.2805648006577</v>
      </c>
      <c r="V167" s="215">
        <v>1038.4351943818024</v>
      </c>
      <c r="W167" s="215">
        <v>996.58982396294721</v>
      </c>
      <c r="X167" s="215">
        <v>954.74445354409204</v>
      </c>
      <c r="Y167" s="215">
        <v>912.89908312523676</v>
      </c>
      <c r="Z167" s="215">
        <v>871.05371270638148</v>
      </c>
      <c r="AA167" s="215">
        <v>829.20834228752562</v>
      </c>
      <c r="AB167" s="215">
        <v>816.09242237332262</v>
      </c>
      <c r="AC167" s="215">
        <v>802.97650245911973</v>
      </c>
      <c r="AD167" s="215">
        <v>789.86058254491684</v>
      </c>
      <c r="AE167" s="215">
        <v>776.74466263071395</v>
      </c>
      <c r="AF167" s="215">
        <v>763.62874271651094</v>
      </c>
      <c r="AG167" s="215">
        <v>750.51282280230805</v>
      </c>
      <c r="AH167" s="215">
        <v>737.39690288810516</v>
      </c>
      <c r="AI167" s="215">
        <v>724.28098297390216</v>
      </c>
      <c r="AJ167" s="215">
        <v>711.16506305969938</v>
      </c>
      <c r="AK167" s="215">
        <v>698.04914314549637</v>
      </c>
      <c r="AL167" s="215">
        <v>684.93322323129348</v>
      </c>
      <c r="AM167" s="215">
        <v>671.81730331709059</v>
      </c>
      <c r="AN167" s="215">
        <v>658.70138340288759</v>
      </c>
      <c r="AO167" s="215">
        <v>645.58546348868481</v>
      </c>
      <c r="AP167" s="215">
        <v>632.46954357448169</v>
      </c>
    </row>
    <row r="168" spans="1:89" ht="14.25" customHeight="1" thickBot="1" x14ac:dyDescent="0.35">
      <c r="G168" s="140"/>
      <c r="H168" s="393"/>
      <c r="J168" s="354"/>
      <c r="K168" s="198" t="s">
        <v>951</v>
      </c>
      <c r="L168" s="198" t="s">
        <v>872</v>
      </c>
      <c r="M168" s="216">
        <v>1290.8062682686857</v>
      </c>
      <c r="N168" s="216">
        <v>1373.1981577326442</v>
      </c>
      <c r="O168" s="216">
        <v>1352.2929183600088</v>
      </c>
      <c r="P168" s="216">
        <v>1331.3876789873734</v>
      </c>
      <c r="Q168" s="216">
        <v>1310.4824396147383</v>
      </c>
      <c r="R168" s="216">
        <v>1289.5772002421029</v>
      </c>
      <c r="S168" s="216">
        <v>1268.6719608694677</v>
      </c>
      <c r="T168" s="216">
        <v>1247.7667214968324</v>
      </c>
      <c r="U168" s="216">
        <v>1226.8614821241972</v>
      </c>
      <c r="V168" s="216">
        <v>1205.9562427515618</v>
      </c>
      <c r="W168" s="216">
        <v>1185.0510033789265</v>
      </c>
      <c r="X168" s="216">
        <v>1164.1457640062911</v>
      </c>
      <c r="Y168" s="216">
        <v>1143.2405246336557</v>
      </c>
      <c r="Z168" s="216">
        <v>1122.3352852610205</v>
      </c>
      <c r="AA168" s="216">
        <v>1101.4300458883845</v>
      </c>
      <c r="AB168" s="216">
        <v>1083.281932314994</v>
      </c>
      <c r="AC168" s="216">
        <v>1065.1338187416036</v>
      </c>
      <c r="AD168" s="216">
        <v>1046.9857051682129</v>
      </c>
      <c r="AE168" s="216">
        <v>1028.8375915948225</v>
      </c>
      <c r="AF168" s="216">
        <v>1010.6894780214318</v>
      </c>
      <c r="AG168" s="216">
        <v>992.54136444804124</v>
      </c>
      <c r="AH168" s="216">
        <v>974.39325087465056</v>
      </c>
      <c r="AI168" s="216">
        <v>956.24513730126012</v>
      </c>
      <c r="AJ168" s="216">
        <v>938.09702372786955</v>
      </c>
      <c r="AK168" s="216">
        <v>919.94891015447888</v>
      </c>
      <c r="AL168" s="216">
        <v>901.80079658108832</v>
      </c>
      <c r="AM168" s="216">
        <v>883.65268300769787</v>
      </c>
      <c r="AN168" s="216">
        <v>865.5045694343072</v>
      </c>
      <c r="AO168" s="216">
        <v>847.35645586091664</v>
      </c>
      <c r="AP168" s="216">
        <v>829.20834228752562</v>
      </c>
    </row>
    <row r="169" spans="1:89" ht="14.25" customHeight="1" thickTop="1" x14ac:dyDescent="0.3">
      <c r="G169" s="140"/>
      <c r="H169" s="393"/>
      <c r="J169" s="354"/>
      <c r="K169" s="196" t="s">
        <v>952</v>
      </c>
      <c r="L169" s="196" t="s">
        <v>870</v>
      </c>
      <c r="M169" s="217">
        <v>1290.8062682686857</v>
      </c>
      <c r="N169" s="217">
        <v>1373.1981577326442</v>
      </c>
      <c r="O169" s="217">
        <v>1316.2190335666319</v>
      </c>
      <c r="P169" s="217">
        <v>1259.2399094006194</v>
      </c>
      <c r="Q169" s="217">
        <v>1202.2607852346068</v>
      </c>
      <c r="R169" s="217">
        <v>1145.2816610685943</v>
      </c>
      <c r="S169" s="217">
        <v>1088.3025369025818</v>
      </c>
      <c r="T169" s="217">
        <v>1031.3234127365695</v>
      </c>
      <c r="U169" s="217">
        <v>974.34428857055696</v>
      </c>
      <c r="V169" s="217">
        <v>917.36516440454443</v>
      </c>
      <c r="W169" s="217">
        <v>860.38604023853202</v>
      </c>
      <c r="X169" s="217">
        <v>803.40691607251949</v>
      </c>
      <c r="Y169" s="217">
        <v>746.42779190650708</v>
      </c>
      <c r="Z169" s="217">
        <v>689.44866774049456</v>
      </c>
      <c r="AA169" s="217">
        <v>632.46954357448169</v>
      </c>
      <c r="AB169" s="217">
        <v>625.04005636870511</v>
      </c>
      <c r="AC169" s="217">
        <v>617.61056916292853</v>
      </c>
      <c r="AD169" s="217">
        <v>610.18108195715195</v>
      </c>
      <c r="AE169" s="217">
        <v>602.75159475137548</v>
      </c>
      <c r="AF169" s="217">
        <v>595.32210754559878</v>
      </c>
      <c r="AG169" s="217">
        <v>587.89262033982232</v>
      </c>
      <c r="AH169" s="217">
        <v>580.46313313404573</v>
      </c>
      <c r="AI169" s="217">
        <v>573.03364592826892</v>
      </c>
      <c r="AJ169" s="217">
        <v>565.60415872249246</v>
      </c>
      <c r="AK169" s="217">
        <v>558.17467151671576</v>
      </c>
      <c r="AL169" s="217">
        <v>550.74518431093929</v>
      </c>
      <c r="AM169" s="217">
        <v>543.31569710516271</v>
      </c>
      <c r="AN169" s="217">
        <v>535.88620989938613</v>
      </c>
      <c r="AO169" s="217">
        <v>528.45672269360955</v>
      </c>
      <c r="AP169" s="217">
        <v>521.0272354878324</v>
      </c>
    </row>
    <row r="170" spans="1:89" ht="14.25" customHeight="1" x14ac:dyDescent="0.3">
      <c r="G170" s="140"/>
      <c r="H170" s="393"/>
      <c r="J170" s="354"/>
      <c r="K170" s="137" t="s">
        <v>952</v>
      </c>
      <c r="L170" s="187" t="s">
        <v>871</v>
      </c>
      <c r="M170" s="215">
        <v>1290.8062682686857</v>
      </c>
      <c r="N170" s="215">
        <v>1373.1981577326442</v>
      </c>
      <c r="O170" s="215">
        <v>1331.3527873137889</v>
      </c>
      <c r="P170" s="215">
        <v>1289.5074168949341</v>
      </c>
      <c r="Q170" s="215">
        <v>1247.6620464760786</v>
      </c>
      <c r="R170" s="215">
        <v>1205.8166760572233</v>
      </c>
      <c r="S170" s="215">
        <v>1163.9713056383682</v>
      </c>
      <c r="T170" s="215">
        <v>1122.1259352195129</v>
      </c>
      <c r="U170" s="215">
        <v>1080.2805648006577</v>
      </c>
      <c r="V170" s="215">
        <v>1038.4351943818024</v>
      </c>
      <c r="W170" s="215">
        <v>996.58982396294721</v>
      </c>
      <c r="X170" s="215">
        <v>954.74445354409204</v>
      </c>
      <c r="Y170" s="215">
        <v>912.89908312523676</v>
      </c>
      <c r="Z170" s="215">
        <v>871.05371270638148</v>
      </c>
      <c r="AA170" s="215">
        <v>829.20834228752562</v>
      </c>
      <c r="AB170" s="215">
        <v>816.09242237332262</v>
      </c>
      <c r="AC170" s="215">
        <v>802.97650245911973</v>
      </c>
      <c r="AD170" s="215">
        <v>789.86058254491684</v>
      </c>
      <c r="AE170" s="215">
        <v>776.74466263071395</v>
      </c>
      <c r="AF170" s="215">
        <v>763.62874271651094</v>
      </c>
      <c r="AG170" s="215">
        <v>750.51282280230805</v>
      </c>
      <c r="AH170" s="215">
        <v>737.39690288810516</v>
      </c>
      <c r="AI170" s="215">
        <v>724.28098297390216</v>
      </c>
      <c r="AJ170" s="215">
        <v>711.16506305969938</v>
      </c>
      <c r="AK170" s="215">
        <v>698.04914314549637</v>
      </c>
      <c r="AL170" s="215">
        <v>684.93322323129348</v>
      </c>
      <c r="AM170" s="215">
        <v>671.81730331709059</v>
      </c>
      <c r="AN170" s="215">
        <v>658.70138340288759</v>
      </c>
      <c r="AO170" s="215">
        <v>645.58546348868481</v>
      </c>
      <c r="AP170" s="215">
        <v>632.46954357448169</v>
      </c>
    </row>
    <row r="171" spans="1:89" ht="13.5" customHeight="1" thickBot="1" x14ac:dyDescent="0.35">
      <c r="G171" s="140"/>
      <c r="H171" s="393"/>
      <c r="J171" s="354"/>
      <c r="K171" s="198" t="s">
        <v>952</v>
      </c>
      <c r="L171" s="198" t="s">
        <v>872</v>
      </c>
      <c r="M171" s="216">
        <v>1290.8062682686857</v>
      </c>
      <c r="N171" s="216">
        <v>1373.1981577326442</v>
      </c>
      <c r="O171" s="216">
        <v>1352.2929183600088</v>
      </c>
      <c r="P171" s="216">
        <v>1331.3876789873734</v>
      </c>
      <c r="Q171" s="216">
        <v>1310.4824396147383</v>
      </c>
      <c r="R171" s="216">
        <v>1289.5772002421029</v>
      </c>
      <c r="S171" s="216">
        <v>1268.6719608694677</v>
      </c>
      <c r="T171" s="216">
        <v>1247.7667214968324</v>
      </c>
      <c r="U171" s="216">
        <v>1226.8614821241972</v>
      </c>
      <c r="V171" s="216">
        <v>1205.9562427515618</v>
      </c>
      <c r="W171" s="216">
        <v>1185.0510033789265</v>
      </c>
      <c r="X171" s="216">
        <v>1164.1457640062911</v>
      </c>
      <c r="Y171" s="216">
        <v>1143.2405246336557</v>
      </c>
      <c r="Z171" s="216">
        <v>1122.3352852610205</v>
      </c>
      <c r="AA171" s="216">
        <v>1101.4300458883845</v>
      </c>
      <c r="AB171" s="216">
        <v>1083.281932314994</v>
      </c>
      <c r="AC171" s="216">
        <v>1065.1338187416036</v>
      </c>
      <c r="AD171" s="216">
        <v>1046.9857051682129</v>
      </c>
      <c r="AE171" s="216">
        <v>1028.8375915948225</v>
      </c>
      <c r="AF171" s="216">
        <v>1010.6894780214318</v>
      </c>
      <c r="AG171" s="216">
        <v>992.54136444804124</v>
      </c>
      <c r="AH171" s="216">
        <v>974.39325087465056</v>
      </c>
      <c r="AI171" s="216">
        <v>956.24513730126012</v>
      </c>
      <c r="AJ171" s="216">
        <v>938.09702372786955</v>
      </c>
      <c r="AK171" s="216">
        <v>919.94891015447888</v>
      </c>
      <c r="AL171" s="216">
        <v>901.80079658108832</v>
      </c>
      <c r="AM171" s="216">
        <v>883.65268300769787</v>
      </c>
      <c r="AN171" s="216">
        <v>865.5045694343072</v>
      </c>
      <c r="AO171" s="216">
        <v>847.35645586091664</v>
      </c>
      <c r="AP171" s="216">
        <v>829.20834228752562</v>
      </c>
      <c r="AR171" s="201"/>
      <c r="AS171" s="201"/>
    </row>
    <row r="172" spans="1:89" ht="13.5" customHeight="1" thickTop="1" thickBot="1" x14ac:dyDescent="0.35">
      <c r="G172" s="140"/>
      <c r="H172" s="393"/>
      <c r="J172" s="354"/>
      <c r="K172" s="196" t="s">
        <v>953</v>
      </c>
      <c r="L172" s="196" t="s">
        <v>870</v>
      </c>
      <c r="M172" s="217">
        <v>1290.8062682686857</v>
      </c>
      <c r="N172" s="217">
        <v>1373.1981577326442</v>
      </c>
      <c r="O172" s="217">
        <v>1316.2190335666319</v>
      </c>
      <c r="P172" s="217">
        <v>1259.2399094006194</v>
      </c>
      <c r="Q172" s="217">
        <v>1202.2607852346068</v>
      </c>
      <c r="R172" s="217">
        <v>1145.2816610685943</v>
      </c>
      <c r="S172" s="217">
        <v>1088.3025369025818</v>
      </c>
      <c r="T172" s="217">
        <v>1031.3234127365695</v>
      </c>
      <c r="U172" s="217">
        <v>974.34428857055696</v>
      </c>
      <c r="V172" s="217">
        <v>917.36516440454443</v>
      </c>
      <c r="W172" s="217">
        <v>860.38604023853202</v>
      </c>
      <c r="X172" s="217">
        <v>803.40691607251949</v>
      </c>
      <c r="Y172" s="217">
        <v>746.42779190650708</v>
      </c>
      <c r="Z172" s="217">
        <v>689.44866774049456</v>
      </c>
      <c r="AA172" s="217">
        <v>632.46954357448169</v>
      </c>
      <c r="AB172" s="217">
        <v>625.04005636870511</v>
      </c>
      <c r="AC172" s="217">
        <v>617.61056916292853</v>
      </c>
      <c r="AD172" s="217">
        <v>610.18108195715195</v>
      </c>
      <c r="AE172" s="217">
        <v>602.75159475137548</v>
      </c>
      <c r="AF172" s="217">
        <v>595.32210754559878</v>
      </c>
      <c r="AG172" s="217">
        <v>587.89262033982232</v>
      </c>
      <c r="AH172" s="217">
        <v>580.46313313404573</v>
      </c>
      <c r="AI172" s="217">
        <v>573.03364592826892</v>
      </c>
      <c r="AJ172" s="217">
        <v>565.60415872249246</v>
      </c>
      <c r="AK172" s="217">
        <v>558.17467151671576</v>
      </c>
      <c r="AL172" s="217">
        <v>550.74518431093929</v>
      </c>
      <c r="AM172" s="217">
        <v>543.31569710516271</v>
      </c>
      <c r="AN172" s="217">
        <v>535.88620989938613</v>
      </c>
      <c r="AO172" s="217">
        <v>528.45672269360955</v>
      </c>
      <c r="AP172" s="217">
        <v>521.0272354878324</v>
      </c>
      <c r="AT172" s="201"/>
      <c r="AU172" s="201"/>
      <c r="AV172" s="201"/>
      <c r="AW172" s="201"/>
      <c r="AZ172" s="201"/>
    </row>
    <row r="173" spans="1:89" s="201" customFormat="1" ht="14.25" customHeight="1" thickTop="1" thickBot="1" x14ac:dyDescent="0.35">
      <c r="A173" s="132"/>
      <c r="B173" s="132"/>
      <c r="C173" s="132"/>
      <c r="D173" s="132"/>
      <c r="E173" s="132"/>
      <c r="F173" s="132"/>
      <c r="G173" s="140"/>
      <c r="H173" s="393"/>
      <c r="I173" s="132"/>
      <c r="J173" s="354"/>
      <c r="K173" s="137" t="s">
        <v>953</v>
      </c>
      <c r="L173" s="187" t="s">
        <v>871</v>
      </c>
      <c r="M173" s="215">
        <v>1290.8062682686857</v>
      </c>
      <c r="N173" s="215">
        <v>1373.1981577326442</v>
      </c>
      <c r="O173" s="215">
        <v>1331.3527873137889</v>
      </c>
      <c r="P173" s="215">
        <v>1289.5074168949341</v>
      </c>
      <c r="Q173" s="215">
        <v>1247.6620464760786</v>
      </c>
      <c r="R173" s="215">
        <v>1205.8166760572233</v>
      </c>
      <c r="S173" s="215">
        <v>1163.9713056383682</v>
      </c>
      <c r="T173" s="215">
        <v>1122.1259352195129</v>
      </c>
      <c r="U173" s="215">
        <v>1080.2805648006577</v>
      </c>
      <c r="V173" s="215">
        <v>1038.4351943818024</v>
      </c>
      <c r="W173" s="215">
        <v>996.58982396294721</v>
      </c>
      <c r="X173" s="215">
        <v>954.74445354409204</v>
      </c>
      <c r="Y173" s="215">
        <v>912.89908312523676</v>
      </c>
      <c r="Z173" s="215">
        <v>871.05371270638148</v>
      </c>
      <c r="AA173" s="215">
        <v>829.20834228752562</v>
      </c>
      <c r="AB173" s="215">
        <v>816.09242237332262</v>
      </c>
      <c r="AC173" s="215">
        <v>802.97650245911973</v>
      </c>
      <c r="AD173" s="215">
        <v>789.86058254491684</v>
      </c>
      <c r="AE173" s="215">
        <v>776.74466263071395</v>
      </c>
      <c r="AF173" s="215">
        <v>763.62874271651094</v>
      </c>
      <c r="AG173" s="215">
        <v>750.51282280230805</v>
      </c>
      <c r="AH173" s="215">
        <v>737.39690288810516</v>
      </c>
      <c r="AI173" s="215">
        <v>724.28098297390216</v>
      </c>
      <c r="AJ173" s="215">
        <v>711.16506305969938</v>
      </c>
      <c r="AK173" s="215">
        <v>698.04914314549637</v>
      </c>
      <c r="AL173" s="215">
        <v>684.93322323129348</v>
      </c>
      <c r="AM173" s="215">
        <v>671.81730331709059</v>
      </c>
      <c r="AN173" s="215">
        <v>658.70138340288759</v>
      </c>
      <c r="AO173" s="215">
        <v>645.58546348868481</v>
      </c>
      <c r="AP173" s="215">
        <v>632.46954357448169</v>
      </c>
      <c r="AQ173" s="132"/>
      <c r="AR173" s="132"/>
      <c r="AS173" s="132"/>
      <c r="AT173" s="202"/>
      <c r="AU173" s="202"/>
      <c r="AV173" s="202"/>
      <c r="AW173" s="202"/>
      <c r="AZ173" s="202"/>
      <c r="BA173" s="132"/>
      <c r="BB173" s="132"/>
      <c r="BC173" s="132"/>
      <c r="BD173" s="132"/>
      <c r="BE173" s="132"/>
      <c r="BF173" s="132"/>
      <c r="BG173" s="132"/>
      <c r="BH173" s="132"/>
      <c r="BI173" s="132"/>
      <c r="BJ173" s="132"/>
      <c r="BK173" s="132"/>
      <c r="BL173" s="132"/>
      <c r="BM173" s="132"/>
      <c r="BN173" s="132"/>
      <c r="BO173" s="132"/>
      <c r="BP173" s="132"/>
      <c r="BQ173" s="132"/>
      <c r="BR173" s="132"/>
      <c r="BS173" s="132"/>
      <c r="BT173" s="132"/>
      <c r="BU173" s="132"/>
      <c r="BV173" s="132"/>
      <c r="BW173" s="132"/>
      <c r="BX173" s="132"/>
      <c r="BY173" s="132"/>
      <c r="BZ173" s="132"/>
      <c r="CA173" s="132"/>
      <c r="CB173" s="132"/>
      <c r="CC173" s="132"/>
      <c r="CD173" s="132"/>
      <c r="CE173" s="132"/>
      <c r="CF173" s="132"/>
      <c r="CG173" s="132"/>
      <c r="CH173" s="132"/>
      <c r="CI173" s="132"/>
      <c r="CJ173" s="132"/>
      <c r="CK173" s="132"/>
    </row>
    <row r="174" spans="1:89" s="202" customFormat="1" ht="14.25" customHeight="1" thickTop="1" thickBot="1" x14ac:dyDescent="0.35">
      <c r="A174" s="132"/>
      <c r="B174" s="132"/>
      <c r="C174" s="132"/>
      <c r="D174" s="132"/>
      <c r="E174" s="132"/>
      <c r="F174" s="132"/>
      <c r="G174" s="140"/>
      <c r="H174" s="393"/>
      <c r="I174" s="132"/>
      <c r="J174" s="354"/>
      <c r="K174" s="198" t="s">
        <v>953</v>
      </c>
      <c r="L174" s="198" t="s">
        <v>872</v>
      </c>
      <c r="M174" s="220">
        <v>1290.8062682686857</v>
      </c>
      <c r="N174" s="220">
        <v>1373.1981577326442</v>
      </c>
      <c r="O174" s="220">
        <v>1352.2929183600088</v>
      </c>
      <c r="P174" s="220">
        <v>1331.3876789873734</v>
      </c>
      <c r="Q174" s="220">
        <v>1310.4824396147383</v>
      </c>
      <c r="R174" s="220">
        <v>1289.5772002421029</v>
      </c>
      <c r="S174" s="220">
        <v>1268.6719608694677</v>
      </c>
      <c r="T174" s="220">
        <v>1247.7667214968324</v>
      </c>
      <c r="U174" s="220">
        <v>1226.8614821241972</v>
      </c>
      <c r="V174" s="220">
        <v>1205.9562427515618</v>
      </c>
      <c r="W174" s="220">
        <v>1185.0510033789265</v>
      </c>
      <c r="X174" s="220">
        <v>1164.1457640062911</v>
      </c>
      <c r="Y174" s="220">
        <v>1143.2405246336557</v>
      </c>
      <c r="Z174" s="220">
        <v>1122.3352852610205</v>
      </c>
      <c r="AA174" s="220">
        <v>1101.4300458883845</v>
      </c>
      <c r="AB174" s="220">
        <v>1083.281932314994</v>
      </c>
      <c r="AC174" s="220">
        <v>1065.1338187416036</v>
      </c>
      <c r="AD174" s="220">
        <v>1046.9857051682129</v>
      </c>
      <c r="AE174" s="220">
        <v>1028.8375915948225</v>
      </c>
      <c r="AF174" s="220">
        <v>1010.6894780214318</v>
      </c>
      <c r="AG174" s="220">
        <v>992.54136444804124</v>
      </c>
      <c r="AH174" s="220">
        <v>974.39325087465056</v>
      </c>
      <c r="AI174" s="220">
        <v>956.24513730126012</v>
      </c>
      <c r="AJ174" s="220">
        <v>938.09702372786955</v>
      </c>
      <c r="AK174" s="220">
        <v>919.94891015447888</v>
      </c>
      <c r="AL174" s="220">
        <v>901.80079658108832</v>
      </c>
      <c r="AM174" s="220">
        <v>883.65268300769787</v>
      </c>
      <c r="AN174" s="220">
        <v>865.5045694343072</v>
      </c>
      <c r="AO174" s="220">
        <v>847.35645586091664</v>
      </c>
      <c r="AP174" s="220">
        <v>829.20834228752562</v>
      </c>
      <c r="AQ174" s="132"/>
      <c r="AR174" s="132"/>
      <c r="AS174" s="132"/>
      <c r="AT174" s="132"/>
      <c r="AU174" s="132"/>
      <c r="AV174" s="132"/>
      <c r="AW174" s="132"/>
      <c r="AZ174" s="132"/>
      <c r="BA174" s="132"/>
      <c r="BB174" s="132"/>
      <c r="BC174" s="132"/>
      <c r="BD174" s="132"/>
      <c r="BE174" s="201"/>
      <c r="BF174" s="201"/>
      <c r="BG174" s="201"/>
      <c r="BH174" s="132"/>
      <c r="BI174" s="132"/>
      <c r="BJ174" s="132"/>
      <c r="BK174" s="132"/>
      <c r="BL174" s="132"/>
      <c r="BM174" s="132"/>
      <c r="BN174" s="132"/>
      <c r="BO174" s="132"/>
      <c r="BP174" s="132"/>
      <c r="BQ174" s="132"/>
      <c r="BR174" s="132"/>
      <c r="BS174" s="132"/>
      <c r="BT174" s="132"/>
      <c r="BU174" s="132"/>
      <c r="BV174" s="132"/>
      <c r="BW174" s="132"/>
      <c r="BX174" s="132"/>
      <c r="BY174" s="132"/>
      <c r="BZ174" s="132"/>
      <c r="CA174" s="132"/>
      <c r="CB174" s="132"/>
      <c r="CC174" s="132"/>
      <c r="CD174" s="132"/>
      <c r="CE174" s="132"/>
      <c r="CF174" s="132"/>
      <c r="CG174" s="132"/>
      <c r="CH174" s="132"/>
      <c r="CI174" s="132"/>
      <c r="CJ174" s="132"/>
      <c r="CK174" s="132"/>
    </row>
    <row r="175" spans="1:89" ht="13.5" customHeight="1" thickTop="1" thickBot="1" x14ac:dyDescent="0.35">
      <c r="G175" s="140"/>
      <c r="H175" s="393"/>
      <c r="J175" s="354"/>
      <c r="K175" s="196" t="s">
        <v>954</v>
      </c>
      <c r="L175" s="196" t="s">
        <v>870</v>
      </c>
      <c r="M175" s="217">
        <v>1290.8062682686857</v>
      </c>
      <c r="N175" s="217">
        <v>1373.1981577326442</v>
      </c>
      <c r="O175" s="217">
        <v>1316.2190335666319</v>
      </c>
      <c r="P175" s="217">
        <v>1259.2399094006194</v>
      </c>
      <c r="Q175" s="217">
        <v>1202.2607852346068</v>
      </c>
      <c r="R175" s="217">
        <v>1145.2816610685943</v>
      </c>
      <c r="S175" s="217">
        <v>1088.3025369025818</v>
      </c>
      <c r="T175" s="217">
        <v>1031.3234127365695</v>
      </c>
      <c r="U175" s="217">
        <v>974.34428857055696</v>
      </c>
      <c r="V175" s="217">
        <v>917.36516440454443</v>
      </c>
      <c r="W175" s="217">
        <v>860.38604023853202</v>
      </c>
      <c r="X175" s="217">
        <v>803.40691607251949</v>
      </c>
      <c r="Y175" s="217">
        <v>746.42779190650708</v>
      </c>
      <c r="Z175" s="217">
        <v>689.44866774049456</v>
      </c>
      <c r="AA175" s="217">
        <v>632.46954357448169</v>
      </c>
      <c r="AB175" s="217">
        <v>625.04005636870511</v>
      </c>
      <c r="AC175" s="217">
        <v>617.61056916292853</v>
      </c>
      <c r="AD175" s="217">
        <v>610.18108195715195</v>
      </c>
      <c r="AE175" s="217">
        <v>602.75159475137548</v>
      </c>
      <c r="AF175" s="217">
        <v>595.32210754559878</v>
      </c>
      <c r="AG175" s="217">
        <v>587.89262033982232</v>
      </c>
      <c r="AH175" s="217">
        <v>580.46313313404573</v>
      </c>
      <c r="AI175" s="217">
        <v>573.03364592826892</v>
      </c>
      <c r="AJ175" s="217">
        <v>565.60415872249246</v>
      </c>
      <c r="AK175" s="217">
        <v>558.17467151671576</v>
      </c>
      <c r="AL175" s="217">
        <v>550.74518431093929</v>
      </c>
      <c r="AM175" s="217">
        <v>543.31569710516271</v>
      </c>
      <c r="AN175" s="217">
        <v>535.88620989938613</v>
      </c>
      <c r="AO175" s="217">
        <v>528.45672269360955</v>
      </c>
      <c r="AP175" s="217">
        <v>521.0272354878324</v>
      </c>
      <c r="AT175" s="201"/>
      <c r="AU175" s="201"/>
      <c r="AV175" s="201"/>
      <c r="AW175" s="201"/>
      <c r="AZ175" s="201"/>
    </row>
    <row r="176" spans="1:89" s="201" customFormat="1" ht="14.25" customHeight="1" thickTop="1" thickBot="1" x14ac:dyDescent="0.35">
      <c r="A176" s="132"/>
      <c r="B176" s="132"/>
      <c r="C176" s="132"/>
      <c r="D176" s="132"/>
      <c r="E176" s="132"/>
      <c r="F176" s="132"/>
      <c r="G176" s="140"/>
      <c r="H176" s="393"/>
      <c r="I176" s="132"/>
      <c r="J176" s="354"/>
      <c r="K176" s="137" t="s">
        <v>954</v>
      </c>
      <c r="L176" s="187" t="s">
        <v>871</v>
      </c>
      <c r="M176" s="215">
        <v>1290.8062682686857</v>
      </c>
      <c r="N176" s="215">
        <v>1373.1981577326442</v>
      </c>
      <c r="O176" s="215">
        <v>1331.3527873137889</v>
      </c>
      <c r="P176" s="215">
        <v>1289.5074168949341</v>
      </c>
      <c r="Q176" s="215">
        <v>1247.6620464760786</v>
      </c>
      <c r="R176" s="215">
        <v>1205.8166760572233</v>
      </c>
      <c r="S176" s="215">
        <v>1163.9713056383682</v>
      </c>
      <c r="T176" s="215">
        <v>1122.1259352195129</v>
      </c>
      <c r="U176" s="215">
        <v>1080.2805648006577</v>
      </c>
      <c r="V176" s="215">
        <v>1038.4351943818024</v>
      </c>
      <c r="W176" s="215">
        <v>996.58982396294721</v>
      </c>
      <c r="X176" s="215">
        <v>954.74445354409204</v>
      </c>
      <c r="Y176" s="215">
        <v>912.89908312523676</v>
      </c>
      <c r="Z176" s="215">
        <v>871.05371270638148</v>
      </c>
      <c r="AA176" s="215">
        <v>829.20834228752562</v>
      </c>
      <c r="AB176" s="215">
        <v>816.09242237332262</v>
      </c>
      <c r="AC176" s="215">
        <v>802.97650245911973</v>
      </c>
      <c r="AD176" s="215">
        <v>789.86058254491684</v>
      </c>
      <c r="AE176" s="215">
        <v>776.74466263071395</v>
      </c>
      <c r="AF176" s="215">
        <v>763.62874271651094</v>
      </c>
      <c r="AG176" s="215">
        <v>750.51282280230805</v>
      </c>
      <c r="AH176" s="215">
        <v>737.39690288810516</v>
      </c>
      <c r="AI176" s="215">
        <v>724.28098297390216</v>
      </c>
      <c r="AJ176" s="215">
        <v>711.16506305969938</v>
      </c>
      <c r="AK176" s="215">
        <v>698.04914314549637</v>
      </c>
      <c r="AL176" s="215">
        <v>684.93322323129348</v>
      </c>
      <c r="AM176" s="215">
        <v>671.81730331709059</v>
      </c>
      <c r="AN176" s="215">
        <v>658.70138340288759</v>
      </c>
      <c r="AO176" s="215">
        <v>645.58546348868481</v>
      </c>
      <c r="AP176" s="215">
        <v>632.46954357448169</v>
      </c>
      <c r="AQ176" s="132"/>
      <c r="AR176" s="132"/>
      <c r="AS176" s="132"/>
      <c r="AT176" s="202"/>
      <c r="AU176" s="202"/>
      <c r="AV176" s="202"/>
      <c r="AW176" s="202"/>
      <c r="AZ176" s="202"/>
      <c r="BA176" s="132"/>
      <c r="BB176" s="132"/>
      <c r="BC176" s="132"/>
      <c r="BD176" s="132"/>
      <c r="BE176" s="132"/>
      <c r="BF176" s="132"/>
      <c r="BG176" s="132"/>
      <c r="BH176" s="132"/>
      <c r="BI176" s="132"/>
      <c r="BJ176" s="132"/>
      <c r="BK176" s="132"/>
      <c r="BL176" s="132"/>
      <c r="BM176" s="132"/>
      <c r="BN176" s="132"/>
      <c r="BO176" s="132"/>
      <c r="BP176" s="132"/>
      <c r="BQ176" s="132"/>
      <c r="BR176" s="132"/>
      <c r="BS176" s="132"/>
      <c r="BT176" s="132"/>
      <c r="BU176" s="132"/>
      <c r="BV176" s="132"/>
      <c r="BW176" s="132"/>
      <c r="BX176" s="132"/>
      <c r="BY176" s="132"/>
      <c r="BZ176" s="132"/>
      <c r="CA176" s="132"/>
      <c r="CB176" s="132"/>
      <c r="CC176" s="132"/>
      <c r="CD176" s="132"/>
      <c r="CE176" s="132"/>
      <c r="CF176" s="132"/>
      <c r="CG176" s="132"/>
      <c r="CH176" s="132"/>
      <c r="CI176" s="132"/>
      <c r="CJ176" s="132"/>
      <c r="CK176" s="132"/>
    </row>
    <row r="177" spans="1:89" s="202" customFormat="1" ht="14.25" customHeight="1" thickTop="1" thickBot="1" x14ac:dyDescent="0.35">
      <c r="A177" s="132"/>
      <c r="B177" s="132"/>
      <c r="C177" s="132"/>
      <c r="D177" s="132"/>
      <c r="E177" s="132"/>
      <c r="F177" s="132"/>
      <c r="G177" s="140"/>
      <c r="H177" s="393"/>
      <c r="I177" s="132"/>
      <c r="J177" s="354"/>
      <c r="K177" s="198" t="s">
        <v>954</v>
      </c>
      <c r="L177" s="198" t="s">
        <v>872</v>
      </c>
      <c r="M177" s="220">
        <v>1290.8062682686857</v>
      </c>
      <c r="N177" s="220">
        <v>1373.1981577326442</v>
      </c>
      <c r="O177" s="220">
        <v>1352.2929183600088</v>
      </c>
      <c r="P177" s="220">
        <v>1331.3876789873734</v>
      </c>
      <c r="Q177" s="220">
        <v>1310.4824396147383</v>
      </c>
      <c r="R177" s="220">
        <v>1289.5772002421029</v>
      </c>
      <c r="S177" s="220">
        <v>1268.6719608694677</v>
      </c>
      <c r="T177" s="220">
        <v>1247.7667214968324</v>
      </c>
      <c r="U177" s="220">
        <v>1226.8614821241972</v>
      </c>
      <c r="V177" s="220">
        <v>1205.9562427515618</v>
      </c>
      <c r="W177" s="220">
        <v>1185.0510033789265</v>
      </c>
      <c r="X177" s="220">
        <v>1164.1457640062911</v>
      </c>
      <c r="Y177" s="220">
        <v>1143.2405246336557</v>
      </c>
      <c r="Z177" s="220">
        <v>1122.3352852610205</v>
      </c>
      <c r="AA177" s="220">
        <v>1101.4300458883845</v>
      </c>
      <c r="AB177" s="220">
        <v>1083.281932314994</v>
      </c>
      <c r="AC177" s="220">
        <v>1065.1338187416036</v>
      </c>
      <c r="AD177" s="220">
        <v>1046.9857051682129</v>
      </c>
      <c r="AE177" s="220">
        <v>1028.8375915948225</v>
      </c>
      <c r="AF177" s="220">
        <v>1010.6894780214318</v>
      </c>
      <c r="AG177" s="220">
        <v>992.54136444804124</v>
      </c>
      <c r="AH177" s="220">
        <v>974.39325087465056</v>
      </c>
      <c r="AI177" s="220">
        <v>956.24513730126012</v>
      </c>
      <c r="AJ177" s="220">
        <v>938.09702372786955</v>
      </c>
      <c r="AK177" s="220">
        <v>919.94891015447888</v>
      </c>
      <c r="AL177" s="220">
        <v>901.80079658108832</v>
      </c>
      <c r="AM177" s="220">
        <v>883.65268300769787</v>
      </c>
      <c r="AN177" s="220">
        <v>865.5045694343072</v>
      </c>
      <c r="AO177" s="220">
        <v>847.35645586091664</v>
      </c>
      <c r="AP177" s="220">
        <v>829.20834228752562</v>
      </c>
      <c r="AQ177" s="132"/>
      <c r="AR177" s="132"/>
      <c r="AS177" s="132"/>
      <c r="AT177" s="132"/>
      <c r="AU177" s="132"/>
      <c r="AV177" s="132"/>
      <c r="AW177" s="132"/>
      <c r="AZ177" s="132"/>
      <c r="BA177" s="132"/>
      <c r="BB177" s="132"/>
      <c r="BC177" s="132"/>
      <c r="BD177" s="132"/>
      <c r="BE177" s="201"/>
      <c r="BF177" s="201"/>
      <c r="BG177" s="201"/>
      <c r="BH177" s="132"/>
      <c r="BI177" s="132"/>
      <c r="BJ177" s="132"/>
      <c r="BK177" s="132"/>
      <c r="BL177" s="132"/>
      <c r="BM177" s="132"/>
      <c r="BN177" s="132"/>
      <c r="BO177" s="132"/>
      <c r="BP177" s="132"/>
      <c r="BQ177" s="132"/>
      <c r="BR177" s="132"/>
      <c r="BS177" s="132"/>
      <c r="BT177" s="132"/>
      <c r="BU177" s="132"/>
      <c r="BV177" s="132"/>
      <c r="BW177" s="132"/>
      <c r="BX177" s="132"/>
      <c r="BY177" s="132"/>
      <c r="BZ177" s="132"/>
      <c r="CA177" s="132"/>
      <c r="CB177" s="132"/>
      <c r="CC177" s="132"/>
      <c r="CD177" s="132"/>
      <c r="CE177" s="132"/>
      <c r="CF177" s="132"/>
      <c r="CG177" s="132"/>
      <c r="CH177" s="132"/>
      <c r="CI177" s="132"/>
      <c r="CJ177" s="132"/>
      <c r="CK177" s="132"/>
    </row>
    <row r="178" spans="1:89" ht="13.5" customHeight="1" thickTop="1" thickBot="1" x14ac:dyDescent="0.35">
      <c r="G178" s="140"/>
      <c r="H178" s="393"/>
      <c r="J178" s="354"/>
      <c r="K178" s="196" t="s">
        <v>955</v>
      </c>
      <c r="L178" s="196" t="s">
        <v>870</v>
      </c>
      <c r="M178" s="217">
        <v>1290.8062682686857</v>
      </c>
      <c r="N178" s="217">
        <v>1373.1981577326442</v>
      </c>
      <c r="O178" s="217">
        <v>1316.2190335666319</v>
      </c>
      <c r="P178" s="217">
        <v>1259.2399094006194</v>
      </c>
      <c r="Q178" s="217">
        <v>1202.2607852346068</v>
      </c>
      <c r="R178" s="217">
        <v>1145.2816610685943</v>
      </c>
      <c r="S178" s="217">
        <v>1088.3025369025818</v>
      </c>
      <c r="T178" s="217">
        <v>1031.3234127365695</v>
      </c>
      <c r="U178" s="217">
        <v>974.34428857055696</v>
      </c>
      <c r="V178" s="217">
        <v>917.36516440454443</v>
      </c>
      <c r="W178" s="217">
        <v>860.38604023853202</v>
      </c>
      <c r="X178" s="217">
        <v>803.40691607251949</v>
      </c>
      <c r="Y178" s="217">
        <v>746.42779190650708</v>
      </c>
      <c r="Z178" s="217">
        <v>689.44866774049456</v>
      </c>
      <c r="AA178" s="217">
        <v>632.46954357448169</v>
      </c>
      <c r="AB178" s="217">
        <v>625.04005636870511</v>
      </c>
      <c r="AC178" s="217">
        <v>617.61056916292853</v>
      </c>
      <c r="AD178" s="217">
        <v>610.18108195715195</v>
      </c>
      <c r="AE178" s="217">
        <v>602.75159475137548</v>
      </c>
      <c r="AF178" s="217">
        <v>595.32210754559878</v>
      </c>
      <c r="AG178" s="217">
        <v>587.89262033982232</v>
      </c>
      <c r="AH178" s="217">
        <v>580.46313313404573</v>
      </c>
      <c r="AI178" s="217">
        <v>573.03364592826892</v>
      </c>
      <c r="AJ178" s="217">
        <v>565.60415872249246</v>
      </c>
      <c r="AK178" s="217">
        <v>558.17467151671576</v>
      </c>
      <c r="AL178" s="217">
        <v>550.74518431093929</v>
      </c>
      <c r="AM178" s="217">
        <v>543.31569710516271</v>
      </c>
      <c r="AN178" s="217">
        <v>535.88620989938613</v>
      </c>
      <c r="AO178" s="217">
        <v>528.45672269360955</v>
      </c>
      <c r="AP178" s="217">
        <v>521.0272354878324</v>
      </c>
      <c r="AT178" s="201"/>
      <c r="AU178" s="201"/>
      <c r="AV178" s="201"/>
      <c r="AW178" s="201"/>
      <c r="AZ178" s="201"/>
    </row>
    <row r="179" spans="1:89" s="201" customFormat="1" ht="14.25" customHeight="1" thickTop="1" thickBot="1" x14ac:dyDescent="0.35">
      <c r="A179" s="132"/>
      <c r="B179" s="132"/>
      <c r="C179" s="132"/>
      <c r="D179" s="132"/>
      <c r="E179" s="132"/>
      <c r="F179" s="132"/>
      <c r="G179" s="140"/>
      <c r="H179" s="393"/>
      <c r="I179" s="132"/>
      <c r="J179" s="354"/>
      <c r="K179" s="137" t="s">
        <v>955</v>
      </c>
      <c r="L179" s="187" t="s">
        <v>871</v>
      </c>
      <c r="M179" s="215">
        <v>1290.8062682686857</v>
      </c>
      <c r="N179" s="215">
        <v>1373.1981577326442</v>
      </c>
      <c r="O179" s="215">
        <v>1331.3527873137889</v>
      </c>
      <c r="P179" s="215">
        <v>1289.5074168949341</v>
      </c>
      <c r="Q179" s="215">
        <v>1247.6620464760786</v>
      </c>
      <c r="R179" s="215">
        <v>1205.8166760572233</v>
      </c>
      <c r="S179" s="215">
        <v>1163.9713056383682</v>
      </c>
      <c r="T179" s="215">
        <v>1122.1259352195129</v>
      </c>
      <c r="U179" s="215">
        <v>1080.2805648006577</v>
      </c>
      <c r="V179" s="215">
        <v>1038.4351943818024</v>
      </c>
      <c r="W179" s="215">
        <v>996.58982396294721</v>
      </c>
      <c r="X179" s="215">
        <v>954.74445354409204</v>
      </c>
      <c r="Y179" s="215">
        <v>912.89908312523676</v>
      </c>
      <c r="Z179" s="215">
        <v>871.05371270638148</v>
      </c>
      <c r="AA179" s="215">
        <v>829.20834228752562</v>
      </c>
      <c r="AB179" s="215">
        <v>816.09242237332262</v>
      </c>
      <c r="AC179" s="215">
        <v>802.97650245911973</v>
      </c>
      <c r="AD179" s="215">
        <v>789.86058254491684</v>
      </c>
      <c r="AE179" s="215">
        <v>776.74466263071395</v>
      </c>
      <c r="AF179" s="215">
        <v>763.62874271651094</v>
      </c>
      <c r="AG179" s="215">
        <v>750.51282280230805</v>
      </c>
      <c r="AH179" s="215">
        <v>737.39690288810516</v>
      </c>
      <c r="AI179" s="215">
        <v>724.28098297390216</v>
      </c>
      <c r="AJ179" s="215">
        <v>711.16506305969938</v>
      </c>
      <c r="AK179" s="215">
        <v>698.04914314549637</v>
      </c>
      <c r="AL179" s="215">
        <v>684.93322323129348</v>
      </c>
      <c r="AM179" s="215">
        <v>671.81730331709059</v>
      </c>
      <c r="AN179" s="215">
        <v>658.70138340288759</v>
      </c>
      <c r="AO179" s="215">
        <v>645.58546348868481</v>
      </c>
      <c r="AP179" s="215">
        <v>632.46954357448169</v>
      </c>
      <c r="AQ179" s="132"/>
      <c r="AR179" s="132"/>
      <c r="AS179" s="132"/>
      <c r="AT179" s="202"/>
      <c r="AU179" s="202"/>
      <c r="AV179" s="202"/>
      <c r="AW179" s="202"/>
      <c r="AZ179" s="202"/>
      <c r="BA179" s="132"/>
      <c r="BB179" s="132"/>
      <c r="BC179" s="132"/>
      <c r="BD179" s="132"/>
      <c r="BE179" s="132"/>
      <c r="BF179" s="132"/>
      <c r="BG179" s="132"/>
      <c r="BH179" s="132"/>
      <c r="BI179" s="132"/>
      <c r="BJ179" s="132"/>
      <c r="BK179" s="132"/>
      <c r="BL179" s="132"/>
      <c r="BM179" s="132"/>
      <c r="BN179" s="132"/>
      <c r="BO179" s="132"/>
      <c r="BP179" s="132"/>
      <c r="BQ179" s="132"/>
      <c r="BR179" s="132"/>
      <c r="BS179" s="132"/>
      <c r="BT179" s="132"/>
      <c r="BU179" s="132"/>
      <c r="BV179" s="132"/>
      <c r="BW179" s="132"/>
      <c r="BX179" s="132"/>
      <c r="BY179" s="132"/>
      <c r="BZ179" s="132"/>
      <c r="CA179" s="132"/>
      <c r="CB179" s="132"/>
      <c r="CC179" s="132"/>
      <c r="CD179" s="132"/>
      <c r="CE179" s="132"/>
      <c r="CF179" s="132"/>
      <c r="CG179" s="132"/>
      <c r="CH179" s="132"/>
      <c r="CI179" s="132"/>
      <c r="CJ179" s="132"/>
      <c r="CK179" s="132"/>
    </row>
    <row r="180" spans="1:89" s="202" customFormat="1" ht="14.25" customHeight="1" thickTop="1" thickBot="1" x14ac:dyDescent="0.35">
      <c r="A180" s="132"/>
      <c r="B180" s="132"/>
      <c r="C180" s="132"/>
      <c r="D180" s="132"/>
      <c r="E180" s="132"/>
      <c r="F180" s="132"/>
      <c r="G180" s="140"/>
      <c r="H180" s="393"/>
      <c r="I180" s="132"/>
      <c r="J180" s="387"/>
      <c r="K180" s="198" t="s">
        <v>955</v>
      </c>
      <c r="L180" s="198" t="s">
        <v>872</v>
      </c>
      <c r="M180" s="220">
        <v>1290.8062682686857</v>
      </c>
      <c r="N180" s="220">
        <v>1373.1981577326442</v>
      </c>
      <c r="O180" s="220">
        <v>1352.2929183600088</v>
      </c>
      <c r="P180" s="220">
        <v>1331.3876789873734</v>
      </c>
      <c r="Q180" s="220">
        <v>1310.4824396147383</v>
      </c>
      <c r="R180" s="220">
        <v>1289.5772002421029</v>
      </c>
      <c r="S180" s="220">
        <v>1268.6719608694677</v>
      </c>
      <c r="T180" s="220">
        <v>1247.7667214968324</v>
      </c>
      <c r="U180" s="220">
        <v>1226.8614821241972</v>
      </c>
      <c r="V180" s="220">
        <v>1205.9562427515618</v>
      </c>
      <c r="W180" s="220">
        <v>1185.0510033789265</v>
      </c>
      <c r="X180" s="220">
        <v>1164.1457640062911</v>
      </c>
      <c r="Y180" s="220">
        <v>1143.2405246336557</v>
      </c>
      <c r="Z180" s="220">
        <v>1122.3352852610205</v>
      </c>
      <c r="AA180" s="220">
        <v>1101.4300458883845</v>
      </c>
      <c r="AB180" s="220">
        <v>1083.281932314994</v>
      </c>
      <c r="AC180" s="220">
        <v>1065.1338187416036</v>
      </c>
      <c r="AD180" s="220">
        <v>1046.9857051682129</v>
      </c>
      <c r="AE180" s="220">
        <v>1028.8375915948225</v>
      </c>
      <c r="AF180" s="220">
        <v>1010.6894780214318</v>
      </c>
      <c r="AG180" s="220">
        <v>992.54136444804124</v>
      </c>
      <c r="AH180" s="220">
        <v>974.39325087465056</v>
      </c>
      <c r="AI180" s="220">
        <v>956.24513730126012</v>
      </c>
      <c r="AJ180" s="220">
        <v>938.09702372786955</v>
      </c>
      <c r="AK180" s="220">
        <v>919.94891015447888</v>
      </c>
      <c r="AL180" s="220">
        <v>901.80079658108832</v>
      </c>
      <c r="AM180" s="220">
        <v>883.65268300769787</v>
      </c>
      <c r="AN180" s="220">
        <v>865.5045694343072</v>
      </c>
      <c r="AO180" s="220">
        <v>847.35645586091664</v>
      </c>
      <c r="AP180" s="220">
        <v>829.20834228752562</v>
      </c>
      <c r="AQ180" s="132"/>
      <c r="AR180" s="132"/>
      <c r="AS180" s="132"/>
      <c r="AT180" s="132"/>
      <c r="AU180" s="132"/>
      <c r="AV180" s="132"/>
      <c r="AW180" s="132"/>
      <c r="AZ180" s="132"/>
      <c r="BA180" s="132"/>
      <c r="BB180" s="132"/>
      <c r="BC180" s="132"/>
      <c r="BD180" s="132"/>
      <c r="BE180" s="201"/>
      <c r="BF180" s="201"/>
      <c r="BG180" s="201"/>
      <c r="BH180" s="132"/>
      <c r="BI180" s="132"/>
      <c r="BJ180" s="132"/>
      <c r="BK180" s="132"/>
      <c r="BL180" s="132"/>
      <c r="BM180" s="132"/>
      <c r="BN180" s="132"/>
      <c r="BO180" s="132"/>
      <c r="BP180" s="132"/>
      <c r="BQ180" s="132"/>
      <c r="BR180" s="132"/>
      <c r="BS180" s="132"/>
      <c r="BT180" s="132"/>
      <c r="BU180" s="132"/>
      <c r="BV180" s="132"/>
      <c r="BW180" s="132"/>
      <c r="BX180" s="132"/>
      <c r="BY180" s="132"/>
      <c r="BZ180" s="132"/>
      <c r="CA180" s="132"/>
      <c r="CB180" s="132"/>
      <c r="CC180" s="132"/>
      <c r="CD180" s="132"/>
      <c r="CE180" s="132"/>
      <c r="CF180" s="132"/>
      <c r="CG180" s="132"/>
      <c r="CH180" s="132"/>
      <c r="CI180" s="132"/>
      <c r="CJ180" s="132"/>
      <c r="CK180" s="132"/>
    </row>
    <row r="181" spans="1:89" ht="14.25" customHeight="1" thickTop="1" thickBot="1" x14ac:dyDescent="0.35">
      <c r="G181" s="140"/>
      <c r="H181" s="393"/>
      <c r="J181" s="203"/>
      <c r="K181" s="137"/>
      <c r="L181" s="137"/>
      <c r="M181" s="212"/>
      <c r="N181" s="212"/>
      <c r="O181" s="212"/>
      <c r="P181" s="212"/>
      <c r="Q181" s="212"/>
      <c r="R181" s="212"/>
      <c r="S181" s="212"/>
      <c r="T181" s="212"/>
      <c r="U181" s="212"/>
      <c r="V181" s="212"/>
      <c r="W181" s="212"/>
      <c r="X181" s="212"/>
      <c r="Y181" s="212"/>
      <c r="Z181" s="212"/>
      <c r="AA181" s="212"/>
      <c r="AB181" s="212"/>
      <c r="AC181" s="212"/>
      <c r="AD181" s="212"/>
      <c r="AE181" s="212"/>
      <c r="AF181" s="212"/>
      <c r="AG181" s="212"/>
      <c r="AH181" s="212"/>
      <c r="AI181" s="212"/>
      <c r="AJ181" s="212"/>
      <c r="AK181" s="212"/>
      <c r="AL181" s="212"/>
      <c r="AM181" s="212"/>
      <c r="AN181" s="212"/>
      <c r="AO181" s="212"/>
      <c r="AP181" s="212"/>
    </row>
    <row r="182" spans="1:89" ht="14.25" customHeight="1" thickTop="1" thickBot="1" x14ac:dyDescent="0.3">
      <c r="G182" s="140"/>
      <c r="H182" s="393"/>
      <c r="M182" s="124">
        <v>2021</v>
      </c>
      <c r="N182" s="124">
        <v>2022</v>
      </c>
      <c r="O182" s="124">
        <v>2023</v>
      </c>
      <c r="P182" s="124">
        <v>2024</v>
      </c>
      <c r="Q182" s="124">
        <v>2025</v>
      </c>
      <c r="R182" s="124">
        <v>2026</v>
      </c>
      <c r="S182" s="124">
        <v>2027</v>
      </c>
      <c r="T182" s="124">
        <v>2028</v>
      </c>
      <c r="U182" s="124">
        <v>2029</v>
      </c>
      <c r="V182" s="124">
        <v>2030</v>
      </c>
      <c r="W182" s="124">
        <v>2031</v>
      </c>
      <c r="X182" s="124">
        <v>2032</v>
      </c>
      <c r="Y182" s="124">
        <v>2033</v>
      </c>
      <c r="Z182" s="124">
        <v>2034</v>
      </c>
      <c r="AA182" s="124">
        <v>2035</v>
      </c>
      <c r="AB182" s="124">
        <v>2036</v>
      </c>
      <c r="AC182" s="124">
        <v>2037</v>
      </c>
      <c r="AD182" s="124">
        <v>2038</v>
      </c>
      <c r="AE182" s="124">
        <v>2039</v>
      </c>
      <c r="AF182" s="124">
        <v>2040</v>
      </c>
      <c r="AG182" s="124">
        <v>2041</v>
      </c>
      <c r="AH182" s="124">
        <v>2042</v>
      </c>
      <c r="AI182" s="124">
        <v>2043</v>
      </c>
      <c r="AJ182" s="124">
        <v>2044</v>
      </c>
      <c r="AK182" s="124">
        <v>2045</v>
      </c>
      <c r="AL182" s="124">
        <v>2046</v>
      </c>
      <c r="AM182" s="124">
        <v>2047</v>
      </c>
      <c r="AN182" s="124">
        <v>2048</v>
      </c>
      <c r="AO182" s="124">
        <v>2049</v>
      </c>
      <c r="AP182" s="124">
        <v>2050</v>
      </c>
      <c r="BA182" s="201"/>
      <c r="BB182" s="201"/>
      <c r="BC182" s="201"/>
      <c r="BD182" s="201"/>
      <c r="BE182" s="202"/>
      <c r="BF182" s="202"/>
      <c r="BG182" s="202"/>
      <c r="BH182" s="201"/>
      <c r="BI182" s="201"/>
      <c r="BJ182" s="201"/>
      <c r="BK182" s="201"/>
      <c r="BL182" s="201"/>
      <c r="BM182" s="201"/>
      <c r="BN182" s="201"/>
      <c r="BO182" s="201"/>
      <c r="BP182" s="201"/>
      <c r="BQ182" s="201"/>
      <c r="BR182" s="201"/>
      <c r="BS182" s="201"/>
      <c r="BT182" s="201"/>
      <c r="BU182" s="201"/>
      <c r="BV182" s="201"/>
      <c r="BW182" s="201"/>
    </row>
    <row r="183" spans="1:89" ht="14.25" customHeight="1" thickTop="1" x14ac:dyDescent="0.3">
      <c r="G183" s="140"/>
      <c r="H183" s="393"/>
      <c r="J183" s="353" t="s">
        <v>889</v>
      </c>
      <c r="K183" s="196" t="s">
        <v>945</v>
      </c>
      <c r="L183" s="196" t="s">
        <v>870</v>
      </c>
      <c r="M183" s="214">
        <v>44.991185857284954</v>
      </c>
      <c r="N183" s="214">
        <v>47.862963677962711</v>
      </c>
      <c r="O183" s="214">
        <v>45.876950417601961</v>
      </c>
      <c r="P183" s="214">
        <v>43.890937157241211</v>
      </c>
      <c r="Q183" s="214">
        <v>41.904923896880462</v>
      </c>
      <c r="R183" s="214">
        <v>39.918910636519712</v>
      </c>
      <c r="S183" s="214">
        <v>37.932897376158962</v>
      </c>
      <c r="T183" s="214">
        <v>35.94688411579822</v>
      </c>
      <c r="U183" s="214">
        <v>33.96087085543747</v>
      </c>
      <c r="V183" s="214">
        <v>31.97485759507672</v>
      </c>
      <c r="W183" s="214">
        <v>29.988844334715974</v>
      </c>
      <c r="X183" s="214">
        <v>28.002831074355225</v>
      </c>
      <c r="Y183" s="214">
        <v>26.016817813994475</v>
      </c>
      <c r="Z183" s="214">
        <v>24.030804553633725</v>
      </c>
      <c r="AA183" s="214">
        <v>22.044791293272965</v>
      </c>
      <c r="AB183" s="214">
        <v>21.785835749039556</v>
      </c>
      <c r="AC183" s="214">
        <v>21.526880204806144</v>
      </c>
      <c r="AD183" s="214">
        <v>21.267924660572735</v>
      </c>
      <c r="AE183" s="214">
        <v>21.008969116339326</v>
      </c>
      <c r="AF183" s="214">
        <v>20.750013572105914</v>
      </c>
      <c r="AG183" s="214">
        <v>20.491058027872505</v>
      </c>
      <c r="AH183" s="214">
        <v>20.232102483639096</v>
      </c>
      <c r="AI183" s="214">
        <v>19.97314693940568</v>
      </c>
      <c r="AJ183" s="214">
        <v>19.714191395172271</v>
      </c>
      <c r="AK183" s="214">
        <v>19.455235850938859</v>
      </c>
      <c r="AL183" s="214">
        <v>19.19628030670545</v>
      </c>
      <c r="AM183" s="214">
        <v>18.937324762472041</v>
      </c>
      <c r="AN183" s="214">
        <v>18.678369218238629</v>
      </c>
      <c r="AO183" s="214">
        <v>18.41941367400522</v>
      </c>
      <c r="AP183" s="214">
        <v>18.160458129771794</v>
      </c>
      <c r="BA183" s="202"/>
      <c r="BB183" s="202"/>
      <c r="BC183" s="202"/>
      <c r="BD183" s="202"/>
      <c r="BH183" s="202"/>
      <c r="BI183" s="202"/>
      <c r="BJ183" s="202"/>
      <c r="BK183" s="202"/>
      <c r="BL183" s="202"/>
      <c r="BM183" s="202"/>
      <c r="BN183" s="202"/>
      <c r="BO183" s="202"/>
      <c r="BP183" s="202"/>
      <c r="BQ183" s="202"/>
      <c r="BR183" s="202"/>
      <c r="BS183" s="202"/>
      <c r="BT183" s="202"/>
      <c r="BU183" s="202"/>
      <c r="BV183" s="202"/>
      <c r="BW183" s="202"/>
    </row>
    <row r="184" spans="1:89" ht="14.25" customHeight="1" x14ac:dyDescent="0.3">
      <c r="G184" s="140"/>
      <c r="H184" s="393"/>
      <c r="J184" s="354"/>
      <c r="K184" s="137" t="s">
        <v>945</v>
      </c>
      <c r="L184" s="187" t="s">
        <v>871</v>
      </c>
      <c r="M184" s="215">
        <v>44.991185857284954</v>
      </c>
      <c r="N184" s="215">
        <v>47.862963677962711</v>
      </c>
      <c r="O184" s="215">
        <v>46.404438968203735</v>
      </c>
      <c r="P184" s="215">
        <v>44.945914258444766</v>
      </c>
      <c r="Q184" s="215">
        <v>43.48738954868579</v>
      </c>
      <c r="R184" s="215">
        <v>42.028864838926808</v>
      </c>
      <c r="S184" s="215">
        <v>40.570340129167846</v>
      </c>
      <c r="T184" s="215">
        <v>39.11181541940887</v>
      </c>
      <c r="U184" s="215">
        <v>37.653290709649895</v>
      </c>
      <c r="V184" s="215">
        <v>36.194765999890919</v>
      </c>
      <c r="W184" s="215">
        <v>34.736241290131943</v>
      </c>
      <c r="X184" s="215">
        <v>33.277716580372974</v>
      </c>
      <c r="Y184" s="215">
        <v>31.819191870613999</v>
      </c>
      <c r="Z184" s="215">
        <v>30.360667160855023</v>
      </c>
      <c r="AA184" s="215">
        <v>28.902142451096026</v>
      </c>
      <c r="AB184" s="215">
        <v>28.444985707241152</v>
      </c>
      <c r="AC184" s="215">
        <v>27.987828963386281</v>
      </c>
      <c r="AD184" s="215">
        <v>27.530672219531411</v>
      </c>
      <c r="AE184" s="215">
        <v>27.07351547567654</v>
      </c>
      <c r="AF184" s="215">
        <v>26.616358731821666</v>
      </c>
      <c r="AG184" s="215">
        <v>26.159201987966803</v>
      </c>
      <c r="AH184" s="215">
        <v>25.702045244111932</v>
      </c>
      <c r="AI184" s="215">
        <v>25.244888500257058</v>
      </c>
      <c r="AJ184" s="215">
        <v>24.787731756402192</v>
      </c>
      <c r="AK184" s="215">
        <v>24.330575012547317</v>
      </c>
      <c r="AL184" s="215">
        <v>23.873418268692447</v>
      </c>
      <c r="AM184" s="215">
        <v>23.41626152483758</v>
      </c>
      <c r="AN184" s="215">
        <v>22.95910478098271</v>
      </c>
      <c r="AO184" s="215">
        <v>22.501948037127843</v>
      </c>
      <c r="AP184" s="215">
        <v>22.044791293272965</v>
      </c>
    </row>
    <row r="185" spans="1:89" ht="14.25" customHeight="1" thickBot="1" x14ac:dyDescent="0.35">
      <c r="G185" s="140"/>
      <c r="H185" s="393"/>
      <c r="J185" s="354"/>
      <c r="K185" s="198" t="s">
        <v>945</v>
      </c>
      <c r="L185" s="198" t="s">
        <v>872</v>
      </c>
      <c r="M185" s="216">
        <v>44.991185857284954</v>
      </c>
      <c r="N185" s="216">
        <v>47.862963677962711</v>
      </c>
      <c r="O185" s="216">
        <v>47.134309399527268</v>
      </c>
      <c r="P185" s="216">
        <v>46.405655121091819</v>
      </c>
      <c r="Q185" s="216">
        <v>45.677000842656383</v>
      </c>
      <c r="R185" s="216">
        <v>44.948346564220941</v>
      </c>
      <c r="S185" s="216">
        <v>44.219692285785499</v>
      </c>
      <c r="T185" s="216">
        <v>43.491038007350056</v>
      </c>
      <c r="U185" s="216">
        <v>42.762383728914614</v>
      </c>
      <c r="V185" s="216">
        <v>42.033729450479171</v>
      </c>
      <c r="W185" s="216">
        <v>41.305075172043729</v>
      </c>
      <c r="X185" s="216">
        <v>40.57642089360828</v>
      </c>
      <c r="Y185" s="216">
        <v>39.847766615172837</v>
      </c>
      <c r="Z185" s="216">
        <v>39.119112336737395</v>
      </c>
      <c r="AA185" s="216">
        <v>38.390458058301924</v>
      </c>
      <c r="AB185" s="216">
        <v>37.757903684488205</v>
      </c>
      <c r="AC185" s="216">
        <v>37.12534931067448</v>
      </c>
      <c r="AD185" s="216">
        <v>36.492794936860754</v>
      </c>
      <c r="AE185" s="216">
        <v>35.860240563047029</v>
      </c>
      <c r="AF185" s="216">
        <v>35.227686189233303</v>
      </c>
      <c r="AG185" s="216">
        <v>34.595131815419577</v>
      </c>
      <c r="AH185" s="216">
        <v>33.962577441605845</v>
      </c>
      <c r="AI185" s="216">
        <v>33.330023067792126</v>
      </c>
      <c r="AJ185" s="216">
        <v>32.697468693978394</v>
      </c>
      <c r="AK185" s="216">
        <v>32.064914320164668</v>
      </c>
      <c r="AL185" s="216">
        <v>31.432359946350942</v>
      </c>
      <c r="AM185" s="216">
        <v>30.79980557253722</v>
      </c>
      <c r="AN185" s="216">
        <v>30.167251198723488</v>
      </c>
      <c r="AO185" s="216">
        <v>29.534696824909762</v>
      </c>
      <c r="AP185" s="216">
        <v>28.902142451096026</v>
      </c>
    </row>
    <row r="186" spans="1:89" ht="14.25" customHeight="1" thickTop="1" thickBot="1" x14ac:dyDescent="0.35">
      <c r="G186" s="140"/>
      <c r="H186" s="393"/>
      <c r="J186" s="354"/>
      <c r="K186" s="196" t="s">
        <v>947</v>
      </c>
      <c r="L186" s="196" t="s">
        <v>870</v>
      </c>
      <c r="M186" s="217">
        <v>44.991185857284954</v>
      </c>
      <c r="N186" s="217">
        <v>47.862963677962711</v>
      </c>
      <c r="O186" s="217">
        <v>45.876950417601961</v>
      </c>
      <c r="P186" s="217">
        <v>43.890937157241211</v>
      </c>
      <c r="Q186" s="217">
        <v>41.904923896880462</v>
      </c>
      <c r="R186" s="217">
        <v>39.918910636519712</v>
      </c>
      <c r="S186" s="217">
        <v>37.932897376158962</v>
      </c>
      <c r="T186" s="217">
        <v>35.94688411579822</v>
      </c>
      <c r="U186" s="217">
        <v>33.96087085543747</v>
      </c>
      <c r="V186" s="217">
        <v>31.97485759507672</v>
      </c>
      <c r="W186" s="217">
        <v>29.988844334715974</v>
      </c>
      <c r="X186" s="217">
        <v>28.002831074355225</v>
      </c>
      <c r="Y186" s="217">
        <v>26.016817813994475</v>
      </c>
      <c r="Z186" s="217">
        <v>24.030804553633725</v>
      </c>
      <c r="AA186" s="217">
        <v>22.044791293272965</v>
      </c>
      <c r="AB186" s="217">
        <v>21.785835749039556</v>
      </c>
      <c r="AC186" s="217">
        <v>21.526880204806144</v>
      </c>
      <c r="AD186" s="217">
        <v>21.267924660572735</v>
      </c>
      <c r="AE186" s="217">
        <v>21.008969116339326</v>
      </c>
      <c r="AF186" s="217">
        <v>20.750013572105914</v>
      </c>
      <c r="AG186" s="217">
        <v>20.491058027872505</v>
      </c>
      <c r="AH186" s="217">
        <v>20.232102483639096</v>
      </c>
      <c r="AI186" s="217">
        <v>19.97314693940568</v>
      </c>
      <c r="AJ186" s="217">
        <v>19.714191395172271</v>
      </c>
      <c r="AK186" s="217">
        <v>19.455235850938859</v>
      </c>
      <c r="AL186" s="217">
        <v>19.19628030670545</v>
      </c>
      <c r="AM186" s="217">
        <v>18.937324762472041</v>
      </c>
      <c r="AN186" s="217">
        <v>18.678369218238629</v>
      </c>
      <c r="AO186" s="217">
        <v>18.41941367400522</v>
      </c>
      <c r="AP186" s="217">
        <v>18.160458129771794</v>
      </c>
      <c r="BX186" s="201"/>
      <c r="BY186" s="201"/>
      <c r="BZ186" s="201"/>
      <c r="CA186" s="201"/>
      <c r="CB186" s="201"/>
      <c r="CC186" s="201"/>
      <c r="CD186" s="201"/>
      <c r="CE186" s="201"/>
      <c r="CF186" s="201"/>
      <c r="CG186" s="201"/>
      <c r="CH186" s="201"/>
      <c r="CI186" s="201"/>
      <c r="CJ186" s="201"/>
      <c r="CK186" s="201"/>
    </row>
    <row r="187" spans="1:89" ht="14.25" customHeight="1" thickTop="1" x14ac:dyDescent="0.3">
      <c r="G187" s="140"/>
      <c r="H187" s="393"/>
      <c r="J187" s="354"/>
      <c r="K187" s="137" t="s">
        <v>947</v>
      </c>
      <c r="L187" s="187" t="s">
        <v>871</v>
      </c>
      <c r="M187" s="215">
        <v>44.991185857284954</v>
      </c>
      <c r="N187" s="215">
        <v>47.862963677962711</v>
      </c>
      <c r="O187" s="215">
        <v>46.404438968203735</v>
      </c>
      <c r="P187" s="215">
        <v>44.945914258444766</v>
      </c>
      <c r="Q187" s="215">
        <v>43.48738954868579</v>
      </c>
      <c r="R187" s="215">
        <v>42.028864838926808</v>
      </c>
      <c r="S187" s="215">
        <v>40.570340129167846</v>
      </c>
      <c r="T187" s="215">
        <v>39.11181541940887</v>
      </c>
      <c r="U187" s="215">
        <v>37.653290709649895</v>
      </c>
      <c r="V187" s="215">
        <v>36.194765999890919</v>
      </c>
      <c r="W187" s="215">
        <v>34.736241290131943</v>
      </c>
      <c r="X187" s="215">
        <v>33.277716580372974</v>
      </c>
      <c r="Y187" s="215">
        <v>31.819191870613999</v>
      </c>
      <c r="Z187" s="215">
        <v>30.360667160855023</v>
      </c>
      <c r="AA187" s="215">
        <v>28.902142451096026</v>
      </c>
      <c r="AB187" s="215">
        <v>28.444985707241152</v>
      </c>
      <c r="AC187" s="215">
        <v>27.987828963386281</v>
      </c>
      <c r="AD187" s="215">
        <v>27.530672219531411</v>
      </c>
      <c r="AE187" s="215">
        <v>27.07351547567654</v>
      </c>
      <c r="AF187" s="215">
        <v>26.616358731821666</v>
      </c>
      <c r="AG187" s="215">
        <v>26.159201987966803</v>
      </c>
      <c r="AH187" s="215">
        <v>25.702045244111932</v>
      </c>
      <c r="AI187" s="215">
        <v>25.244888500257058</v>
      </c>
      <c r="AJ187" s="215">
        <v>24.787731756402192</v>
      </c>
      <c r="AK187" s="215">
        <v>24.330575012547317</v>
      </c>
      <c r="AL187" s="215">
        <v>23.873418268692447</v>
      </c>
      <c r="AM187" s="215">
        <v>23.41626152483758</v>
      </c>
      <c r="AN187" s="215">
        <v>22.95910478098271</v>
      </c>
      <c r="AO187" s="215">
        <v>22.501948037127843</v>
      </c>
      <c r="AP187" s="215">
        <v>22.044791293272965</v>
      </c>
      <c r="BX187" s="202"/>
      <c r="BY187" s="202"/>
      <c r="BZ187" s="202"/>
      <c r="CA187" s="202"/>
      <c r="CB187" s="202"/>
      <c r="CC187" s="202"/>
      <c r="CD187" s="202"/>
      <c r="CE187" s="202"/>
      <c r="CF187" s="202"/>
      <c r="CG187" s="202"/>
      <c r="CH187" s="202"/>
      <c r="CI187" s="202"/>
      <c r="CJ187" s="202"/>
      <c r="CK187" s="202"/>
    </row>
    <row r="188" spans="1:89" ht="14.25" customHeight="1" thickBot="1" x14ac:dyDescent="0.35">
      <c r="G188" s="140"/>
      <c r="H188" s="393"/>
      <c r="J188" s="354"/>
      <c r="K188" s="198" t="s">
        <v>947</v>
      </c>
      <c r="L188" s="198" t="s">
        <v>872</v>
      </c>
      <c r="M188" s="216">
        <v>44.991185857284954</v>
      </c>
      <c r="N188" s="216">
        <v>47.862963677962711</v>
      </c>
      <c r="O188" s="216">
        <v>47.134309399527268</v>
      </c>
      <c r="P188" s="216">
        <v>46.405655121091819</v>
      </c>
      <c r="Q188" s="216">
        <v>45.677000842656383</v>
      </c>
      <c r="R188" s="216">
        <v>44.948346564220941</v>
      </c>
      <c r="S188" s="216">
        <v>44.219692285785499</v>
      </c>
      <c r="T188" s="216">
        <v>43.491038007350056</v>
      </c>
      <c r="U188" s="216">
        <v>42.762383728914614</v>
      </c>
      <c r="V188" s="216">
        <v>42.033729450479171</v>
      </c>
      <c r="W188" s="216">
        <v>41.305075172043729</v>
      </c>
      <c r="X188" s="216">
        <v>40.57642089360828</v>
      </c>
      <c r="Y188" s="216">
        <v>39.847766615172837</v>
      </c>
      <c r="Z188" s="216">
        <v>39.119112336737395</v>
      </c>
      <c r="AA188" s="216">
        <v>38.390458058301924</v>
      </c>
      <c r="AB188" s="216">
        <v>37.757903684488205</v>
      </c>
      <c r="AC188" s="216">
        <v>37.12534931067448</v>
      </c>
      <c r="AD188" s="216">
        <v>36.492794936860754</v>
      </c>
      <c r="AE188" s="216">
        <v>35.860240563047029</v>
      </c>
      <c r="AF188" s="216">
        <v>35.227686189233303</v>
      </c>
      <c r="AG188" s="216">
        <v>34.595131815419577</v>
      </c>
      <c r="AH188" s="216">
        <v>33.962577441605845</v>
      </c>
      <c r="AI188" s="216">
        <v>33.330023067792126</v>
      </c>
      <c r="AJ188" s="216">
        <v>32.697468693978394</v>
      </c>
      <c r="AK188" s="216">
        <v>32.064914320164668</v>
      </c>
      <c r="AL188" s="216">
        <v>31.432359946350942</v>
      </c>
      <c r="AM188" s="216">
        <v>30.79980557253722</v>
      </c>
      <c r="AN188" s="216">
        <v>30.167251198723488</v>
      </c>
      <c r="AO188" s="216">
        <v>29.534696824909762</v>
      </c>
      <c r="AP188" s="216">
        <v>28.902142451096026</v>
      </c>
    </row>
    <row r="189" spans="1:89" ht="13.5" customHeight="1" thickTop="1" thickBot="1" x14ac:dyDescent="0.35">
      <c r="G189" s="140"/>
      <c r="H189" s="393"/>
      <c r="J189" s="354"/>
      <c r="K189" s="196" t="s">
        <v>948</v>
      </c>
      <c r="L189" s="196" t="s">
        <v>870</v>
      </c>
      <c r="M189" s="214">
        <v>44.991185857284954</v>
      </c>
      <c r="N189" s="214">
        <v>47.862963677962711</v>
      </c>
      <c r="O189" s="214">
        <v>45.876950417601961</v>
      </c>
      <c r="P189" s="214">
        <v>43.890937157241211</v>
      </c>
      <c r="Q189" s="214">
        <v>41.904923896880462</v>
      </c>
      <c r="R189" s="214">
        <v>39.918910636519712</v>
      </c>
      <c r="S189" s="214">
        <v>37.932897376158962</v>
      </c>
      <c r="T189" s="214">
        <v>35.94688411579822</v>
      </c>
      <c r="U189" s="214">
        <v>33.96087085543747</v>
      </c>
      <c r="V189" s="214">
        <v>31.97485759507672</v>
      </c>
      <c r="W189" s="214">
        <v>29.988844334715974</v>
      </c>
      <c r="X189" s="214">
        <v>28.002831074355225</v>
      </c>
      <c r="Y189" s="214">
        <v>26.016817813994475</v>
      </c>
      <c r="Z189" s="214">
        <v>24.030804553633725</v>
      </c>
      <c r="AA189" s="214">
        <v>22.044791293272965</v>
      </c>
      <c r="AB189" s="214">
        <v>21.785835749039556</v>
      </c>
      <c r="AC189" s="214">
        <v>21.526880204806144</v>
      </c>
      <c r="AD189" s="214">
        <v>21.267924660572735</v>
      </c>
      <c r="AE189" s="214">
        <v>21.008969116339326</v>
      </c>
      <c r="AF189" s="214">
        <v>20.750013572105914</v>
      </c>
      <c r="AG189" s="214">
        <v>20.491058027872505</v>
      </c>
      <c r="AH189" s="214">
        <v>20.232102483639096</v>
      </c>
      <c r="AI189" s="214">
        <v>19.97314693940568</v>
      </c>
      <c r="AJ189" s="214">
        <v>19.714191395172271</v>
      </c>
      <c r="AK189" s="214">
        <v>19.455235850938859</v>
      </c>
      <c r="AL189" s="214">
        <v>19.19628030670545</v>
      </c>
      <c r="AM189" s="214">
        <v>18.937324762472041</v>
      </c>
      <c r="AN189" s="214">
        <v>18.678369218238629</v>
      </c>
      <c r="AO189" s="214">
        <v>18.41941367400522</v>
      </c>
      <c r="AP189" s="214">
        <v>18.160458129771794</v>
      </c>
      <c r="AT189" s="201"/>
      <c r="AU189" s="201"/>
      <c r="AV189" s="201"/>
      <c r="AW189" s="201"/>
      <c r="AZ189" s="201"/>
    </row>
    <row r="190" spans="1:89" s="201" customFormat="1" ht="14.25" customHeight="1" thickTop="1" thickBot="1" x14ac:dyDescent="0.35">
      <c r="A190" s="132"/>
      <c r="B190" s="132"/>
      <c r="C190" s="132"/>
      <c r="D190" s="132"/>
      <c r="E190" s="132"/>
      <c r="F190" s="132"/>
      <c r="G190" s="140"/>
      <c r="H190" s="393"/>
      <c r="I190" s="132"/>
      <c r="J190" s="354"/>
      <c r="K190" s="137" t="s">
        <v>948</v>
      </c>
      <c r="L190" s="187" t="s">
        <v>871</v>
      </c>
      <c r="M190" s="215">
        <v>44.991185857284954</v>
      </c>
      <c r="N190" s="215">
        <v>47.862963677962711</v>
      </c>
      <c r="O190" s="215">
        <v>46.404438968203735</v>
      </c>
      <c r="P190" s="215">
        <v>44.945914258444766</v>
      </c>
      <c r="Q190" s="215">
        <v>43.48738954868579</v>
      </c>
      <c r="R190" s="215">
        <v>42.028864838926808</v>
      </c>
      <c r="S190" s="215">
        <v>40.570340129167846</v>
      </c>
      <c r="T190" s="215">
        <v>39.11181541940887</v>
      </c>
      <c r="U190" s="215">
        <v>37.653290709649895</v>
      </c>
      <c r="V190" s="215">
        <v>36.194765999890919</v>
      </c>
      <c r="W190" s="215">
        <v>34.736241290131943</v>
      </c>
      <c r="X190" s="215">
        <v>33.277716580372974</v>
      </c>
      <c r="Y190" s="215">
        <v>31.819191870613999</v>
      </c>
      <c r="Z190" s="215">
        <v>30.360667160855023</v>
      </c>
      <c r="AA190" s="215">
        <v>28.902142451096026</v>
      </c>
      <c r="AB190" s="215">
        <v>28.444985707241152</v>
      </c>
      <c r="AC190" s="215">
        <v>27.987828963386281</v>
      </c>
      <c r="AD190" s="215">
        <v>27.530672219531411</v>
      </c>
      <c r="AE190" s="215">
        <v>27.07351547567654</v>
      </c>
      <c r="AF190" s="215">
        <v>26.616358731821666</v>
      </c>
      <c r="AG190" s="215">
        <v>26.159201987966803</v>
      </c>
      <c r="AH190" s="215">
        <v>25.702045244111932</v>
      </c>
      <c r="AI190" s="215">
        <v>25.244888500257058</v>
      </c>
      <c r="AJ190" s="215">
        <v>24.787731756402192</v>
      </c>
      <c r="AK190" s="215">
        <v>24.330575012547317</v>
      </c>
      <c r="AL190" s="215">
        <v>23.873418268692447</v>
      </c>
      <c r="AM190" s="215">
        <v>23.41626152483758</v>
      </c>
      <c r="AN190" s="215">
        <v>22.95910478098271</v>
      </c>
      <c r="AO190" s="215">
        <v>22.501948037127843</v>
      </c>
      <c r="AP190" s="215">
        <v>22.044791293272965</v>
      </c>
      <c r="AQ190" s="132"/>
      <c r="AR190" s="132"/>
      <c r="AS190" s="132"/>
      <c r="AT190" s="202"/>
      <c r="AU190" s="202"/>
      <c r="AV190" s="202"/>
      <c r="AW190" s="202"/>
      <c r="AZ190" s="202"/>
      <c r="BA190" s="132"/>
      <c r="BB190" s="132"/>
      <c r="BC190" s="132"/>
      <c r="BD190" s="132"/>
      <c r="BE190" s="132"/>
      <c r="BF190" s="132"/>
      <c r="BG190" s="132"/>
      <c r="BH190" s="132"/>
      <c r="BI190" s="132"/>
      <c r="BJ190" s="132"/>
      <c r="BK190" s="132"/>
      <c r="BL190" s="132"/>
      <c r="BM190" s="132"/>
      <c r="BN190" s="132"/>
      <c r="BO190" s="132"/>
      <c r="BP190" s="132"/>
      <c r="BQ190" s="132"/>
      <c r="BR190" s="132"/>
      <c r="BS190" s="132"/>
      <c r="BT190" s="132"/>
      <c r="BU190" s="132"/>
      <c r="BV190" s="132"/>
      <c r="BW190" s="132"/>
      <c r="BX190" s="132"/>
      <c r="BY190" s="132"/>
      <c r="BZ190" s="132"/>
      <c r="CA190" s="132"/>
      <c r="CB190" s="132"/>
      <c r="CC190" s="132"/>
      <c r="CD190" s="132"/>
      <c r="CE190" s="132"/>
      <c r="CF190" s="132"/>
      <c r="CG190" s="132"/>
      <c r="CH190" s="132"/>
      <c r="CI190" s="132"/>
      <c r="CJ190" s="132"/>
      <c r="CK190" s="132"/>
    </row>
    <row r="191" spans="1:89" s="202" customFormat="1" ht="14.25" customHeight="1" thickTop="1" thickBot="1" x14ac:dyDescent="0.35">
      <c r="A191" s="132"/>
      <c r="B191" s="132"/>
      <c r="C191" s="132"/>
      <c r="D191" s="132"/>
      <c r="E191" s="132"/>
      <c r="F191" s="132"/>
      <c r="G191" s="140"/>
      <c r="H191" s="393"/>
      <c r="I191" s="132"/>
      <c r="J191" s="354"/>
      <c r="K191" s="198" t="s">
        <v>948</v>
      </c>
      <c r="L191" s="198" t="s">
        <v>872</v>
      </c>
      <c r="M191" s="216">
        <v>44.991185857284954</v>
      </c>
      <c r="N191" s="216">
        <v>47.862963677962711</v>
      </c>
      <c r="O191" s="216">
        <v>47.134309399527268</v>
      </c>
      <c r="P191" s="216">
        <v>46.405655121091819</v>
      </c>
      <c r="Q191" s="216">
        <v>45.677000842656383</v>
      </c>
      <c r="R191" s="216">
        <v>44.948346564220941</v>
      </c>
      <c r="S191" s="216">
        <v>44.219692285785499</v>
      </c>
      <c r="T191" s="216">
        <v>43.491038007350056</v>
      </c>
      <c r="U191" s="216">
        <v>42.762383728914614</v>
      </c>
      <c r="V191" s="216">
        <v>42.033729450479171</v>
      </c>
      <c r="W191" s="216">
        <v>41.305075172043729</v>
      </c>
      <c r="X191" s="216">
        <v>40.57642089360828</v>
      </c>
      <c r="Y191" s="216">
        <v>39.847766615172837</v>
      </c>
      <c r="Z191" s="216">
        <v>39.119112336737395</v>
      </c>
      <c r="AA191" s="216">
        <v>38.390458058301924</v>
      </c>
      <c r="AB191" s="216">
        <v>37.757903684488205</v>
      </c>
      <c r="AC191" s="216">
        <v>37.12534931067448</v>
      </c>
      <c r="AD191" s="216">
        <v>36.492794936860754</v>
      </c>
      <c r="AE191" s="216">
        <v>35.860240563047029</v>
      </c>
      <c r="AF191" s="216">
        <v>35.227686189233303</v>
      </c>
      <c r="AG191" s="216">
        <v>34.595131815419577</v>
      </c>
      <c r="AH191" s="216">
        <v>33.962577441605845</v>
      </c>
      <c r="AI191" s="216">
        <v>33.330023067792126</v>
      </c>
      <c r="AJ191" s="216">
        <v>32.697468693978394</v>
      </c>
      <c r="AK191" s="216">
        <v>32.064914320164668</v>
      </c>
      <c r="AL191" s="216">
        <v>31.432359946350942</v>
      </c>
      <c r="AM191" s="216">
        <v>30.79980557253722</v>
      </c>
      <c r="AN191" s="216">
        <v>30.167251198723488</v>
      </c>
      <c r="AO191" s="216">
        <v>29.534696824909762</v>
      </c>
      <c r="AP191" s="216">
        <v>28.902142451096026</v>
      </c>
      <c r="AQ191" s="132"/>
      <c r="AR191" s="132"/>
      <c r="AS191" s="132"/>
      <c r="AT191" s="132"/>
      <c r="AU191" s="132"/>
      <c r="AV191" s="132"/>
      <c r="AW191" s="132"/>
      <c r="AZ191" s="132"/>
      <c r="BA191" s="132"/>
      <c r="BB191" s="132"/>
      <c r="BC191" s="132"/>
      <c r="BD191" s="132"/>
      <c r="BE191" s="201"/>
      <c r="BF191" s="201"/>
      <c r="BG191" s="201"/>
      <c r="BH191" s="132"/>
      <c r="BI191" s="132"/>
      <c r="BJ191" s="132"/>
      <c r="BK191" s="132"/>
      <c r="BL191" s="132"/>
      <c r="BM191" s="132"/>
      <c r="BN191" s="132"/>
      <c r="BO191" s="132"/>
      <c r="BP191" s="132"/>
      <c r="BQ191" s="132"/>
      <c r="BR191" s="132"/>
      <c r="BS191" s="132"/>
      <c r="BT191" s="132"/>
      <c r="BU191" s="132"/>
      <c r="BV191" s="132"/>
      <c r="BW191" s="132"/>
      <c r="BX191" s="132"/>
      <c r="BY191" s="132"/>
      <c r="BZ191" s="132"/>
      <c r="CA191" s="132"/>
      <c r="CB191" s="132"/>
      <c r="CC191" s="132"/>
      <c r="CD191" s="132"/>
      <c r="CE191" s="132"/>
      <c r="CF191" s="132"/>
      <c r="CG191" s="132"/>
      <c r="CH191" s="132"/>
      <c r="CI191" s="132"/>
      <c r="CJ191" s="132"/>
      <c r="CK191" s="132"/>
    </row>
    <row r="192" spans="1:89" ht="13.5" customHeight="1" thickTop="1" thickBot="1" x14ac:dyDescent="0.35">
      <c r="G192" s="140"/>
      <c r="H192" s="393"/>
      <c r="J192" s="354"/>
      <c r="K192" s="196" t="s">
        <v>949</v>
      </c>
      <c r="L192" s="196" t="s">
        <v>870</v>
      </c>
      <c r="M192" s="217">
        <v>44.991185857284954</v>
      </c>
      <c r="N192" s="217">
        <v>47.862963677962711</v>
      </c>
      <c r="O192" s="217">
        <v>45.876950417601961</v>
      </c>
      <c r="P192" s="217">
        <v>43.890937157241211</v>
      </c>
      <c r="Q192" s="217">
        <v>41.904923896880462</v>
      </c>
      <c r="R192" s="217">
        <v>39.918910636519712</v>
      </c>
      <c r="S192" s="217">
        <v>37.932897376158962</v>
      </c>
      <c r="T192" s="217">
        <v>35.94688411579822</v>
      </c>
      <c r="U192" s="217">
        <v>33.96087085543747</v>
      </c>
      <c r="V192" s="217">
        <v>31.97485759507672</v>
      </c>
      <c r="W192" s="217">
        <v>29.988844334715974</v>
      </c>
      <c r="X192" s="217">
        <v>28.002831074355225</v>
      </c>
      <c r="Y192" s="217">
        <v>26.016817813994475</v>
      </c>
      <c r="Z192" s="217">
        <v>24.030804553633725</v>
      </c>
      <c r="AA192" s="217">
        <v>22.044791293272965</v>
      </c>
      <c r="AB192" s="217">
        <v>21.785835749039556</v>
      </c>
      <c r="AC192" s="217">
        <v>21.526880204806144</v>
      </c>
      <c r="AD192" s="217">
        <v>21.267924660572735</v>
      </c>
      <c r="AE192" s="217">
        <v>21.008969116339326</v>
      </c>
      <c r="AF192" s="217">
        <v>20.750013572105914</v>
      </c>
      <c r="AG192" s="217">
        <v>20.491058027872505</v>
      </c>
      <c r="AH192" s="217">
        <v>20.232102483639096</v>
      </c>
      <c r="AI192" s="217">
        <v>19.97314693940568</v>
      </c>
      <c r="AJ192" s="217">
        <v>19.714191395172271</v>
      </c>
      <c r="AK192" s="217">
        <v>19.455235850938859</v>
      </c>
      <c r="AL192" s="217">
        <v>19.19628030670545</v>
      </c>
      <c r="AM192" s="217">
        <v>18.937324762472041</v>
      </c>
      <c r="AN192" s="217">
        <v>18.678369218238629</v>
      </c>
      <c r="AO192" s="217">
        <v>18.41941367400522</v>
      </c>
      <c r="AP192" s="217">
        <v>18.160458129771794</v>
      </c>
      <c r="AT192" s="201"/>
      <c r="AU192" s="201"/>
      <c r="AV192" s="201"/>
      <c r="AW192" s="201"/>
      <c r="AZ192" s="201"/>
    </row>
    <row r="193" spans="1:89" s="201" customFormat="1" ht="14.25" customHeight="1" thickTop="1" thickBot="1" x14ac:dyDescent="0.35">
      <c r="A193" s="132"/>
      <c r="B193" s="132"/>
      <c r="C193" s="132"/>
      <c r="D193" s="132"/>
      <c r="E193" s="132"/>
      <c r="F193" s="132"/>
      <c r="G193" s="140"/>
      <c r="H193" s="393"/>
      <c r="I193" s="132"/>
      <c r="J193" s="354"/>
      <c r="K193" s="137" t="s">
        <v>949</v>
      </c>
      <c r="L193" s="187" t="s">
        <v>871</v>
      </c>
      <c r="M193" s="215">
        <v>44.991185857284954</v>
      </c>
      <c r="N193" s="215">
        <v>47.862963677962711</v>
      </c>
      <c r="O193" s="215">
        <v>46.404438968203735</v>
      </c>
      <c r="P193" s="215">
        <v>44.945914258444766</v>
      </c>
      <c r="Q193" s="215">
        <v>43.48738954868579</v>
      </c>
      <c r="R193" s="215">
        <v>42.028864838926808</v>
      </c>
      <c r="S193" s="215">
        <v>40.570340129167846</v>
      </c>
      <c r="T193" s="215">
        <v>39.11181541940887</v>
      </c>
      <c r="U193" s="215">
        <v>37.653290709649895</v>
      </c>
      <c r="V193" s="215">
        <v>36.194765999890919</v>
      </c>
      <c r="W193" s="215">
        <v>34.736241290131943</v>
      </c>
      <c r="X193" s="215">
        <v>33.277716580372974</v>
      </c>
      <c r="Y193" s="215">
        <v>31.819191870613999</v>
      </c>
      <c r="Z193" s="215">
        <v>30.360667160855023</v>
      </c>
      <c r="AA193" s="215">
        <v>28.902142451096026</v>
      </c>
      <c r="AB193" s="215">
        <v>28.444985707241152</v>
      </c>
      <c r="AC193" s="215">
        <v>27.987828963386281</v>
      </c>
      <c r="AD193" s="215">
        <v>27.530672219531411</v>
      </c>
      <c r="AE193" s="215">
        <v>27.07351547567654</v>
      </c>
      <c r="AF193" s="215">
        <v>26.616358731821666</v>
      </c>
      <c r="AG193" s="215">
        <v>26.159201987966803</v>
      </c>
      <c r="AH193" s="215">
        <v>25.702045244111932</v>
      </c>
      <c r="AI193" s="215">
        <v>25.244888500257058</v>
      </c>
      <c r="AJ193" s="215">
        <v>24.787731756402192</v>
      </c>
      <c r="AK193" s="215">
        <v>24.330575012547317</v>
      </c>
      <c r="AL193" s="215">
        <v>23.873418268692447</v>
      </c>
      <c r="AM193" s="215">
        <v>23.41626152483758</v>
      </c>
      <c r="AN193" s="215">
        <v>22.95910478098271</v>
      </c>
      <c r="AO193" s="215">
        <v>22.501948037127843</v>
      </c>
      <c r="AP193" s="215">
        <v>22.044791293272965</v>
      </c>
      <c r="AQ193" s="132"/>
      <c r="AR193" s="132"/>
      <c r="AS193" s="132"/>
      <c r="AT193" s="202"/>
      <c r="AU193" s="202"/>
      <c r="AV193" s="202"/>
      <c r="AW193" s="202"/>
      <c r="AZ193" s="202"/>
      <c r="BA193" s="132"/>
      <c r="BB193" s="132"/>
      <c r="BC193" s="132"/>
      <c r="BD193" s="132"/>
      <c r="BE193" s="132"/>
      <c r="BF193" s="132"/>
      <c r="BG193" s="132"/>
      <c r="BH193" s="132"/>
      <c r="BI193" s="132"/>
      <c r="BJ193" s="132"/>
      <c r="BK193" s="132"/>
      <c r="BL193" s="132"/>
      <c r="BM193" s="132"/>
      <c r="BN193" s="132"/>
      <c r="BO193" s="132"/>
      <c r="BP193" s="132"/>
      <c r="BQ193" s="132"/>
      <c r="BR193" s="132"/>
      <c r="BS193" s="132"/>
      <c r="BT193" s="132"/>
      <c r="BU193" s="132"/>
      <c r="BV193" s="132"/>
      <c r="BW193" s="132"/>
      <c r="BX193" s="132"/>
      <c r="BY193" s="132"/>
      <c r="BZ193" s="132"/>
      <c r="CA193" s="132"/>
      <c r="CB193" s="132"/>
      <c r="CC193" s="132"/>
      <c r="CD193" s="132"/>
      <c r="CE193" s="132"/>
      <c r="CF193" s="132"/>
      <c r="CG193" s="132"/>
      <c r="CH193" s="132"/>
      <c r="CI193" s="132"/>
      <c r="CJ193" s="132"/>
      <c r="CK193" s="132"/>
    </row>
    <row r="194" spans="1:89" s="202" customFormat="1" ht="14.25" customHeight="1" thickTop="1" thickBot="1" x14ac:dyDescent="0.35">
      <c r="A194" s="132"/>
      <c r="B194" s="132"/>
      <c r="C194" s="132"/>
      <c r="D194" s="132"/>
      <c r="E194" s="132"/>
      <c r="F194" s="132"/>
      <c r="G194" s="140"/>
      <c r="H194" s="393"/>
      <c r="I194" s="132"/>
      <c r="J194" s="354"/>
      <c r="K194" s="198" t="s">
        <v>949</v>
      </c>
      <c r="L194" s="198" t="s">
        <v>872</v>
      </c>
      <c r="M194" s="216">
        <v>44.991185857284954</v>
      </c>
      <c r="N194" s="216">
        <v>47.862963677962711</v>
      </c>
      <c r="O194" s="216">
        <v>47.134309399527268</v>
      </c>
      <c r="P194" s="216">
        <v>46.405655121091819</v>
      </c>
      <c r="Q194" s="216">
        <v>45.677000842656383</v>
      </c>
      <c r="R194" s="216">
        <v>44.948346564220941</v>
      </c>
      <c r="S194" s="216">
        <v>44.219692285785499</v>
      </c>
      <c r="T194" s="216">
        <v>43.491038007350056</v>
      </c>
      <c r="U194" s="216">
        <v>42.762383728914614</v>
      </c>
      <c r="V194" s="216">
        <v>42.033729450479171</v>
      </c>
      <c r="W194" s="216">
        <v>41.305075172043729</v>
      </c>
      <c r="X194" s="216">
        <v>40.57642089360828</v>
      </c>
      <c r="Y194" s="216">
        <v>39.847766615172837</v>
      </c>
      <c r="Z194" s="216">
        <v>39.119112336737395</v>
      </c>
      <c r="AA194" s="216">
        <v>38.390458058301924</v>
      </c>
      <c r="AB194" s="216">
        <v>37.757903684488205</v>
      </c>
      <c r="AC194" s="216">
        <v>37.12534931067448</v>
      </c>
      <c r="AD194" s="216">
        <v>36.492794936860754</v>
      </c>
      <c r="AE194" s="216">
        <v>35.860240563047029</v>
      </c>
      <c r="AF194" s="216">
        <v>35.227686189233303</v>
      </c>
      <c r="AG194" s="216">
        <v>34.595131815419577</v>
      </c>
      <c r="AH194" s="216">
        <v>33.962577441605845</v>
      </c>
      <c r="AI194" s="216">
        <v>33.330023067792126</v>
      </c>
      <c r="AJ194" s="216">
        <v>32.697468693978394</v>
      </c>
      <c r="AK194" s="216">
        <v>32.064914320164668</v>
      </c>
      <c r="AL194" s="216">
        <v>31.432359946350942</v>
      </c>
      <c r="AM194" s="216">
        <v>30.79980557253722</v>
      </c>
      <c r="AN194" s="216">
        <v>30.167251198723488</v>
      </c>
      <c r="AO194" s="216">
        <v>29.534696824909762</v>
      </c>
      <c r="AP194" s="216">
        <v>28.902142451096026</v>
      </c>
      <c r="AQ194" s="132"/>
      <c r="AR194" s="132"/>
      <c r="AS194" s="132"/>
      <c r="AT194" s="132"/>
      <c r="AU194" s="132"/>
      <c r="AV194" s="132"/>
      <c r="AW194" s="132"/>
      <c r="AZ194" s="132"/>
      <c r="BA194" s="132"/>
      <c r="BB194" s="132"/>
      <c r="BC194" s="132"/>
      <c r="BD194" s="132"/>
      <c r="BE194" s="201"/>
      <c r="BF194" s="201"/>
      <c r="BG194" s="201"/>
      <c r="BH194" s="132"/>
      <c r="BI194" s="132"/>
      <c r="BJ194" s="132"/>
      <c r="BK194" s="132"/>
      <c r="BL194" s="132"/>
      <c r="BM194" s="132"/>
      <c r="BN194" s="132"/>
      <c r="BO194" s="132"/>
      <c r="BP194" s="132"/>
      <c r="BQ194" s="132"/>
      <c r="BR194" s="132"/>
      <c r="BS194" s="132"/>
      <c r="BT194" s="132"/>
      <c r="BU194" s="132"/>
      <c r="BV194" s="132"/>
      <c r="BW194" s="132"/>
      <c r="BX194" s="132"/>
      <c r="BY194" s="132"/>
      <c r="BZ194" s="132"/>
      <c r="CA194" s="132"/>
      <c r="CB194" s="132"/>
      <c r="CC194" s="132"/>
      <c r="CD194" s="132"/>
      <c r="CE194" s="132"/>
      <c r="CF194" s="132"/>
      <c r="CG194" s="132"/>
      <c r="CH194" s="132"/>
      <c r="CI194" s="132"/>
      <c r="CJ194" s="132"/>
      <c r="CK194" s="132"/>
    </row>
    <row r="195" spans="1:89" ht="14.25" customHeight="1" thickTop="1" x14ac:dyDescent="0.3">
      <c r="G195" s="140"/>
      <c r="H195" s="393"/>
      <c r="J195" s="354"/>
      <c r="K195" s="196" t="s">
        <v>950</v>
      </c>
      <c r="L195" s="196" t="s">
        <v>870</v>
      </c>
      <c r="M195" s="214">
        <v>44.991185857284954</v>
      </c>
      <c r="N195" s="214">
        <v>47.862963677962711</v>
      </c>
      <c r="O195" s="214">
        <v>45.876950417601961</v>
      </c>
      <c r="P195" s="214">
        <v>43.890937157241211</v>
      </c>
      <c r="Q195" s="214">
        <v>41.904923896880462</v>
      </c>
      <c r="R195" s="214">
        <v>39.918910636519712</v>
      </c>
      <c r="S195" s="214">
        <v>37.932897376158962</v>
      </c>
      <c r="T195" s="214">
        <v>35.94688411579822</v>
      </c>
      <c r="U195" s="214">
        <v>33.96087085543747</v>
      </c>
      <c r="V195" s="214">
        <v>31.97485759507672</v>
      </c>
      <c r="W195" s="214">
        <v>29.988844334715974</v>
      </c>
      <c r="X195" s="214">
        <v>28.002831074355225</v>
      </c>
      <c r="Y195" s="214">
        <v>26.016817813994475</v>
      </c>
      <c r="Z195" s="214">
        <v>24.030804553633725</v>
      </c>
      <c r="AA195" s="214">
        <v>22.044791293272965</v>
      </c>
      <c r="AB195" s="214">
        <v>21.785835749039556</v>
      </c>
      <c r="AC195" s="214">
        <v>21.526880204806144</v>
      </c>
      <c r="AD195" s="214">
        <v>21.267924660572735</v>
      </c>
      <c r="AE195" s="214">
        <v>21.008969116339326</v>
      </c>
      <c r="AF195" s="214">
        <v>20.750013572105914</v>
      </c>
      <c r="AG195" s="214">
        <v>20.491058027872505</v>
      </c>
      <c r="AH195" s="214">
        <v>20.232102483639096</v>
      </c>
      <c r="AI195" s="214">
        <v>19.97314693940568</v>
      </c>
      <c r="AJ195" s="214">
        <v>19.714191395172271</v>
      </c>
      <c r="AK195" s="214">
        <v>19.455235850938859</v>
      </c>
      <c r="AL195" s="214">
        <v>19.19628030670545</v>
      </c>
      <c r="AM195" s="214">
        <v>18.937324762472041</v>
      </c>
      <c r="AN195" s="214">
        <v>18.678369218238629</v>
      </c>
      <c r="AO195" s="214">
        <v>18.41941367400522</v>
      </c>
      <c r="AP195" s="214">
        <v>18.160458129771794</v>
      </c>
    </row>
    <row r="196" spans="1:89" ht="14.25" customHeight="1" x14ac:dyDescent="0.3">
      <c r="G196" s="140"/>
      <c r="H196" s="393"/>
      <c r="J196" s="354"/>
      <c r="K196" s="137" t="s">
        <v>950</v>
      </c>
      <c r="L196" s="187" t="s">
        <v>871</v>
      </c>
      <c r="M196" s="215">
        <v>44.991185857284954</v>
      </c>
      <c r="N196" s="215">
        <v>47.862963677962711</v>
      </c>
      <c r="O196" s="215">
        <v>46.404438968203735</v>
      </c>
      <c r="P196" s="215">
        <v>44.945914258444766</v>
      </c>
      <c r="Q196" s="215">
        <v>43.48738954868579</v>
      </c>
      <c r="R196" s="215">
        <v>42.028864838926808</v>
      </c>
      <c r="S196" s="215">
        <v>40.570340129167846</v>
      </c>
      <c r="T196" s="215">
        <v>39.11181541940887</v>
      </c>
      <c r="U196" s="215">
        <v>37.653290709649895</v>
      </c>
      <c r="V196" s="215">
        <v>36.194765999890919</v>
      </c>
      <c r="W196" s="215">
        <v>34.736241290131943</v>
      </c>
      <c r="X196" s="215">
        <v>33.277716580372974</v>
      </c>
      <c r="Y196" s="215">
        <v>31.819191870613999</v>
      </c>
      <c r="Z196" s="215">
        <v>30.360667160855023</v>
      </c>
      <c r="AA196" s="215">
        <v>28.902142451096026</v>
      </c>
      <c r="AB196" s="215">
        <v>28.444985707241152</v>
      </c>
      <c r="AC196" s="215">
        <v>27.987828963386281</v>
      </c>
      <c r="AD196" s="215">
        <v>27.530672219531411</v>
      </c>
      <c r="AE196" s="215">
        <v>27.07351547567654</v>
      </c>
      <c r="AF196" s="215">
        <v>26.616358731821666</v>
      </c>
      <c r="AG196" s="215">
        <v>26.159201987966803</v>
      </c>
      <c r="AH196" s="215">
        <v>25.702045244111932</v>
      </c>
      <c r="AI196" s="215">
        <v>25.244888500257058</v>
      </c>
      <c r="AJ196" s="215">
        <v>24.787731756402192</v>
      </c>
      <c r="AK196" s="215">
        <v>24.330575012547317</v>
      </c>
      <c r="AL196" s="215">
        <v>23.873418268692447</v>
      </c>
      <c r="AM196" s="215">
        <v>23.41626152483758</v>
      </c>
      <c r="AN196" s="215">
        <v>22.95910478098271</v>
      </c>
      <c r="AO196" s="215">
        <v>22.501948037127843</v>
      </c>
      <c r="AP196" s="215">
        <v>22.044791293272965</v>
      </c>
    </row>
    <row r="197" spans="1:89" ht="14.25" customHeight="1" thickBot="1" x14ac:dyDescent="0.35">
      <c r="G197" s="140"/>
      <c r="H197" s="393"/>
      <c r="J197" s="354"/>
      <c r="K197" s="198" t="s">
        <v>950</v>
      </c>
      <c r="L197" s="198" t="s">
        <v>872</v>
      </c>
      <c r="M197" s="216">
        <v>44.991185857284954</v>
      </c>
      <c r="N197" s="216">
        <v>47.862963677962711</v>
      </c>
      <c r="O197" s="216">
        <v>47.134309399527268</v>
      </c>
      <c r="P197" s="216">
        <v>46.405655121091819</v>
      </c>
      <c r="Q197" s="216">
        <v>45.677000842656383</v>
      </c>
      <c r="R197" s="216">
        <v>44.948346564220941</v>
      </c>
      <c r="S197" s="216">
        <v>44.219692285785499</v>
      </c>
      <c r="T197" s="216">
        <v>43.491038007350056</v>
      </c>
      <c r="U197" s="216">
        <v>42.762383728914614</v>
      </c>
      <c r="V197" s="216">
        <v>42.033729450479171</v>
      </c>
      <c r="W197" s="216">
        <v>41.305075172043729</v>
      </c>
      <c r="X197" s="216">
        <v>40.57642089360828</v>
      </c>
      <c r="Y197" s="216">
        <v>39.847766615172837</v>
      </c>
      <c r="Z197" s="216">
        <v>39.119112336737395</v>
      </c>
      <c r="AA197" s="216">
        <v>38.390458058301924</v>
      </c>
      <c r="AB197" s="216">
        <v>37.757903684488205</v>
      </c>
      <c r="AC197" s="216">
        <v>37.12534931067448</v>
      </c>
      <c r="AD197" s="216">
        <v>36.492794936860754</v>
      </c>
      <c r="AE197" s="216">
        <v>35.860240563047029</v>
      </c>
      <c r="AF197" s="216">
        <v>35.227686189233303</v>
      </c>
      <c r="AG197" s="216">
        <v>34.595131815419577</v>
      </c>
      <c r="AH197" s="216">
        <v>33.962577441605845</v>
      </c>
      <c r="AI197" s="216">
        <v>33.330023067792126</v>
      </c>
      <c r="AJ197" s="216">
        <v>32.697468693978394</v>
      </c>
      <c r="AK197" s="216">
        <v>32.064914320164668</v>
      </c>
      <c r="AL197" s="216">
        <v>31.432359946350942</v>
      </c>
      <c r="AM197" s="216">
        <v>30.79980557253722</v>
      </c>
      <c r="AN197" s="216">
        <v>30.167251198723488</v>
      </c>
      <c r="AO197" s="216">
        <v>29.534696824909762</v>
      </c>
      <c r="AP197" s="216">
        <v>28.902142451096026</v>
      </c>
    </row>
    <row r="198" spans="1:89" ht="14.25" customHeight="1" thickTop="1" x14ac:dyDescent="0.3">
      <c r="G198" s="140"/>
      <c r="H198" s="393"/>
      <c r="J198" s="354"/>
      <c r="K198" s="196" t="s">
        <v>951</v>
      </c>
      <c r="L198" s="196" t="s">
        <v>870</v>
      </c>
      <c r="M198" s="217">
        <v>44.991185857284954</v>
      </c>
      <c r="N198" s="217">
        <v>47.862963677962711</v>
      </c>
      <c r="O198" s="217">
        <v>45.876950417601961</v>
      </c>
      <c r="P198" s="217">
        <v>43.890937157241211</v>
      </c>
      <c r="Q198" s="217">
        <v>41.904923896880462</v>
      </c>
      <c r="R198" s="217">
        <v>39.918910636519712</v>
      </c>
      <c r="S198" s="217">
        <v>37.932897376158962</v>
      </c>
      <c r="T198" s="217">
        <v>35.94688411579822</v>
      </c>
      <c r="U198" s="217">
        <v>33.96087085543747</v>
      </c>
      <c r="V198" s="217">
        <v>31.97485759507672</v>
      </c>
      <c r="W198" s="217">
        <v>29.988844334715974</v>
      </c>
      <c r="X198" s="217">
        <v>28.002831074355225</v>
      </c>
      <c r="Y198" s="217">
        <v>26.016817813994475</v>
      </c>
      <c r="Z198" s="217">
        <v>24.030804553633725</v>
      </c>
      <c r="AA198" s="217">
        <v>22.044791293272965</v>
      </c>
      <c r="AB198" s="217">
        <v>21.785835749039556</v>
      </c>
      <c r="AC198" s="217">
        <v>21.526880204806144</v>
      </c>
      <c r="AD198" s="217">
        <v>21.267924660572735</v>
      </c>
      <c r="AE198" s="217">
        <v>21.008969116339326</v>
      </c>
      <c r="AF198" s="217">
        <v>20.750013572105914</v>
      </c>
      <c r="AG198" s="217">
        <v>20.491058027872505</v>
      </c>
      <c r="AH198" s="217">
        <v>20.232102483639096</v>
      </c>
      <c r="AI198" s="217">
        <v>19.97314693940568</v>
      </c>
      <c r="AJ198" s="217">
        <v>19.714191395172271</v>
      </c>
      <c r="AK198" s="217">
        <v>19.455235850938859</v>
      </c>
      <c r="AL198" s="217">
        <v>19.19628030670545</v>
      </c>
      <c r="AM198" s="217">
        <v>18.937324762472041</v>
      </c>
      <c r="AN198" s="217">
        <v>18.678369218238629</v>
      </c>
      <c r="AO198" s="217">
        <v>18.41941367400522</v>
      </c>
      <c r="AP198" s="217">
        <v>18.160458129771794</v>
      </c>
      <c r="BA198" s="202"/>
      <c r="BB198" s="202"/>
      <c r="BC198" s="202"/>
      <c r="BD198" s="202"/>
      <c r="BH198" s="202"/>
      <c r="BI198" s="202"/>
      <c r="BJ198" s="202"/>
      <c r="BK198" s="202"/>
      <c r="BL198" s="202"/>
      <c r="BM198" s="202"/>
      <c r="BN198" s="202"/>
      <c r="BO198" s="202"/>
      <c r="BP198" s="202"/>
      <c r="BQ198" s="202"/>
      <c r="BR198" s="202"/>
      <c r="BS198" s="202"/>
      <c r="BT198" s="202"/>
      <c r="BU198" s="202"/>
      <c r="BV198" s="202"/>
      <c r="BW198" s="202"/>
    </row>
    <row r="199" spans="1:89" ht="14.25" customHeight="1" x14ac:dyDescent="0.3">
      <c r="G199" s="140"/>
      <c r="H199" s="393"/>
      <c r="J199" s="354"/>
      <c r="K199" s="137" t="s">
        <v>951</v>
      </c>
      <c r="L199" s="187" t="s">
        <v>871</v>
      </c>
      <c r="M199" s="215">
        <v>44.991185857284954</v>
      </c>
      <c r="N199" s="215">
        <v>47.862963677962711</v>
      </c>
      <c r="O199" s="215">
        <v>46.404438968203735</v>
      </c>
      <c r="P199" s="215">
        <v>44.945914258444766</v>
      </c>
      <c r="Q199" s="215">
        <v>43.48738954868579</v>
      </c>
      <c r="R199" s="215">
        <v>42.028864838926808</v>
      </c>
      <c r="S199" s="215">
        <v>40.570340129167846</v>
      </c>
      <c r="T199" s="215">
        <v>39.11181541940887</v>
      </c>
      <c r="U199" s="215">
        <v>37.653290709649895</v>
      </c>
      <c r="V199" s="215">
        <v>36.194765999890919</v>
      </c>
      <c r="W199" s="215">
        <v>34.736241290131943</v>
      </c>
      <c r="X199" s="215">
        <v>33.277716580372974</v>
      </c>
      <c r="Y199" s="215">
        <v>31.819191870613999</v>
      </c>
      <c r="Z199" s="215">
        <v>30.360667160855023</v>
      </c>
      <c r="AA199" s="215">
        <v>28.902142451096026</v>
      </c>
      <c r="AB199" s="215">
        <v>28.444985707241152</v>
      </c>
      <c r="AC199" s="215">
        <v>27.987828963386281</v>
      </c>
      <c r="AD199" s="215">
        <v>27.530672219531411</v>
      </c>
      <c r="AE199" s="215">
        <v>27.07351547567654</v>
      </c>
      <c r="AF199" s="215">
        <v>26.616358731821666</v>
      </c>
      <c r="AG199" s="215">
        <v>26.159201987966803</v>
      </c>
      <c r="AH199" s="215">
        <v>25.702045244111932</v>
      </c>
      <c r="AI199" s="215">
        <v>25.244888500257058</v>
      </c>
      <c r="AJ199" s="215">
        <v>24.787731756402192</v>
      </c>
      <c r="AK199" s="215">
        <v>24.330575012547317</v>
      </c>
      <c r="AL199" s="215">
        <v>23.873418268692447</v>
      </c>
      <c r="AM199" s="215">
        <v>23.41626152483758</v>
      </c>
      <c r="AN199" s="215">
        <v>22.95910478098271</v>
      </c>
      <c r="AO199" s="215">
        <v>22.501948037127843</v>
      </c>
      <c r="AP199" s="215">
        <v>22.044791293272965</v>
      </c>
    </row>
    <row r="200" spans="1:89" ht="14.25" customHeight="1" thickBot="1" x14ac:dyDescent="0.35">
      <c r="G200" s="140"/>
      <c r="H200" s="393"/>
      <c r="J200" s="354"/>
      <c r="K200" s="198" t="s">
        <v>951</v>
      </c>
      <c r="L200" s="198" t="s">
        <v>872</v>
      </c>
      <c r="M200" s="216">
        <v>44.991185857284954</v>
      </c>
      <c r="N200" s="216">
        <v>47.862963677962711</v>
      </c>
      <c r="O200" s="216">
        <v>47.134309399527268</v>
      </c>
      <c r="P200" s="216">
        <v>46.405655121091819</v>
      </c>
      <c r="Q200" s="216">
        <v>45.677000842656383</v>
      </c>
      <c r="R200" s="216">
        <v>44.948346564220941</v>
      </c>
      <c r="S200" s="216">
        <v>44.219692285785499</v>
      </c>
      <c r="T200" s="216">
        <v>43.491038007350056</v>
      </c>
      <c r="U200" s="216">
        <v>42.762383728914614</v>
      </c>
      <c r="V200" s="216">
        <v>42.033729450479171</v>
      </c>
      <c r="W200" s="216">
        <v>41.305075172043729</v>
      </c>
      <c r="X200" s="216">
        <v>40.57642089360828</v>
      </c>
      <c r="Y200" s="216">
        <v>39.847766615172837</v>
      </c>
      <c r="Z200" s="216">
        <v>39.119112336737395</v>
      </c>
      <c r="AA200" s="216">
        <v>38.390458058301924</v>
      </c>
      <c r="AB200" s="216">
        <v>37.757903684488205</v>
      </c>
      <c r="AC200" s="216">
        <v>37.12534931067448</v>
      </c>
      <c r="AD200" s="216">
        <v>36.492794936860754</v>
      </c>
      <c r="AE200" s="216">
        <v>35.860240563047029</v>
      </c>
      <c r="AF200" s="216">
        <v>35.227686189233303</v>
      </c>
      <c r="AG200" s="216">
        <v>34.595131815419577</v>
      </c>
      <c r="AH200" s="216">
        <v>33.962577441605845</v>
      </c>
      <c r="AI200" s="216">
        <v>33.330023067792126</v>
      </c>
      <c r="AJ200" s="216">
        <v>32.697468693978394</v>
      </c>
      <c r="AK200" s="216">
        <v>32.064914320164668</v>
      </c>
      <c r="AL200" s="216">
        <v>31.432359946350942</v>
      </c>
      <c r="AM200" s="216">
        <v>30.79980557253722</v>
      </c>
      <c r="AN200" s="216">
        <v>30.167251198723488</v>
      </c>
      <c r="AO200" s="216">
        <v>29.534696824909762</v>
      </c>
      <c r="AP200" s="216">
        <v>28.902142451096026</v>
      </c>
    </row>
    <row r="201" spans="1:89" ht="14.25" customHeight="1" thickTop="1" thickBot="1" x14ac:dyDescent="0.35">
      <c r="G201" s="140"/>
      <c r="H201" s="393"/>
      <c r="J201" s="354"/>
      <c r="K201" s="196" t="s">
        <v>952</v>
      </c>
      <c r="L201" s="196" t="s">
        <v>870</v>
      </c>
      <c r="M201" s="214">
        <v>44.991185857284954</v>
      </c>
      <c r="N201" s="214">
        <v>47.862963677962711</v>
      </c>
      <c r="O201" s="214">
        <v>45.876950417601961</v>
      </c>
      <c r="P201" s="214">
        <v>43.890937157241211</v>
      </c>
      <c r="Q201" s="214">
        <v>41.904923896880462</v>
      </c>
      <c r="R201" s="214">
        <v>39.918910636519712</v>
      </c>
      <c r="S201" s="214">
        <v>37.932897376158962</v>
      </c>
      <c r="T201" s="214">
        <v>35.94688411579822</v>
      </c>
      <c r="U201" s="214">
        <v>33.96087085543747</v>
      </c>
      <c r="V201" s="214">
        <v>31.97485759507672</v>
      </c>
      <c r="W201" s="214">
        <v>29.988844334715974</v>
      </c>
      <c r="X201" s="214">
        <v>28.002831074355225</v>
      </c>
      <c r="Y201" s="214">
        <v>26.016817813994475</v>
      </c>
      <c r="Z201" s="214">
        <v>24.030804553633725</v>
      </c>
      <c r="AA201" s="214">
        <v>22.044791293272965</v>
      </c>
      <c r="AB201" s="214">
        <v>21.785835749039556</v>
      </c>
      <c r="AC201" s="214">
        <v>21.526880204806144</v>
      </c>
      <c r="AD201" s="214">
        <v>21.267924660572735</v>
      </c>
      <c r="AE201" s="214">
        <v>21.008969116339326</v>
      </c>
      <c r="AF201" s="214">
        <v>20.750013572105914</v>
      </c>
      <c r="AG201" s="214">
        <v>20.491058027872505</v>
      </c>
      <c r="AH201" s="214">
        <v>20.232102483639096</v>
      </c>
      <c r="AI201" s="214">
        <v>19.97314693940568</v>
      </c>
      <c r="AJ201" s="214">
        <v>19.714191395172271</v>
      </c>
      <c r="AK201" s="214">
        <v>19.455235850938859</v>
      </c>
      <c r="AL201" s="214">
        <v>19.19628030670545</v>
      </c>
      <c r="AM201" s="214">
        <v>18.937324762472041</v>
      </c>
      <c r="AN201" s="214">
        <v>18.678369218238629</v>
      </c>
      <c r="AO201" s="214">
        <v>18.41941367400522</v>
      </c>
      <c r="AP201" s="214">
        <v>18.160458129771794</v>
      </c>
      <c r="BX201" s="201"/>
      <c r="BY201" s="201"/>
      <c r="BZ201" s="201"/>
      <c r="CA201" s="201"/>
      <c r="CB201" s="201"/>
      <c r="CC201" s="201"/>
      <c r="CD201" s="201"/>
      <c r="CE201" s="201"/>
      <c r="CF201" s="201"/>
      <c r="CG201" s="201"/>
      <c r="CH201" s="201"/>
      <c r="CI201" s="201"/>
      <c r="CJ201" s="201"/>
      <c r="CK201" s="201"/>
    </row>
    <row r="202" spans="1:89" ht="14.25" customHeight="1" thickTop="1" x14ac:dyDescent="0.3">
      <c r="G202" s="140"/>
      <c r="H202" s="393"/>
      <c r="J202" s="354"/>
      <c r="K202" s="137" t="s">
        <v>952</v>
      </c>
      <c r="L202" s="187" t="s">
        <v>871</v>
      </c>
      <c r="M202" s="215">
        <v>44.991185857284954</v>
      </c>
      <c r="N202" s="215">
        <v>47.862963677962711</v>
      </c>
      <c r="O202" s="215">
        <v>46.404438968203735</v>
      </c>
      <c r="P202" s="215">
        <v>44.945914258444766</v>
      </c>
      <c r="Q202" s="215">
        <v>43.48738954868579</v>
      </c>
      <c r="R202" s="215">
        <v>42.028864838926808</v>
      </c>
      <c r="S202" s="215">
        <v>40.570340129167846</v>
      </c>
      <c r="T202" s="215">
        <v>39.11181541940887</v>
      </c>
      <c r="U202" s="215">
        <v>37.653290709649895</v>
      </c>
      <c r="V202" s="215">
        <v>36.194765999890919</v>
      </c>
      <c r="W202" s="215">
        <v>34.736241290131943</v>
      </c>
      <c r="X202" s="215">
        <v>33.277716580372974</v>
      </c>
      <c r="Y202" s="215">
        <v>31.819191870613999</v>
      </c>
      <c r="Z202" s="215">
        <v>30.360667160855023</v>
      </c>
      <c r="AA202" s="215">
        <v>28.902142451096026</v>
      </c>
      <c r="AB202" s="215">
        <v>28.444985707241152</v>
      </c>
      <c r="AC202" s="215">
        <v>27.987828963386281</v>
      </c>
      <c r="AD202" s="215">
        <v>27.530672219531411</v>
      </c>
      <c r="AE202" s="215">
        <v>27.07351547567654</v>
      </c>
      <c r="AF202" s="215">
        <v>26.616358731821666</v>
      </c>
      <c r="AG202" s="215">
        <v>26.159201987966803</v>
      </c>
      <c r="AH202" s="215">
        <v>25.702045244111932</v>
      </c>
      <c r="AI202" s="215">
        <v>25.244888500257058</v>
      </c>
      <c r="AJ202" s="215">
        <v>24.787731756402192</v>
      </c>
      <c r="AK202" s="215">
        <v>24.330575012547317</v>
      </c>
      <c r="AL202" s="215">
        <v>23.873418268692447</v>
      </c>
      <c r="AM202" s="215">
        <v>23.41626152483758</v>
      </c>
      <c r="AN202" s="215">
        <v>22.95910478098271</v>
      </c>
      <c r="AO202" s="215">
        <v>22.501948037127843</v>
      </c>
      <c r="AP202" s="215">
        <v>22.044791293272965</v>
      </c>
      <c r="BX202" s="202"/>
      <c r="BY202" s="202"/>
      <c r="BZ202" s="202"/>
      <c r="CA202" s="202"/>
      <c r="CB202" s="202"/>
      <c r="CC202" s="202"/>
      <c r="CD202" s="202"/>
      <c r="CE202" s="202"/>
      <c r="CF202" s="202"/>
      <c r="CG202" s="202"/>
      <c r="CH202" s="202"/>
      <c r="CI202" s="202"/>
      <c r="CJ202" s="202"/>
      <c r="CK202" s="202"/>
    </row>
    <row r="203" spans="1:89" ht="14.25" customHeight="1" thickBot="1" x14ac:dyDescent="0.35">
      <c r="G203" s="140"/>
      <c r="H203" s="393"/>
      <c r="J203" s="354"/>
      <c r="K203" s="198" t="s">
        <v>952</v>
      </c>
      <c r="L203" s="198" t="s">
        <v>872</v>
      </c>
      <c r="M203" s="216">
        <v>44.991185857284954</v>
      </c>
      <c r="N203" s="216">
        <v>47.862963677962711</v>
      </c>
      <c r="O203" s="216">
        <v>47.134309399527268</v>
      </c>
      <c r="P203" s="216">
        <v>46.405655121091819</v>
      </c>
      <c r="Q203" s="216">
        <v>45.677000842656383</v>
      </c>
      <c r="R203" s="216">
        <v>44.948346564220941</v>
      </c>
      <c r="S203" s="216">
        <v>44.219692285785499</v>
      </c>
      <c r="T203" s="216">
        <v>43.491038007350056</v>
      </c>
      <c r="U203" s="216">
        <v>42.762383728914614</v>
      </c>
      <c r="V203" s="216">
        <v>42.033729450479171</v>
      </c>
      <c r="W203" s="216">
        <v>41.305075172043729</v>
      </c>
      <c r="X203" s="216">
        <v>40.57642089360828</v>
      </c>
      <c r="Y203" s="216">
        <v>39.847766615172837</v>
      </c>
      <c r="Z203" s="216">
        <v>39.119112336737395</v>
      </c>
      <c r="AA203" s="216">
        <v>38.390458058301924</v>
      </c>
      <c r="AB203" s="216">
        <v>37.757903684488205</v>
      </c>
      <c r="AC203" s="216">
        <v>37.12534931067448</v>
      </c>
      <c r="AD203" s="216">
        <v>36.492794936860754</v>
      </c>
      <c r="AE203" s="216">
        <v>35.860240563047029</v>
      </c>
      <c r="AF203" s="216">
        <v>35.227686189233303</v>
      </c>
      <c r="AG203" s="216">
        <v>34.595131815419577</v>
      </c>
      <c r="AH203" s="216">
        <v>33.962577441605845</v>
      </c>
      <c r="AI203" s="216">
        <v>33.330023067792126</v>
      </c>
      <c r="AJ203" s="216">
        <v>32.697468693978394</v>
      </c>
      <c r="AK203" s="216">
        <v>32.064914320164668</v>
      </c>
      <c r="AL203" s="216">
        <v>31.432359946350942</v>
      </c>
      <c r="AM203" s="216">
        <v>30.79980557253722</v>
      </c>
      <c r="AN203" s="216">
        <v>30.167251198723488</v>
      </c>
      <c r="AO203" s="216">
        <v>29.534696824909762</v>
      </c>
      <c r="AP203" s="216">
        <v>28.902142451096026</v>
      </c>
    </row>
    <row r="204" spans="1:89" ht="13.5" customHeight="1" thickTop="1" thickBot="1" x14ac:dyDescent="0.35">
      <c r="G204" s="140"/>
      <c r="H204" s="393"/>
      <c r="J204" s="354"/>
      <c r="K204" s="196" t="s">
        <v>953</v>
      </c>
      <c r="L204" s="196" t="s">
        <v>870</v>
      </c>
      <c r="M204" s="217">
        <v>44.991185857284954</v>
      </c>
      <c r="N204" s="217">
        <v>47.862963677962711</v>
      </c>
      <c r="O204" s="217">
        <v>45.876950417601961</v>
      </c>
      <c r="P204" s="217">
        <v>43.890937157241211</v>
      </c>
      <c r="Q204" s="217">
        <v>41.904923896880462</v>
      </c>
      <c r="R204" s="217">
        <v>39.918910636519712</v>
      </c>
      <c r="S204" s="217">
        <v>37.932897376158962</v>
      </c>
      <c r="T204" s="217">
        <v>35.94688411579822</v>
      </c>
      <c r="U204" s="217">
        <v>33.96087085543747</v>
      </c>
      <c r="V204" s="217">
        <v>31.97485759507672</v>
      </c>
      <c r="W204" s="217">
        <v>29.988844334715974</v>
      </c>
      <c r="X204" s="217">
        <v>28.002831074355225</v>
      </c>
      <c r="Y204" s="217">
        <v>26.016817813994475</v>
      </c>
      <c r="Z204" s="217">
        <v>24.030804553633725</v>
      </c>
      <c r="AA204" s="217">
        <v>22.044791293272965</v>
      </c>
      <c r="AB204" s="217">
        <v>21.785835749039556</v>
      </c>
      <c r="AC204" s="217">
        <v>21.526880204806144</v>
      </c>
      <c r="AD204" s="217">
        <v>21.267924660572735</v>
      </c>
      <c r="AE204" s="217">
        <v>21.008969116339326</v>
      </c>
      <c r="AF204" s="217">
        <v>20.750013572105914</v>
      </c>
      <c r="AG204" s="217">
        <v>20.491058027872505</v>
      </c>
      <c r="AH204" s="217">
        <v>20.232102483639096</v>
      </c>
      <c r="AI204" s="217">
        <v>19.97314693940568</v>
      </c>
      <c r="AJ204" s="217">
        <v>19.714191395172271</v>
      </c>
      <c r="AK204" s="217">
        <v>19.455235850938859</v>
      </c>
      <c r="AL204" s="217">
        <v>19.19628030670545</v>
      </c>
      <c r="AM204" s="217">
        <v>18.937324762472041</v>
      </c>
      <c r="AN204" s="217">
        <v>18.678369218238629</v>
      </c>
      <c r="AO204" s="217">
        <v>18.41941367400522</v>
      </c>
      <c r="AP204" s="217">
        <v>18.160458129771794</v>
      </c>
      <c r="AT204" s="201"/>
      <c r="AU204" s="201"/>
      <c r="AV204" s="201"/>
      <c r="AW204" s="201"/>
      <c r="AZ204" s="201"/>
    </row>
    <row r="205" spans="1:89" s="201" customFormat="1" ht="14.25" customHeight="1" thickTop="1" thickBot="1" x14ac:dyDescent="0.35">
      <c r="A205" s="132"/>
      <c r="B205" s="132"/>
      <c r="C205" s="132"/>
      <c r="D205" s="132"/>
      <c r="E205" s="132"/>
      <c r="F205" s="132"/>
      <c r="G205" s="140"/>
      <c r="H205" s="393"/>
      <c r="I205" s="132"/>
      <c r="J205" s="354"/>
      <c r="K205" s="137" t="s">
        <v>953</v>
      </c>
      <c r="L205" s="187" t="s">
        <v>871</v>
      </c>
      <c r="M205" s="215">
        <v>44.991185857284954</v>
      </c>
      <c r="N205" s="215">
        <v>47.862963677962711</v>
      </c>
      <c r="O205" s="215">
        <v>46.404438968203735</v>
      </c>
      <c r="P205" s="215">
        <v>44.945914258444766</v>
      </c>
      <c r="Q205" s="215">
        <v>43.48738954868579</v>
      </c>
      <c r="R205" s="215">
        <v>42.028864838926808</v>
      </c>
      <c r="S205" s="215">
        <v>40.570340129167846</v>
      </c>
      <c r="T205" s="215">
        <v>39.11181541940887</v>
      </c>
      <c r="U205" s="215">
        <v>37.653290709649895</v>
      </c>
      <c r="V205" s="215">
        <v>36.194765999890919</v>
      </c>
      <c r="W205" s="215">
        <v>34.736241290131943</v>
      </c>
      <c r="X205" s="215">
        <v>33.277716580372974</v>
      </c>
      <c r="Y205" s="215">
        <v>31.819191870613999</v>
      </c>
      <c r="Z205" s="215">
        <v>30.360667160855023</v>
      </c>
      <c r="AA205" s="215">
        <v>28.902142451096026</v>
      </c>
      <c r="AB205" s="215">
        <v>28.444985707241152</v>
      </c>
      <c r="AC205" s="215">
        <v>27.987828963386281</v>
      </c>
      <c r="AD205" s="215">
        <v>27.530672219531411</v>
      </c>
      <c r="AE205" s="215">
        <v>27.07351547567654</v>
      </c>
      <c r="AF205" s="215">
        <v>26.616358731821666</v>
      </c>
      <c r="AG205" s="215">
        <v>26.159201987966803</v>
      </c>
      <c r="AH205" s="215">
        <v>25.702045244111932</v>
      </c>
      <c r="AI205" s="215">
        <v>25.244888500257058</v>
      </c>
      <c r="AJ205" s="215">
        <v>24.787731756402192</v>
      </c>
      <c r="AK205" s="215">
        <v>24.330575012547317</v>
      </c>
      <c r="AL205" s="215">
        <v>23.873418268692447</v>
      </c>
      <c r="AM205" s="215">
        <v>23.41626152483758</v>
      </c>
      <c r="AN205" s="215">
        <v>22.95910478098271</v>
      </c>
      <c r="AO205" s="215">
        <v>22.501948037127843</v>
      </c>
      <c r="AP205" s="215">
        <v>22.044791293272965</v>
      </c>
      <c r="AQ205" s="132"/>
      <c r="AR205" s="132"/>
      <c r="AS205" s="132"/>
      <c r="AT205" s="202"/>
      <c r="AU205" s="202"/>
      <c r="AV205" s="202"/>
      <c r="AW205" s="202"/>
      <c r="AZ205" s="202"/>
      <c r="BA205" s="132"/>
      <c r="BB205" s="132"/>
      <c r="BC205" s="132"/>
      <c r="BD205" s="132"/>
      <c r="BE205" s="132"/>
      <c r="BF205" s="132"/>
      <c r="BG205" s="132"/>
      <c r="BH205" s="132"/>
      <c r="BI205" s="132"/>
      <c r="BJ205" s="132"/>
      <c r="BK205" s="132"/>
      <c r="BL205" s="132"/>
      <c r="BM205" s="132"/>
      <c r="BN205" s="132"/>
      <c r="BO205" s="132"/>
      <c r="BP205" s="132"/>
      <c r="BQ205" s="132"/>
      <c r="BR205" s="132"/>
      <c r="BS205" s="132"/>
      <c r="BT205" s="132"/>
      <c r="BU205" s="132"/>
      <c r="BV205" s="132"/>
      <c r="BW205" s="132"/>
      <c r="BX205" s="132"/>
      <c r="BY205" s="132"/>
      <c r="BZ205" s="132"/>
      <c r="CA205" s="132"/>
      <c r="CB205" s="132"/>
      <c r="CC205" s="132"/>
      <c r="CD205" s="132"/>
      <c r="CE205" s="132"/>
      <c r="CF205" s="132"/>
      <c r="CG205" s="132"/>
      <c r="CH205" s="132"/>
      <c r="CI205" s="132"/>
      <c r="CJ205" s="132"/>
      <c r="CK205" s="132"/>
    </row>
    <row r="206" spans="1:89" s="202" customFormat="1" ht="14.25" customHeight="1" thickTop="1" thickBot="1" x14ac:dyDescent="0.35">
      <c r="A206" s="132"/>
      <c r="B206" s="132"/>
      <c r="C206" s="132"/>
      <c r="D206" s="132"/>
      <c r="E206" s="132"/>
      <c r="F206" s="132"/>
      <c r="G206" s="140"/>
      <c r="H206" s="393"/>
      <c r="I206" s="132"/>
      <c r="J206" s="354"/>
      <c r="K206" s="198" t="s">
        <v>953</v>
      </c>
      <c r="L206" s="198" t="s">
        <v>872</v>
      </c>
      <c r="M206" s="216">
        <v>44.991185857284954</v>
      </c>
      <c r="N206" s="216">
        <v>47.862963677962711</v>
      </c>
      <c r="O206" s="216">
        <v>47.134309399527268</v>
      </c>
      <c r="P206" s="216">
        <v>46.405655121091819</v>
      </c>
      <c r="Q206" s="216">
        <v>45.677000842656383</v>
      </c>
      <c r="R206" s="216">
        <v>44.948346564220941</v>
      </c>
      <c r="S206" s="216">
        <v>44.219692285785499</v>
      </c>
      <c r="T206" s="216">
        <v>43.491038007350056</v>
      </c>
      <c r="U206" s="216">
        <v>42.762383728914614</v>
      </c>
      <c r="V206" s="216">
        <v>42.033729450479171</v>
      </c>
      <c r="W206" s="216">
        <v>41.305075172043729</v>
      </c>
      <c r="X206" s="216">
        <v>40.57642089360828</v>
      </c>
      <c r="Y206" s="216">
        <v>39.847766615172837</v>
      </c>
      <c r="Z206" s="216">
        <v>39.119112336737395</v>
      </c>
      <c r="AA206" s="216">
        <v>38.390458058301924</v>
      </c>
      <c r="AB206" s="216">
        <v>37.757903684488205</v>
      </c>
      <c r="AC206" s="216">
        <v>37.12534931067448</v>
      </c>
      <c r="AD206" s="216">
        <v>36.492794936860754</v>
      </c>
      <c r="AE206" s="216">
        <v>35.860240563047029</v>
      </c>
      <c r="AF206" s="216">
        <v>35.227686189233303</v>
      </c>
      <c r="AG206" s="216">
        <v>34.595131815419577</v>
      </c>
      <c r="AH206" s="216">
        <v>33.962577441605845</v>
      </c>
      <c r="AI206" s="216">
        <v>33.330023067792126</v>
      </c>
      <c r="AJ206" s="216">
        <v>32.697468693978394</v>
      </c>
      <c r="AK206" s="216">
        <v>32.064914320164668</v>
      </c>
      <c r="AL206" s="216">
        <v>31.432359946350942</v>
      </c>
      <c r="AM206" s="216">
        <v>30.79980557253722</v>
      </c>
      <c r="AN206" s="216">
        <v>30.167251198723488</v>
      </c>
      <c r="AO206" s="216">
        <v>29.534696824909762</v>
      </c>
      <c r="AP206" s="216">
        <v>28.902142451096026</v>
      </c>
      <c r="AQ206" s="132"/>
      <c r="AR206" s="132"/>
      <c r="AS206" s="132"/>
      <c r="AT206" s="132"/>
      <c r="AU206" s="132"/>
      <c r="AV206" s="132"/>
      <c r="AW206" s="132"/>
      <c r="AZ206" s="132"/>
      <c r="BA206" s="132"/>
      <c r="BB206" s="132"/>
      <c r="BC206" s="132"/>
      <c r="BD206" s="132"/>
      <c r="BE206" s="201"/>
      <c r="BF206" s="201"/>
      <c r="BG206" s="201"/>
      <c r="BH206" s="132"/>
      <c r="BI206" s="132"/>
      <c r="BJ206" s="132"/>
      <c r="BK206" s="132"/>
      <c r="BL206" s="132"/>
      <c r="BM206" s="132"/>
      <c r="BN206" s="132"/>
      <c r="BO206" s="132"/>
      <c r="BP206" s="132"/>
      <c r="BQ206" s="132"/>
      <c r="BR206" s="132"/>
      <c r="BS206" s="132"/>
      <c r="BT206" s="132"/>
      <c r="BU206" s="132"/>
      <c r="BV206" s="132"/>
      <c r="BW206" s="132"/>
      <c r="BX206" s="132"/>
      <c r="BY206" s="132"/>
      <c r="BZ206" s="132"/>
      <c r="CA206" s="132"/>
      <c r="CB206" s="132"/>
      <c r="CC206" s="132"/>
      <c r="CD206" s="132"/>
      <c r="CE206" s="132"/>
      <c r="CF206" s="132"/>
      <c r="CG206" s="132"/>
      <c r="CH206" s="132"/>
      <c r="CI206" s="132"/>
      <c r="CJ206" s="132"/>
      <c r="CK206" s="132"/>
    </row>
    <row r="207" spans="1:89" ht="13.5" customHeight="1" thickTop="1" thickBot="1" x14ac:dyDescent="0.35">
      <c r="G207" s="140"/>
      <c r="H207" s="393"/>
      <c r="J207" s="354"/>
      <c r="K207" s="196" t="s">
        <v>954</v>
      </c>
      <c r="L207" s="196" t="s">
        <v>870</v>
      </c>
      <c r="M207" s="214">
        <v>44.991185857284954</v>
      </c>
      <c r="N207" s="214">
        <v>47.862963677962711</v>
      </c>
      <c r="O207" s="214">
        <v>45.876950417601961</v>
      </c>
      <c r="P207" s="214">
        <v>43.890937157241211</v>
      </c>
      <c r="Q207" s="214">
        <v>41.904923896880462</v>
      </c>
      <c r="R207" s="214">
        <v>39.918910636519712</v>
      </c>
      <c r="S207" s="214">
        <v>37.932897376158962</v>
      </c>
      <c r="T207" s="214">
        <v>35.94688411579822</v>
      </c>
      <c r="U207" s="214">
        <v>33.96087085543747</v>
      </c>
      <c r="V207" s="214">
        <v>31.97485759507672</v>
      </c>
      <c r="W207" s="214">
        <v>29.988844334715974</v>
      </c>
      <c r="X207" s="214">
        <v>28.002831074355225</v>
      </c>
      <c r="Y207" s="214">
        <v>26.016817813994475</v>
      </c>
      <c r="Z207" s="214">
        <v>24.030804553633725</v>
      </c>
      <c r="AA207" s="214">
        <v>22.044791293272965</v>
      </c>
      <c r="AB207" s="214">
        <v>21.785835749039556</v>
      </c>
      <c r="AC207" s="214">
        <v>21.526880204806144</v>
      </c>
      <c r="AD207" s="214">
        <v>21.267924660572735</v>
      </c>
      <c r="AE207" s="214">
        <v>21.008969116339326</v>
      </c>
      <c r="AF207" s="214">
        <v>20.750013572105914</v>
      </c>
      <c r="AG207" s="214">
        <v>20.491058027872505</v>
      </c>
      <c r="AH207" s="214">
        <v>20.232102483639096</v>
      </c>
      <c r="AI207" s="214">
        <v>19.97314693940568</v>
      </c>
      <c r="AJ207" s="214">
        <v>19.714191395172271</v>
      </c>
      <c r="AK207" s="214">
        <v>19.455235850938859</v>
      </c>
      <c r="AL207" s="214">
        <v>19.19628030670545</v>
      </c>
      <c r="AM207" s="214">
        <v>18.937324762472041</v>
      </c>
      <c r="AN207" s="214">
        <v>18.678369218238629</v>
      </c>
      <c r="AO207" s="214">
        <v>18.41941367400522</v>
      </c>
      <c r="AP207" s="214">
        <v>18.160458129771794</v>
      </c>
      <c r="AT207" s="201"/>
      <c r="AU207" s="201"/>
      <c r="AV207" s="201"/>
      <c r="AW207" s="201"/>
      <c r="AZ207" s="201"/>
    </row>
    <row r="208" spans="1:89" s="201" customFormat="1" ht="14.25" customHeight="1" thickTop="1" thickBot="1" x14ac:dyDescent="0.35">
      <c r="A208" s="132"/>
      <c r="B208" s="132"/>
      <c r="C208" s="132"/>
      <c r="D208" s="132"/>
      <c r="E208" s="132"/>
      <c r="F208" s="132"/>
      <c r="G208" s="140"/>
      <c r="H208" s="393"/>
      <c r="I208" s="132"/>
      <c r="J208" s="354"/>
      <c r="K208" s="137" t="s">
        <v>954</v>
      </c>
      <c r="L208" s="187" t="s">
        <v>871</v>
      </c>
      <c r="M208" s="215">
        <v>44.991185857284954</v>
      </c>
      <c r="N208" s="215">
        <v>47.862963677962711</v>
      </c>
      <c r="O208" s="215">
        <v>46.404438968203735</v>
      </c>
      <c r="P208" s="215">
        <v>44.945914258444766</v>
      </c>
      <c r="Q208" s="215">
        <v>43.48738954868579</v>
      </c>
      <c r="R208" s="215">
        <v>42.028864838926808</v>
      </c>
      <c r="S208" s="215">
        <v>40.570340129167846</v>
      </c>
      <c r="T208" s="215">
        <v>39.11181541940887</v>
      </c>
      <c r="U208" s="215">
        <v>37.653290709649895</v>
      </c>
      <c r="V208" s="215">
        <v>36.194765999890919</v>
      </c>
      <c r="W208" s="215">
        <v>34.736241290131943</v>
      </c>
      <c r="X208" s="215">
        <v>33.277716580372974</v>
      </c>
      <c r="Y208" s="215">
        <v>31.819191870613999</v>
      </c>
      <c r="Z208" s="215">
        <v>30.360667160855023</v>
      </c>
      <c r="AA208" s="215">
        <v>28.902142451096026</v>
      </c>
      <c r="AB208" s="215">
        <v>28.444985707241152</v>
      </c>
      <c r="AC208" s="215">
        <v>27.987828963386281</v>
      </c>
      <c r="AD208" s="215">
        <v>27.530672219531411</v>
      </c>
      <c r="AE208" s="215">
        <v>27.07351547567654</v>
      </c>
      <c r="AF208" s="215">
        <v>26.616358731821666</v>
      </c>
      <c r="AG208" s="215">
        <v>26.159201987966803</v>
      </c>
      <c r="AH208" s="215">
        <v>25.702045244111932</v>
      </c>
      <c r="AI208" s="215">
        <v>25.244888500257058</v>
      </c>
      <c r="AJ208" s="215">
        <v>24.787731756402192</v>
      </c>
      <c r="AK208" s="215">
        <v>24.330575012547317</v>
      </c>
      <c r="AL208" s="215">
        <v>23.873418268692447</v>
      </c>
      <c r="AM208" s="215">
        <v>23.41626152483758</v>
      </c>
      <c r="AN208" s="215">
        <v>22.95910478098271</v>
      </c>
      <c r="AO208" s="215">
        <v>22.501948037127843</v>
      </c>
      <c r="AP208" s="215">
        <v>22.044791293272965</v>
      </c>
      <c r="AQ208" s="132"/>
      <c r="AR208" s="132"/>
      <c r="AS208" s="132"/>
      <c r="AT208" s="202"/>
      <c r="AU208" s="202"/>
      <c r="AV208" s="202"/>
      <c r="AW208" s="202"/>
      <c r="AZ208" s="202"/>
      <c r="BA208" s="132"/>
      <c r="BB208" s="132"/>
      <c r="BC208" s="132"/>
      <c r="BD208" s="132"/>
      <c r="BE208" s="132"/>
      <c r="BF208" s="132"/>
      <c r="BG208" s="132"/>
      <c r="BH208" s="132"/>
      <c r="BI208" s="132"/>
      <c r="BJ208" s="132"/>
      <c r="BK208" s="132"/>
      <c r="BL208" s="132"/>
      <c r="BM208" s="132"/>
      <c r="BN208" s="132"/>
      <c r="BO208" s="132"/>
      <c r="BP208" s="132"/>
      <c r="BQ208" s="132"/>
      <c r="BR208" s="132"/>
      <c r="BS208" s="132"/>
      <c r="BT208" s="132"/>
      <c r="BU208" s="132"/>
      <c r="BV208" s="132"/>
      <c r="BW208" s="132"/>
      <c r="BX208" s="132"/>
      <c r="BY208" s="132"/>
      <c r="BZ208" s="132"/>
      <c r="CA208" s="132"/>
      <c r="CB208" s="132"/>
      <c r="CC208" s="132"/>
      <c r="CD208" s="132"/>
      <c r="CE208" s="132"/>
      <c r="CF208" s="132"/>
      <c r="CG208" s="132"/>
      <c r="CH208" s="132"/>
      <c r="CI208" s="132"/>
      <c r="CJ208" s="132"/>
      <c r="CK208" s="132"/>
    </row>
    <row r="209" spans="1:89" s="202" customFormat="1" ht="14.25" customHeight="1" thickTop="1" thickBot="1" x14ac:dyDescent="0.35">
      <c r="A209" s="132"/>
      <c r="B209" s="132"/>
      <c r="C209" s="132"/>
      <c r="D209" s="132"/>
      <c r="E209" s="132"/>
      <c r="F209" s="132"/>
      <c r="G209" s="140"/>
      <c r="H209" s="393"/>
      <c r="I209" s="132"/>
      <c r="J209" s="354"/>
      <c r="K209" s="198" t="s">
        <v>954</v>
      </c>
      <c r="L209" s="198" t="s">
        <v>872</v>
      </c>
      <c r="M209" s="216">
        <v>44.991185857284954</v>
      </c>
      <c r="N209" s="216">
        <v>47.862963677962711</v>
      </c>
      <c r="O209" s="216">
        <v>47.134309399527268</v>
      </c>
      <c r="P209" s="216">
        <v>46.405655121091819</v>
      </c>
      <c r="Q209" s="216">
        <v>45.677000842656383</v>
      </c>
      <c r="R209" s="216">
        <v>44.948346564220941</v>
      </c>
      <c r="S209" s="216">
        <v>44.219692285785499</v>
      </c>
      <c r="T209" s="216">
        <v>43.491038007350056</v>
      </c>
      <c r="U209" s="216">
        <v>42.762383728914614</v>
      </c>
      <c r="V209" s="216">
        <v>42.033729450479171</v>
      </c>
      <c r="W209" s="216">
        <v>41.305075172043729</v>
      </c>
      <c r="X209" s="216">
        <v>40.57642089360828</v>
      </c>
      <c r="Y209" s="216">
        <v>39.847766615172837</v>
      </c>
      <c r="Z209" s="216">
        <v>39.119112336737395</v>
      </c>
      <c r="AA209" s="216">
        <v>38.390458058301924</v>
      </c>
      <c r="AB209" s="216">
        <v>37.757903684488205</v>
      </c>
      <c r="AC209" s="216">
        <v>37.12534931067448</v>
      </c>
      <c r="AD209" s="216">
        <v>36.492794936860754</v>
      </c>
      <c r="AE209" s="216">
        <v>35.860240563047029</v>
      </c>
      <c r="AF209" s="216">
        <v>35.227686189233303</v>
      </c>
      <c r="AG209" s="216">
        <v>34.595131815419577</v>
      </c>
      <c r="AH209" s="216">
        <v>33.962577441605845</v>
      </c>
      <c r="AI209" s="216">
        <v>33.330023067792126</v>
      </c>
      <c r="AJ209" s="216">
        <v>32.697468693978394</v>
      </c>
      <c r="AK209" s="216">
        <v>32.064914320164668</v>
      </c>
      <c r="AL209" s="216">
        <v>31.432359946350942</v>
      </c>
      <c r="AM209" s="216">
        <v>30.79980557253722</v>
      </c>
      <c r="AN209" s="216">
        <v>30.167251198723488</v>
      </c>
      <c r="AO209" s="216">
        <v>29.534696824909762</v>
      </c>
      <c r="AP209" s="216">
        <v>28.902142451096026</v>
      </c>
      <c r="AQ209" s="132"/>
      <c r="AR209" s="132"/>
      <c r="AS209" s="132"/>
      <c r="AT209" s="132"/>
      <c r="AU209" s="132"/>
      <c r="AV209" s="132"/>
      <c r="AW209" s="132"/>
      <c r="AZ209" s="132"/>
      <c r="BA209" s="132"/>
      <c r="BB209" s="132"/>
      <c r="BC209" s="132"/>
      <c r="BD209" s="132"/>
      <c r="BE209" s="201"/>
      <c r="BF209" s="201"/>
      <c r="BG209" s="201"/>
      <c r="BH209" s="132"/>
      <c r="BI209" s="132"/>
      <c r="BJ209" s="132"/>
      <c r="BK209" s="132"/>
      <c r="BL209" s="132"/>
      <c r="BM209" s="132"/>
      <c r="BN209" s="132"/>
      <c r="BO209" s="132"/>
      <c r="BP209" s="132"/>
      <c r="BQ209" s="132"/>
      <c r="BR209" s="132"/>
      <c r="BS209" s="132"/>
      <c r="BT209" s="132"/>
      <c r="BU209" s="132"/>
      <c r="BV209" s="132"/>
      <c r="BW209" s="132"/>
      <c r="BX209" s="132"/>
      <c r="BY209" s="132"/>
      <c r="BZ209" s="132"/>
      <c r="CA209" s="132"/>
      <c r="CB209" s="132"/>
      <c r="CC209" s="132"/>
      <c r="CD209" s="132"/>
      <c r="CE209" s="132"/>
      <c r="CF209" s="132"/>
      <c r="CG209" s="132"/>
      <c r="CH209" s="132"/>
      <c r="CI209" s="132"/>
      <c r="CJ209" s="132"/>
      <c r="CK209" s="132"/>
    </row>
    <row r="210" spans="1:89" ht="14.25" customHeight="1" thickTop="1" x14ac:dyDescent="0.3">
      <c r="G210" s="140"/>
      <c r="H210" s="393"/>
      <c r="J210" s="354"/>
      <c r="K210" s="196" t="s">
        <v>955</v>
      </c>
      <c r="L210" s="196" t="s">
        <v>870</v>
      </c>
      <c r="M210" s="217">
        <v>44.991185857284954</v>
      </c>
      <c r="N210" s="217">
        <v>47.862963677962711</v>
      </c>
      <c r="O210" s="217">
        <v>45.876950417601961</v>
      </c>
      <c r="P210" s="217">
        <v>43.890937157241211</v>
      </c>
      <c r="Q210" s="217">
        <v>41.904923896880462</v>
      </c>
      <c r="R210" s="217">
        <v>39.918910636519712</v>
      </c>
      <c r="S210" s="217">
        <v>37.932897376158962</v>
      </c>
      <c r="T210" s="217">
        <v>35.94688411579822</v>
      </c>
      <c r="U210" s="217">
        <v>33.96087085543747</v>
      </c>
      <c r="V210" s="217">
        <v>31.97485759507672</v>
      </c>
      <c r="W210" s="217">
        <v>29.988844334715974</v>
      </c>
      <c r="X210" s="217">
        <v>28.002831074355225</v>
      </c>
      <c r="Y210" s="217">
        <v>26.016817813994475</v>
      </c>
      <c r="Z210" s="217">
        <v>24.030804553633725</v>
      </c>
      <c r="AA210" s="217">
        <v>22.044791293272965</v>
      </c>
      <c r="AB210" s="217">
        <v>21.785835749039556</v>
      </c>
      <c r="AC210" s="217">
        <v>21.526880204806144</v>
      </c>
      <c r="AD210" s="217">
        <v>21.267924660572735</v>
      </c>
      <c r="AE210" s="217">
        <v>21.008969116339326</v>
      </c>
      <c r="AF210" s="217">
        <v>20.750013572105914</v>
      </c>
      <c r="AG210" s="217">
        <v>20.491058027872505</v>
      </c>
      <c r="AH210" s="217">
        <v>20.232102483639096</v>
      </c>
      <c r="AI210" s="217">
        <v>19.97314693940568</v>
      </c>
      <c r="AJ210" s="217">
        <v>19.714191395172271</v>
      </c>
      <c r="AK210" s="217">
        <v>19.455235850938859</v>
      </c>
      <c r="AL210" s="217">
        <v>19.19628030670545</v>
      </c>
      <c r="AM210" s="217">
        <v>18.937324762472041</v>
      </c>
      <c r="AN210" s="217">
        <v>18.678369218238629</v>
      </c>
      <c r="AO210" s="217">
        <v>18.41941367400522</v>
      </c>
      <c r="AP210" s="217">
        <v>18.160458129771794</v>
      </c>
    </row>
    <row r="211" spans="1:89" ht="14.25" customHeight="1" x14ac:dyDescent="0.3">
      <c r="G211" s="140"/>
      <c r="H211" s="393"/>
      <c r="J211" s="354"/>
      <c r="K211" s="137" t="s">
        <v>955</v>
      </c>
      <c r="L211" s="187" t="s">
        <v>871</v>
      </c>
      <c r="M211" s="215">
        <v>44.991185857284954</v>
      </c>
      <c r="N211" s="215">
        <v>47.862963677962711</v>
      </c>
      <c r="O211" s="215">
        <v>46.404438968203735</v>
      </c>
      <c r="P211" s="215">
        <v>44.945914258444766</v>
      </c>
      <c r="Q211" s="215">
        <v>43.48738954868579</v>
      </c>
      <c r="R211" s="215">
        <v>42.028864838926808</v>
      </c>
      <c r="S211" s="215">
        <v>40.570340129167846</v>
      </c>
      <c r="T211" s="215">
        <v>39.11181541940887</v>
      </c>
      <c r="U211" s="215">
        <v>37.653290709649895</v>
      </c>
      <c r="V211" s="215">
        <v>36.194765999890919</v>
      </c>
      <c r="W211" s="215">
        <v>34.736241290131943</v>
      </c>
      <c r="X211" s="215">
        <v>33.277716580372974</v>
      </c>
      <c r="Y211" s="215">
        <v>31.819191870613999</v>
      </c>
      <c r="Z211" s="215">
        <v>30.360667160855023</v>
      </c>
      <c r="AA211" s="215">
        <v>28.902142451096026</v>
      </c>
      <c r="AB211" s="215">
        <v>28.444985707241152</v>
      </c>
      <c r="AC211" s="215">
        <v>27.987828963386281</v>
      </c>
      <c r="AD211" s="215">
        <v>27.530672219531411</v>
      </c>
      <c r="AE211" s="215">
        <v>27.07351547567654</v>
      </c>
      <c r="AF211" s="215">
        <v>26.616358731821666</v>
      </c>
      <c r="AG211" s="215">
        <v>26.159201987966803</v>
      </c>
      <c r="AH211" s="215">
        <v>25.702045244111932</v>
      </c>
      <c r="AI211" s="215">
        <v>25.244888500257058</v>
      </c>
      <c r="AJ211" s="215">
        <v>24.787731756402192</v>
      </c>
      <c r="AK211" s="215">
        <v>24.330575012547317</v>
      </c>
      <c r="AL211" s="215">
        <v>23.873418268692447</v>
      </c>
      <c r="AM211" s="215">
        <v>23.41626152483758</v>
      </c>
      <c r="AN211" s="215">
        <v>22.95910478098271</v>
      </c>
      <c r="AO211" s="215">
        <v>22.501948037127843</v>
      </c>
      <c r="AP211" s="215">
        <v>22.044791293272965</v>
      </c>
    </row>
    <row r="212" spans="1:89" ht="14.25" customHeight="1" thickBot="1" x14ac:dyDescent="0.35">
      <c r="G212" s="140"/>
      <c r="H212" s="393"/>
      <c r="J212" s="387"/>
      <c r="K212" s="198" t="s">
        <v>955</v>
      </c>
      <c r="L212" s="198" t="s">
        <v>872</v>
      </c>
      <c r="M212" s="216">
        <v>44.991185857284954</v>
      </c>
      <c r="N212" s="216">
        <v>47.862963677962711</v>
      </c>
      <c r="O212" s="216">
        <v>47.134309399527268</v>
      </c>
      <c r="P212" s="216">
        <v>46.405655121091819</v>
      </c>
      <c r="Q212" s="216">
        <v>45.677000842656383</v>
      </c>
      <c r="R212" s="216">
        <v>44.948346564220941</v>
      </c>
      <c r="S212" s="216">
        <v>44.219692285785499</v>
      </c>
      <c r="T212" s="216">
        <v>43.491038007350056</v>
      </c>
      <c r="U212" s="216">
        <v>42.762383728914614</v>
      </c>
      <c r="V212" s="216">
        <v>42.033729450479171</v>
      </c>
      <c r="W212" s="216">
        <v>41.305075172043729</v>
      </c>
      <c r="X212" s="216">
        <v>40.57642089360828</v>
      </c>
      <c r="Y212" s="216">
        <v>39.847766615172837</v>
      </c>
      <c r="Z212" s="216">
        <v>39.119112336737395</v>
      </c>
      <c r="AA212" s="216">
        <v>38.390458058301924</v>
      </c>
      <c r="AB212" s="216">
        <v>37.757903684488205</v>
      </c>
      <c r="AC212" s="216">
        <v>37.12534931067448</v>
      </c>
      <c r="AD212" s="216">
        <v>36.492794936860754</v>
      </c>
      <c r="AE212" s="216">
        <v>35.860240563047029</v>
      </c>
      <c r="AF212" s="216">
        <v>35.227686189233303</v>
      </c>
      <c r="AG212" s="216">
        <v>34.595131815419577</v>
      </c>
      <c r="AH212" s="216">
        <v>33.962577441605845</v>
      </c>
      <c r="AI212" s="216">
        <v>33.330023067792126</v>
      </c>
      <c r="AJ212" s="216">
        <v>32.697468693978394</v>
      </c>
      <c r="AK212" s="216">
        <v>32.064914320164668</v>
      </c>
      <c r="AL212" s="216">
        <v>31.432359946350942</v>
      </c>
      <c r="AM212" s="216">
        <v>30.79980557253722</v>
      </c>
      <c r="AN212" s="216">
        <v>30.167251198723488</v>
      </c>
      <c r="AO212" s="216">
        <v>29.534696824909762</v>
      </c>
      <c r="AP212" s="216">
        <v>28.902142451096026</v>
      </c>
    </row>
    <row r="213" spans="1:89" ht="14.25" customHeight="1" thickTop="1" x14ac:dyDescent="0.3">
      <c r="G213" s="140"/>
      <c r="H213" s="393"/>
      <c r="J213" s="203"/>
      <c r="K213" s="137"/>
      <c r="L213" s="137"/>
    </row>
    <row r="214" spans="1:89" ht="14.25" customHeight="1" x14ac:dyDescent="0.25">
      <c r="G214" s="140"/>
      <c r="H214" s="393"/>
      <c r="M214" s="124">
        <v>2021</v>
      </c>
      <c r="N214" s="124">
        <v>2022</v>
      </c>
      <c r="O214" s="124">
        <v>2023</v>
      </c>
      <c r="P214" s="124">
        <v>2024</v>
      </c>
      <c r="Q214" s="124">
        <v>2025</v>
      </c>
      <c r="R214" s="124">
        <v>2026</v>
      </c>
      <c r="S214" s="124">
        <v>2027</v>
      </c>
      <c r="T214" s="124">
        <v>2028</v>
      </c>
      <c r="U214" s="124">
        <v>2029</v>
      </c>
      <c r="V214" s="124">
        <v>2030</v>
      </c>
      <c r="W214" s="124">
        <v>2031</v>
      </c>
      <c r="X214" s="124">
        <v>2032</v>
      </c>
      <c r="Y214" s="124">
        <v>2033</v>
      </c>
      <c r="Z214" s="124">
        <v>2034</v>
      </c>
      <c r="AA214" s="124">
        <v>2035</v>
      </c>
      <c r="AB214" s="124">
        <v>2036</v>
      </c>
      <c r="AC214" s="124">
        <v>2037</v>
      </c>
      <c r="AD214" s="124">
        <v>2038</v>
      </c>
      <c r="AE214" s="124">
        <v>2039</v>
      </c>
      <c r="AF214" s="124">
        <v>2040</v>
      </c>
      <c r="AG214" s="124">
        <v>2041</v>
      </c>
      <c r="AH214" s="124">
        <v>2042</v>
      </c>
      <c r="AI214" s="124">
        <v>2043</v>
      </c>
      <c r="AJ214" s="124">
        <v>2044</v>
      </c>
      <c r="AK214" s="124">
        <v>2045</v>
      </c>
      <c r="AL214" s="124">
        <v>2046</v>
      </c>
      <c r="AM214" s="124">
        <v>2047</v>
      </c>
      <c r="AN214" s="124">
        <v>2048</v>
      </c>
      <c r="AO214" s="124">
        <v>2049</v>
      </c>
      <c r="AP214" s="124">
        <v>2050</v>
      </c>
    </row>
    <row r="215" spans="1:89" ht="14.25" customHeight="1" x14ac:dyDescent="0.3">
      <c r="G215" s="140"/>
      <c r="H215" s="393"/>
      <c r="J215" s="353" t="s">
        <v>890</v>
      </c>
      <c r="K215" s="196" t="s">
        <v>945</v>
      </c>
      <c r="L215" s="196" t="s">
        <v>870</v>
      </c>
      <c r="M215" s="222">
        <v>1245.8150824114007</v>
      </c>
      <c r="N215" s="222">
        <v>1325.3351940546816</v>
      </c>
      <c r="O215" s="222">
        <v>1270.3420831490298</v>
      </c>
      <c r="P215" s="222">
        <v>1215.3489722433781</v>
      </c>
      <c r="Q215" s="222">
        <v>1160.3558613377263</v>
      </c>
      <c r="R215" s="222">
        <v>1105.3627504320746</v>
      </c>
      <c r="S215" s="222">
        <v>1050.3696395264228</v>
      </c>
      <c r="T215" s="222">
        <v>995.37652862077118</v>
      </c>
      <c r="U215" s="222">
        <v>940.38341771511944</v>
      </c>
      <c r="V215" s="222">
        <v>885.39030680946769</v>
      </c>
      <c r="W215" s="222">
        <v>830.39719590381605</v>
      </c>
      <c r="X215" s="222">
        <v>775.40408499816431</v>
      </c>
      <c r="Y215" s="222">
        <v>720.41097409251256</v>
      </c>
      <c r="Z215" s="222">
        <v>665.41786318686081</v>
      </c>
      <c r="AA215" s="222">
        <v>610.42475228120873</v>
      </c>
      <c r="AB215" s="222">
        <v>603.2542206196656</v>
      </c>
      <c r="AC215" s="222">
        <v>596.08368895812237</v>
      </c>
      <c r="AD215" s="222">
        <v>588.91315729657924</v>
      </c>
      <c r="AE215" s="222">
        <v>581.74262563503612</v>
      </c>
      <c r="AF215" s="222">
        <v>574.57209397349288</v>
      </c>
      <c r="AG215" s="222">
        <v>567.40156231194976</v>
      </c>
      <c r="AH215" s="222">
        <v>560.23103065040664</v>
      </c>
      <c r="AI215" s="222">
        <v>553.06049898886329</v>
      </c>
      <c r="AJ215" s="222">
        <v>545.88996732732016</v>
      </c>
      <c r="AK215" s="222">
        <v>538.71943566577693</v>
      </c>
      <c r="AL215" s="222">
        <v>531.5489040042338</v>
      </c>
      <c r="AM215" s="222">
        <v>524.37837234269068</v>
      </c>
      <c r="AN215" s="222">
        <v>517.20784068114745</v>
      </c>
      <c r="AO215" s="222">
        <v>510.03730901960432</v>
      </c>
      <c r="AP215" s="222">
        <v>502.86677735806063</v>
      </c>
    </row>
    <row r="216" spans="1:89" ht="14.25" customHeight="1" x14ac:dyDescent="0.3">
      <c r="G216" s="140"/>
      <c r="H216" s="393"/>
      <c r="J216" s="354"/>
      <c r="K216" s="137" t="s">
        <v>945</v>
      </c>
      <c r="L216" s="187" t="s">
        <v>871</v>
      </c>
      <c r="M216" s="223">
        <v>1245.8150824114007</v>
      </c>
      <c r="N216" s="223">
        <v>1325.3351940546816</v>
      </c>
      <c r="O216" s="223">
        <v>1284.9483483455851</v>
      </c>
      <c r="P216" s="223">
        <v>1244.5615026364892</v>
      </c>
      <c r="Q216" s="223">
        <v>1204.1746569273928</v>
      </c>
      <c r="R216" s="223">
        <v>1163.7878112182964</v>
      </c>
      <c r="S216" s="223">
        <v>1123.4009655092004</v>
      </c>
      <c r="T216" s="223">
        <v>1083.014119800104</v>
      </c>
      <c r="U216" s="223">
        <v>1042.6272740910078</v>
      </c>
      <c r="V216" s="223">
        <v>1002.2404283819116</v>
      </c>
      <c r="W216" s="223">
        <v>961.85358267281526</v>
      </c>
      <c r="X216" s="223">
        <v>921.46673696371909</v>
      </c>
      <c r="Y216" s="223">
        <v>881.07989125462279</v>
      </c>
      <c r="Z216" s="223">
        <v>840.6930455455265</v>
      </c>
      <c r="AA216" s="223">
        <v>800.30619983642964</v>
      </c>
      <c r="AB216" s="223">
        <v>787.64743666608149</v>
      </c>
      <c r="AC216" s="223">
        <v>774.98867349573345</v>
      </c>
      <c r="AD216" s="223">
        <v>762.32991032538541</v>
      </c>
      <c r="AE216" s="223">
        <v>749.67114715503737</v>
      </c>
      <c r="AF216" s="223">
        <v>737.01238398468922</v>
      </c>
      <c r="AG216" s="223">
        <v>724.3536208143413</v>
      </c>
      <c r="AH216" s="223">
        <v>711.69485764399326</v>
      </c>
      <c r="AI216" s="223">
        <v>699.03609447364511</v>
      </c>
      <c r="AJ216" s="223">
        <v>686.37733130329718</v>
      </c>
      <c r="AK216" s="223">
        <v>673.71856813294903</v>
      </c>
      <c r="AL216" s="223">
        <v>661.05980496260099</v>
      </c>
      <c r="AM216" s="223">
        <v>648.40104179225295</v>
      </c>
      <c r="AN216" s="223">
        <v>635.74227862190492</v>
      </c>
      <c r="AO216" s="223">
        <v>623.08351545155699</v>
      </c>
      <c r="AP216" s="223">
        <v>610.42475228120873</v>
      </c>
    </row>
    <row r="217" spans="1:89" ht="14.25" customHeight="1" thickBot="1" x14ac:dyDescent="0.35">
      <c r="G217" s="140"/>
      <c r="H217" s="393"/>
      <c r="J217" s="354"/>
      <c r="K217" s="198" t="s">
        <v>945</v>
      </c>
      <c r="L217" s="198" t="s">
        <v>872</v>
      </c>
      <c r="M217" s="224">
        <v>1245.8150824114007</v>
      </c>
      <c r="N217" s="224">
        <v>1325.3351940546816</v>
      </c>
      <c r="O217" s="224">
        <v>1305.1586089604816</v>
      </c>
      <c r="P217" s="224">
        <v>1284.9820238662817</v>
      </c>
      <c r="Q217" s="224">
        <v>1264.805438772082</v>
      </c>
      <c r="R217" s="224">
        <v>1244.628853677882</v>
      </c>
      <c r="S217" s="224">
        <v>1224.4522685836823</v>
      </c>
      <c r="T217" s="224">
        <v>1204.2756834894824</v>
      </c>
      <c r="U217" s="224">
        <v>1184.0990983952827</v>
      </c>
      <c r="V217" s="224">
        <v>1163.9225133010827</v>
      </c>
      <c r="W217" s="224">
        <v>1143.7459282068828</v>
      </c>
      <c r="X217" s="224">
        <v>1123.5693431126829</v>
      </c>
      <c r="Y217" s="224">
        <v>1103.3927580184829</v>
      </c>
      <c r="Z217" s="224">
        <v>1083.2161729242832</v>
      </c>
      <c r="AA217" s="224">
        <v>1063.0395878300826</v>
      </c>
      <c r="AB217" s="224">
        <v>1045.5240286305059</v>
      </c>
      <c r="AC217" s="224">
        <v>1028.0084694309292</v>
      </c>
      <c r="AD217" s="224">
        <v>1010.4929102313522</v>
      </c>
      <c r="AE217" s="224">
        <v>992.97735103177536</v>
      </c>
      <c r="AF217" s="224">
        <v>975.46179183219851</v>
      </c>
      <c r="AG217" s="224">
        <v>957.94623263262167</v>
      </c>
      <c r="AH217" s="224">
        <v>940.43067343304472</v>
      </c>
      <c r="AI217" s="224">
        <v>922.91511423346799</v>
      </c>
      <c r="AJ217" s="224">
        <v>905.39955503389115</v>
      </c>
      <c r="AK217" s="224">
        <v>887.88399583431419</v>
      </c>
      <c r="AL217" s="224">
        <v>870.36843663473735</v>
      </c>
      <c r="AM217" s="224">
        <v>852.85287743516062</v>
      </c>
      <c r="AN217" s="224">
        <v>835.33731823558367</v>
      </c>
      <c r="AO217" s="224">
        <v>817.82175903600682</v>
      </c>
      <c r="AP217" s="224">
        <v>800.30619983642964</v>
      </c>
    </row>
    <row r="218" spans="1:89" ht="14.25" customHeight="1" thickTop="1" x14ac:dyDescent="0.3">
      <c r="G218" s="140"/>
      <c r="H218" s="393"/>
      <c r="J218" s="354"/>
      <c r="K218" s="196" t="s">
        <v>947</v>
      </c>
      <c r="L218" s="196" t="s">
        <v>870</v>
      </c>
      <c r="M218" s="222">
        <v>1245.8150824114007</v>
      </c>
      <c r="N218" s="222">
        <v>1325.3351940546816</v>
      </c>
      <c r="O218" s="222">
        <v>1270.3420831490298</v>
      </c>
      <c r="P218" s="222">
        <v>1215.3489722433781</v>
      </c>
      <c r="Q218" s="222">
        <v>1160.3558613377263</v>
      </c>
      <c r="R218" s="222">
        <v>1105.3627504320746</v>
      </c>
      <c r="S218" s="222">
        <v>1050.3696395264228</v>
      </c>
      <c r="T218" s="222">
        <v>995.37652862077118</v>
      </c>
      <c r="U218" s="222">
        <v>940.38341771511944</v>
      </c>
      <c r="V218" s="222">
        <v>885.39030680946769</v>
      </c>
      <c r="W218" s="222">
        <v>830.39719590381605</v>
      </c>
      <c r="X218" s="222">
        <v>775.40408499816431</v>
      </c>
      <c r="Y218" s="222">
        <v>720.41097409251256</v>
      </c>
      <c r="Z218" s="222">
        <v>665.41786318686081</v>
      </c>
      <c r="AA218" s="222">
        <v>610.42475228120873</v>
      </c>
      <c r="AB218" s="222">
        <v>603.2542206196656</v>
      </c>
      <c r="AC218" s="222">
        <v>596.08368895812237</v>
      </c>
      <c r="AD218" s="222">
        <v>588.91315729657924</v>
      </c>
      <c r="AE218" s="222">
        <v>581.74262563503612</v>
      </c>
      <c r="AF218" s="222">
        <v>574.57209397349288</v>
      </c>
      <c r="AG218" s="222">
        <v>567.40156231194976</v>
      </c>
      <c r="AH218" s="222">
        <v>560.23103065040664</v>
      </c>
      <c r="AI218" s="222">
        <v>553.06049898886329</v>
      </c>
      <c r="AJ218" s="222">
        <v>545.88996732732016</v>
      </c>
      <c r="AK218" s="222">
        <v>538.71943566577693</v>
      </c>
      <c r="AL218" s="222">
        <v>531.5489040042338</v>
      </c>
      <c r="AM218" s="222">
        <v>524.37837234269068</v>
      </c>
      <c r="AN218" s="222">
        <v>517.20784068114745</v>
      </c>
      <c r="AO218" s="222">
        <v>510.03730901960432</v>
      </c>
      <c r="AP218" s="222">
        <v>502.86677735806063</v>
      </c>
    </row>
    <row r="219" spans="1:89" ht="14.25" customHeight="1" x14ac:dyDescent="0.35">
      <c r="G219" s="140"/>
      <c r="H219" s="393"/>
      <c r="J219" s="354"/>
      <c r="K219" s="137" t="s">
        <v>947</v>
      </c>
      <c r="L219" s="187" t="s">
        <v>871</v>
      </c>
      <c r="M219" s="223">
        <v>1245.8150824114007</v>
      </c>
      <c r="N219" s="223">
        <v>1325.3351940546816</v>
      </c>
      <c r="O219" s="223">
        <v>1284.9483483455851</v>
      </c>
      <c r="P219" s="223">
        <v>1244.5615026364892</v>
      </c>
      <c r="Q219" s="223">
        <v>1204.1746569273928</v>
      </c>
      <c r="R219" s="223">
        <v>1163.7878112182964</v>
      </c>
      <c r="S219" s="223">
        <v>1123.4009655092004</v>
      </c>
      <c r="T219" s="223">
        <v>1083.014119800104</v>
      </c>
      <c r="U219" s="223">
        <v>1042.6272740910078</v>
      </c>
      <c r="V219" s="223">
        <v>1002.2404283819116</v>
      </c>
      <c r="W219" s="223">
        <v>961.85358267281526</v>
      </c>
      <c r="X219" s="223">
        <v>921.46673696371909</v>
      </c>
      <c r="Y219" s="223">
        <v>881.07989125462279</v>
      </c>
      <c r="Z219" s="223">
        <v>840.6930455455265</v>
      </c>
      <c r="AA219" s="223">
        <v>800.30619983642964</v>
      </c>
      <c r="AB219" s="223">
        <v>787.64743666608149</v>
      </c>
      <c r="AC219" s="223">
        <v>774.98867349573345</v>
      </c>
      <c r="AD219" s="223">
        <v>762.32991032538541</v>
      </c>
      <c r="AE219" s="223">
        <v>749.67114715503737</v>
      </c>
      <c r="AF219" s="223">
        <v>737.01238398468922</v>
      </c>
      <c r="AG219" s="223">
        <v>724.3536208143413</v>
      </c>
      <c r="AH219" s="223">
        <v>711.69485764399326</v>
      </c>
      <c r="AI219" s="223">
        <v>699.03609447364511</v>
      </c>
      <c r="AJ219" s="223">
        <v>686.37733130329718</v>
      </c>
      <c r="AK219" s="223">
        <v>673.71856813294903</v>
      </c>
      <c r="AL219" s="223">
        <v>661.05980496260099</v>
      </c>
      <c r="AM219" s="223">
        <v>648.40104179225295</v>
      </c>
      <c r="AN219" s="223">
        <v>635.74227862190492</v>
      </c>
      <c r="AO219" s="223">
        <v>623.08351545155699</v>
      </c>
      <c r="AP219" s="223">
        <v>610.42475228120873</v>
      </c>
      <c r="AQ219"/>
    </row>
    <row r="220" spans="1:89" ht="14.25" customHeight="1" thickBot="1" x14ac:dyDescent="0.35">
      <c r="G220" s="140"/>
      <c r="H220" s="393"/>
      <c r="J220" s="354"/>
      <c r="K220" s="198" t="s">
        <v>947</v>
      </c>
      <c r="L220" s="198" t="s">
        <v>872</v>
      </c>
      <c r="M220" s="224">
        <v>1245.8150824114007</v>
      </c>
      <c r="N220" s="224">
        <v>1325.3351940546816</v>
      </c>
      <c r="O220" s="224">
        <v>1305.1586089604816</v>
      </c>
      <c r="P220" s="224">
        <v>1284.9820238662817</v>
      </c>
      <c r="Q220" s="224">
        <v>1264.805438772082</v>
      </c>
      <c r="R220" s="224">
        <v>1244.628853677882</v>
      </c>
      <c r="S220" s="224">
        <v>1224.4522685836823</v>
      </c>
      <c r="T220" s="224">
        <v>1204.2756834894824</v>
      </c>
      <c r="U220" s="224">
        <v>1184.0990983952827</v>
      </c>
      <c r="V220" s="224">
        <v>1163.9225133010827</v>
      </c>
      <c r="W220" s="224">
        <v>1143.7459282068828</v>
      </c>
      <c r="X220" s="224">
        <v>1123.5693431126829</v>
      </c>
      <c r="Y220" s="224">
        <v>1103.3927580184829</v>
      </c>
      <c r="Z220" s="224">
        <v>1083.2161729242832</v>
      </c>
      <c r="AA220" s="224">
        <v>1063.0395878300826</v>
      </c>
      <c r="AB220" s="224">
        <v>1045.5240286305059</v>
      </c>
      <c r="AC220" s="224">
        <v>1028.0084694309292</v>
      </c>
      <c r="AD220" s="224">
        <v>1010.4929102313522</v>
      </c>
      <c r="AE220" s="224">
        <v>992.97735103177536</v>
      </c>
      <c r="AF220" s="224">
        <v>975.46179183219851</v>
      </c>
      <c r="AG220" s="224">
        <v>957.94623263262167</v>
      </c>
      <c r="AH220" s="224">
        <v>940.43067343304472</v>
      </c>
      <c r="AI220" s="224">
        <v>922.91511423346799</v>
      </c>
      <c r="AJ220" s="224">
        <v>905.39955503389115</v>
      </c>
      <c r="AK220" s="224">
        <v>887.88399583431419</v>
      </c>
      <c r="AL220" s="224">
        <v>870.36843663473735</v>
      </c>
      <c r="AM220" s="224">
        <v>852.85287743516062</v>
      </c>
      <c r="AN220" s="224">
        <v>835.33731823558367</v>
      </c>
      <c r="AO220" s="224">
        <v>817.82175903600682</v>
      </c>
      <c r="AP220" s="224">
        <v>800.30619983642964</v>
      </c>
    </row>
    <row r="221" spans="1:89" ht="13.5" customHeight="1" thickTop="1" thickBot="1" x14ac:dyDescent="0.35">
      <c r="G221" s="140"/>
      <c r="H221" s="393"/>
      <c r="J221" s="354"/>
      <c r="K221" s="196" t="s">
        <v>948</v>
      </c>
      <c r="L221" s="196" t="s">
        <v>870</v>
      </c>
      <c r="M221" s="222">
        <v>1245.8150824114007</v>
      </c>
      <c r="N221" s="222">
        <v>1325.3351940546816</v>
      </c>
      <c r="O221" s="222">
        <v>1270.3420831490298</v>
      </c>
      <c r="P221" s="222">
        <v>1215.3489722433781</v>
      </c>
      <c r="Q221" s="222">
        <v>1160.3558613377263</v>
      </c>
      <c r="R221" s="222">
        <v>1105.3627504320746</v>
      </c>
      <c r="S221" s="222">
        <v>1050.3696395264228</v>
      </c>
      <c r="T221" s="222">
        <v>995.37652862077118</v>
      </c>
      <c r="U221" s="222">
        <v>940.38341771511944</v>
      </c>
      <c r="V221" s="222">
        <v>885.39030680946769</v>
      </c>
      <c r="W221" s="222">
        <v>830.39719590381605</v>
      </c>
      <c r="X221" s="222">
        <v>775.40408499816431</v>
      </c>
      <c r="Y221" s="222">
        <v>720.41097409251256</v>
      </c>
      <c r="Z221" s="222">
        <v>665.41786318686081</v>
      </c>
      <c r="AA221" s="222">
        <v>610.42475228120873</v>
      </c>
      <c r="AB221" s="222">
        <v>603.2542206196656</v>
      </c>
      <c r="AC221" s="222">
        <v>596.08368895812237</v>
      </c>
      <c r="AD221" s="222">
        <v>588.91315729657924</v>
      </c>
      <c r="AE221" s="222">
        <v>581.74262563503612</v>
      </c>
      <c r="AF221" s="222">
        <v>574.57209397349288</v>
      </c>
      <c r="AG221" s="222">
        <v>567.40156231194976</v>
      </c>
      <c r="AH221" s="222">
        <v>560.23103065040664</v>
      </c>
      <c r="AI221" s="222">
        <v>553.06049898886329</v>
      </c>
      <c r="AJ221" s="222">
        <v>545.88996732732016</v>
      </c>
      <c r="AK221" s="222">
        <v>538.71943566577693</v>
      </c>
      <c r="AL221" s="222">
        <v>531.5489040042338</v>
      </c>
      <c r="AM221" s="222">
        <v>524.37837234269068</v>
      </c>
      <c r="AN221" s="222">
        <v>517.20784068114745</v>
      </c>
      <c r="AO221" s="222">
        <v>510.03730901960432</v>
      </c>
      <c r="AP221" s="222">
        <v>502.86677735806063</v>
      </c>
      <c r="AT221" s="201"/>
      <c r="AU221" s="201"/>
      <c r="AV221" s="201"/>
      <c r="AW221" s="201"/>
      <c r="AZ221" s="201"/>
    </row>
    <row r="222" spans="1:89" s="201" customFormat="1" ht="14.25" customHeight="1" thickTop="1" thickBot="1" x14ac:dyDescent="0.35">
      <c r="A222" s="132"/>
      <c r="B222" s="132"/>
      <c r="C222" s="132"/>
      <c r="D222" s="132"/>
      <c r="E222" s="132"/>
      <c r="F222" s="132"/>
      <c r="G222" s="140"/>
      <c r="H222" s="393"/>
      <c r="I222" s="132"/>
      <c r="J222" s="354"/>
      <c r="K222" s="137" t="s">
        <v>948</v>
      </c>
      <c r="L222" s="187" t="s">
        <v>871</v>
      </c>
      <c r="M222" s="223">
        <v>1245.8150824114007</v>
      </c>
      <c r="N222" s="223">
        <v>1325.3351940546816</v>
      </c>
      <c r="O222" s="223">
        <v>1284.9483483455851</v>
      </c>
      <c r="P222" s="223">
        <v>1244.5615026364892</v>
      </c>
      <c r="Q222" s="223">
        <v>1204.1746569273928</v>
      </c>
      <c r="R222" s="223">
        <v>1163.7878112182964</v>
      </c>
      <c r="S222" s="223">
        <v>1123.4009655092004</v>
      </c>
      <c r="T222" s="223">
        <v>1083.014119800104</v>
      </c>
      <c r="U222" s="223">
        <v>1042.6272740910078</v>
      </c>
      <c r="V222" s="223">
        <v>1002.2404283819116</v>
      </c>
      <c r="W222" s="223">
        <v>961.85358267281526</v>
      </c>
      <c r="X222" s="223">
        <v>921.46673696371909</v>
      </c>
      <c r="Y222" s="223">
        <v>881.07989125462279</v>
      </c>
      <c r="Z222" s="223">
        <v>840.6930455455265</v>
      </c>
      <c r="AA222" s="223">
        <v>800.30619983642964</v>
      </c>
      <c r="AB222" s="223">
        <v>787.64743666608149</v>
      </c>
      <c r="AC222" s="223">
        <v>774.98867349573345</v>
      </c>
      <c r="AD222" s="223">
        <v>762.32991032538541</v>
      </c>
      <c r="AE222" s="223">
        <v>749.67114715503737</v>
      </c>
      <c r="AF222" s="223">
        <v>737.01238398468922</v>
      </c>
      <c r="AG222" s="223">
        <v>724.3536208143413</v>
      </c>
      <c r="AH222" s="223">
        <v>711.69485764399326</v>
      </c>
      <c r="AI222" s="223">
        <v>699.03609447364511</v>
      </c>
      <c r="AJ222" s="223">
        <v>686.37733130329718</v>
      </c>
      <c r="AK222" s="223">
        <v>673.71856813294903</v>
      </c>
      <c r="AL222" s="223">
        <v>661.05980496260099</v>
      </c>
      <c r="AM222" s="223">
        <v>648.40104179225295</v>
      </c>
      <c r="AN222" s="223">
        <v>635.74227862190492</v>
      </c>
      <c r="AO222" s="223">
        <v>623.08351545155699</v>
      </c>
      <c r="AP222" s="223">
        <v>610.42475228120873</v>
      </c>
      <c r="AQ222" s="132"/>
      <c r="AR222" s="132"/>
      <c r="AS222" s="132"/>
      <c r="AT222" s="202"/>
      <c r="AU222" s="202"/>
      <c r="AV222" s="202"/>
      <c r="AW222" s="202"/>
      <c r="AZ222" s="202"/>
      <c r="BA222" s="132"/>
      <c r="BB222" s="132"/>
      <c r="BC222" s="132"/>
      <c r="BD222" s="132"/>
      <c r="BE222" s="132"/>
      <c r="BF222" s="132"/>
      <c r="BG222" s="132"/>
      <c r="BH222" s="132"/>
      <c r="BI222" s="132"/>
      <c r="BJ222" s="132"/>
      <c r="BK222" s="132"/>
      <c r="BL222" s="132"/>
      <c r="BM222" s="132"/>
      <c r="BN222" s="132"/>
      <c r="BO222" s="132"/>
      <c r="BP222" s="132"/>
      <c r="BQ222" s="132"/>
      <c r="BR222" s="132"/>
      <c r="BS222" s="132"/>
      <c r="BT222" s="132"/>
      <c r="BU222" s="132"/>
      <c r="BV222" s="132"/>
      <c r="BW222" s="132"/>
      <c r="BX222" s="132"/>
      <c r="BY222" s="132"/>
      <c r="BZ222" s="132"/>
      <c r="CA222" s="132"/>
      <c r="CB222" s="132"/>
      <c r="CC222" s="132"/>
      <c r="CD222" s="132"/>
      <c r="CE222" s="132"/>
      <c r="CF222" s="132"/>
      <c r="CG222" s="132"/>
      <c r="CH222" s="132"/>
      <c r="CI222" s="132"/>
      <c r="CJ222" s="132"/>
      <c r="CK222" s="132"/>
    </row>
    <row r="223" spans="1:89" s="202" customFormat="1" ht="14.25" customHeight="1" thickTop="1" thickBot="1" x14ac:dyDescent="0.35">
      <c r="A223" s="132"/>
      <c r="B223" s="132"/>
      <c r="C223" s="132"/>
      <c r="D223" s="132"/>
      <c r="E223" s="132"/>
      <c r="F223" s="132"/>
      <c r="G223" s="140"/>
      <c r="H223" s="393"/>
      <c r="I223" s="132"/>
      <c r="J223" s="354"/>
      <c r="K223" s="198" t="s">
        <v>948</v>
      </c>
      <c r="L223" s="198" t="s">
        <v>872</v>
      </c>
      <c r="M223" s="224">
        <v>1245.8150824114007</v>
      </c>
      <c r="N223" s="224">
        <v>1325.3351940546816</v>
      </c>
      <c r="O223" s="224">
        <v>1305.1586089604816</v>
      </c>
      <c r="P223" s="224">
        <v>1284.9820238662817</v>
      </c>
      <c r="Q223" s="224">
        <v>1264.805438772082</v>
      </c>
      <c r="R223" s="224">
        <v>1244.628853677882</v>
      </c>
      <c r="S223" s="224">
        <v>1224.4522685836823</v>
      </c>
      <c r="T223" s="224">
        <v>1204.2756834894824</v>
      </c>
      <c r="U223" s="224">
        <v>1184.0990983952827</v>
      </c>
      <c r="V223" s="224">
        <v>1163.9225133010827</v>
      </c>
      <c r="W223" s="224">
        <v>1143.7459282068828</v>
      </c>
      <c r="X223" s="224">
        <v>1123.5693431126829</v>
      </c>
      <c r="Y223" s="224">
        <v>1103.3927580184829</v>
      </c>
      <c r="Z223" s="224">
        <v>1083.2161729242832</v>
      </c>
      <c r="AA223" s="224">
        <v>1063.0395878300826</v>
      </c>
      <c r="AB223" s="224">
        <v>1045.5240286305059</v>
      </c>
      <c r="AC223" s="224">
        <v>1028.0084694309292</v>
      </c>
      <c r="AD223" s="224">
        <v>1010.4929102313522</v>
      </c>
      <c r="AE223" s="224">
        <v>992.97735103177536</v>
      </c>
      <c r="AF223" s="224">
        <v>975.46179183219851</v>
      </c>
      <c r="AG223" s="224">
        <v>957.94623263262167</v>
      </c>
      <c r="AH223" s="224">
        <v>940.43067343304472</v>
      </c>
      <c r="AI223" s="224">
        <v>922.91511423346799</v>
      </c>
      <c r="AJ223" s="224">
        <v>905.39955503389115</v>
      </c>
      <c r="AK223" s="224">
        <v>887.88399583431419</v>
      </c>
      <c r="AL223" s="224">
        <v>870.36843663473735</v>
      </c>
      <c r="AM223" s="224">
        <v>852.85287743516062</v>
      </c>
      <c r="AN223" s="224">
        <v>835.33731823558367</v>
      </c>
      <c r="AO223" s="224">
        <v>817.82175903600682</v>
      </c>
      <c r="AP223" s="224">
        <v>800.30619983642964</v>
      </c>
      <c r="AQ223" s="132"/>
      <c r="AR223" s="132"/>
      <c r="AS223" s="132"/>
      <c r="AT223" s="132"/>
      <c r="AU223" s="132"/>
      <c r="AV223" s="132"/>
      <c r="AW223" s="132"/>
      <c r="AZ223" s="132"/>
      <c r="BA223" s="132"/>
      <c r="BB223" s="132"/>
      <c r="BC223" s="132"/>
      <c r="BD223" s="132"/>
      <c r="BE223" s="201"/>
      <c r="BF223" s="201"/>
      <c r="BG223" s="201"/>
      <c r="BH223" s="132"/>
      <c r="BI223" s="132"/>
      <c r="BJ223" s="132"/>
      <c r="BK223" s="132"/>
      <c r="BL223" s="132"/>
      <c r="BM223" s="132"/>
      <c r="BN223" s="132"/>
      <c r="BO223" s="132"/>
      <c r="BP223" s="132"/>
      <c r="BQ223" s="132"/>
      <c r="BR223" s="132"/>
      <c r="BS223" s="132"/>
      <c r="BT223" s="132"/>
      <c r="BU223" s="132"/>
      <c r="BV223" s="132"/>
      <c r="BW223" s="132"/>
      <c r="BX223" s="132"/>
      <c r="BY223" s="132"/>
      <c r="BZ223" s="132"/>
      <c r="CA223" s="132"/>
      <c r="CB223" s="132"/>
      <c r="CC223" s="132"/>
      <c r="CD223" s="132"/>
      <c r="CE223" s="132"/>
      <c r="CF223" s="132"/>
      <c r="CG223" s="132"/>
      <c r="CH223" s="132"/>
      <c r="CI223" s="132"/>
      <c r="CJ223" s="132"/>
      <c r="CK223" s="132"/>
    </row>
    <row r="224" spans="1:89" ht="13.5" customHeight="1" thickTop="1" thickBot="1" x14ac:dyDescent="0.35">
      <c r="G224" s="140"/>
      <c r="H224" s="393"/>
      <c r="J224" s="354"/>
      <c r="K224" s="196" t="s">
        <v>949</v>
      </c>
      <c r="L224" s="196" t="s">
        <v>870</v>
      </c>
      <c r="M224" s="222">
        <v>1245.8150824114007</v>
      </c>
      <c r="N224" s="222">
        <v>1325.3351940546816</v>
      </c>
      <c r="O224" s="222">
        <v>1270.3420831490298</v>
      </c>
      <c r="P224" s="222">
        <v>1215.3489722433781</v>
      </c>
      <c r="Q224" s="222">
        <v>1160.3558613377263</v>
      </c>
      <c r="R224" s="222">
        <v>1105.3627504320746</v>
      </c>
      <c r="S224" s="222">
        <v>1050.3696395264228</v>
      </c>
      <c r="T224" s="222">
        <v>995.37652862077118</v>
      </c>
      <c r="U224" s="222">
        <v>940.38341771511944</v>
      </c>
      <c r="V224" s="222">
        <v>885.39030680946769</v>
      </c>
      <c r="W224" s="222">
        <v>830.39719590381605</v>
      </c>
      <c r="X224" s="222">
        <v>775.40408499816431</v>
      </c>
      <c r="Y224" s="222">
        <v>720.41097409251256</v>
      </c>
      <c r="Z224" s="222">
        <v>665.41786318686081</v>
      </c>
      <c r="AA224" s="222">
        <v>610.42475228120873</v>
      </c>
      <c r="AB224" s="222">
        <v>603.2542206196656</v>
      </c>
      <c r="AC224" s="222">
        <v>596.08368895812237</v>
      </c>
      <c r="AD224" s="222">
        <v>588.91315729657924</v>
      </c>
      <c r="AE224" s="222">
        <v>581.74262563503612</v>
      </c>
      <c r="AF224" s="222">
        <v>574.57209397349288</v>
      </c>
      <c r="AG224" s="222">
        <v>567.40156231194976</v>
      </c>
      <c r="AH224" s="222">
        <v>560.23103065040664</v>
      </c>
      <c r="AI224" s="222">
        <v>553.06049898886329</v>
      </c>
      <c r="AJ224" s="222">
        <v>545.88996732732016</v>
      </c>
      <c r="AK224" s="222">
        <v>538.71943566577693</v>
      </c>
      <c r="AL224" s="222">
        <v>531.5489040042338</v>
      </c>
      <c r="AM224" s="222">
        <v>524.37837234269068</v>
      </c>
      <c r="AN224" s="222">
        <v>517.20784068114745</v>
      </c>
      <c r="AO224" s="222">
        <v>510.03730901960432</v>
      </c>
      <c r="AP224" s="222">
        <v>502.86677735806063</v>
      </c>
      <c r="AT224" s="201"/>
      <c r="AU224" s="201"/>
      <c r="AV224" s="201"/>
      <c r="AW224" s="201"/>
      <c r="AZ224" s="201"/>
    </row>
    <row r="225" spans="1:89" s="201" customFormat="1" ht="14.25" customHeight="1" thickTop="1" thickBot="1" x14ac:dyDescent="0.35">
      <c r="A225" s="132"/>
      <c r="B225" s="132"/>
      <c r="C225" s="132"/>
      <c r="D225" s="132"/>
      <c r="E225" s="132"/>
      <c r="F225" s="132"/>
      <c r="G225" s="140"/>
      <c r="H225" s="393"/>
      <c r="I225" s="132"/>
      <c r="J225" s="354"/>
      <c r="K225" s="137" t="s">
        <v>949</v>
      </c>
      <c r="L225" s="187" t="s">
        <v>871</v>
      </c>
      <c r="M225" s="223">
        <v>1245.8150824114007</v>
      </c>
      <c r="N225" s="223">
        <v>1325.3351940546816</v>
      </c>
      <c r="O225" s="223">
        <v>1284.9483483455851</v>
      </c>
      <c r="P225" s="223">
        <v>1244.5615026364892</v>
      </c>
      <c r="Q225" s="223">
        <v>1204.1746569273928</v>
      </c>
      <c r="R225" s="223">
        <v>1163.7878112182964</v>
      </c>
      <c r="S225" s="223">
        <v>1123.4009655092004</v>
      </c>
      <c r="T225" s="223">
        <v>1083.014119800104</v>
      </c>
      <c r="U225" s="223">
        <v>1042.6272740910078</v>
      </c>
      <c r="V225" s="223">
        <v>1002.2404283819116</v>
      </c>
      <c r="W225" s="223">
        <v>961.85358267281526</v>
      </c>
      <c r="X225" s="223">
        <v>921.46673696371909</v>
      </c>
      <c r="Y225" s="223">
        <v>881.07989125462279</v>
      </c>
      <c r="Z225" s="223">
        <v>840.6930455455265</v>
      </c>
      <c r="AA225" s="223">
        <v>800.30619983642964</v>
      </c>
      <c r="AB225" s="223">
        <v>787.64743666608149</v>
      </c>
      <c r="AC225" s="223">
        <v>774.98867349573345</v>
      </c>
      <c r="AD225" s="223">
        <v>762.32991032538541</v>
      </c>
      <c r="AE225" s="223">
        <v>749.67114715503737</v>
      </c>
      <c r="AF225" s="223">
        <v>737.01238398468922</v>
      </c>
      <c r="AG225" s="223">
        <v>724.3536208143413</v>
      </c>
      <c r="AH225" s="223">
        <v>711.69485764399326</v>
      </c>
      <c r="AI225" s="223">
        <v>699.03609447364511</v>
      </c>
      <c r="AJ225" s="223">
        <v>686.37733130329718</v>
      </c>
      <c r="AK225" s="223">
        <v>673.71856813294903</v>
      </c>
      <c r="AL225" s="223">
        <v>661.05980496260099</v>
      </c>
      <c r="AM225" s="223">
        <v>648.40104179225295</v>
      </c>
      <c r="AN225" s="223">
        <v>635.74227862190492</v>
      </c>
      <c r="AO225" s="223">
        <v>623.08351545155699</v>
      </c>
      <c r="AP225" s="223">
        <v>610.42475228120873</v>
      </c>
      <c r="AQ225" s="132"/>
      <c r="AR225" s="132"/>
      <c r="AS225" s="132"/>
      <c r="AT225" s="202"/>
      <c r="AU225" s="202"/>
      <c r="AV225" s="202"/>
      <c r="AW225" s="202"/>
      <c r="AZ225" s="202"/>
      <c r="BA225" s="132"/>
      <c r="BB225" s="132"/>
      <c r="BC225" s="132"/>
      <c r="BD225" s="132"/>
      <c r="BE225" s="132"/>
      <c r="BF225" s="132"/>
      <c r="BG225" s="132"/>
      <c r="BH225" s="132"/>
      <c r="BI225" s="132"/>
      <c r="BJ225" s="132"/>
      <c r="BK225" s="132"/>
      <c r="BL225" s="132"/>
      <c r="BM225" s="132"/>
      <c r="BN225" s="132"/>
      <c r="BO225" s="132"/>
      <c r="BP225" s="132"/>
      <c r="BQ225" s="132"/>
      <c r="BR225" s="132"/>
      <c r="BS225" s="132"/>
      <c r="BT225" s="132"/>
      <c r="BU225" s="132"/>
      <c r="BV225" s="132"/>
      <c r="BW225" s="132"/>
      <c r="BX225" s="132"/>
      <c r="BY225" s="132"/>
      <c r="BZ225" s="132"/>
      <c r="CA225" s="132"/>
      <c r="CB225" s="132"/>
      <c r="CC225" s="132"/>
      <c r="CD225" s="132"/>
      <c r="CE225" s="132"/>
      <c r="CF225" s="132"/>
      <c r="CG225" s="132"/>
      <c r="CH225" s="132"/>
      <c r="CI225" s="132"/>
      <c r="CJ225" s="132"/>
      <c r="CK225" s="132"/>
    </row>
    <row r="226" spans="1:89" s="202" customFormat="1" ht="14.25" customHeight="1" thickTop="1" thickBot="1" x14ac:dyDescent="0.35">
      <c r="A226" s="132"/>
      <c r="B226" s="132"/>
      <c r="C226" s="132"/>
      <c r="D226" s="132"/>
      <c r="E226" s="132"/>
      <c r="F226" s="132"/>
      <c r="G226" s="140"/>
      <c r="H226" s="393"/>
      <c r="I226" s="132"/>
      <c r="J226" s="354"/>
      <c r="K226" s="198" t="s">
        <v>949</v>
      </c>
      <c r="L226" s="198" t="s">
        <v>872</v>
      </c>
      <c r="M226" s="224">
        <v>1245.8150824114007</v>
      </c>
      <c r="N226" s="224">
        <v>1325.3351940546816</v>
      </c>
      <c r="O226" s="224">
        <v>1305.1586089604816</v>
      </c>
      <c r="P226" s="224">
        <v>1284.9820238662817</v>
      </c>
      <c r="Q226" s="224">
        <v>1264.805438772082</v>
      </c>
      <c r="R226" s="224">
        <v>1244.628853677882</v>
      </c>
      <c r="S226" s="224">
        <v>1224.4522685836823</v>
      </c>
      <c r="T226" s="224">
        <v>1204.2756834894824</v>
      </c>
      <c r="U226" s="224">
        <v>1184.0990983952827</v>
      </c>
      <c r="V226" s="224">
        <v>1163.9225133010827</v>
      </c>
      <c r="W226" s="224">
        <v>1143.7459282068828</v>
      </c>
      <c r="X226" s="224">
        <v>1123.5693431126829</v>
      </c>
      <c r="Y226" s="224">
        <v>1103.3927580184829</v>
      </c>
      <c r="Z226" s="224">
        <v>1083.2161729242832</v>
      </c>
      <c r="AA226" s="224">
        <v>1063.0395878300826</v>
      </c>
      <c r="AB226" s="224">
        <v>1045.5240286305059</v>
      </c>
      <c r="AC226" s="224">
        <v>1028.0084694309292</v>
      </c>
      <c r="AD226" s="224">
        <v>1010.4929102313522</v>
      </c>
      <c r="AE226" s="224">
        <v>992.97735103177536</v>
      </c>
      <c r="AF226" s="224">
        <v>975.46179183219851</v>
      </c>
      <c r="AG226" s="224">
        <v>957.94623263262167</v>
      </c>
      <c r="AH226" s="224">
        <v>940.43067343304472</v>
      </c>
      <c r="AI226" s="224">
        <v>922.91511423346799</v>
      </c>
      <c r="AJ226" s="224">
        <v>905.39955503389115</v>
      </c>
      <c r="AK226" s="224">
        <v>887.88399583431419</v>
      </c>
      <c r="AL226" s="224">
        <v>870.36843663473735</v>
      </c>
      <c r="AM226" s="224">
        <v>852.85287743516062</v>
      </c>
      <c r="AN226" s="224">
        <v>835.33731823558367</v>
      </c>
      <c r="AO226" s="224">
        <v>817.82175903600682</v>
      </c>
      <c r="AP226" s="224">
        <v>800.30619983642964</v>
      </c>
      <c r="AQ226" s="132"/>
      <c r="AR226" s="132"/>
      <c r="AS226" s="132"/>
      <c r="AT226" s="132"/>
      <c r="AU226" s="132"/>
      <c r="AV226" s="132"/>
      <c r="AW226" s="132"/>
      <c r="AZ226" s="132"/>
      <c r="BA226" s="132"/>
      <c r="BB226" s="132"/>
      <c r="BC226" s="132"/>
      <c r="BD226" s="132"/>
      <c r="BE226" s="201"/>
      <c r="BF226" s="201"/>
      <c r="BG226" s="201"/>
      <c r="BH226" s="132"/>
      <c r="BI226" s="132"/>
      <c r="BJ226" s="132"/>
      <c r="BK226" s="132"/>
      <c r="BL226" s="132"/>
      <c r="BM226" s="132"/>
      <c r="BN226" s="132"/>
      <c r="BO226" s="132"/>
      <c r="BP226" s="132"/>
      <c r="BQ226" s="132"/>
      <c r="BR226" s="132"/>
      <c r="BS226" s="132"/>
      <c r="BT226" s="132"/>
      <c r="BU226" s="132"/>
      <c r="BV226" s="132"/>
      <c r="BW226" s="132"/>
      <c r="BX226" s="132"/>
      <c r="BY226" s="132"/>
      <c r="BZ226" s="132"/>
      <c r="CA226" s="132"/>
      <c r="CB226" s="132"/>
      <c r="CC226" s="132"/>
      <c r="CD226" s="132"/>
      <c r="CE226" s="132"/>
      <c r="CF226" s="132"/>
      <c r="CG226" s="132"/>
      <c r="CH226" s="132"/>
      <c r="CI226" s="132"/>
      <c r="CJ226" s="132"/>
      <c r="CK226" s="132"/>
    </row>
    <row r="227" spans="1:89" ht="14.25" customHeight="1" thickTop="1" x14ac:dyDescent="0.35">
      <c r="G227" s="140"/>
      <c r="H227" s="393"/>
      <c r="J227" s="354"/>
      <c r="K227" s="196" t="s">
        <v>950</v>
      </c>
      <c r="L227" s="196" t="s">
        <v>870</v>
      </c>
      <c r="M227" s="222">
        <v>1245.8150824114007</v>
      </c>
      <c r="N227" s="222">
        <v>1325.3351940546816</v>
      </c>
      <c r="O227" s="222">
        <v>1270.3420831490298</v>
      </c>
      <c r="P227" s="222">
        <v>1215.3489722433781</v>
      </c>
      <c r="Q227" s="222">
        <v>1160.3558613377263</v>
      </c>
      <c r="R227" s="222">
        <v>1105.3627504320746</v>
      </c>
      <c r="S227" s="222">
        <v>1050.3696395264228</v>
      </c>
      <c r="T227" s="222">
        <v>995.37652862077118</v>
      </c>
      <c r="U227" s="222">
        <v>940.38341771511944</v>
      </c>
      <c r="V227" s="222">
        <v>885.39030680946769</v>
      </c>
      <c r="W227" s="222">
        <v>830.39719590381605</v>
      </c>
      <c r="X227" s="222">
        <v>775.40408499816431</v>
      </c>
      <c r="Y227" s="222">
        <v>720.41097409251256</v>
      </c>
      <c r="Z227" s="222">
        <v>665.41786318686081</v>
      </c>
      <c r="AA227" s="222">
        <v>610.42475228120873</v>
      </c>
      <c r="AB227" s="222">
        <v>603.2542206196656</v>
      </c>
      <c r="AC227" s="222">
        <v>596.08368895812237</v>
      </c>
      <c r="AD227" s="222">
        <v>588.91315729657924</v>
      </c>
      <c r="AE227" s="222">
        <v>581.74262563503612</v>
      </c>
      <c r="AF227" s="222">
        <v>574.57209397349288</v>
      </c>
      <c r="AG227" s="222">
        <v>567.40156231194976</v>
      </c>
      <c r="AH227" s="222">
        <v>560.23103065040664</v>
      </c>
      <c r="AI227" s="222">
        <v>553.06049898886329</v>
      </c>
      <c r="AJ227" s="222">
        <v>545.88996732732016</v>
      </c>
      <c r="AK227" s="222">
        <v>538.71943566577693</v>
      </c>
      <c r="AL227" s="222">
        <v>531.5489040042338</v>
      </c>
      <c r="AM227" s="222">
        <v>524.37837234269068</v>
      </c>
      <c r="AN227" s="222">
        <v>517.20784068114745</v>
      </c>
      <c r="AO227" s="222">
        <v>510.03730901960432</v>
      </c>
      <c r="AP227" s="222">
        <v>502.86677735806063</v>
      </c>
      <c r="BE227"/>
      <c r="BF227"/>
      <c r="BG227"/>
    </row>
    <row r="228" spans="1:89" ht="14.25" customHeight="1" x14ac:dyDescent="0.35">
      <c r="G228" s="140"/>
      <c r="H228" s="393"/>
      <c r="J228" s="354"/>
      <c r="K228" s="137" t="s">
        <v>950</v>
      </c>
      <c r="L228" s="187" t="s">
        <v>871</v>
      </c>
      <c r="M228" s="223">
        <v>1245.8150824114007</v>
      </c>
      <c r="N228" s="223">
        <v>1325.3351940546816</v>
      </c>
      <c r="O228" s="223">
        <v>1284.9483483455851</v>
      </c>
      <c r="P228" s="223">
        <v>1244.5615026364892</v>
      </c>
      <c r="Q228" s="223">
        <v>1204.1746569273928</v>
      </c>
      <c r="R228" s="223">
        <v>1163.7878112182964</v>
      </c>
      <c r="S228" s="223">
        <v>1123.4009655092004</v>
      </c>
      <c r="T228" s="223">
        <v>1083.014119800104</v>
      </c>
      <c r="U228" s="223">
        <v>1042.6272740910078</v>
      </c>
      <c r="V228" s="223">
        <v>1002.2404283819116</v>
      </c>
      <c r="W228" s="223">
        <v>961.85358267281526</v>
      </c>
      <c r="X228" s="223">
        <v>921.46673696371909</v>
      </c>
      <c r="Y228" s="223">
        <v>881.07989125462279</v>
      </c>
      <c r="Z228" s="223">
        <v>840.6930455455265</v>
      </c>
      <c r="AA228" s="223">
        <v>800.30619983642964</v>
      </c>
      <c r="AB228" s="223">
        <v>787.64743666608149</v>
      </c>
      <c r="AC228" s="223">
        <v>774.98867349573345</v>
      </c>
      <c r="AD228" s="223">
        <v>762.32991032538541</v>
      </c>
      <c r="AE228" s="223">
        <v>749.67114715503737</v>
      </c>
      <c r="AF228" s="223">
        <v>737.01238398468922</v>
      </c>
      <c r="AG228" s="223">
        <v>724.3536208143413</v>
      </c>
      <c r="AH228" s="223">
        <v>711.69485764399326</v>
      </c>
      <c r="AI228" s="223">
        <v>699.03609447364511</v>
      </c>
      <c r="AJ228" s="223">
        <v>686.37733130329718</v>
      </c>
      <c r="AK228" s="223">
        <v>673.71856813294903</v>
      </c>
      <c r="AL228" s="223">
        <v>661.05980496260099</v>
      </c>
      <c r="AM228" s="223">
        <v>648.40104179225295</v>
      </c>
      <c r="AN228" s="223">
        <v>635.74227862190492</v>
      </c>
      <c r="AO228" s="223">
        <v>623.08351545155699</v>
      </c>
      <c r="AP228" s="223">
        <v>610.42475228120873</v>
      </c>
      <c r="AT228"/>
      <c r="AU228"/>
      <c r="AV228"/>
      <c r="AW228"/>
      <c r="AZ228"/>
      <c r="BA228"/>
      <c r="BB228"/>
      <c r="BC228"/>
      <c r="BD228"/>
      <c r="BH228"/>
      <c r="BI228"/>
      <c r="BJ228"/>
      <c r="BK228"/>
      <c r="BL228"/>
      <c r="BM228"/>
      <c r="BN228"/>
      <c r="BO228"/>
    </row>
    <row r="229" spans="1:89" ht="14.25" customHeight="1" thickBot="1" x14ac:dyDescent="0.4">
      <c r="G229" s="140"/>
      <c r="H229" s="393"/>
      <c r="J229" s="354"/>
      <c r="K229" s="198" t="s">
        <v>950</v>
      </c>
      <c r="L229" s="198" t="s">
        <v>872</v>
      </c>
      <c r="M229" s="224">
        <v>1245.8150824114007</v>
      </c>
      <c r="N229" s="224">
        <v>1325.3351940546816</v>
      </c>
      <c r="O229" s="224">
        <v>1305.1586089604816</v>
      </c>
      <c r="P229" s="224">
        <v>1284.9820238662817</v>
      </c>
      <c r="Q229" s="224">
        <v>1264.805438772082</v>
      </c>
      <c r="R229" s="224">
        <v>1244.628853677882</v>
      </c>
      <c r="S229" s="224">
        <v>1224.4522685836823</v>
      </c>
      <c r="T229" s="224">
        <v>1204.2756834894824</v>
      </c>
      <c r="U229" s="224">
        <v>1184.0990983952827</v>
      </c>
      <c r="V229" s="224">
        <v>1163.9225133010827</v>
      </c>
      <c r="W229" s="224">
        <v>1143.7459282068828</v>
      </c>
      <c r="X229" s="224">
        <v>1123.5693431126829</v>
      </c>
      <c r="Y229" s="224">
        <v>1103.3927580184829</v>
      </c>
      <c r="Z229" s="224">
        <v>1083.2161729242832</v>
      </c>
      <c r="AA229" s="224">
        <v>1063.0395878300826</v>
      </c>
      <c r="AB229" s="224">
        <v>1045.5240286305059</v>
      </c>
      <c r="AC229" s="224">
        <v>1028.0084694309292</v>
      </c>
      <c r="AD229" s="224">
        <v>1010.4929102313522</v>
      </c>
      <c r="AE229" s="224">
        <v>992.97735103177536</v>
      </c>
      <c r="AF229" s="224">
        <v>975.46179183219851</v>
      </c>
      <c r="AG229" s="224">
        <v>957.94623263262167</v>
      </c>
      <c r="AH229" s="224">
        <v>940.43067343304472</v>
      </c>
      <c r="AI229" s="224">
        <v>922.91511423346799</v>
      </c>
      <c r="AJ229" s="224">
        <v>905.39955503389115</v>
      </c>
      <c r="AK229" s="224">
        <v>887.88399583431419</v>
      </c>
      <c r="AL229" s="224">
        <v>870.36843663473735</v>
      </c>
      <c r="AM229" s="224">
        <v>852.85287743516062</v>
      </c>
      <c r="AN229" s="224">
        <v>835.33731823558367</v>
      </c>
      <c r="AO229" s="224">
        <v>817.82175903600682</v>
      </c>
      <c r="AP229" s="224">
        <v>800.30619983642964</v>
      </c>
      <c r="AX229"/>
      <c r="AY229"/>
    </row>
    <row r="230" spans="1:89" ht="14.25" customHeight="1" thickTop="1" x14ac:dyDescent="0.3">
      <c r="G230" s="140"/>
      <c r="H230" s="393"/>
      <c r="J230" s="354"/>
      <c r="K230" s="196" t="s">
        <v>951</v>
      </c>
      <c r="L230" s="196" t="s">
        <v>870</v>
      </c>
      <c r="M230" s="222">
        <v>1245.8150824114007</v>
      </c>
      <c r="N230" s="222">
        <v>1325.3351940546816</v>
      </c>
      <c r="O230" s="222">
        <v>1270.3420831490298</v>
      </c>
      <c r="P230" s="222">
        <v>1215.3489722433781</v>
      </c>
      <c r="Q230" s="222">
        <v>1160.3558613377263</v>
      </c>
      <c r="R230" s="222">
        <v>1105.3627504320746</v>
      </c>
      <c r="S230" s="222">
        <v>1050.3696395264228</v>
      </c>
      <c r="T230" s="222">
        <v>995.37652862077118</v>
      </c>
      <c r="U230" s="222">
        <v>940.38341771511944</v>
      </c>
      <c r="V230" s="222">
        <v>885.39030680946769</v>
      </c>
      <c r="W230" s="222">
        <v>830.39719590381605</v>
      </c>
      <c r="X230" s="222">
        <v>775.40408499816431</v>
      </c>
      <c r="Y230" s="222">
        <v>720.41097409251256</v>
      </c>
      <c r="Z230" s="222">
        <v>665.41786318686081</v>
      </c>
      <c r="AA230" s="222">
        <v>610.42475228120873</v>
      </c>
      <c r="AB230" s="222">
        <v>603.2542206196656</v>
      </c>
      <c r="AC230" s="222">
        <v>596.08368895812237</v>
      </c>
      <c r="AD230" s="222">
        <v>588.91315729657924</v>
      </c>
      <c r="AE230" s="222">
        <v>581.74262563503612</v>
      </c>
      <c r="AF230" s="222">
        <v>574.57209397349288</v>
      </c>
      <c r="AG230" s="222">
        <v>567.40156231194976</v>
      </c>
      <c r="AH230" s="222">
        <v>560.23103065040664</v>
      </c>
      <c r="AI230" s="222">
        <v>553.06049898886329</v>
      </c>
      <c r="AJ230" s="222">
        <v>545.88996732732016</v>
      </c>
      <c r="AK230" s="222">
        <v>538.71943566577693</v>
      </c>
      <c r="AL230" s="222">
        <v>531.5489040042338</v>
      </c>
      <c r="AM230" s="222">
        <v>524.37837234269068</v>
      </c>
      <c r="AN230" s="222">
        <v>517.20784068114745</v>
      </c>
      <c r="AO230" s="222">
        <v>510.03730901960432</v>
      </c>
      <c r="AP230" s="222">
        <v>502.86677735806063</v>
      </c>
    </row>
    <row r="231" spans="1:89" ht="14.25" customHeight="1" x14ac:dyDescent="0.3">
      <c r="G231" s="140"/>
      <c r="H231" s="393"/>
      <c r="J231" s="354"/>
      <c r="K231" s="137" t="s">
        <v>951</v>
      </c>
      <c r="L231" s="187" t="s">
        <v>871</v>
      </c>
      <c r="M231" s="223">
        <v>1245.8150824114007</v>
      </c>
      <c r="N231" s="223">
        <v>1325.3351940546816</v>
      </c>
      <c r="O231" s="223">
        <v>1284.9483483455851</v>
      </c>
      <c r="P231" s="223">
        <v>1244.5615026364892</v>
      </c>
      <c r="Q231" s="223">
        <v>1204.1746569273928</v>
      </c>
      <c r="R231" s="223">
        <v>1163.7878112182964</v>
      </c>
      <c r="S231" s="223">
        <v>1123.4009655092004</v>
      </c>
      <c r="T231" s="223">
        <v>1083.014119800104</v>
      </c>
      <c r="U231" s="223">
        <v>1042.6272740910078</v>
      </c>
      <c r="V231" s="223">
        <v>1002.2404283819116</v>
      </c>
      <c r="W231" s="223">
        <v>961.85358267281526</v>
      </c>
      <c r="X231" s="223">
        <v>921.46673696371909</v>
      </c>
      <c r="Y231" s="223">
        <v>881.07989125462279</v>
      </c>
      <c r="Z231" s="223">
        <v>840.6930455455265</v>
      </c>
      <c r="AA231" s="223">
        <v>800.30619983642964</v>
      </c>
      <c r="AB231" s="223">
        <v>787.64743666608149</v>
      </c>
      <c r="AC231" s="223">
        <v>774.98867349573345</v>
      </c>
      <c r="AD231" s="223">
        <v>762.32991032538541</v>
      </c>
      <c r="AE231" s="223">
        <v>749.67114715503737</v>
      </c>
      <c r="AF231" s="223">
        <v>737.01238398468922</v>
      </c>
      <c r="AG231" s="223">
        <v>724.3536208143413</v>
      </c>
      <c r="AH231" s="223">
        <v>711.69485764399326</v>
      </c>
      <c r="AI231" s="223">
        <v>699.03609447364511</v>
      </c>
      <c r="AJ231" s="223">
        <v>686.37733130329718</v>
      </c>
      <c r="AK231" s="223">
        <v>673.71856813294903</v>
      </c>
      <c r="AL231" s="223">
        <v>661.05980496260099</v>
      </c>
      <c r="AM231" s="223">
        <v>648.40104179225295</v>
      </c>
      <c r="AN231" s="223">
        <v>635.74227862190492</v>
      </c>
      <c r="AO231" s="223">
        <v>623.08351545155699</v>
      </c>
      <c r="AP231" s="223">
        <v>610.42475228120873</v>
      </c>
    </row>
    <row r="232" spans="1:89" ht="14.25" customHeight="1" thickBot="1" x14ac:dyDescent="0.35">
      <c r="G232" s="140"/>
      <c r="H232" s="393"/>
      <c r="J232" s="354"/>
      <c r="K232" s="198" t="s">
        <v>951</v>
      </c>
      <c r="L232" s="198" t="s">
        <v>872</v>
      </c>
      <c r="M232" s="224">
        <v>1245.8150824114007</v>
      </c>
      <c r="N232" s="224">
        <v>1325.3351940546816</v>
      </c>
      <c r="O232" s="224">
        <v>1305.1586089604816</v>
      </c>
      <c r="P232" s="224">
        <v>1284.9820238662817</v>
      </c>
      <c r="Q232" s="224">
        <v>1264.805438772082</v>
      </c>
      <c r="R232" s="224">
        <v>1244.628853677882</v>
      </c>
      <c r="S232" s="224">
        <v>1224.4522685836823</v>
      </c>
      <c r="T232" s="224">
        <v>1204.2756834894824</v>
      </c>
      <c r="U232" s="224">
        <v>1184.0990983952827</v>
      </c>
      <c r="V232" s="224">
        <v>1163.9225133010827</v>
      </c>
      <c r="W232" s="224">
        <v>1143.7459282068828</v>
      </c>
      <c r="X232" s="224">
        <v>1123.5693431126829</v>
      </c>
      <c r="Y232" s="224">
        <v>1103.3927580184829</v>
      </c>
      <c r="Z232" s="224">
        <v>1083.2161729242832</v>
      </c>
      <c r="AA232" s="224">
        <v>1063.0395878300826</v>
      </c>
      <c r="AB232" s="224">
        <v>1045.5240286305059</v>
      </c>
      <c r="AC232" s="224">
        <v>1028.0084694309292</v>
      </c>
      <c r="AD232" s="224">
        <v>1010.4929102313522</v>
      </c>
      <c r="AE232" s="224">
        <v>992.97735103177536</v>
      </c>
      <c r="AF232" s="224">
        <v>975.46179183219851</v>
      </c>
      <c r="AG232" s="224">
        <v>957.94623263262167</v>
      </c>
      <c r="AH232" s="224">
        <v>940.43067343304472</v>
      </c>
      <c r="AI232" s="224">
        <v>922.91511423346799</v>
      </c>
      <c r="AJ232" s="224">
        <v>905.39955503389115</v>
      </c>
      <c r="AK232" s="224">
        <v>887.88399583431419</v>
      </c>
      <c r="AL232" s="224">
        <v>870.36843663473735</v>
      </c>
      <c r="AM232" s="224">
        <v>852.85287743516062</v>
      </c>
      <c r="AN232" s="224">
        <v>835.33731823558367</v>
      </c>
      <c r="AO232" s="224">
        <v>817.82175903600682</v>
      </c>
      <c r="AP232" s="224">
        <v>800.30619983642964</v>
      </c>
    </row>
    <row r="233" spans="1:89" ht="14.25" customHeight="1" thickTop="1" x14ac:dyDescent="0.3">
      <c r="G233" s="140"/>
      <c r="H233" s="393"/>
      <c r="J233" s="354"/>
      <c r="K233" s="196" t="s">
        <v>952</v>
      </c>
      <c r="L233" s="196" t="s">
        <v>870</v>
      </c>
      <c r="M233" s="222">
        <v>1245.8150824114007</v>
      </c>
      <c r="N233" s="222">
        <v>1325.3351940546816</v>
      </c>
      <c r="O233" s="222">
        <v>1270.3420831490298</v>
      </c>
      <c r="P233" s="222">
        <v>1215.3489722433781</v>
      </c>
      <c r="Q233" s="222">
        <v>1160.3558613377263</v>
      </c>
      <c r="R233" s="222">
        <v>1105.3627504320746</v>
      </c>
      <c r="S233" s="222">
        <v>1050.3696395264228</v>
      </c>
      <c r="T233" s="222">
        <v>995.37652862077118</v>
      </c>
      <c r="U233" s="222">
        <v>940.38341771511944</v>
      </c>
      <c r="V233" s="222">
        <v>885.39030680946769</v>
      </c>
      <c r="W233" s="222">
        <v>830.39719590381605</v>
      </c>
      <c r="X233" s="222">
        <v>775.40408499816431</v>
      </c>
      <c r="Y233" s="222">
        <v>720.41097409251256</v>
      </c>
      <c r="Z233" s="222">
        <v>665.41786318686081</v>
      </c>
      <c r="AA233" s="222">
        <v>610.42475228120873</v>
      </c>
      <c r="AB233" s="222">
        <v>603.2542206196656</v>
      </c>
      <c r="AC233" s="222">
        <v>596.08368895812237</v>
      </c>
      <c r="AD233" s="222">
        <v>588.91315729657924</v>
      </c>
      <c r="AE233" s="222">
        <v>581.74262563503612</v>
      </c>
      <c r="AF233" s="222">
        <v>574.57209397349288</v>
      </c>
      <c r="AG233" s="222">
        <v>567.40156231194976</v>
      </c>
      <c r="AH233" s="222">
        <v>560.23103065040664</v>
      </c>
      <c r="AI233" s="222">
        <v>553.06049898886329</v>
      </c>
      <c r="AJ233" s="222">
        <v>545.88996732732016</v>
      </c>
      <c r="AK233" s="222">
        <v>538.71943566577693</v>
      </c>
      <c r="AL233" s="222">
        <v>531.5489040042338</v>
      </c>
      <c r="AM233" s="222">
        <v>524.37837234269068</v>
      </c>
      <c r="AN233" s="222">
        <v>517.20784068114745</v>
      </c>
      <c r="AO233" s="222">
        <v>510.03730901960432</v>
      </c>
      <c r="AP233" s="222">
        <v>502.86677735806063</v>
      </c>
    </row>
    <row r="234" spans="1:89" ht="14.25" customHeight="1" x14ac:dyDescent="0.35">
      <c r="G234" s="140"/>
      <c r="H234" s="393"/>
      <c r="J234" s="354"/>
      <c r="K234" s="137" t="s">
        <v>952</v>
      </c>
      <c r="L234" s="187" t="s">
        <v>871</v>
      </c>
      <c r="M234" s="223">
        <v>1245.8150824114007</v>
      </c>
      <c r="N234" s="223">
        <v>1325.3351940546816</v>
      </c>
      <c r="O234" s="223">
        <v>1284.9483483455851</v>
      </c>
      <c r="P234" s="223">
        <v>1244.5615026364892</v>
      </c>
      <c r="Q234" s="223">
        <v>1204.1746569273928</v>
      </c>
      <c r="R234" s="223">
        <v>1163.7878112182964</v>
      </c>
      <c r="S234" s="223">
        <v>1123.4009655092004</v>
      </c>
      <c r="T234" s="223">
        <v>1083.014119800104</v>
      </c>
      <c r="U234" s="223">
        <v>1042.6272740910078</v>
      </c>
      <c r="V234" s="223">
        <v>1002.2404283819116</v>
      </c>
      <c r="W234" s="223">
        <v>961.85358267281526</v>
      </c>
      <c r="X234" s="223">
        <v>921.46673696371909</v>
      </c>
      <c r="Y234" s="223">
        <v>881.07989125462279</v>
      </c>
      <c r="Z234" s="223">
        <v>840.6930455455265</v>
      </c>
      <c r="AA234" s="223">
        <v>800.30619983642964</v>
      </c>
      <c r="AB234" s="223">
        <v>787.64743666608149</v>
      </c>
      <c r="AC234" s="223">
        <v>774.98867349573345</v>
      </c>
      <c r="AD234" s="223">
        <v>762.32991032538541</v>
      </c>
      <c r="AE234" s="223">
        <v>749.67114715503737</v>
      </c>
      <c r="AF234" s="223">
        <v>737.01238398468922</v>
      </c>
      <c r="AG234" s="223">
        <v>724.3536208143413</v>
      </c>
      <c r="AH234" s="223">
        <v>711.69485764399326</v>
      </c>
      <c r="AI234" s="223">
        <v>699.03609447364511</v>
      </c>
      <c r="AJ234" s="223">
        <v>686.37733130329718</v>
      </c>
      <c r="AK234" s="223">
        <v>673.71856813294903</v>
      </c>
      <c r="AL234" s="223">
        <v>661.05980496260099</v>
      </c>
      <c r="AM234" s="223">
        <v>648.40104179225295</v>
      </c>
      <c r="AN234" s="223">
        <v>635.74227862190492</v>
      </c>
      <c r="AO234" s="223">
        <v>623.08351545155699</v>
      </c>
      <c r="AP234" s="223">
        <v>610.42475228120873</v>
      </c>
      <c r="AQ234"/>
    </row>
    <row r="235" spans="1:89" ht="14.25" customHeight="1" thickBot="1" x14ac:dyDescent="0.35">
      <c r="G235" s="140"/>
      <c r="H235" s="393"/>
      <c r="J235" s="354"/>
      <c r="K235" s="198" t="s">
        <v>952</v>
      </c>
      <c r="L235" s="198" t="s">
        <v>872</v>
      </c>
      <c r="M235" s="224">
        <v>1245.8150824114007</v>
      </c>
      <c r="N235" s="224">
        <v>1325.3351940546816</v>
      </c>
      <c r="O235" s="224">
        <v>1305.1586089604816</v>
      </c>
      <c r="P235" s="224">
        <v>1284.9820238662817</v>
      </c>
      <c r="Q235" s="224">
        <v>1264.805438772082</v>
      </c>
      <c r="R235" s="224">
        <v>1244.628853677882</v>
      </c>
      <c r="S235" s="224">
        <v>1224.4522685836823</v>
      </c>
      <c r="T235" s="224">
        <v>1204.2756834894824</v>
      </c>
      <c r="U235" s="224">
        <v>1184.0990983952827</v>
      </c>
      <c r="V235" s="224">
        <v>1163.9225133010827</v>
      </c>
      <c r="W235" s="224">
        <v>1143.7459282068828</v>
      </c>
      <c r="X235" s="224">
        <v>1123.5693431126829</v>
      </c>
      <c r="Y235" s="224">
        <v>1103.3927580184829</v>
      </c>
      <c r="Z235" s="224">
        <v>1083.2161729242832</v>
      </c>
      <c r="AA235" s="224">
        <v>1063.0395878300826</v>
      </c>
      <c r="AB235" s="224">
        <v>1045.5240286305059</v>
      </c>
      <c r="AC235" s="224">
        <v>1028.0084694309292</v>
      </c>
      <c r="AD235" s="224">
        <v>1010.4929102313522</v>
      </c>
      <c r="AE235" s="224">
        <v>992.97735103177536</v>
      </c>
      <c r="AF235" s="224">
        <v>975.46179183219851</v>
      </c>
      <c r="AG235" s="224">
        <v>957.94623263262167</v>
      </c>
      <c r="AH235" s="224">
        <v>940.43067343304472</v>
      </c>
      <c r="AI235" s="224">
        <v>922.91511423346799</v>
      </c>
      <c r="AJ235" s="224">
        <v>905.39955503389115</v>
      </c>
      <c r="AK235" s="224">
        <v>887.88399583431419</v>
      </c>
      <c r="AL235" s="224">
        <v>870.36843663473735</v>
      </c>
      <c r="AM235" s="224">
        <v>852.85287743516062</v>
      </c>
      <c r="AN235" s="224">
        <v>835.33731823558367</v>
      </c>
      <c r="AO235" s="224">
        <v>817.82175903600682</v>
      </c>
      <c r="AP235" s="224">
        <v>800.30619983642964</v>
      </c>
    </row>
    <row r="236" spans="1:89" ht="13.5" customHeight="1" thickTop="1" thickBot="1" x14ac:dyDescent="0.35">
      <c r="G236" s="140"/>
      <c r="H236" s="393"/>
      <c r="J236" s="354"/>
      <c r="K236" s="196" t="s">
        <v>953</v>
      </c>
      <c r="L236" s="196" t="s">
        <v>870</v>
      </c>
      <c r="M236" s="222">
        <v>1245.8150824114007</v>
      </c>
      <c r="N236" s="222">
        <v>1325.3351940546816</v>
      </c>
      <c r="O236" s="222">
        <v>1270.3420831490298</v>
      </c>
      <c r="P236" s="222">
        <v>1215.3489722433781</v>
      </c>
      <c r="Q236" s="222">
        <v>1160.3558613377263</v>
      </c>
      <c r="R236" s="222">
        <v>1105.3627504320746</v>
      </c>
      <c r="S236" s="222">
        <v>1050.3696395264228</v>
      </c>
      <c r="T236" s="222">
        <v>995.37652862077118</v>
      </c>
      <c r="U236" s="222">
        <v>940.38341771511944</v>
      </c>
      <c r="V236" s="222">
        <v>885.39030680946769</v>
      </c>
      <c r="W236" s="222">
        <v>830.39719590381605</v>
      </c>
      <c r="X236" s="222">
        <v>775.40408499816431</v>
      </c>
      <c r="Y236" s="222">
        <v>720.41097409251256</v>
      </c>
      <c r="Z236" s="222">
        <v>665.41786318686081</v>
      </c>
      <c r="AA236" s="222">
        <v>610.42475228120873</v>
      </c>
      <c r="AB236" s="222">
        <v>603.2542206196656</v>
      </c>
      <c r="AC236" s="222">
        <v>596.08368895812237</v>
      </c>
      <c r="AD236" s="222">
        <v>588.91315729657924</v>
      </c>
      <c r="AE236" s="222">
        <v>581.74262563503612</v>
      </c>
      <c r="AF236" s="222">
        <v>574.57209397349288</v>
      </c>
      <c r="AG236" s="222">
        <v>567.40156231194976</v>
      </c>
      <c r="AH236" s="222">
        <v>560.23103065040664</v>
      </c>
      <c r="AI236" s="222">
        <v>553.06049898886329</v>
      </c>
      <c r="AJ236" s="222">
        <v>545.88996732732016</v>
      </c>
      <c r="AK236" s="222">
        <v>538.71943566577693</v>
      </c>
      <c r="AL236" s="222">
        <v>531.5489040042338</v>
      </c>
      <c r="AM236" s="222">
        <v>524.37837234269068</v>
      </c>
      <c r="AN236" s="222">
        <v>517.20784068114745</v>
      </c>
      <c r="AO236" s="222">
        <v>510.03730901960432</v>
      </c>
      <c r="AP236" s="222">
        <v>502.86677735806063</v>
      </c>
      <c r="AT236" s="201"/>
      <c r="AU236" s="201"/>
      <c r="AV236" s="201"/>
      <c r="AW236" s="201"/>
      <c r="AZ236" s="201"/>
    </row>
    <row r="237" spans="1:89" s="201" customFormat="1" ht="14.25" customHeight="1" thickTop="1" thickBot="1" x14ac:dyDescent="0.35">
      <c r="A237" s="132"/>
      <c r="B237" s="132"/>
      <c r="C237" s="132"/>
      <c r="D237" s="132"/>
      <c r="E237" s="132"/>
      <c r="F237" s="132"/>
      <c r="G237" s="140"/>
      <c r="H237" s="393"/>
      <c r="I237" s="132"/>
      <c r="J237" s="354"/>
      <c r="K237" s="137" t="s">
        <v>953</v>
      </c>
      <c r="L237" s="187" t="s">
        <v>871</v>
      </c>
      <c r="M237" s="223">
        <v>1245.8150824114007</v>
      </c>
      <c r="N237" s="223">
        <v>1325.3351940546816</v>
      </c>
      <c r="O237" s="223">
        <v>1284.9483483455851</v>
      </c>
      <c r="P237" s="223">
        <v>1244.5615026364892</v>
      </c>
      <c r="Q237" s="223">
        <v>1204.1746569273928</v>
      </c>
      <c r="R237" s="223">
        <v>1163.7878112182964</v>
      </c>
      <c r="S237" s="223">
        <v>1123.4009655092004</v>
      </c>
      <c r="T237" s="223">
        <v>1083.014119800104</v>
      </c>
      <c r="U237" s="223">
        <v>1042.6272740910078</v>
      </c>
      <c r="V237" s="223">
        <v>1002.2404283819116</v>
      </c>
      <c r="W237" s="223">
        <v>961.85358267281526</v>
      </c>
      <c r="X237" s="223">
        <v>921.46673696371909</v>
      </c>
      <c r="Y237" s="223">
        <v>881.07989125462279</v>
      </c>
      <c r="Z237" s="223">
        <v>840.6930455455265</v>
      </c>
      <c r="AA237" s="223">
        <v>800.30619983642964</v>
      </c>
      <c r="AB237" s="223">
        <v>787.64743666608149</v>
      </c>
      <c r="AC237" s="223">
        <v>774.98867349573345</v>
      </c>
      <c r="AD237" s="223">
        <v>762.32991032538541</v>
      </c>
      <c r="AE237" s="223">
        <v>749.67114715503737</v>
      </c>
      <c r="AF237" s="223">
        <v>737.01238398468922</v>
      </c>
      <c r="AG237" s="223">
        <v>724.3536208143413</v>
      </c>
      <c r="AH237" s="223">
        <v>711.69485764399326</v>
      </c>
      <c r="AI237" s="223">
        <v>699.03609447364511</v>
      </c>
      <c r="AJ237" s="223">
        <v>686.37733130329718</v>
      </c>
      <c r="AK237" s="223">
        <v>673.71856813294903</v>
      </c>
      <c r="AL237" s="223">
        <v>661.05980496260099</v>
      </c>
      <c r="AM237" s="223">
        <v>648.40104179225295</v>
      </c>
      <c r="AN237" s="223">
        <v>635.74227862190492</v>
      </c>
      <c r="AO237" s="223">
        <v>623.08351545155699</v>
      </c>
      <c r="AP237" s="223">
        <v>610.42475228120873</v>
      </c>
      <c r="AQ237" s="132"/>
      <c r="AR237" s="132"/>
      <c r="AS237" s="132"/>
      <c r="AT237" s="202"/>
      <c r="AU237" s="202"/>
      <c r="AV237" s="202"/>
      <c r="AW237" s="202"/>
      <c r="AZ237" s="202"/>
      <c r="BA237" s="132"/>
      <c r="BB237" s="132"/>
      <c r="BC237" s="132"/>
      <c r="BD237" s="132"/>
      <c r="BE237" s="132"/>
      <c r="BF237" s="132"/>
      <c r="BG237" s="132"/>
      <c r="BH237" s="132"/>
      <c r="BI237" s="132"/>
      <c r="BJ237" s="132"/>
      <c r="BK237" s="132"/>
      <c r="BL237" s="132"/>
      <c r="BM237" s="132"/>
      <c r="BN237" s="132"/>
      <c r="BO237" s="132"/>
      <c r="BP237" s="132"/>
      <c r="BQ237" s="132"/>
      <c r="BR237" s="132"/>
      <c r="BS237" s="132"/>
      <c r="BT237" s="132"/>
      <c r="BU237" s="132"/>
      <c r="BV237" s="132"/>
      <c r="BW237" s="132"/>
      <c r="BX237" s="132"/>
      <c r="BY237" s="132"/>
      <c r="BZ237" s="132"/>
      <c r="CA237" s="132"/>
      <c r="CB237" s="132"/>
      <c r="CC237" s="132"/>
      <c r="CD237" s="132"/>
      <c r="CE237" s="132"/>
      <c r="CF237" s="132"/>
      <c r="CG237" s="132"/>
      <c r="CH237" s="132"/>
      <c r="CI237" s="132"/>
      <c r="CJ237" s="132"/>
      <c r="CK237" s="132"/>
    </row>
    <row r="238" spans="1:89" s="202" customFormat="1" ht="14.25" customHeight="1" thickTop="1" thickBot="1" x14ac:dyDescent="0.35">
      <c r="A238" s="132"/>
      <c r="B238" s="132"/>
      <c r="C238" s="132"/>
      <c r="D238" s="132"/>
      <c r="E238" s="132"/>
      <c r="F238" s="132"/>
      <c r="G238" s="140"/>
      <c r="H238" s="393"/>
      <c r="I238" s="132"/>
      <c r="J238" s="354"/>
      <c r="K238" s="198" t="s">
        <v>953</v>
      </c>
      <c r="L238" s="198" t="s">
        <v>872</v>
      </c>
      <c r="M238" s="224">
        <v>1245.8150824114007</v>
      </c>
      <c r="N238" s="224">
        <v>1325.3351940546816</v>
      </c>
      <c r="O238" s="224">
        <v>1305.1586089604816</v>
      </c>
      <c r="P238" s="224">
        <v>1284.9820238662817</v>
      </c>
      <c r="Q238" s="224">
        <v>1264.805438772082</v>
      </c>
      <c r="R238" s="224">
        <v>1244.628853677882</v>
      </c>
      <c r="S238" s="224">
        <v>1224.4522685836823</v>
      </c>
      <c r="T238" s="224">
        <v>1204.2756834894824</v>
      </c>
      <c r="U238" s="224">
        <v>1184.0990983952827</v>
      </c>
      <c r="V238" s="224">
        <v>1163.9225133010827</v>
      </c>
      <c r="W238" s="224">
        <v>1143.7459282068828</v>
      </c>
      <c r="X238" s="224">
        <v>1123.5693431126829</v>
      </c>
      <c r="Y238" s="224">
        <v>1103.3927580184829</v>
      </c>
      <c r="Z238" s="224">
        <v>1083.2161729242832</v>
      </c>
      <c r="AA238" s="224">
        <v>1063.0395878300826</v>
      </c>
      <c r="AB238" s="224">
        <v>1045.5240286305059</v>
      </c>
      <c r="AC238" s="224">
        <v>1028.0084694309292</v>
      </c>
      <c r="AD238" s="224">
        <v>1010.4929102313522</v>
      </c>
      <c r="AE238" s="224">
        <v>992.97735103177536</v>
      </c>
      <c r="AF238" s="224">
        <v>975.46179183219851</v>
      </c>
      <c r="AG238" s="224">
        <v>957.94623263262167</v>
      </c>
      <c r="AH238" s="224">
        <v>940.43067343304472</v>
      </c>
      <c r="AI238" s="224">
        <v>922.91511423346799</v>
      </c>
      <c r="AJ238" s="224">
        <v>905.39955503389115</v>
      </c>
      <c r="AK238" s="224">
        <v>887.88399583431419</v>
      </c>
      <c r="AL238" s="224">
        <v>870.36843663473735</v>
      </c>
      <c r="AM238" s="224">
        <v>852.85287743516062</v>
      </c>
      <c r="AN238" s="224">
        <v>835.33731823558367</v>
      </c>
      <c r="AO238" s="224">
        <v>817.82175903600682</v>
      </c>
      <c r="AP238" s="224">
        <v>800.30619983642964</v>
      </c>
      <c r="AQ238" s="132"/>
      <c r="AR238" s="132"/>
      <c r="AS238" s="132"/>
      <c r="AT238" s="132"/>
      <c r="AU238" s="132"/>
      <c r="AV238" s="132"/>
      <c r="AW238" s="132"/>
      <c r="AZ238" s="132"/>
      <c r="BA238" s="132"/>
      <c r="BB238" s="132"/>
      <c r="BC238" s="132"/>
      <c r="BD238" s="132"/>
      <c r="BE238" s="201"/>
      <c r="BF238" s="201"/>
      <c r="BG238" s="201"/>
      <c r="BH238" s="132"/>
      <c r="BI238" s="132"/>
      <c r="BJ238" s="132"/>
      <c r="BK238" s="132"/>
      <c r="BL238" s="132"/>
      <c r="BM238" s="132"/>
      <c r="BN238" s="132"/>
      <c r="BO238" s="132"/>
      <c r="BP238" s="132"/>
      <c r="BQ238" s="132"/>
      <c r="BR238" s="132"/>
      <c r="BS238" s="132"/>
      <c r="BT238" s="132"/>
      <c r="BU238" s="132"/>
      <c r="BV238" s="132"/>
      <c r="BW238" s="132"/>
      <c r="BX238" s="132"/>
      <c r="BY238" s="132"/>
      <c r="BZ238" s="132"/>
      <c r="CA238" s="132"/>
      <c r="CB238" s="132"/>
      <c r="CC238" s="132"/>
      <c r="CD238" s="132"/>
      <c r="CE238" s="132"/>
      <c r="CF238" s="132"/>
      <c r="CG238" s="132"/>
      <c r="CH238" s="132"/>
      <c r="CI238" s="132"/>
      <c r="CJ238" s="132"/>
      <c r="CK238" s="132"/>
    </row>
    <row r="239" spans="1:89" ht="13.5" customHeight="1" thickTop="1" thickBot="1" x14ac:dyDescent="0.35">
      <c r="G239" s="140"/>
      <c r="H239" s="393"/>
      <c r="J239" s="354"/>
      <c r="K239" s="196" t="s">
        <v>954</v>
      </c>
      <c r="L239" s="196" t="s">
        <v>870</v>
      </c>
      <c r="M239" s="222">
        <v>1245.8150824114007</v>
      </c>
      <c r="N239" s="222">
        <v>1325.3351940546816</v>
      </c>
      <c r="O239" s="222">
        <v>1270.3420831490298</v>
      </c>
      <c r="P239" s="222">
        <v>1215.3489722433781</v>
      </c>
      <c r="Q239" s="222">
        <v>1160.3558613377263</v>
      </c>
      <c r="R239" s="222">
        <v>1105.3627504320746</v>
      </c>
      <c r="S239" s="222">
        <v>1050.3696395264228</v>
      </c>
      <c r="T239" s="222">
        <v>995.37652862077118</v>
      </c>
      <c r="U239" s="222">
        <v>940.38341771511944</v>
      </c>
      <c r="V239" s="222">
        <v>885.39030680946769</v>
      </c>
      <c r="W239" s="222">
        <v>830.39719590381605</v>
      </c>
      <c r="X239" s="222">
        <v>775.40408499816431</v>
      </c>
      <c r="Y239" s="222">
        <v>720.41097409251256</v>
      </c>
      <c r="Z239" s="222">
        <v>665.41786318686081</v>
      </c>
      <c r="AA239" s="222">
        <v>610.42475228120873</v>
      </c>
      <c r="AB239" s="222">
        <v>603.2542206196656</v>
      </c>
      <c r="AC239" s="222">
        <v>596.08368895812237</v>
      </c>
      <c r="AD239" s="222">
        <v>588.91315729657924</v>
      </c>
      <c r="AE239" s="222">
        <v>581.74262563503612</v>
      </c>
      <c r="AF239" s="222">
        <v>574.57209397349288</v>
      </c>
      <c r="AG239" s="222">
        <v>567.40156231194976</v>
      </c>
      <c r="AH239" s="222">
        <v>560.23103065040664</v>
      </c>
      <c r="AI239" s="222">
        <v>553.06049898886329</v>
      </c>
      <c r="AJ239" s="222">
        <v>545.88996732732016</v>
      </c>
      <c r="AK239" s="222">
        <v>538.71943566577693</v>
      </c>
      <c r="AL239" s="222">
        <v>531.5489040042338</v>
      </c>
      <c r="AM239" s="222">
        <v>524.37837234269068</v>
      </c>
      <c r="AN239" s="222">
        <v>517.20784068114745</v>
      </c>
      <c r="AO239" s="222">
        <v>510.03730901960432</v>
      </c>
      <c r="AP239" s="222">
        <v>502.86677735806063</v>
      </c>
      <c r="AT239" s="201"/>
      <c r="AU239" s="201"/>
      <c r="AV239" s="201"/>
      <c r="AW239" s="201"/>
      <c r="AZ239" s="201"/>
    </row>
    <row r="240" spans="1:89" s="201" customFormat="1" ht="14.25" customHeight="1" thickTop="1" thickBot="1" x14ac:dyDescent="0.35">
      <c r="A240" s="132"/>
      <c r="B240" s="132"/>
      <c r="C240" s="132"/>
      <c r="D240" s="132"/>
      <c r="E240" s="132"/>
      <c r="F240" s="132"/>
      <c r="G240" s="140"/>
      <c r="H240" s="393"/>
      <c r="I240" s="132"/>
      <c r="J240" s="354"/>
      <c r="K240" s="137" t="s">
        <v>954</v>
      </c>
      <c r="L240" s="187" t="s">
        <v>871</v>
      </c>
      <c r="M240" s="223">
        <v>1245.8150824114007</v>
      </c>
      <c r="N240" s="223">
        <v>1325.3351940546816</v>
      </c>
      <c r="O240" s="223">
        <v>1284.9483483455851</v>
      </c>
      <c r="P240" s="223">
        <v>1244.5615026364892</v>
      </c>
      <c r="Q240" s="223">
        <v>1204.1746569273928</v>
      </c>
      <c r="R240" s="223">
        <v>1163.7878112182964</v>
      </c>
      <c r="S240" s="223">
        <v>1123.4009655092004</v>
      </c>
      <c r="T240" s="223">
        <v>1083.014119800104</v>
      </c>
      <c r="U240" s="223">
        <v>1042.6272740910078</v>
      </c>
      <c r="V240" s="223">
        <v>1002.2404283819116</v>
      </c>
      <c r="W240" s="223">
        <v>961.85358267281526</v>
      </c>
      <c r="X240" s="223">
        <v>921.46673696371909</v>
      </c>
      <c r="Y240" s="223">
        <v>881.07989125462279</v>
      </c>
      <c r="Z240" s="223">
        <v>840.6930455455265</v>
      </c>
      <c r="AA240" s="223">
        <v>800.30619983642964</v>
      </c>
      <c r="AB240" s="223">
        <v>787.64743666608149</v>
      </c>
      <c r="AC240" s="223">
        <v>774.98867349573345</v>
      </c>
      <c r="AD240" s="223">
        <v>762.32991032538541</v>
      </c>
      <c r="AE240" s="223">
        <v>749.67114715503737</v>
      </c>
      <c r="AF240" s="223">
        <v>737.01238398468922</v>
      </c>
      <c r="AG240" s="223">
        <v>724.3536208143413</v>
      </c>
      <c r="AH240" s="223">
        <v>711.69485764399326</v>
      </c>
      <c r="AI240" s="223">
        <v>699.03609447364511</v>
      </c>
      <c r="AJ240" s="223">
        <v>686.37733130329718</v>
      </c>
      <c r="AK240" s="223">
        <v>673.71856813294903</v>
      </c>
      <c r="AL240" s="223">
        <v>661.05980496260099</v>
      </c>
      <c r="AM240" s="223">
        <v>648.40104179225295</v>
      </c>
      <c r="AN240" s="223">
        <v>635.74227862190492</v>
      </c>
      <c r="AO240" s="223">
        <v>623.08351545155699</v>
      </c>
      <c r="AP240" s="223">
        <v>610.42475228120873</v>
      </c>
      <c r="AQ240" s="132"/>
      <c r="AR240" s="132"/>
      <c r="AS240" s="132"/>
      <c r="AT240" s="202"/>
      <c r="AU240" s="202"/>
      <c r="AV240" s="202"/>
      <c r="AW240" s="202"/>
      <c r="AZ240" s="202"/>
      <c r="BA240" s="132"/>
      <c r="BB240" s="132"/>
      <c r="BC240" s="132"/>
      <c r="BD240" s="132"/>
      <c r="BE240" s="132"/>
      <c r="BF240" s="132"/>
      <c r="BG240" s="132"/>
      <c r="BH240" s="132"/>
      <c r="BI240" s="132"/>
      <c r="BJ240" s="132"/>
      <c r="BK240" s="132"/>
      <c r="BL240" s="132"/>
      <c r="BM240" s="132"/>
      <c r="BN240" s="132"/>
      <c r="BO240" s="132"/>
      <c r="BP240" s="132"/>
      <c r="BQ240" s="132"/>
      <c r="BR240" s="132"/>
      <c r="BS240" s="132"/>
      <c r="BT240" s="132"/>
      <c r="BU240" s="132"/>
      <c r="BV240" s="132"/>
      <c r="BW240" s="132"/>
      <c r="BX240" s="132"/>
      <c r="BY240" s="132"/>
      <c r="BZ240" s="132"/>
      <c r="CA240" s="132"/>
      <c r="CB240" s="132"/>
      <c r="CC240" s="132"/>
      <c r="CD240" s="132"/>
      <c r="CE240" s="132"/>
      <c r="CF240" s="132"/>
      <c r="CG240" s="132"/>
      <c r="CH240" s="132"/>
      <c r="CI240" s="132"/>
      <c r="CJ240" s="132"/>
      <c r="CK240" s="132"/>
    </row>
    <row r="241" spans="1:97" s="202" customFormat="1" ht="14.25" customHeight="1" thickTop="1" thickBot="1" x14ac:dyDescent="0.35">
      <c r="A241" s="132"/>
      <c r="B241" s="132"/>
      <c r="C241" s="132"/>
      <c r="D241" s="132"/>
      <c r="E241" s="132"/>
      <c r="F241" s="132"/>
      <c r="G241" s="140"/>
      <c r="H241" s="393"/>
      <c r="I241" s="132"/>
      <c r="J241" s="354"/>
      <c r="K241" s="198" t="s">
        <v>954</v>
      </c>
      <c r="L241" s="198" t="s">
        <v>872</v>
      </c>
      <c r="M241" s="224">
        <v>1245.8150824114007</v>
      </c>
      <c r="N241" s="224">
        <v>1325.3351940546816</v>
      </c>
      <c r="O241" s="224">
        <v>1305.1586089604816</v>
      </c>
      <c r="P241" s="224">
        <v>1284.9820238662817</v>
      </c>
      <c r="Q241" s="224">
        <v>1264.805438772082</v>
      </c>
      <c r="R241" s="224">
        <v>1244.628853677882</v>
      </c>
      <c r="S241" s="224">
        <v>1224.4522685836823</v>
      </c>
      <c r="T241" s="224">
        <v>1204.2756834894824</v>
      </c>
      <c r="U241" s="224">
        <v>1184.0990983952827</v>
      </c>
      <c r="V241" s="224">
        <v>1163.9225133010827</v>
      </c>
      <c r="W241" s="224">
        <v>1143.7459282068828</v>
      </c>
      <c r="X241" s="224">
        <v>1123.5693431126829</v>
      </c>
      <c r="Y241" s="224">
        <v>1103.3927580184829</v>
      </c>
      <c r="Z241" s="224">
        <v>1083.2161729242832</v>
      </c>
      <c r="AA241" s="224">
        <v>1063.0395878300826</v>
      </c>
      <c r="AB241" s="224">
        <v>1045.5240286305059</v>
      </c>
      <c r="AC241" s="224">
        <v>1028.0084694309292</v>
      </c>
      <c r="AD241" s="224">
        <v>1010.4929102313522</v>
      </c>
      <c r="AE241" s="224">
        <v>992.97735103177536</v>
      </c>
      <c r="AF241" s="224">
        <v>975.46179183219851</v>
      </c>
      <c r="AG241" s="224">
        <v>957.94623263262167</v>
      </c>
      <c r="AH241" s="224">
        <v>940.43067343304472</v>
      </c>
      <c r="AI241" s="224">
        <v>922.91511423346799</v>
      </c>
      <c r="AJ241" s="224">
        <v>905.39955503389115</v>
      </c>
      <c r="AK241" s="224">
        <v>887.88399583431419</v>
      </c>
      <c r="AL241" s="224">
        <v>870.36843663473735</v>
      </c>
      <c r="AM241" s="224">
        <v>852.85287743516062</v>
      </c>
      <c r="AN241" s="224">
        <v>835.33731823558367</v>
      </c>
      <c r="AO241" s="224">
        <v>817.82175903600682</v>
      </c>
      <c r="AP241" s="224">
        <v>800.30619983642964</v>
      </c>
      <c r="AQ241" s="132"/>
      <c r="AR241" s="132"/>
      <c r="AS241" s="132"/>
      <c r="AT241" s="132"/>
      <c r="AU241" s="132"/>
      <c r="AV241" s="132"/>
      <c r="AW241" s="132"/>
      <c r="AZ241" s="132"/>
      <c r="BA241" s="132"/>
      <c r="BB241" s="132"/>
      <c r="BC241" s="132"/>
      <c r="BD241" s="132"/>
      <c r="BE241" s="201"/>
      <c r="BF241" s="201"/>
      <c r="BG241" s="201"/>
      <c r="BH241" s="132"/>
      <c r="BI241" s="132"/>
      <c r="BJ241" s="132"/>
      <c r="BK241" s="132"/>
      <c r="BL241" s="132"/>
      <c r="BM241" s="132"/>
      <c r="BN241" s="132"/>
      <c r="BO241" s="132"/>
      <c r="BP241" s="132"/>
      <c r="BQ241" s="132"/>
      <c r="BR241" s="132"/>
      <c r="BS241" s="132"/>
      <c r="BT241" s="132"/>
      <c r="BU241" s="132"/>
      <c r="BV241" s="132"/>
      <c r="BW241" s="132"/>
      <c r="BX241" s="132"/>
      <c r="BY241" s="132"/>
      <c r="BZ241" s="132"/>
      <c r="CA241" s="132"/>
      <c r="CB241" s="132"/>
      <c r="CC241" s="132"/>
      <c r="CD241" s="132"/>
      <c r="CE241" s="132"/>
      <c r="CF241" s="132"/>
      <c r="CG241" s="132"/>
      <c r="CH241" s="132"/>
      <c r="CI241" s="132"/>
      <c r="CJ241" s="132"/>
      <c r="CK241" s="132"/>
    </row>
    <row r="242" spans="1:97" ht="14.25" customHeight="1" thickTop="1" x14ac:dyDescent="0.35">
      <c r="G242" s="140"/>
      <c r="H242" s="393"/>
      <c r="J242" s="354"/>
      <c r="K242" s="196" t="s">
        <v>955</v>
      </c>
      <c r="L242" s="196" t="s">
        <v>870</v>
      </c>
      <c r="M242" s="222">
        <v>1245.8150824114007</v>
      </c>
      <c r="N242" s="222">
        <v>1325.3351940546816</v>
      </c>
      <c r="O242" s="222">
        <v>1270.3420831490298</v>
      </c>
      <c r="P242" s="222">
        <v>1215.3489722433781</v>
      </c>
      <c r="Q242" s="222">
        <v>1160.3558613377263</v>
      </c>
      <c r="R242" s="222">
        <v>1105.3627504320746</v>
      </c>
      <c r="S242" s="222">
        <v>1050.3696395264228</v>
      </c>
      <c r="T242" s="222">
        <v>995.37652862077118</v>
      </c>
      <c r="U242" s="222">
        <v>940.38341771511944</v>
      </c>
      <c r="V242" s="222">
        <v>885.39030680946769</v>
      </c>
      <c r="W242" s="222">
        <v>830.39719590381605</v>
      </c>
      <c r="X242" s="222">
        <v>775.40408499816431</v>
      </c>
      <c r="Y242" s="222">
        <v>720.41097409251256</v>
      </c>
      <c r="Z242" s="222">
        <v>665.41786318686081</v>
      </c>
      <c r="AA242" s="222">
        <v>610.42475228120873</v>
      </c>
      <c r="AB242" s="222">
        <v>603.2542206196656</v>
      </c>
      <c r="AC242" s="222">
        <v>596.08368895812237</v>
      </c>
      <c r="AD242" s="222">
        <v>588.91315729657924</v>
      </c>
      <c r="AE242" s="222">
        <v>581.74262563503612</v>
      </c>
      <c r="AF242" s="222">
        <v>574.57209397349288</v>
      </c>
      <c r="AG242" s="222">
        <v>567.40156231194976</v>
      </c>
      <c r="AH242" s="222">
        <v>560.23103065040664</v>
      </c>
      <c r="AI242" s="222">
        <v>553.06049898886329</v>
      </c>
      <c r="AJ242" s="222">
        <v>545.88996732732016</v>
      </c>
      <c r="AK242" s="222">
        <v>538.71943566577693</v>
      </c>
      <c r="AL242" s="222">
        <v>531.5489040042338</v>
      </c>
      <c r="AM242" s="222">
        <v>524.37837234269068</v>
      </c>
      <c r="AN242" s="222">
        <v>517.20784068114745</v>
      </c>
      <c r="AO242" s="222">
        <v>510.03730901960432</v>
      </c>
      <c r="AP242" s="222">
        <v>502.86677735806063</v>
      </c>
      <c r="BE242"/>
      <c r="BF242"/>
      <c r="BG242"/>
    </row>
    <row r="243" spans="1:97" ht="14.25" customHeight="1" x14ac:dyDescent="0.35">
      <c r="G243" s="140"/>
      <c r="H243" s="393"/>
      <c r="J243" s="354"/>
      <c r="K243" s="137" t="s">
        <v>955</v>
      </c>
      <c r="L243" s="187" t="s">
        <v>871</v>
      </c>
      <c r="M243" s="222">
        <v>1245.8150824114007</v>
      </c>
      <c r="N243" s="222">
        <v>1325.3351940546816</v>
      </c>
      <c r="O243" s="222">
        <v>1284.9483483455851</v>
      </c>
      <c r="P243" s="222">
        <v>1244.5615026364892</v>
      </c>
      <c r="Q243" s="222">
        <v>1204.1746569273928</v>
      </c>
      <c r="R243" s="222">
        <v>1163.7878112182964</v>
      </c>
      <c r="S243" s="222">
        <v>1123.4009655092004</v>
      </c>
      <c r="T243" s="222">
        <v>1083.014119800104</v>
      </c>
      <c r="U243" s="222">
        <v>1042.6272740910078</v>
      </c>
      <c r="V243" s="222">
        <v>1002.2404283819116</v>
      </c>
      <c r="W243" s="222">
        <v>961.85358267281526</v>
      </c>
      <c r="X243" s="222">
        <v>921.46673696371909</v>
      </c>
      <c r="Y243" s="222">
        <v>881.07989125462279</v>
      </c>
      <c r="Z243" s="222">
        <v>840.6930455455265</v>
      </c>
      <c r="AA243" s="222">
        <v>800.30619983642964</v>
      </c>
      <c r="AB243" s="222">
        <v>787.64743666608149</v>
      </c>
      <c r="AC243" s="222">
        <v>774.98867349573345</v>
      </c>
      <c r="AD243" s="222">
        <v>762.32991032538541</v>
      </c>
      <c r="AE243" s="222">
        <v>749.67114715503737</v>
      </c>
      <c r="AF243" s="222">
        <v>737.01238398468922</v>
      </c>
      <c r="AG243" s="222">
        <v>724.3536208143413</v>
      </c>
      <c r="AH243" s="222">
        <v>711.69485764399326</v>
      </c>
      <c r="AI243" s="222">
        <v>699.03609447364511</v>
      </c>
      <c r="AJ243" s="222">
        <v>686.37733130329718</v>
      </c>
      <c r="AK243" s="222">
        <v>673.71856813294903</v>
      </c>
      <c r="AL243" s="222">
        <v>661.05980496260099</v>
      </c>
      <c r="AM243" s="222">
        <v>648.40104179225295</v>
      </c>
      <c r="AN243" s="222">
        <v>635.74227862190492</v>
      </c>
      <c r="AO243" s="222">
        <v>623.08351545155699</v>
      </c>
      <c r="AP243" s="222">
        <v>610.42475228120873</v>
      </c>
      <c r="AT243"/>
      <c r="AU243"/>
      <c r="AV243"/>
      <c r="AW243"/>
      <c r="AZ243"/>
      <c r="BA243"/>
      <c r="BB243"/>
      <c r="BC243"/>
      <c r="BD243"/>
      <c r="BH243"/>
      <c r="BI243"/>
      <c r="BJ243"/>
      <c r="BK243"/>
      <c r="BL243"/>
      <c r="BM243"/>
      <c r="BN243"/>
      <c r="BO243"/>
    </row>
    <row r="244" spans="1:97" ht="14.25" customHeight="1" x14ac:dyDescent="0.35">
      <c r="G244" s="140"/>
      <c r="H244" s="393"/>
      <c r="J244" s="387"/>
      <c r="K244" s="198" t="s">
        <v>955</v>
      </c>
      <c r="L244" s="198" t="s">
        <v>872</v>
      </c>
      <c r="M244" s="222">
        <v>1245.8150824114007</v>
      </c>
      <c r="N244" s="222">
        <v>1325.3351940546816</v>
      </c>
      <c r="O244" s="222">
        <v>1305.1586089604816</v>
      </c>
      <c r="P244" s="222">
        <v>1284.9820238662817</v>
      </c>
      <c r="Q244" s="222">
        <v>1264.805438772082</v>
      </c>
      <c r="R244" s="222">
        <v>1244.628853677882</v>
      </c>
      <c r="S244" s="222">
        <v>1224.4522685836823</v>
      </c>
      <c r="T244" s="222">
        <v>1204.2756834894824</v>
      </c>
      <c r="U244" s="222">
        <v>1184.0990983952827</v>
      </c>
      <c r="V244" s="222">
        <v>1163.9225133010827</v>
      </c>
      <c r="W244" s="222">
        <v>1143.7459282068828</v>
      </c>
      <c r="X244" s="222">
        <v>1123.5693431126829</v>
      </c>
      <c r="Y244" s="222">
        <v>1103.3927580184829</v>
      </c>
      <c r="Z244" s="222">
        <v>1083.2161729242832</v>
      </c>
      <c r="AA244" s="222">
        <v>1063.0395878300826</v>
      </c>
      <c r="AB244" s="222">
        <v>1045.5240286305059</v>
      </c>
      <c r="AC244" s="222">
        <v>1028.0084694309292</v>
      </c>
      <c r="AD244" s="222">
        <v>1010.4929102313522</v>
      </c>
      <c r="AE244" s="222">
        <v>992.97735103177536</v>
      </c>
      <c r="AF244" s="222">
        <v>975.46179183219851</v>
      </c>
      <c r="AG244" s="222">
        <v>957.94623263262167</v>
      </c>
      <c r="AH244" s="222">
        <v>940.43067343304472</v>
      </c>
      <c r="AI244" s="222">
        <v>922.91511423346799</v>
      </c>
      <c r="AJ244" s="222">
        <v>905.39955503389115</v>
      </c>
      <c r="AK244" s="222">
        <v>887.88399583431419</v>
      </c>
      <c r="AL244" s="222">
        <v>870.36843663473735</v>
      </c>
      <c r="AM244" s="222">
        <v>852.85287743516062</v>
      </c>
      <c r="AN244" s="222">
        <v>835.33731823558367</v>
      </c>
      <c r="AO244" s="222">
        <v>817.82175903600682</v>
      </c>
      <c r="AP244" s="222">
        <v>800.30619983642964</v>
      </c>
      <c r="AX244"/>
      <c r="AY244"/>
    </row>
    <row r="245" spans="1:97" ht="14.25" customHeight="1" x14ac:dyDescent="0.35">
      <c r="G245" s="140"/>
      <c r="H245" s="393"/>
      <c r="J245" s="203"/>
      <c r="K245" s="137"/>
      <c r="L245" s="137"/>
      <c r="AX245"/>
      <c r="AY245"/>
    </row>
    <row r="246" spans="1:97" ht="14.25" customHeight="1" x14ac:dyDescent="0.25">
      <c r="G246" s="140"/>
      <c r="H246" s="393"/>
      <c r="M246" s="124">
        <v>2021</v>
      </c>
      <c r="N246" s="124">
        <v>2022</v>
      </c>
      <c r="O246" s="124">
        <v>2023</v>
      </c>
      <c r="P246" s="124">
        <v>2024</v>
      </c>
      <c r="Q246" s="124">
        <v>2025</v>
      </c>
      <c r="R246" s="124">
        <v>2026</v>
      </c>
      <c r="S246" s="124">
        <v>2027</v>
      </c>
      <c r="T246" s="124">
        <v>2028</v>
      </c>
      <c r="U246" s="124">
        <v>2029</v>
      </c>
      <c r="V246" s="124">
        <v>2030</v>
      </c>
      <c r="W246" s="124">
        <v>2031</v>
      </c>
      <c r="X246" s="124">
        <v>2032</v>
      </c>
      <c r="Y246" s="124">
        <v>2033</v>
      </c>
      <c r="Z246" s="124">
        <v>2034</v>
      </c>
      <c r="AA246" s="124">
        <v>2035</v>
      </c>
      <c r="AB246" s="124">
        <v>2036</v>
      </c>
      <c r="AC246" s="124">
        <v>2037</v>
      </c>
      <c r="AD246" s="124">
        <v>2038</v>
      </c>
      <c r="AE246" s="124">
        <v>2039</v>
      </c>
      <c r="AF246" s="124">
        <v>2040</v>
      </c>
      <c r="AG246" s="124">
        <v>2041</v>
      </c>
      <c r="AH246" s="124">
        <v>2042</v>
      </c>
      <c r="AI246" s="124">
        <v>2043</v>
      </c>
      <c r="AJ246" s="124">
        <v>2044</v>
      </c>
      <c r="AK246" s="124">
        <v>2045</v>
      </c>
      <c r="AL246" s="124">
        <v>2046</v>
      </c>
      <c r="AM246" s="124">
        <v>2047</v>
      </c>
      <c r="AN246" s="124">
        <v>2048</v>
      </c>
      <c r="AO246" s="124">
        <v>2049</v>
      </c>
      <c r="AP246" s="124">
        <v>2050</v>
      </c>
    </row>
    <row r="247" spans="1:97" ht="14.25" customHeight="1" x14ac:dyDescent="0.3">
      <c r="G247" s="140"/>
      <c r="H247" s="393"/>
      <c r="J247" s="353" t="s">
        <v>891</v>
      </c>
      <c r="K247" s="196" t="s">
        <v>945</v>
      </c>
      <c r="L247" s="196" t="s">
        <v>870</v>
      </c>
      <c r="M247" s="222">
        <v>22.528908932158867</v>
      </c>
      <c r="N247" s="222">
        <v>22.00463196791447</v>
      </c>
      <c r="O247" s="222">
        <v>21.299393786603758</v>
      </c>
      <c r="P247" s="222">
        <v>20.598687363266887</v>
      </c>
      <c r="Q247" s="222">
        <v>19.902236921884807</v>
      </c>
      <c r="R247" s="222">
        <v>19.209788617701932</v>
      </c>
      <c r="S247" s="222">
        <v>18.521108399602991</v>
      </c>
      <c r="T247" s="222">
        <v>17.835980117732106</v>
      </c>
      <c r="U247" s="222">
        <v>17.154203844144913</v>
      </c>
      <c r="V247" s="222">
        <v>16.475594379029936</v>
      </c>
      <c r="W247" s="222">
        <v>15.799979919008761</v>
      </c>
      <c r="X247" s="222">
        <v>15.127200867362466</v>
      </c>
      <c r="Y247" s="222">
        <v>14.457108768845455</v>
      </c>
      <c r="Z247" s="222">
        <v>13.789565354127271</v>
      </c>
      <c r="AA247" s="222">
        <v>13.124441680921045</v>
      </c>
      <c r="AB247" s="222">
        <v>13.02613593466643</v>
      </c>
      <c r="AC247" s="222">
        <v>12.928039524202877</v>
      </c>
      <c r="AD247" s="222">
        <v>12.83014927777597</v>
      </c>
      <c r="AE247" s="222">
        <v>12.732462087385157</v>
      </c>
      <c r="AF247" s="222">
        <v>12.634974907189898</v>
      </c>
      <c r="AG247" s="222">
        <v>12.537684751963397</v>
      </c>
      <c r="AH247" s="222">
        <v>12.440588695592252</v>
      </c>
      <c r="AI247" s="222">
        <v>12.343683869620476</v>
      </c>
      <c r="AJ247" s="222">
        <v>12.246967461836311</v>
      </c>
      <c r="AK247" s="222">
        <v>12.150436714900426</v>
      </c>
      <c r="AL247" s="222">
        <v>12.05408892501406</v>
      </c>
      <c r="AM247" s="222">
        <v>11.957921440625771</v>
      </c>
      <c r="AN247" s="222">
        <v>11.861931661175493</v>
      </c>
      <c r="AO247" s="222">
        <v>11.76611703587464</v>
      </c>
      <c r="AP247" s="222">
        <v>11.670475062521074</v>
      </c>
    </row>
    <row r="248" spans="1:97" ht="14.25" customHeight="1" x14ac:dyDescent="0.35">
      <c r="G248" s="140"/>
      <c r="H248" s="393"/>
      <c r="J248" s="354"/>
      <c r="K248" s="137" t="s">
        <v>945</v>
      </c>
      <c r="L248" s="187" t="s">
        <v>871</v>
      </c>
      <c r="M248" s="223">
        <v>22.528908932158867</v>
      </c>
      <c r="N248" s="223">
        <v>22.00463196791447</v>
      </c>
      <c r="O248" s="223">
        <v>21.495507707971587</v>
      </c>
      <c r="P248" s="223">
        <v>20.988335586592061</v>
      </c>
      <c r="Q248" s="223">
        <v>20.483036808364783</v>
      </c>
      <c r="R248" s="223">
        <v>19.979536762206195</v>
      </c>
      <c r="S248" s="223">
        <v>19.477764747245317</v>
      </c>
      <c r="T248" s="223">
        <v>18.977653719978854</v>
      </c>
      <c r="U248" s="223">
        <v>18.479140060795316</v>
      </c>
      <c r="V248" s="223">
        <v>17.982163358159035</v>
      </c>
      <c r="W248" s="223">
        <v>17.486666208914979</v>
      </c>
      <c r="X248" s="223">
        <v>16.992594033326842</v>
      </c>
      <c r="Y248" s="223">
        <v>16.49989490359561</v>
      </c>
      <c r="Z248" s="223">
        <v>16.008519384726114</v>
      </c>
      <c r="AA248" s="223">
        <v>15.518420386716524</v>
      </c>
      <c r="AB248" s="223">
        <v>15.383614277355647</v>
      </c>
      <c r="AC248" s="223">
        <v>15.248810670716118</v>
      </c>
      <c r="AD248" s="223">
        <v>15.114009570815142</v>
      </c>
      <c r="AE248" s="223">
        <v>14.979210981678534</v>
      </c>
      <c r="AF248" s="223">
        <v>14.844414907340727</v>
      </c>
      <c r="AG248" s="223">
        <v>14.70962135184481</v>
      </c>
      <c r="AH248" s="223">
        <v>14.574830319242531</v>
      </c>
      <c r="AI248" s="223">
        <v>14.44004181359435</v>
      </c>
      <c r="AJ248" s="223">
        <v>14.305255838969435</v>
      </c>
      <c r="AK248" s="223">
        <v>14.170472399445694</v>
      </c>
      <c r="AL248" s="223">
        <v>14.035691499109801</v>
      </c>
      <c r="AM248" s="223">
        <v>13.900913142057226</v>
      </c>
      <c r="AN248" s="223">
        <v>13.76613733239224</v>
      </c>
      <c r="AO248" s="223">
        <v>13.63136407422796</v>
      </c>
      <c r="AP248" s="223">
        <v>13.496593371686354</v>
      </c>
      <c r="AR248"/>
      <c r="AS248"/>
    </row>
    <row r="249" spans="1:97" ht="14.25" customHeight="1" thickBot="1" x14ac:dyDescent="0.35">
      <c r="G249" s="140"/>
      <c r="H249" s="393"/>
      <c r="J249" s="354"/>
      <c r="K249" s="198" t="s">
        <v>945</v>
      </c>
      <c r="L249" s="198" t="s">
        <v>872</v>
      </c>
      <c r="M249" s="224">
        <v>22.528908932158867</v>
      </c>
      <c r="N249" s="224">
        <v>22.00463196791447</v>
      </c>
      <c r="O249" s="224">
        <v>21.743242279363081</v>
      </c>
      <c r="P249" s="224">
        <v>21.48255440623781</v>
      </c>
      <c r="Q249" s="224">
        <v>21.222551224761176</v>
      </c>
      <c r="R249" s="224">
        <v>20.96321616373816</v>
      </c>
      <c r="S249" s="224">
        <v>20.70453318244488</v>
      </c>
      <c r="T249" s="224">
        <v>20.44648674957056</v>
      </c>
      <c r="U249" s="224">
        <v>20.189061823154713</v>
      </c>
      <c r="V249" s="224">
        <v>19.932243831465097</v>
      </c>
      <c r="W249" s="224">
        <v>19.676018654765393</v>
      </c>
      <c r="X249" s="224">
        <v>19.420372607924673</v>
      </c>
      <c r="Y249" s="224">
        <v>19.165292423823633</v>
      </c>
      <c r="Z249" s="224">
        <v>18.910765237515388</v>
      </c>
      <c r="AA249" s="224">
        <v>18.656778571101022</v>
      </c>
      <c r="AB249" s="224">
        <v>18.465949293046002</v>
      </c>
      <c r="AC249" s="224">
        <v>18.275120499861153</v>
      </c>
      <c r="AD249" s="224">
        <v>18.084292191215152</v>
      </c>
      <c r="AE249" s="224">
        <v>17.893464366776993</v>
      </c>
      <c r="AF249" s="224">
        <v>17.702637026215978</v>
      </c>
      <c r="AG249" s="224">
        <v>17.511810169201702</v>
      </c>
      <c r="AH249" s="224">
        <v>17.320983795404057</v>
      </c>
      <c r="AI249" s="224">
        <v>17.130157904493245</v>
      </c>
      <c r="AJ249" s="224">
        <v>16.939332496139759</v>
      </c>
      <c r="AK249" s="224">
        <v>16.748507570014397</v>
      </c>
      <c r="AL249" s="224">
        <v>16.557683125788252</v>
      </c>
      <c r="AM249" s="224">
        <v>16.36685916313272</v>
      </c>
      <c r="AN249" s="224">
        <v>16.176035681719497</v>
      </c>
      <c r="AO249" s="224">
        <v>15.985212681220577</v>
      </c>
      <c r="AP249" s="224">
        <v>15.794390161308243</v>
      </c>
    </row>
    <row r="250" spans="1:97" ht="14.25" customHeight="1" thickTop="1" x14ac:dyDescent="0.3">
      <c r="G250" s="140"/>
      <c r="H250" s="393"/>
      <c r="J250" s="354"/>
      <c r="K250" s="196" t="s">
        <v>947</v>
      </c>
      <c r="L250" s="196" t="s">
        <v>870</v>
      </c>
      <c r="M250" s="222">
        <v>22.528908932158867</v>
      </c>
      <c r="N250" s="222">
        <v>22.00463196791447</v>
      </c>
      <c r="O250" s="222">
        <v>21.299393786603758</v>
      </c>
      <c r="P250" s="222">
        <v>20.598687363266887</v>
      </c>
      <c r="Q250" s="222">
        <v>19.902236921884807</v>
      </c>
      <c r="R250" s="222">
        <v>19.209788617701932</v>
      </c>
      <c r="S250" s="222">
        <v>18.521108399602991</v>
      </c>
      <c r="T250" s="222">
        <v>17.835980117732106</v>
      </c>
      <c r="U250" s="222">
        <v>17.154203844144913</v>
      </c>
      <c r="V250" s="222">
        <v>16.475594379029936</v>
      </c>
      <c r="W250" s="222">
        <v>15.799979919008761</v>
      </c>
      <c r="X250" s="222">
        <v>15.127200867362466</v>
      </c>
      <c r="Y250" s="222">
        <v>14.457108768845455</v>
      </c>
      <c r="Z250" s="222">
        <v>13.789565354127271</v>
      </c>
      <c r="AA250" s="222">
        <v>13.124441680921045</v>
      </c>
      <c r="AB250" s="222">
        <v>13.02613593466643</v>
      </c>
      <c r="AC250" s="222">
        <v>12.928039524202877</v>
      </c>
      <c r="AD250" s="222">
        <v>12.83014927777597</v>
      </c>
      <c r="AE250" s="222">
        <v>12.732462087385157</v>
      </c>
      <c r="AF250" s="222">
        <v>12.634974907189898</v>
      </c>
      <c r="AG250" s="222">
        <v>12.537684751963397</v>
      </c>
      <c r="AH250" s="222">
        <v>12.440588695592252</v>
      </c>
      <c r="AI250" s="222">
        <v>12.343683869620476</v>
      </c>
      <c r="AJ250" s="222">
        <v>12.246967461836311</v>
      </c>
      <c r="AK250" s="222">
        <v>12.150436714900426</v>
      </c>
      <c r="AL250" s="222">
        <v>12.05408892501406</v>
      </c>
      <c r="AM250" s="222">
        <v>11.957921440625771</v>
      </c>
      <c r="AN250" s="222">
        <v>11.861931661175493</v>
      </c>
      <c r="AO250" s="222">
        <v>11.76611703587464</v>
      </c>
      <c r="AP250" s="222">
        <v>11.670475062521074</v>
      </c>
    </row>
    <row r="251" spans="1:97" ht="14.25" customHeight="1" x14ac:dyDescent="0.35">
      <c r="G251" s="140"/>
      <c r="H251" s="393"/>
      <c r="J251" s="354"/>
      <c r="K251" s="137" t="s">
        <v>947</v>
      </c>
      <c r="L251" s="187" t="s">
        <v>871</v>
      </c>
      <c r="M251" s="223">
        <v>22.528908932158867</v>
      </c>
      <c r="N251" s="223">
        <v>22.00463196791447</v>
      </c>
      <c r="O251" s="223">
        <v>21.495507707971587</v>
      </c>
      <c r="P251" s="223">
        <v>20.988335586592061</v>
      </c>
      <c r="Q251" s="223">
        <v>20.483036808364783</v>
      </c>
      <c r="R251" s="223">
        <v>19.979536762206195</v>
      </c>
      <c r="S251" s="223">
        <v>19.477764747245317</v>
      </c>
      <c r="T251" s="223">
        <v>18.977653719978854</v>
      </c>
      <c r="U251" s="223">
        <v>18.479140060795316</v>
      </c>
      <c r="V251" s="223">
        <v>17.982163358159035</v>
      </c>
      <c r="W251" s="223">
        <v>17.486666208914979</v>
      </c>
      <c r="X251" s="223">
        <v>16.992594033326842</v>
      </c>
      <c r="Y251" s="223">
        <v>16.49989490359561</v>
      </c>
      <c r="Z251" s="223">
        <v>16.008519384726114</v>
      </c>
      <c r="AA251" s="223">
        <v>15.518420386716524</v>
      </c>
      <c r="AB251" s="223">
        <v>15.383614277355647</v>
      </c>
      <c r="AC251" s="223">
        <v>15.248810670716118</v>
      </c>
      <c r="AD251" s="223">
        <v>15.114009570815142</v>
      </c>
      <c r="AE251" s="223">
        <v>14.979210981678534</v>
      </c>
      <c r="AF251" s="223">
        <v>14.844414907340727</v>
      </c>
      <c r="AG251" s="223">
        <v>14.70962135184481</v>
      </c>
      <c r="AH251" s="223">
        <v>14.574830319242531</v>
      </c>
      <c r="AI251" s="223">
        <v>14.44004181359435</v>
      </c>
      <c r="AJ251" s="223">
        <v>14.305255838969435</v>
      </c>
      <c r="AK251" s="223">
        <v>14.170472399445694</v>
      </c>
      <c r="AL251" s="223">
        <v>14.035691499109801</v>
      </c>
      <c r="AM251" s="223">
        <v>13.900913142057226</v>
      </c>
      <c r="AN251" s="223">
        <v>13.76613733239224</v>
      </c>
      <c r="AO251" s="223">
        <v>13.63136407422796</v>
      </c>
      <c r="AP251" s="223">
        <v>13.496593371686354</v>
      </c>
      <c r="AQ251"/>
    </row>
    <row r="252" spans="1:97" ht="14.25" customHeight="1" thickBot="1" x14ac:dyDescent="0.4">
      <c r="G252" s="140"/>
      <c r="H252" s="393"/>
      <c r="J252" s="354"/>
      <c r="K252" s="198" t="s">
        <v>947</v>
      </c>
      <c r="L252" s="198" t="s">
        <v>872</v>
      </c>
      <c r="M252" s="224">
        <v>22.528908932158867</v>
      </c>
      <c r="N252" s="224">
        <v>22.00463196791447</v>
      </c>
      <c r="O252" s="224">
        <v>21.743242279363081</v>
      </c>
      <c r="P252" s="224">
        <v>21.48255440623781</v>
      </c>
      <c r="Q252" s="224">
        <v>21.222551224761176</v>
      </c>
      <c r="R252" s="224">
        <v>20.96321616373816</v>
      </c>
      <c r="S252" s="224">
        <v>20.70453318244488</v>
      </c>
      <c r="T252" s="224">
        <v>20.44648674957056</v>
      </c>
      <c r="U252" s="224">
        <v>20.189061823154713</v>
      </c>
      <c r="V252" s="224">
        <v>19.932243831465097</v>
      </c>
      <c r="W252" s="224">
        <v>19.676018654765393</v>
      </c>
      <c r="X252" s="224">
        <v>19.420372607924673</v>
      </c>
      <c r="Y252" s="224">
        <v>19.165292423823633</v>
      </c>
      <c r="Z252" s="224">
        <v>18.910765237515388</v>
      </c>
      <c r="AA252" s="224">
        <v>18.656778571101022</v>
      </c>
      <c r="AB252" s="224">
        <v>18.465949293046002</v>
      </c>
      <c r="AC252" s="224">
        <v>18.275120499861153</v>
      </c>
      <c r="AD252" s="224">
        <v>18.084292191215152</v>
      </c>
      <c r="AE252" s="224">
        <v>17.893464366776993</v>
      </c>
      <c r="AF252" s="224">
        <v>17.702637026215978</v>
      </c>
      <c r="AG252" s="224">
        <v>17.511810169201702</v>
      </c>
      <c r="AH252" s="224">
        <v>17.320983795404057</v>
      </c>
      <c r="AI252" s="224">
        <v>17.130157904493245</v>
      </c>
      <c r="AJ252" s="224">
        <v>16.939332496139759</v>
      </c>
      <c r="AK252" s="224">
        <v>16.748507570014397</v>
      </c>
      <c r="AL252" s="224">
        <v>16.557683125788252</v>
      </c>
      <c r="AM252" s="224">
        <v>16.36685916313272</v>
      </c>
      <c r="AN252" s="224">
        <v>16.176035681719497</v>
      </c>
      <c r="AO252" s="224">
        <v>15.985212681220577</v>
      </c>
      <c r="AP252" s="224">
        <v>15.794390161308243</v>
      </c>
      <c r="CL252"/>
      <c r="CM252"/>
      <c r="CN252"/>
      <c r="CO252"/>
      <c r="CP252"/>
      <c r="CQ252"/>
      <c r="CR252"/>
      <c r="CS252"/>
    </row>
    <row r="253" spans="1:97" ht="14.25" customHeight="1" thickTop="1" x14ac:dyDescent="0.35">
      <c r="G253" s="140"/>
      <c r="H253" s="393"/>
      <c r="J253" s="354"/>
      <c r="K253" s="196" t="s">
        <v>948</v>
      </c>
      <c r="L253" s="196" t="s">
        <v>870</v>
      </c>
      <c r="M253" s="222">
        <v>22.528908932158867</v>
      </c>
      <c r="N253" s="222">
        <v>22.00463196791447</v>
      </c>
      <c r="O253" s="222">
        <v>21.299393786603758</v>
      </c>
      <c r="P253" s="222">
        <v>20.598687363266887</v>
      </c>
      <c r="Q253" s="222">
        <v>19.902236921884807</v>
      </c>
      <c r="R253" s="222">
        <v>19.209788617701932</v>
      </c>
      <c r="S253" s="222">
        <v>18.521108399602991</v>
      </c>
      <c r="T253" s="222">
        <v>17.835980117732106</v>
      </c>
      <c r="U253" s="222">
        <v>17.154203844144913</v>
      </c>
      <c r="V253" s="222">
        <v>16.475594379029936</v>
      </c>
      <c r="W253" s="222">
        <v>15.799979919008761</v>
      </c>
      <c r="X253" s="222">
        <v>15.127200867362466</v>
      </c>
      <c r="Y253" s="222">
        <v>14.457108768845455</v>
      </c>
      <c r="Z253" s="222">
        <v>13.789565354127271</v>
      </c>
      <c r="AA253" s="222">
        <v>13.124441680921045</v>
      </c>
      <c r="AB253" s="222">
        <v>13.02613593466643</v>
      </c>
      <c r="AC253" s="222">
        <v>12.928039524202877</v>
      </c>
      <c r="AD253" s="222">
        <v>12.83014927777597</v>
      </c>
      <c r="AE253" s="222">
        <v>12.732462087385157</v>
      </c>
      <c r="AF253" s="222">
        <v>12.634974907189898</v>
      </c>
      <c r="AG253" s="222">
        <v>12.537684751963397</v>
      </c>
      <c r="AH253" s="222">
        <v>12.440588695592252</v>
      </c>
      <c r="AI253" s="222">
        <v>12.343683869620476</v>
      </c>
      <c r="AJ253" s="222">
        <v>12.246967461836311</v>
      </c>
      <c r="AK253" s="222">
        <v>12.150436714900426</v>
      </c>
      <c r="AL253" s="222">
        <v>12.05408892501406</v>
      </c>
      <c r="AM253" s="222">
        <v>11.957921440625771</v>
      </c>
      <c r="AN253" s="222">
        <v>11.861931661175493</v>
      </c>
      <c r="AO253" s="222">
        <v>11.76611703587464</v>
      </c>
      <c r="AP253" s="222">
        <v>11.670475062521074</v>
      </c>
      <c r="BE253"/>
      <c r="BF253"/>
      <c r="BG253"/>
    </row>
    <row r="254" spans="1:97" ht="14.25" customHeight="1" x14ac:dyDescent="0.35">
      <c r="G254" s="140"/>
      <c r="H254" s="393"/>
      <c r="J254" s="354"/>
      <c r="K254" s="137" t="s">
        <v>948</v>
      </c>
      <c r="L254" s="187" t="s">
        <v>871</v>
      </c>
      <c r="M254" s="223">
        <v>22.528908932158867</v>
      </c>
      <c r="N254" s="223">
        <v>22.00463196791447</v>
      </c>
      <c r="O254" s="223">
        <v>21.495507707971587</v>
      </c>
      <c r="P254" s="223">
        <v>20.988335586592061</v>
      </c>
      <c r="Q254" s="223">
        <v>20.483036808364783</v>
      </c>
      <c r="R254" s="223">
        <v>19.979536762206195</v>
      </c>
      <c r="S254" s="223">
        <v>19.477764747245317</v>
      </c>
      <c r="T254" s="223">
        <v>18.977653719978854</v>
      </c>
      <c r="U254" s="223">
        <v>18.479140060795316</v>
      </c>
      <c r="V254" s="223">
        <v>17.982163358159035</v>
      </c>
      <c r="W254" s="223">
        <v>17.486666208914979</v>
      </c>
      <c r="X254" s="223">
        <v>16.992594033326842</v>
      </c>
      <c r="Y254" s="223">
        <v>16.49989490359561</v>
      </c>
      <c r="Z254" s="223">
        <v>16.008519384726114</v>
      </c>
      <c r="AA254" s="223">
        <v>15.518420386716524</v>
      </c>
      <c r="AB254" s="223">
        <v>15.383614277355647</v>
      </c>
      <c r="AC254" s="223">
        <v>15.248810670716118</v>
      </c>
      <c r="AD254" s="223">
        <v>15.114009570815142</v>
      </c>
      <c r="AE254" s="223">
        <v>14.979210981678534</v>
      </c>
      <c r="AF254" s="223">
        <v>14.844414907340727</v>
      </c>
      <c r="AG254" s="223">
        <v>14.70962135184481</v>
      </c>
      <c r="AH254" s="223">
        <v>14.574830319242531</v>
      </c>
      <c r="AI254" s="223">
        <v>14.44004181359435</v>
      </c>
      <c r="AJ254" s="223">
        <v>14.305255838969435</v>
      </c>
      <c r="AK254" s="223">
        <v>14.170472399445694</v>
      </c>
      <c r="AL254" s="223">
        <v>14.035691499109801</v>
      </c>
      <c r="AM254" s="223">
        <v>13.900913142057226</v>
      </c>
      <c r="AN254" s="223">
        <v>13.76613733239224</v>
      </c>
      <c r="AO254" s="223">
        <v>13.63136407422796</v>
      </c>
      <c r="AP254" s="223">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4">
      <c r="G255" s="140"/>
      <c r="H255" s="393"/>
      <c r="J255" s="354"/>
      <c r="K255" s="198" t="s">
        <v>948</v>
      </c>
      <c r="L255" s="198" t="s">
        <v>872</v>
      </c>
      <c r="M255" s="224">
        <v>22.528908932158867</v>
      </c>
      <c r="N255" s="224">
        <v>22.00463196791447</v>
      </c>
      <c r="O255" s="224">
        <v>21.743242279363081</v>
      </c>
      <c r="P255" s="224">
        <v>21.48255440623781</v>
      </c>
      <c r="Q255" s="224">
        <v>21.222551224761176</v>
      </c>
      <c r="R255" s="224">
        <v>20.96321616373816</v>
      </c>
      <c r="S255" s="224">
        <v>20.70453318244488</v>
      </c>
      <c r="T255" s="224">
        <v>20.44648674957056</v>
      </c>
      <c r="U255" s="224">
        <v>20.189061823154713</v>
      </c>
      <c r="V255" s="224">
        <v>19.932243831465097</v>
      </c>
      <c r="W255" s="224">
        <v>19.676018654765393</v>
      </c>
      <c r="X255" s="224">
        <v>19.420372607924673</v>
      </c>
      <c r="Y255" s="224">
        <v>19.165292423823633</v>
      </c>
      <c r="Z255" s="224">
        <v>18.910765237515388</v>
      </c>
      <c r="AA255" s="224">
        <v>18.656778571101022</v>
      </c>
      <c r="AB255" s="224">
        <v>18.465949293046002</v>
      </c>
      <c r="AC255" s="224">
        <v>18.275120499861153</v>
      </c>
      <c r="AD255" s="224">
        <v>18.084292191215152</v>
      </c>
      <c r="AE255" s="224">
        <v>17.893464366776993</v>
      </c>
      <c r="AF255" s="224">
        <v>17.702637026215978</v>
      </c>
      <c r="AG255" s="224">
        <v>17.511810169201702</v>
      </c>
      <c r="AH255" s="224">
        <v>17.320983795404057</v>
      </c>
      <c r="AI255" s="224">
        <v>17.130157904493245</v>
      </c>
      <c r="AJ255" s="224">
        <v>16.939332496139759</v>
      </c>
      <c r="AK255" s="224">
        <v>16.748507570014397</v>
      </c>
      <c r="AL255" s="224">
        <v>16.557683125788252</v>
      </c>
      <c r="AM255" s="224">
        <v>16.36685916313272</v>
      </c>
      <c r="AN255" s="224">
        <v>16.176035681719497</v>
      </c>
      <c r="AO255" s="224">
        <v>15.985212681220577</v>
      </c>
      <c r="AP255" s="224">
        <v>15.794390161308243</v>
      </c>
      <c r="AX255"/>
      <c r="AY255"/>
    </row>
    <row r="256" spans="1:97" ht="14.25" customHeight="1" thickTop="1" x14ac:dyDescent="0.35">
      <c r="G256" s="140"/>
      <c r="H256" s="393"/>
      <c r="J256" s="354"/>
      <c r="K256" s="196" t="s">
        <v>949</v>
      </c>
      <c r="L256" s="196" t="s">
        <v>870</v>
      </c>
      <c r="M256" s="222">
        <v>22.528908932158867</v>
      </c>
      <c r="N256" s="222">
        <v>22.00463196791447</v>
      </c>
      <c r="O256" s="222">
        <v>21.299393786603758</v>
      </c>
      <c r="P256" s="222">
        <v>20.598687363266887</v>
      </c>
      <c r="Q256" s="222">
        <v>19.902236921884807</v>
      </c>
      <c r="R256" s="222">
        <v>19.209788617701932</v>
      </c>
      <c r="S256" s="222">
        <v>18.521108399602991</v>
      </c>
      <c r="T256" s="222">
        <v>17.835980117732106</v>
      </c>
      <c r="U256" s="222">
        <v>17.154203844144913</v>
      </c>
      <c r="V256" s="222">
        <v>16.475594379029936</v>
      </c>
      <c r="W256" s="222">
        <v>15.799979919008761</v>
      </c>
      <c r="X256" s="222">
        <v>15.127200867362466</v>
      </c>
      <c r="Y256" s="222">
        <v>14.457108768845455</v>
      </c>
      <c r="Z256" s="222">
        <v>13.789565354127271</v>
      </c>
      <c r="AA256" s="222">
        <v>13.124441680921045</v>
      </c>
      <c r="AB256" s="222">
        <v>13.02613593466643</v>
      </c>
      <c r="AC256" s="222">
        <v>12.928039524202877</v>
      </c>
      <c r="AD256" s="222">
        <v>12.83014927777597</v>
      </c>
      <c r="AE256" s="222">
        <v>12.732462087385157</v>
      </c>
      <c r="AF256" s="222">
        <v>12.634974907189898</v>
      </c>
      <c r="AG256" s="222">
        <v>12.537684751963397</v>
      </c>
      <c r="AH256" s="222">
        <v>12.440588695592252</v>
      </c>
      <c r="AI256" s="222">
        <v>12.343683869620476</v>
      </c>
      <c r="AJ256" s="222">
        <v>12.246967461836311</v>
      </c>
      <c r="AK256" s="222">
        <v>12.150436714900426</v>
      </c>
      <c r="AL256" s="222">
        <v>12.05408892501406</v>
      </c>
      <c r="AM256" s="222">
        <v>11.957921440625771</v>
      </c>
      <c r="AN256" s="222">
        <v>11.861931661175493</v>
      </c>
      <c r="AO256" s="222">
        <v>11.76611703587464</v>
      </c>
      <c r="AP256" s="222">
        <v>11.670475062521074</v>
      </c>
      <c r="BE256"/>
      <c r="BF256"/>
      <c r="BG256"/>
    </row>
    <row r="257" spans="7:97" ht="14.25" customHeight="1" x14ac:dyDescent="0.35">
      <c r="G257" s="140"/>
      <c r="H257" s="393"/>
      <c r="J257" s="354"/>
      <c r="K257" s="137" t="s">
        <v>949</v>
      </c>
      <c r="L257" s="187" t="s">
        <v>871</v>
      </c>
      <c r="M257" s="223">
        <v>22.528908932158867</v>
      </c>
      <c r="N257" s="223">
        <v>22.00463196791447</v>
      </c>
      <c r="O257" s="223">
        <v>21.495507707971587</v>
      </c>
      <c r="P257" s="223">
        <v>20.988335586592061</v>
      </c>
      <c r="Q257" s="223">
        <v>20.483036808364783</v>
      </c>
      <c r="R257" s="223">
        <v>19.979536762206195</v>
      </c>
      <c r="S257" s="223">
        <v>19.477764747245317</v>
      </c>
      <c r="T257" s="223">
        <v>18.977653719978854</v>
      </c>
      <c r="U257" s="223">
        <v>18.479140060795316</v>
      </c>
      <c r="V257" s="223">
        <v>17.982163358159035</v>
      </c>
      <c r="W257" s="223">
        <v>17.486666208914979</v>
      </c>
      <c r="X257" s="223">
        <v>16.992594033326842</v>
      </c>
      <c r="Y257" s="223">
        <v>16.49989490359561</v>
      </c>
      <c r="Z257" s="223">
        <v>16.008519384726114</v>
      </c>
      <c r="AA257" s="223">
        <v>15.518420386716524</v>
      </c>
      <c r="AB257" s="223">
        <v>15.383614277355647</v>
      </c>
      <c r="AC257" s="223">
        <v>15.248810670716118</v>
      </c>
      <c r="AD257" s="223">
        <v>15.114009570815142</v>
      </c>
      <c r="AE257" s="223">
        <v>14.979210981678534</v>
      </c>
      <c r="AF257" s="223">
        <v>14.844414907340727</v>
      </c>
      <c r="AG257" s="223">
        <v>14.70962135184481</v>
      </c>
      <c r="AH257" s="223">
        <v>14.574830319242531</v>
      </c>
      <c r="AI257" s="223">
        <v>14.44004181359435</v>
      </c>
      <c r="AJ257" s="223">
        <v>14.305255838969435</v>
      </c>
      <c r="AK257" s="223">
        <v>14.170472399445694</v>
      </c>
      <c r="AL257" s="223">
        <v>14.035691499109801</v>
      </c>
      <c r="AM257" s="223">
        <v>13.900913142057226</v>
      </c>
      <c r="AN257" s="223">
        <v>13.76613733239224</v>
      </c>
      <c r="AO257" s="223">
        <v>13.63136407422796</v>
      </c>
      <c r="AP257" s="223">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4">
      <c r="G258" s="140"/>
      <c r="H258" s="393"/>
      <c r="J258" s="354"/>
      <c r="K258" s="198" t="s">
        <v>949</v>
      </c>
      <c r="L258" s="198" t="s">
        <v>872</v>
      </c>
      <c r="M258" s="224">
        <v>22.528908932158867</v>
      </c>
      <c r="N258" s="224">
        <v>22.00463196791447</v>
      </c>
      <c r="O258" s="224">
        <v>21.743242279363081</v>
      </c>
      <c r="P258" s="224">
        <v>21.48255440623781</v>
      </c>
      <c r="Q258" s="224">
        <v>21.222551224761176</v>
      </c>
      <c r="R258" s="224">
        <v>20.96321616373816</v>
      </c>
      <c r="S258" s="224">
        <v>20.70453318244488</v>
      </c>
      <c r="T258" s="224">
        <v>20.44648674957056</v>
      </c>
      <c r="U258" s="224">
        <v>20.189061823154713</v>
      </c>
      <c r="V258" s="224">
        <v>19.932243831465097</v>
      </c>
      <c r="W258" s="224">
        <v>19.676018654765393</v>
      </c>
      <c r="X258" s="224">
        <v>19.420372607924673</v>
      </c>
      <c r="Y258" s="224">
        <v>19.165292423823633</v>
      </c>
      <c r="Z258" s="224">
        <v>18.910765237515388</v>
      </c>
      <c r="AA258" s="224">
        <v>18.656778571101022</v>
      </c>
      <c r="AB258" s="224">
        <v>18.465949293046002</v>
      </c>
      <c r="AC258" s="224">
        <v>18.275120499861153</v>
      </c>
      <c r="AD258" s="224">
        <v>18.084292191215152</v>
      </c>
      <c r="AE258" s="224">
        <v>17.893464366776993</v>
      </c>
      <c r="AF258" s="224">
        <v>17.702637026215978</v>
      </c>
      <c r="AG258" s="224">
        <v>17.511810169201702</v>
      </c>
      <c r="AH258" s="224">
        <v>17.320983795404057</v>
      </c>
      <c r="AI258" s="224">
        <v>17.130157904493245</v>
      </c>
      <c r="AJ258" s="224">
        <v>16.939332496139759</v>
      </c>
      <c r="AK258" s="224">
        <v>16.748507570014397</v>
      </c>
      <c r="AL258" s="224">
        <v>16.557683125788252</v>
      </c>
      <c r="AM258" s="224">
        <v>16.36685916313272</v>
      </c>
      <c r="AN258" s="224">
        <v>16.176035681719497</v>
      </c>
      <c r="AO258" s="224">
        <v>15.985212681220577</v>
      </c>
      <c r="AP258" s="224">
        <v>15.794390161308243</v>
      </c>
      <c r="AX258"/>
      <c r="AY258"/>
    </row>
    <row r="259" spans="7:97" ht="14.25" customHeight="1" thickTop="1" x14ac:dyDescent="0.35">
      <c r="G259" s="140"/>
      <c r="H259" s="393"/>
      <c r="J259" s="354"/>
      <c r="K259" s="196" t="s">
        <v>950</v>
      </c>
      <c r="L259" s="196" t="s">
        <v>870</v>
      </c>
      <c r="M259" s="222">
        <v>22.528908932158867</v>
      </c>
      <c r="N259" s="222">
        <v>22.00463196791447</v>
      </c>
      <c r="O259" s="222">
        <v>21.299393786603758</v>
      </c>
      <c r="P259" s="222">
        <v>20.598687363266887</v>
      </c>
      <c r="Q259" s="222">
        <v>19.902236921884807</v>
      </c>
      <c r="R259" s="222">
        <v>19.209788617701932</v>
      </c>
      <c r="S259" s="222">
        <v>18.521108399602991</v>
      </c>
      <c r="T259" s="222">
        <v>17.835980117732106</v>
      </c>
      <c r="U259" s="222">
        <v>17.154203844144913</v>
      </c>
      <c r="V259" s="222">
        <v>16.475594379029936</v>
      </c>
      <c r="W259" s="222">
        <v>15.799979919008761</v>
      </c>
      <c r="X259" s="222">
        <v>15.127200867362466</v>
      </c>
      <c r="Y259" s="222">
        <v>14.457108768845455</v>
      </c>
      <c r="Z259" s="222">
        <v>13.789565354127271</v>
      </c>
      <c r="AA259" s="222">
        <v>13.124441680921045</v>
      </c>
      <c r="AB259" s="222">
        <v>13.02613593466643</v>
      </c>
      <c r="AC259" s="222">
        <v>12.928039524202877</v>
      </c>
      <c r="AD259" s="222">
        <v>12.83014927777597</v>
      </c>
      <c r="AE259" s="222">
        <v>12.732462087385157</v>
      </c>
      <c r="AF259" s="222">
        <v>12.634974907189898</v>
      </c>
      <c r="AG259" s="222">
        <v>12.537684751963397</v>
      </c>
      <c r="AH259" s="222">
        <v>12.440588695592252</v>
      </c>
      <c r="AI259" s="222">
        <v>12.343683869620476</v>
      </c>
      <c r="AJ259" s="222">
        <v>12.246967461836311</v>
      </c>
      <c r="AK259" s="222">
        <v>12.150436714900426</v>
      </c>
      <c r="AL259" s="222">
        <v>12.05408892501406</v>
      </c>
      <c r="AM259" s="222">
        <v>11.957921440625771</v>
      </c>
      <c r="AN259" s="222">
        <v>11.861931661175493</v>
      </c>
      <c r="AO259" s="222">
        <v>11.76611703587464</v>
      </c>
      <c r="AP259" s="222">
        <v>11.670475062521074</v>
      </c>
      <c r="BE259"/>
      <c r="BF259"/>
      <c r="BG259"/>
    </row>
    <row r="260" spans="7:97" ht="14.25" customHeight="1" x14ac:dyDescent="0.35">
      <c r="G260" s="140"/>
      <c r="H260" s="393"/>
      <c r="J260" s="354"/>
      <c r="K260" s="137" t="s">
        <v>950</v>
      </c>
      <c r="L260" s="187" t="s">
        <v>871</v>
      </c>
      <c r="M260" s="223">
        <v>22.528908932158867</v>
      </c>
      <c r="N260" s="223">
        <v>22.00463196791447</v>
      </c>
      <c r="O260" s="223">
        <v>21.495507707971587</v>
      </c>
      <c r="P260" s="223">
        <v>20.988335586592061</v>
      </c>
      <c r="Q260" s="223">
        <v>20.483036808364783</v>
      </c>
      <c r="R260" s="223">
        <v>19.979536762206195</v>
      </c>
      <c r="S260" s="223">
        <v>19.477764747245317</v>
      </c>
      <c r="T260" s="223">
        <v>18.977653719978854</v>
      </c>
      <c r="U260" s="223">
        <v>18.479140060795316</v>
      </c>
      <c r="V260" s="223">
        <v>17.982163358159035</v>
      </c>
      <c r="W260" s="223">
        <v>17.486666208914979</v>
      </c>
      <c r="X260" s="223">
        <v>16.992594033326842</v>
      </c>
      <c r="Y260" s="223">
        <v>16.49989490359561</v>
      </c>
      <c r="Z260" s="223">
        <v>16.008519384726114</v>
      </c>
      <c r="AA260" s="223">
        <v>15.518420386716524</v>
      </c>
      <c r="AB260" s="223">
        <v>15.383614277355647</v>
      </c>
      <c r="AC260" s="223">
        <v>15.248810670716118</v>
      </c>
      <c r="AD260" s="223">
        <v>15.114009570815142</v>
      </c>
      <c r="AE260" s="223">
        <v>14.979210981678534</v>
      </c>
      <c r="AF260" s="223">
        <v>14.844414907340727</v>
      </c>
      <c r="AG260" s="223">
        <v>14.70962135184481</v>
      </c>
      <c r="AH260" s="223">
        <v>14.574830319242531</v>
      </c>
      <c r="AI260" s="223">
        <v>14.44004181359435</v>
      </c>
      <c r="AJ260" s="223">
        <v>14.305255838969435</v>
      </c>
      <c r="AK260" s="223">
        <v>14.170472399445694</v>
      </c>
      <c r="AL260" s="223">
        <v>14.035691499109801</v>
      </c>
      <c r="AM260" s="223">
        <v>13.900913142057226</v>
      </c>
      <c r="AN260" s="223">
        <v>13.76613733239224</v>
      </c>
      <c r="AO260" s="223">
        <v>13.63136407422796</v>
      </c>
      <c r="AP260" s="223">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4">
      <c r="G261" s="140"/>
      <c r="H261" s="393"/>
      <c r="J261" s="354"/>
      <c r="K261" s="198" t="s">
        <v>950</v>
      </c>
      <c r="L261" s="198" t="s">
        <v>872</v>
      </c>
      <c r="M261" s="224">
        <v>22.528908932158867</v>
      </c>
      <c r="N261" s="224">
        <v>22.00463196791447</v>
      </c>
      <c r="O261" s="224">
        <v>21.743242279363081</v>
      </c>
      <c r="P261" s="224">
        <v>21.48255440623781</v>
      </c>
      <c r="Q261" s="224">
        <v>21.222551224761176</v>
      </c>
      <c r="R261" s="224">
        <v>20.96321616373816</v>
      </c>
      <c r="S261" s="224">
        <v>20.70453318244488</v>
      </c>
      <c r="T261" s="224">
        <v>20.44648674957056</v>
      </c>
      <c r="U261" s="224">
        <v>20.189061823154713</v>
      </c>
      <c r="V261" s="224">
        <v>19.932243831465097</v>
      </c>
      <c r="W261" s="224">
        <v>19.676018654765393</v>
      </c>
      <c r="X261" s="224">
        <v>19.420372607924673</v>
      </c>
      <c r="Y261" s="224">
        <v>19.165292423823633</v>
      </c>
      <c r="Z261" s="224">
        <v>18.910765237515388</v>
      </c>
      <c r="AA261" s="224">
        <v>18.656778571101022</v>
      </c>
      <c r="AB261" s="224">
        <v>18.465949293046002</v>
      </c>
      <c r="AC261" s="224">
        <v>18.275120499861153</v>
      </c>
      <c r="AD261" s="224">
        <v>18.084292191215152</v>
      </c>
      <c r="AE261" s="224">
        <v>17.893464366776993</v>
      </c>
      <c r="AF261" s="224">
        <v>17.702637026215978</v>
      </c>
      <c r="AG261" s="224">
        <v>17.511810169201702</v>
      </c>
      <c r="AH261" s="224">
        <v>17.320983795404057</v>
      </c>
      <c r="AI261" s="224">
        <v>17.130157904493245</v>
      </c>
      <c r="AJ261" s="224">
        <v>16.939332496139759</v>
      </c>
      <c r="AK261" s="224">
        <v>16.748507570014397</v>
      </c>
      <c r="AL261" s="224">
        <v>16.557683125788252</v>
      </c>
      <c r="AM261" s="224">
        <v>16.36685916313272</v>
      </c>
      <c r="AN261" s="224">
        <v>16.176035681719497</v>
      </c>
      <c r="AO261" s="224">
        <v>15.985212681220577</v>
      </c>
      <c r="AP261" s="224">
        <v>15.794390161308243</v>
      </c>
      <c r="AX261"/>
      <c r="AY261"/>
    </row>
    <row r="262" spans="7:97" ht="14.25" customHeight="1" thickTop="1" x14ac:dyDescent="0.3">
      <c r="G262" s="140"/>
      <c r="H262" s="393"/>
      <c r="J262" s="354"/>
      <c r="K262" s="196" t="s">
        <v>951</v>
      </c>
      <c r="L262" s="196" t="s">
        <v>870</v>
      </c>
      <c r="M262" s="222">
        <v>22.528908932158867</v>
      </c>
      <c r="N262" s="222">
        <v>22.00463196791447</v>
      </c>
      <c r="O262" s="222">
        <v>21.299393786603758</v>
      </c>
      <c r="P262" s="222">
        <v>20.598687363266887</v>
      </c>
      <c r="Q262" s="222">
        <v>19.902236921884807</v>
      </c>
      <c r="R262" s="222">
        <v>19.209788617701932</v>
      </c>
      <c r="S262" s="222">
        <v>18.521108399602991</v>
      </c>
      <c r="T262" s="222">
        <v>17.835980117732106</v>
      </c>
      <c r="U262" s="222">
        <v>17.154203844144913</v>
      </c>
      <c r="V262" s="222">
        <v>16.475594379029936</v>
      </c>
      <c r="W262" s="222">
        <v>15.799979919008761</v>
      </c>
      <c r="X262" s="222">
        <v>15.127200867362466</v>
      </c>
      <c r="Y262" s="222">
        <v>14.457108768845455</v>
      </c>
      <c r="Z262" s="222">
        <v>13.789565354127271</v>
      </c>
      <c r="AA262" s="222">
        <v>13.124441680921045</v>
      </c>
      <c r="AB262" s="222">
        <v>13.02613593466643</v>
      </c>
      <c r="AC262" s="222">
        <v>12.928039524202877</v>
      </c>
      <c r="AD262" s="222">
        <v>12.83014927777597</v>
      </c>
      <c r="AE262" s="222">
        <v>12.732462087385157</v>
      </c>
      <c r="AF262" s="222">
        <v>12.634974907189898</v>
      </c>
      <c r="AG262" s="222">
        <v>12.537684751963397</v>
      </c>
      <c r="AH262" s="222">
        <v>12.440588695592252</v>
      </c>
      <c r="AI262" s="222">
        <v>12.343683869620476</v>
      </c>
      <c r="AJ262" s="222">
        <v>12.246967461836311</v>
      </c>
      <c r="AK262" s="222">
        <v>12.150436714900426</v>
      </c>
      <c r="AL262" s="222">
        <v>12.05408892501406</v>
      </c>
      <c r="AM262" s="222">
        <v>11.957921440625771</v>
      </c>
      <c r="AN262" s="222">
        <v>11.861931661175493</v>
      </c>
      <c r="AO262" s="222">
        <v>11.76611703587464</v>
      </c>
      <c r="AP262" s="222">
        <v>11.670475062521074</v>
      </c>
    </row>
    <row r="263" spans="7:97" ht="14.25" customHeight="1" x14ac:dyDescent="0.35">
      <c r="G263" s="140"/>
      <c r="H263" s="393"/>
      <c r="J263" s="354"/>
      <c r="K263" s="137" t="s">
        <v>951</v>
      </c>
      <c r="L263" s="187" t="s">
        <v>871</v>
      </c>
      <c r="M263" s="223">
        <v>22.528908932158867</v>
      </c>
      <c r="N263" s="223">
        <v>22.00463196791447</v>
      </c>
      <c r="O263" s="223">
        <v>21.495507707971587</v>
      </c>
      <c r="P263" s="223">
        <v>20.988335586592061</v>
      </c>
      <c r="Q263" s="223">
        <v>20.483036808364783</v>
      </c>
      <c r="R263" s="223">
        <v>19.979536762206195</v>
      </c>
      <c r="S263" s="223">
        <v>19.477764747245317</v>
      </c>
      <c r="T263" s="223">
        <v>18.977653719978854</v>
      </c>
      <c r="U263" s="223">
        <v>18.479140060795316</v>
      </c>
      <c r="V263" s="223">
        <v>17.982163358159035</v>
      </c>
      <c r="W263" s="223">
        <v>17.486666208914979</v>
      </c>
      <c r="X263" s="223">
        <v>16.992594033326842</v>
      </c>
      <c r="Y263" s="223">
        <v>16.49989490359561</v>
      </c>
      <c r="Z263" s="223">
        <v>16.008519384726114</v>
      </c>
      <c r="AA263" s="223">
        <v>15.518420386716524</v>
      </c>
      <c r="AB263" s="223">
        <v>15.383614277355647</v>
      </c>
      <c r="AC263" s="223">
        <v>15.248810670716118</v>
      </c>
      <c r="AD263" s="223">
        <v>15.114009570815142</v>
      </c>
      <c r="AE263" s="223">
        <v>14.979210981678534</v>
      </c>
      <c r="AF263" s="223">
        <v>14.844414907340727</v>
      </c>
      <c r="AG263" s="223">
        <v>14.70962135184481</v>
      </c>
      <c r="AH263" s="223">
        <v>14.574830319242531</v>
      </c>
      <c r="AI263" s="223">
        <v>14.44004181359435</v>
      </c>
      <c r="AJ263" s="223">
        <v>14.305255838969435</v>
      </c>
      <c r="AK263" s="223">
        <v>14.170472399445694</v>
      </c>
      <c r="AL263" s="223">
        <v>14.035691499109801</v>
      </c>
      <c r="AM263" s="223">
        <v>13.900913142057226</v>
      </c>
      <c r="AN263" s="223">
        <v>13.76613733239224</v>
      </c>
      <c r="AO263" s="223">
        <v>13.63136407422796</v>
      </c>
      <c r="AP263" s="223">
        <v>13.496593371686354</v>
      </c>
      <c r="AR263"/>
      <c r="AS263"/>
    </row>
    <row r="264" spans="7:97" ht="14.25" customHeight="1" thickBot="1" x14ac:dyDescent="0.35">
      <c r="G264" s="140"/>
      <c r="H264" s="393"/>
      <c r="J264" s="354"/>
      <c r="K264" s="198" t="s">
        <v>951</v>
      </c>
      <c r="L264" s="198" t="s">
        <v>872</v>
      </c>
      <c r="M264" s="224">
        <v>22.528908932158867</v>
      </c>
      <c r="N264" s="224">
        <v>22.00463196791447</v>
      </c>
      <c r="O264" s="224">
        <v>21.743242279363081</v>
      </c>
      <c r="P264" s="224">
        <v>21.48255440623781</v>
      </c>
      <c r="Q264" s="224">
        <v>21.222551224761176</v>
      </c>
      <c r="R264" s="224">
        <v>20.96321616373816</v>
      </c>
      <c r="S264" s="224">
        <v>20.70453318244488</v>
      </c>
      <c r="T264" s="224">
        <v>20.44648674957056</v>
      </c>
      <c r="U264" s="224">
        <v>20.189061823154713</v>
      </c>
      <c r="V264" s="224">
        <v>19.932243831465097</v>
      </c>
      <c r="W264" s="224">
        <v>19.676018654765393</v>
      </c>
      <c r="X264" s="224">
        <v>19.420372607924673</v>
      </c>
      <c r="Y264" s="224">
        <v>19.165292423823633</v>
      </c>
      <c r="Z264" s="224">
        <v>18.910765237515388</v>
      </c>
      <c r="AA264" s="224">
        <v>18.656778571101022</v>
      </c>
      <c r="AB264" s="224">
        <v>18.465949293046002</v>
      </c>
      <c r="AC264" s="224">
        <v>18.275120499861153</v>
      </c>
      <c r="AD264" s="224">
        <v>18.084292191215152</v>
      </c>
      <c r="AE264" s="224">
        <v>17.893464366776993</v>
      </c>
      <c r="AF264" s="224">
        <v>17.702637026215978</v>
      </c>
      <c r="AG264" s="224">
        <v>17.511810169201702</v>
      </c>
      <c r="AH264" s="224">
        <v>17.320983795404057</v>
      </c>
      <c r="AI264" s="224">
        <v>17.130157904493245</v>
      </c>
      <c r="AJ264" s="224">
        <v>16.939332496139759</v>
      </c>
      <c r="AK264" s="224">
        <v>16.748507570014397</v>
      </c>
      <c r="AL264" s="224">
        <v>16.557683125788252</v>
      </c>
      <c r="AM264" s="224">
        <v>16.36685916313272</v>
      </c>
      <c r="AN264" s="224">
        <v>16.176035681719497</v>
      </c>
      <c r="AO264" s="224">
        <v>15.985212681220577</v>
      </c>
      <c r="AP264" s="224">
        <v>15.794390161308243</v>
      </c>
    </row>
    <row r="265" spans="7:97" ht="14.25" customHeight="1" thickTop="1" x14ac:dyDescent="0.3">
      <c r="G265" s="140"/>
      <c r="H265" s="393"/>
      <c r="J265" s="354"/>
      <c r="K265" s="196" t="s">
        <v>952</v>
      </c>
      <c r="L265" s="196" t="s">
        <v>870</v>
      </c>
      <c r="M265" s="222">
        <v>22.528908932158867</v>
      </c>
      <c r="N265" s="222">
        <v>22.00463196791447</v>
      </c>
      <c r="O265" s="222">
        <v>21.299393786603758</v>
      </c>
      <c r="P265" s="222">
        <v>20.598687363266887</v>
      </c>
      <c r="Q265" s="222">
        <v>19.902236921884807</v>
      </c>
      <c r="R265" s="222">
        <v>19.209788617701932</v>
      </c>
      <c r="S265" s="222">
        <v>18.521108399602991</v>
      </c>
      <c r="T265" s="222">
        <v>17.835980117732106</v>
      </c>
      <c r="U265" s="222">
        <v>17.154203844144913</v>
      </c>
      <c r="V265" s="222">
        <v>16.475594379029936</v>
      </c>
      <c r="W265" s="222">
        <v>15.799979919008761</v>
      </c>
      <c r="X265" s="222">
        <v>15.127200867362466</v>
      </c>
      <c r="Y265" s="222">
        <v>14.457108768845455</v>
      </c>
      <c r="Z265" s="222">
        <v>13.789565354127271</v>
      </c>
      <c r="AA265" s="222">
        <v>13.124441680921045</v>
      </c>
      <c r="AB265" s="222">
        <v>13.02613593466643</v>
      </c>
      <c r="AC265" s="222">
        <v>12.928039524202877</v>
      </c>
      <c r="AD265" s="222">
        <v>12.83014927777597</v>
      </c>
      <c r="AE265" s="222">
        <v>12.732462087385157</v>
      </c>
      <c r="AF265" s="222">
        <v>12.634974907189898</v>
      </c>
      <c r="AG265" s="222">
        <v>12.537684751963397</v>
      </c>
      <c r="AH265" s="222">
        <v>12.440588695592252</v>
      </c>
      <c r="AI265" s="222">
        <v>12.343683869620476</v>
      </c>
      <c r="AJ265" s="222">
        <v>12.246967461836311</v>
      </c>
      <c r="AK265" s="222">
        <v>12.150436714900426</v>
      </c>
      <c r="AL265" s="222">
        <v>12.05408892501406</v>
      </c>
      <c r="AM265" s="222">
        <v>11.957921440625771</v>
      </c>
      <c r="AN265" s="222">
        <v>11.861931661175493</v>
      </c>
      <c r="AO265" s="222">
        <v>11.76611703587464</v>
      </c>
      <c r="AP265" s="222">
        <v>11.670475062521074</v>
      </c>
    </row>
    <row r="266" spans="7:97" ht="14.25" customHeight="1" x14ac:dyDescent="0.35">
      <c r="G266" s="140"/>
      <c r="H266" s="393"/>
      <c r="J266" s="354"/>
      <c r="K266" s="137" t="s">
        <v>952</v>
      </c>
      <c r="L266" s="187" t="s">
        <v>871</v>
      </c>
      <c r="M266" s="223">
        <v>22.528908932158867</v>
      </c>
      <c r="N266" s="223">
        <v>22.00463196791447</v>
      </c>
      <c r="O266" s="223">
        <v>21.495507707971587</v>
      </c>
      <c r="P266" s="223">
        <v>20.988335586592061</v>
      </c>
      <c r="Q266" s="223">
        <v>20.483036808364783</v>
      </c>
      <c r="R266" s="223">
        <v>19.979536762206195</v>
      </c>
      <c r="S266" s="223">
        <v>19.477764747245317</v>
      </c>
      <c r="T266" s="223">
        <v>18.977653719978854</v>
      </c>
      <c r="U266" s="223">
        <v>18.479140060795316</v>
      </c>
      <c r="V266" s="223">
        <v>17.982163358159035</v>
      </c>
      <c r="W266" s="223">
        <v>17.486666208914979</v>
      </c>
      <c r="X266" s="223">
        <v>16.992594033326842</v>
      </c>
      <c r="Y266" s="223">
        <v>16.49989490359561</v>
      </c>
      <c r="Z266" s="223">
        <v>16.008519384726114</v>
      </c>
      <c r="AA266" s="223">
        <v>15.518420386716524</v>
      </c>
      <c r="AB266" s="223">
        <v>15.383614277355647</v>
      </c>
      <c r="AC266" s="223">
        <v>15.248810670716118</v>
      </c>
      <c r="AD266" s="223">
        <v>15.114009570815142</v>
      </c>
      <c r="AE266" s="223">
        <v>14.979210981678534</v>
      </c>
      <c r="AF266" s="223">
        <v>14.844414907340727</v>
      </c>
      <c r="AG266" s="223">
        <v>14.70962135184481</v>
      </c>
      <c r="AH266" s="223">
        <v>14.574830319242531</v>
      </c>
      <c r="AI266" s="223">
        <v>14.44004181359435</v>
      </c>
      <c r="AJ266" s="223">
        <v>14.305255838969435</v>
      </c>
      <c r="AK266" s="223">
        <v>14.170472399445694</v>
      </c>
      <c r="AL266" s="223">
        <v>14.035691499109801</v>
      </c>
      <c r="AM266" s="223">
        <v>13.900913142057226</v>
      </c>
      <c r="AN266" s="223">
        <v>13.76613733239224</v>
      </c>
      <c r="AO266" s="223">
        <v>13.63136407422796</v>
      </c>
      <c r="AP266" s="223">
        <v>13.496593371686354</v>
      </c>
      <c r="AQ266"/>
    </row>
    <row r="267" spans="7:97" ht="14.25" customHeight="1" thickBot="1" x14ac:dyDescent="0.4">
      <c r="G267" s="140"/>
      <c r="H267" s="393"/>
      <c r="J267" s="354"/>
      <c r="K267" s="198" t="s">
        <v>952</v>
      </c>
      <c r="L267" s="198" t="s">
        <v>872</v>
      </c>
      <c r="M267" s="224">
        <v>22.528908932158867</v>
      </c>
      <c r="N267" s="224">
        <v>22.00463196791447</v>
      </c>
      <c r="O267" s="224">
        <v>21.743242279363081</v>
      </c>
      <c r="P267" s="224">
        <v>21.48255440623781</v>
      </c>
      <c r="Q267" s="224">
        <v>21.222551224761176</v>
      </c>
      <c r="R267" s="224">
        <v>20.96321616373816</v>
      </c>
      <c r="S267" s="224">
        <v>20.70453318244488</v>
      </c>
      <c r="T267" s="224">
        <v>20.44648674957056</v>
      </c>
      <c r="U267" s="224">
        <v>20.189061823154713</v>
      </c>
      <c r="V267" s="224">
        <v>19.932243831465097</v>
      </c>
      <c r="W267" s="224">
        <v>19.676018654765393</v>
      </c>
      <c r="X267" s="224">
        <v>19.420372607924673</v>
      </c>
      <c r="Y267" s="224">
        <v>19.165292423823633</v>
      </c>
      <c r="Z267" s="224">
        <v>18.910765237515388</v>
      </c>
      <c r="AA267" s="224">
        <v>18.656778571101022</v>
      </c>
      <c r="AB267" s="224">
        <v>18.465949293046002</v>
      </c>
      <c r="AC267" s="224">
        <v>18.275120499861153</v>
      </c>
      <c r="AD267" s="224">
        <v>18.084292191215152</v>
      </c>
      <c r="AE267" s="224">
        <v>17.893464366776993</v>
      </c>
      <c r="AF267" s="224">
        <v>17.702637026215978</v>
      </c>
      <c r="AG267" s="224">
        <v>17.511810169201702</v>
      </c>
      <c r="AH267" s="224">
        <v>17.320983795404057</v>
      </c>
      <c r="AI267" s="224">
        <v>17.130157904493245</v>
      </c>
      <c r="AJ267" s="224">
        <v>16.939332496139759</v>
      </c>
      <c r="AK267" s="224">
        <v>16.748507570014397</v>
      </c>
      <c r="AL267" s="224">
        <v>16.557683125788252</v>
      </c>
      <c r="AM267" s="224">
        <v>16.36685916313272</v>
      </c>
      <c r="AN267" s="224">
        <v>16.176035681719497</v>
      </c>
      <c r="AO267" s="224">
        <v>15.985212681220577</v>
      </c>
      <c r="AP267" s="224">
        <v>15.794390161308243</v>
      </c>
      <c r="CL267"/>
      <c r="CM267"/>
      <c r="CN267"/>
      <c r="CO267"/>
      <c r="CP267"/>
      <c r="CQ267"/>
      <c r="CR267"/>
      <c r="CS267"/>
    </row>
    <row r="268" spans="7:97" ht="14.25" customHeight="1" thickTop="1" x14ac:dyDescent="0.35">
      <c r="G268" s="140"/>
      <c r="H268" s="393"/>
      <c r="J268" s="354"/>
      <c r="K268" s="196" t="s">
        <v>953</v>
      </c>
      <c r="L268" s="196" t="s">
        <v>870</v>
      </c>
      <c r="M268" s="222">
        <v>22.528908932158867</v>
      </c>
      <c r="N268" s="222">
        <v>22.00463196791447</v>
      </c>
      <c r="O268" s="222">
        <v>21.299393786603758</v>
      </c>
      <c r="P268" s="222">
        <v>20.598687363266887</v>
      </c>
      <c r="Q268" s="222">
        <v>19.902236921884807</v>
      </c>
      <c r="R268" s="222">
        <v>19.209788617701932</v>
      </c>
      <c r="S268" s="222">
        <v>18.521108399602991</v>
      </c>
      <c r="T268" s="222">
        <v>17.835980117732106</v>
      </c>
      <c r="U268" s="222">
        <v>17.154203844144913</v>
      </c>
      <c r="V268" s="222">
        <v>16.475594379029936</v>
      </c>
      <c r="W268" s="222">
        <v>15.799979919008761</v>
      </c>
      <c r="X268" s="222">
        <v>15.127200867362466</v>
      </c>
      <c r="Y268" s="222">
        <v>14.457108768845455</v>
      </c>
      <c r="Z268" s="222">
        <v>13.789565354127271</v>
      </c>
      <c r="AA268" s="222">
        <v>13.124441680921045</v>
      </c>
      <c r="AB268" s="222">
        <v>13.02613593466643</v>
      </c>
      <c r="AC268" s="222">
        <v>12.928039524202877</v>
      </c>
      <c r="AD268" s="222">
        <v>12.83014927777597</v>
      </c>
      <c r="AE268" s="222">
        <v>12.732462087385157</v>
      </c>
      <c r="AF268" s="222">
        <v>12.634974907189898</v>
      </c>
      <c r="AG268" s="222">
        <v>12.537684751963397</v>
      </c>
      <c r="AH268" s="222">
        <v>12.440588695592252</v>
      </c>
      <c r="AI268" s="222">
        <v>12.343683869620476</v>
      </c>
      <c r="AJ268" s="222">
        <v>12.246967461836311</v>
      </c>
      <c r="AK268" s="222">
        <v>12.150436714900426</v>
      </c>
      <c r="AL268" s="222">
        <v>12.05408892501406</v>
      </c>
      <c r="AM268" s="222">
        <v>11.957921440625771</v>
      </c>
      <c r="AN268" s="222">
        <v>11.861931661175493</v>
      </c>
      <c r="AO268" s="222">
        <v>11.76611703587464</v>
      </c>
      <c r="AP268" s="222">
        <v>11.670475062521074</v>
      </c>
      <c r="BE268"/>
      <c r="BF268"/>
      <c r="BG268"/>
    </row>
    <row r="269" spans="7:97" ht="14.25" customHeight="1" x14ac:dyDescent="0.35">
      <c r="G269" s="140"/>
      <c r="H269" s="393"/>
      <c r="J269" s="354"/>
      <c r="K269" s="137" t="s">
        <v>953</v>
      </c>
      <c r="L269" s="187" t="s">
        <v>871</v>
      </c>
      <c r="M269" s="223">
        <v>22.528908932158867</v>
      </c>
      <c r="N269" s="223">
        <v>22.00463196791447</v>
      </c>
      <c r="O269" s="223">
        <v>21.495507707971587</v>
      </c>
      <c r="P269" s="223">
        <v>20.988335586592061</v>
      </c>
      <c r="Q269" s="223">
        <v>20.483036808364783</v>
      </c>
      <c r="R269" s="223">
        <v>19.979536762206195</v>
      </c>
      <c r="S269" s="223">
        <v>19.477764747245317</v>
      </c>
      <c r="T269" s="223">
        <v>18.977653719978854</v>
      </c>
      <c r="U269" s="223">
        <v>18.479140060795316</v>
      </c>
      <c r="V269" s="223">
        <v>17.982163358159035</v>
      </c>
      <c r="W269" s="223">
        <v>17.486666208914979</v>
      </c>
      <c r="X269" s="223">
        <v>16.992594033326842</v>
      </c>
      <c r="Y269" s="223">
        <v>16.49989490359561</v>
      </c>
      <c r="Z269" s="223">
        <v>16.008519384726114</v>
      </c>
      <c r="AA269" s="223">
        <v>15.518420386716524</v>
      </c>
      <c r="AB269" s="223">
        <v>15.383614277355647</v>
      </c>
      <c r="AC269" s="223">
        <v>15.248810670716118</v>
      </c>
      <c r="AD269" s="223">
        <v>15.114009570815142</v>
      </c>
      <c r="AE269" s="223">
        <v>14.979210981678534</v>
      </c>
      <c r="AF269" s="223">
        <v>14.844414907340727</v>
      </c>
      <c r="AG269" s="223">
        <v>14.70962135184481</v>
      </c>
      <c r="AH269" s="223">
        <v>14.574830319242531</v>
      </c>
      <c r="AI269" s="223">
        <v>14.44004181359435</v>
      </c>
      <c r="AJ269" s="223">
        <v>14.305255838969435</v>
      </c>
      <c r="AK269" s="223">
        <v>14.170472399445694</v>
      </c>
      <c r="AL269" s="223">
        <v>14.035691499109801</v>
      </c>
      <c r="AM269" s="223">
        <v>13.900913142057226</v>
      </c>
      <c r="AN269" s="223">
        <v>13.76613733239224</v>
      </c>
      <c r="AO269" s="223">
        <v>13.63136407422796</v>
      </c>
      <c r="AP269" s="223">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4">
      <c r="G270" s="140"/>
      <c r="H270" s="393"/>
      <c r="J270" s="354"/>
      <c r="K270" s="198" t="s">
        <v>953</v>
      </c>
      <c r="L270" s="198" t="s">
        <v>872</v>
      </c>
      <c r="M270" s="224">
        <v>22.528908932158867</v>
      </c>
      <c r="N270" s="224">
        <v>22.00463196791447</v>
      </c>
      <c r="O270" s="224">
        <v>21.743242279363081</v>
      </c>
      <c r="P270" s="224">
        <v>21.48255440623781</v>
      </c>
      <c r="Q270" s="224">
        <v>21.222551224761176</v>
      </c>
      <c r="R270" s="224">
        <v>20.96321616373816</v>
      </c>
      <c r="S270" s="224">
        <v>20.70453318244488</v>
      </c>
      <c r="T270" s="224">
        <v>20.44648674957056</v>
      </c>
      <c r="U270" s="224">
        <v>20.189061823154713</v>
      </c>
      <c r="V270" s="224">
        <v>19.932243831465097</v>
      </c>
      <c r="W270" s="224">
        <v>19.676018654765393</v>
      </c>
      <c r="X270" s="224">
        <v>19.420372607924673</v>
      </c>
      <c r="Y270" s="224">
        <v>19.165292423823633</v>
      </c>
      <c r="Z270" s="224">
        <v>18.910765237515388</v>
      </c>
      <c r="AA270" s="224">
        <v>18.656778571101022</v>
      </c>
      <c r="AB270" s="224">
        <v>18.465949293046002</v>
      </c>
      <c r="AC270" s="224">
        <v>18.275120499861153</v>
      </c>
      <c r="AD270" s="224">
        <v>18.084292191215152</v>
      </c>
      <c r="AE270" s="224">
        <v>17.893464366776993</v>
      </c>
      <c r="AF270" s="224">
        <v>17.702637026215978</v>
      </c>
      <c r="AG270" s="224">
        <v>17.511810169201702</v>
      </c>
      <c r="AH270" s="224">
        <v>17.320983795404057</v>
      </c>
      <c r="AI270" s="224">
        <v>17.130157904493245</v>
      </c>
      <c r="AJ270" s="224">
        <v>16.939332496139759</v>
      </c>
      <c r="AK270" s="224">
        <v>16.748507570014397</v>
      </c>
      <c r="AL270" s="224">
        <v>16.557683125788252</v>
      </c>
      <c r="AM270" s="224">
        <v>16.36685916313272</v>
      </c>
      <c r="AN270" s="224">
        <v>16.176035681719497</v>
      </c>
      <c r="AO270" s="224">
        <v>15.985212681220577</v>
      </c>
      <c r="AP270" s="224">
        <v>15.794390161308243</v>
      </c>
      <c r="AX270"/>
      <c r="AY270"/>
    </row>
    <row r="271" spans="7:97" ht="14.25" customHeight="1" thickTop="1" x14ac:dyDescent="0.35">
      <c r="G271" s="140"/>
      <c r="H271" s="393"/>
      <c r="J271" s="354"/>
      <c r="K271" s="196" t="s">
        <v>954</v>
      </c>
      <c r="L271" s="196" t="s">
        <v>870</v>
      </c>
      <c r="M271" s="222">
        <v>22.528908932158867</v>
      </c>
      <c r="N271" s="222">
        <v>22.00463196791447</v>
      </c>
      <c r="O271" s="222">
        <v>21.299393786603758</v>
      </c>
      <c r="P271" s="222">
        <v>20.598687363266887</v>
      </c>
      <c r="Q271" s="222">
        <v>19.902236921884807</v>
      </c>
      <c r="R271" s="222">
        <v>19.209788617701932</v>
      </c>
      <c r="S271" s="222">
        <v>18.521108399602991</v>
      </c>
      <c r="T271" s="222">
        <v>17.835980117732106</v>
      </c>
      <c r="U271" s="222">
        <v>17.154203844144913</v>
      </c>
      <c r="V271" s="222">
        <v>16.475594379029936</v>
      </c>
      <c r="W271" s="222">
        <v>15.799979919008761</v>
      </c>
      <c r="X271" s="222">
        <v>15.127200867362466</v>
      </c>
      <c r="Y271" s="222">
        <v>14.457108768845455</v>
      </c>
      <c r="Z271" s="222">
        <v>13.789565354127271</v>
      </c>
      <c r="AA271" s="222">
        <v>13.124441680921045</v>
      </c>
      <c r="AB271" s="222">
        <v>13.02613593466643</v>
      </c>
      <c r="AC271" s="222">
        <v>12.928039524202877</v>
      </c>
      <c r="AD271" s="222">
        <v>12.83014927777597</v>
      </c>
      <c r="AE271" s="222">
        <v>12.732462087385157</v>
      </c>
      <c r="AF271" s="222">
        <v>12.634974907189898</v>
      </c>
      <c r="AG271" s="222">
        <v>12.537684751963397</v>
      </c>
      <c r="AH271" s="222">
        <v>12.440588695592252</v>
      </c>
      <c r="AI271" s="222">
        <v>12.343683869620476</v>
      </c>
      <c r="AJ271" s="222">
        <v>12.246967461836311</v>
      </c>
      <c r="AK271" s="222">
        <v>12.150436714900426</v>
      </c>
      <c r="AL271" s="222">
        <v>12.05408892501406</v>
      </c>
      <c r="AM271" s="222">
        <v>11.957921440625771</v>
      </c>
      <c r="AN271" s="222">
        <v>11.861931661175493</v>
      </c>
      <c r="AO271" s="222">
        <v>11.76611703587464</v>
      </c>
      <c r="AP271" s="222">
        <v>11.670475062521074</v>
      </c>
      <c r="BE271"/>
      <c r="BF271"/>
      <c r="BG271"/>
    </row>
    <row r="272" spans="7:97" ht="14.25" customHeight="1" x14ac:dyDescent="0.35">
      <c r="G272" s="140"/>
      <c r="H272" s="393"/>
      <c r="J272" s="354"/>
      <c r="K272" s="137" t="s">
        <v>954</v>
      </c>
      <c r="L272" s="187" t="s">
        <v>871</v>
      </c>
      <c r="M272" s="223">
        <v>22.528908932158867</v>
      </c>
      <c r="N272" s="223">
        <v>22.00463196791447</v>
      </c>
      <c r="O272" s="223">
        <v>21.495507707971587</v>
      </c>
      <c r="P272" s="223">
        <v>20.988335586592061</v>
      </c>
      <c r="Q272" s="223">
        <v>20.483036808364783</v>
      </c>
      <c r="R272" s="223">
        <v>19.979536762206195</v>
      </c>
      <c r="S272" s="223">
        <v>19.477764747245317</v>
      </c>
      <c r="T272" s="223">
        <v>18.977653719978854</v>
      </c>
      <c r="U272" s="223">
        <v>18.479140060795316</v>
      </c>
      <c r="V272" s="223">
        <v>17.982163358159035</v>
      </c>
      <c r="W272" s="223">
        <v>17.486666208914979</v>
      </c>
      <c r="X272" s="223">
        <v>16.992594033326842</v>
      </c>
      <c r="Y272" s="223">
        <v>16.49989490359561</v>
      </c>
      <c r="Z272" s="223">
        <v>16.008519384726114</v>
      </c>
      <c r="AA272" s="223">
        <v>15.518420386716524</v>
      </c>
      <c r="AB272" s="223">
        <v>15.383614277355647</v>
      </c>
      <c r="AC272" s="223">
        <v>15.248810670716118</v>
      </c>
      <c r="AD272" s="223">
        <v>15.114009570815142</v>
      </c>
      <c r="AE272" s="223">
        <v>14.979210981678534</v>
      </c>
      <c r="AF272" s="223">
        <v>14.844414907340727</v>
      </c>
      <c r="AG272" s="223">
        <v>14.70962135184481</v>
      </c>
      <c r="AH272" s="223">
        <v>14.574830319242531</v>
      </c>
      <c r="AI272" s="223">
        <v>14.44004181359435</v>
      </c>
      <c r="AJ272" s="223">
        <v>14.305255838969435</v>
      </c>
      <c r="AK272" s="223">
        <v>14.170472399445694</v>
      </c>
      <c r="AL272" s="223">
        <v>14.035691499109801</v>
      </c>
      <c r="AM272" s="223">
        <v>13.900913142057226</v>
      </c>
      <c r="AN272" s="223">
        <v>13.76613733239224</v>
      </c>
      <c r="AO272" s="223">
        <v>13.63136407422796</v>
      </c>
      <c r="AP272" s="223">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4">
      <c r="G273" s="140"/>
      <c r="H273" s="393"/>
      <c r="J273" s="354"/>
      <c r="K273" s="198" t="s">
        <v>954</v>
      </c>
      <c r="L273" s="198" t="s">
        <v>872</v>
      </c>
      <c r="M273" s="224">
        <v>22.528908932158867</v>
      </c>
      <c r="N273" s="224">
        <v>22.00463196791447</v>
      </c>
      <c r="O273" s="224">
        <v>21.743242279363081</v>
      </c>
      <c r="P273" s="224">
        <v>21.48255440623781</v>
      </c>
      <c r="Q273" s="224">
        <v>21.222551224761176</v>
      </c>
      <c r="R273" s="224">
        <v>20.96321616373816</v>
      </c>
      <c r="S273" s="224">
        <v>20.70453318244488</v>
      </c>
      <c r="T273" s="224">
        <v>20.44648674957056</v>
      </c>
      <c r="U273" s="224">
        <v>20.189061823154713</v>
      </c>
      <c r="V273" s="224">
        <v>19.932243831465097</v>
      </c>
      <c r="W273" s="224">
        <v>19.676018654765393</v>
      </c>
      <c r="X273" s="224">
        <v>19.420372607924673</v>
      </c>
      <c r="Y273" s="224">
        <v>19.165292423823633</v>
      </c>
      <c r="Z273" s="224">
        <v>18.910765237515388</v>
      </c>
      <c r="AA273" s="224">
        <v>18.656778571101022</v>
      </c>
      <c r="AB273" s="224">
        <v>18.465949293046002</v>
      </c>
      <c r="AC273" s="224">
        <v>18.275120499861153</v>
      </c>
      <c r="AD273" s="224">
        <v>18.084292191215152</v>
      </c>
      <c r="AE273" s="224">
        <v>17.893464366776993</v>
      </c>
      <c r="AF273" s="224">
        <v>17.702637026215978</v>
      </c>
      <c r="AG273" s="224">
        <v>17.511810169201702</v>
      </c>
      <c r="AH273" s="224">
        <v>17.320983795404057</v>
      </c>
      <c r="AI273" s="224">
        <v>17.130157904493245</v>
      </c>
      <c r="AJ273" s="224">
        <v>16.939332496139759</v>
      </c>
      <c r="AK273" s="224">
        <v>16.748507570014397</v>
      </c>
      <c r="AL273" s="224">
        <v>16.557683125788252</v>
      </c>
      <c r="AM273" s="224">
        <v>16.36685916313272</v>
      </c>
      <c r="AN273" s="224">
        <v>16.176035681719497</v>
      </c>
      <c r="AO273" s="224">
        <v>15.985212681220577</v>
      </c>
      <c r="AP273" s="224">
        <v>15.794390161308243</v>
      </c>
      <c r="AX273"/>
      <c r="AY273"/>
    </row>
    <row r="274" spans="1:89" ht="14.25" customHeight="1" thickTop="1" x14ac:dyDescent="0.35">
      <c r="G274" s="140"/>
      <c r="H274" s="393"/>
      <c r="J274" s="354"/>
      <c r="K274" s="196" t="s">
        <v>955</v>
      </c>
      <c r="L274" s="196" t="s">
        <v>870</v>
      </c>
      <c r="M274" s="222">
        <v>22.528908932158867</v>
      </c>
      <c r="N274" s="222">
        <v>22.00463196791447</v>
      </c>
      <c r="O274" s="222">
        <v>21.299393786603758</v>
      </c>
      <c r="P274" s="222">
        <v>20.598687363266887</v>
      </c>
      <c r="Q274" s="222">
        <v>19.902236921884807</v>
      </c>
      <c r="R274" s="222">
        <v>19.209788617701932</v>
      </c>
      <c r="S274" s="222">
        <v>18.521108399602991</v>
      </c>
      <c r="T274" s="222">
        <v>17.835980117732106</v>
      </c>
      <c r="U274" s="222">
        <v>17.154203844144913</v>
      </c>
      <c r="V274" s="222">
        <v>16.475594379029936</v>
      </c>
      <c r="W274" s="222">
        <v>15.799979919008761</v>
      </c>
      <c r="X274" s="222">
        <v>15.127200867362466</v>
      </c>
      <c r="Y274" s="222">
        <v>14.457108768845455</v>
      </c>
      <c r="Z274" s="222">
        <v>13.789565354127271</v>
      </c>
      <c r="AA274" s="222">
        <v>13.124441680921045</v>
      </c>
      <c r="AB274" s="222">
        <v>13.02613593466643</v>
      </c>
      <c r="AC274" s="222">
        <v>12.928039524202877</v>
      </c>
      <c r="AD274" s="222">
        <v>12.83014927777597</v>
      </c>
      <c r="AE274" s="222">
        <v>12.732462087385157</v>
      </c>
      <c r="AF274" s="222">
        <v>12.634974907189898</v>
      </c>
      <c r="AG274" s="222">
        <v>12.537684751963397</v>
      </c>
      <c r="AH274" s="222">
        <v>12.440588695592252</v>
      </c>
      <c r="AI274" s="222">
        <v>12.343683869620476</v>
      </c>
      <c r="AJ274" s="222">
        <v>12.246967461836311</v>
      </c>
      <c r="AK274" s="222">
        <v>12.150436714900426</v>
      </c>
      <c r="AL274" s="222">
        <v>12.05408892501406</v>
      </c>
      <c r="AM274" s="222">
        <v>11.957921440625771</v>
      </c>
      <c r="AN274" s="222">
        <v>11.861931661175493</v>
      </c>
      <c r="AO274" s="222">
        <v>11.76611703587464</v>
      </c>
      <c r="AP274" s="222">
        <v>11.670475062521074</v>
      </c>
      <c r="BE274"/>
      <c r="BF274"/>
      <c r="BG274"/>
    </row>
    <row r="275" spans="1:89" ht="14.25" customHeight="1" x14ac:dyDescent="0.35">
      <c r="G275" s="140"/>
      <c r="H275" s="393"/>
      <c r="J275" s="354"/>
      <c r="K275" s="137" t="s">
        <v>955</v>
      </c>
      <c r="L275" s="187" t="s">
        <v>871</v>
      </c>
      <c r="M275" s="223">
        <v>22.528908932158867</v>
      </c>
      <c r="N275" s="223">
        <v>22.00463196791447</v>
      </c>
      <c r="O275" s="223">
        <v>21.495507707971587</v>
      </c>
      <c r="P275" s="223">
        <v>20.988335586592061</v>
      </c>
      <c r="Q275" s="223">
        <v>20.483036808364783</v>
      </c>
      <c r="R275" s="223">
        <v>19.979536762206195</v>
      </c>
      <c r="S275" s="223">
        <v>19.477764747245317</v>
      </c>
      <c r="T275" s="223">
        <v>18.977653719978854</v>
      </c>
      <c r="U275" s="223">
        <v>18.479140060795316</v>
      </c>
      <c r="V275" s="223">
        <v>17.982163358159035</v>
      </c>
      <c r="W275" s="223">
        <v>17.486666208914979</v>
      </c>
      <c r="X275" s="223">
        <v>16.992594033326842</v>
      </c>
      <c r="Y275" s="223">
        <v>16.49989490359561</v>
      </c>
      <c r="Z275" s="223">
        <v>16.008519384726114</v>
      </c>
      <c r="AA275" s="223">
        <v>15.518420386716524</v>
      </c>
      <c r="AB275" s="223">
        <v>15.383614277355647</v>
      </c>
      <c r="AC275" s="223">
        <v>15.248810670716118</v>
      </c>
      <c r="AD275" s="223">
        <v>15.114009570815142</v>
      </c>
      <c r="AE275" s="223">
        <v>14.979210981678534</v>
      </c>
      <c r="AF275" s="223">
        <v>14.844414907340727</v>
      </c>
      <c r="AG275" s="223">
        <v>14.70962135184481</v>
      </c>
      <c r="AH275" s="223">
        <v>14.574830319242531</v>
      </c>
      <c r="AI275" s="223">
        <v>14.44004181359435</v>
      </c>
      <c r="AJ275" s="223">
        <v>14.305255838969435</v>
      </c>
      <c r="AK275" s="223">
        <v>14.170472399445694</v>
      </c>
      <c r="AL275" s="223">
        <v>14.035691499109801</v>
      </c>
      <c r="AM275" s="223">
        <v>13.900913142057226</v>
      </c>
      <c r="AN275" s="223">
        <v>13.76613733239224</v>
      </c>
      <c r="AO275" s="223">
        <v>13.63136407422796</v>
      </c>
      <c r="AP275" s="223">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4">
      <c r="G276" s="140"/>
      <c r="H276" s="393"/>
      <c r="J276" s="387"/>
      <c r="K276" s="198" t="s">
        <v>955</v>
      </c>
      <c r="L276" s="198" t="s">
        <v>872</v>
      </c>
      <c r="M276" s="224">
        <v>22.528908932158867</v>
      </c>
      <c r="N276" s="224">
        <v>22.00463196791447</v>
      </c>
      <c r="O276" s="224">
        <v>21.743242279363081</v>
      </c>
      <c r="P276" s="224">
        <v>21.48255440623781</v>
      </c>
      <c r="Q276" s="224">
        <v>21.222551224761176</v>
      </c>
      <c r="R276" s="224">
        <v>20.96321616373816</v>
      </c>
      <c r="S276" s="224">
        <v>20.70453318244488</v>
      </c>
      <c r="T276" s="224">
        <v>20.44648674957056</v>
      </c>
      <c r="U276" s="224">
        <v>20.189061823154713</v>
      </c>
      <c r="V276" s="224">
        <v>19.932243831465097</v>
      </c>
      <c r="W276" s="224">
        <v>19.676018654765393</v>
      </c>
      <c r="X276" s="224">
        <v>19.420372607924673</v>
      </c>
      <c r="Y276" s="224">
        <v>19.165292423823633</v>
      </c>
      <c r="Z276" s="224">
        <v>18.910765237515388</v>
      </c>
      <c r="AA276" s="224">
        <v>18.656778571101022</v>
      </c>
      <c r="AB276" s="224">
        <v>18.465949293046002</v>
      </c>
      <c r="AC276" s="224">
        <v>18.275120499861153</v>
      </c>
      <c r="AD276" s="224">
        <v>18.084292191215152</v>
      </c>
      <c r="AE276" s="224">
        <v>17.893464366776993</v>
      </c>
      <c r="AF276" s="224">
        <v>17.702637026215978</v>
      </c>
      <c r="AG276" s="224">
        <v>17.511810169201702</v>
      </c>
      <c r="AH276" s="224">
        <v>17.320983795404057</v>
      </c>
      <c r="AI276" s="224">
        <v>17.130157904493245</v>
      </c>
      <c r="AJ276" s="224">
        <v>16.939332496139759</v>
      </c>
      <c r="AK276" s="224">
        <v>16.748507570014397</v>
      </c>
      <c r="AL276" s="224">
        <v>16.557683125788252</v>
      </c>
      <c r="AM276" s="224">
        <v>16.36685916313272</v>
      </c>
      <c r="AN276" s="224">
        <v>16.176035681719497</v>
      </c>
      <c r="AO276" s="224">
        <v>15.985212681220577</v>
      </c>
      <c r="AP276" s="224">
        <v>15.794390161308243</v>
      </c>
      <c r="AX276"/>
      <c r="AY276"/>
    </row>
    <row r="277" spans="1:89" ht="14.25" customHeight="1" thickTop="1" x14ac:dyDescent="0.35">
      <c r="G277" s="140"/>
      <c r="H277" s="393"/>
      <c r="J277" s="203"/>
      <c r="K277" s="137"/>
      <c r="L277" s="137"/>
      <c r="M277" s="226"/>
      <c r="N277" s="226"/>
      <c r="O277" s="226"/>
      <c r="P277" s="226"/>
      <c r="Q277" s="226"/>
      <c r="R277" s="226"/>
      <c r="S277" s="226"/>
      <c r="T277" s="226"/>
      <c r="U277" s="226"/>
      <c r="V277" s="226"/>
      <c r="W277" s="226"/>
      <c r="X277" s="226"/>
      <c r="Y277" s="226"/>
      <c r="Z277" s="226"/>
      <c r="AA277" s="226"/>
      <c r="AB277" s="226"/>
      <c r="AC277" s="226"/>
      <c r="AD277" s="226"/>
      <c r="AE277" s="226"/>
      <c r="AF277" s="226"/>
      <c r="AG277" s="226"/>
      <c r="AH277" s="226"/>
      <c r="AI277" s="226"/>
      <c r="AJ277" s="226"/>
      <c r="AK277" s="226"/>
      <c r="AL277" s="226"/>
      <c r="AM277" s="226"/>
      <c r="AN277" s="226"/>
      <c r="AO277" s="226"/>
      <c r="AP277" s="226"/>
      <c r="AX277"/>
      <c r="AY277"/>
    </row>
    <row r="278" spans="1:89" ht="14.25" customHeight="1" x14ac:dyDescent="0.25">
      <c r="A278" s="132" t="s">
        <v>824</v>
      </c>
      <c r="G278" s="140"/>
      <c r="H278" s="393"/>
      <c r="M278" s="124">
        <v>2021</v>
      </c>
      <c r="N278" s="124">
        <v>2022</v>
      </c>
      <c r="O278" s="124">
        <v>2023</v>
      </c>
      <c r="P278" s="124">
        <v>2024</v>
      </c>
      <c r="Q278" s="124">
        <v>2025</v>
      </c>
      <c r="R278" s="124">
        <v>2026</v>
      </c>
      <c r="S278" s="124">
        <v>2027</v>
      </c>
      <c r="T278" s="124">
        <v>2028</v>
      </c>
      <c r="U278" s="124">
        <v>2029</v>
      </c>
      <c r="V278" s="124">
        <v>2030</v>
      </c>
      <c r="W278" s="124">
        <v>2031</v>
      </c>
      <c r="X278" s="124">
        <v>2032</v>
      </c>
      <c r="Y278" s="124">
        <v>2033</v>
      </c>
      <c r="Z278" s="124">
        <v>2034</v>
      </c>
      <c r="AA278" s="124">
        <v>2035</v>
      </c>
      <c r="AB278" s="124">
        <v>2036</v>
      </c>
      <c r="AC278" s="124">
        <v>2037</v>
      </c>
      <c r="AD278" s="124">
        <v>2038</v>
      </c>
      <c r="AE278" s="124">
        <v>2039</v>
      </c>
      <c r="AF278" s="124">
        <v>2040</v>
      </c>
      <c r="AG278" s="124">
        <v>2041</v>
      </c>
      <c r="AH278" s="124">
        <v>2042</v>
      </c>
      <c r="AI278" s="124">
        <v>2043</v>
      </c>
      <c r="AJ278" s="124">
        <v>2044</v>
      </c>
      <c r="AK278" s="124">
        <v>2045</v>
      </c>
      <c r="AL278" s="124">
        <v>2046</v>
      </c>
      <c r="AM278" s="124">
        <v>2047</v>
      </c>
      <c r="AN278" s="124">
        <v>2048</v>
      </c>
      <c r="AO278" s="124">
        <v>2049</v>
      </c>
      <c r="AP278" s="124">
        <v>2050</v>
      </c>
    </row>
    <row r="279" spans="1:89" ht="14.25" customHeight="1" x14ac:dyDescent="0.3">
      <c r="G279" s="140"/>
      <c r="H279" s="393"/>
      <c r="J279" s="353" t="s">
        <v>892</v>
      </c>
      <c r="K279" s="196" t="s">
        <v>945</v>
      </c>
      <c r="L279" s="196" t="s">
        <v>870</v>
      </c>
      <c r="M279" s="227">
        <v>0</v>
      </c>
      <c r="N279" s="227">
        <v>0</v>
      </c>
      <c r="O279" s="227">
        <v>0</v>
      </c>
      <c r="P279" s="227">
        <v>0</v>
      </c>
      <c r="Q279" s="227">
        <v>0</v>
      </c>
      <c r="R279" s="227">
        <v>0</v>
      </c>
      <c r="S279" s="227">
        <v>0</v>
      </c>
      <c r="T279" s="227">
        <v>0</v>
      </c>
      <c r="U279" s="227">
        <v>0</v>
      </c>
      <c r="V279" s="227">
        <v>0</v>
      </c>
      <c r="W279" s="227">
        <v>0</v>
      </c>
      <c r="X279" s="227">
        <v>0</v>
      </c>
      <c r="Y279" s="227">
        <v>0</v>
      </c>
      <c r="Z279" s="227">
        <v>0</v>
      </c>
      <c r="AA279" s="227">
        <v>0</v>
      </c>
      <c r="AB279" s="227">
        <v>0</v>
      </c>
      <c r="AC279" s="227">
        <v>0</v>
      </c>
      <c r="AD279" s="227">
        <v>0</v>
      </c>
      <c r="AE279" s="227">
        <v>0</v>
      </c>
      <c r="AF279" s="227">
        <v>0</v>
      </c>
      <c r="AG279" s="227">
        <v>0</v>
      </c>
      <c r="AH279" s="227">
        <v>0</v>
      </c>
      <c r="AI279" s="227">
        <v>0</v>
      </c>
      <c r="AJ279" s="227">
        <v>0</v>
      </c>
      <c r="AK279" s="227">
        <v>0</v>
      </c>
      <c r="AL279" s="227">
        <v>0</v>
      </c>
      <c r="AM279" s="227">
        <v>0</v>
      </c>
      <c r="AN279" s="227">
        <v>0</v>
      </c>
      <c r="AO279" s="227">
        <v>0</v>
      </c>
      <c r="AP279" s="227">
        <v>0</v>
      </c>
    </row>
    <row r="280" spans="1:89" ht="14.25" customHeight="1" x14ac:dyDescent="0.35">
      <c r="G280" s="140"/>
      <c r="H280" s="393"/>
      <c r="J280" s="354"/>
      <c r="K280" s="137" t="s">
        <v>945</v>
      </c>
      <c r="L280" s="187" t="s">
        <v>871</v>
      </c>
      <c r="M280" s="228">
        <v>0</v>
      </c>
      <c r="N280" s="228">
        <v>0</v>
      </c>
      <c r="O280" s="228">
        <v>0</v>
      </c>
      <c r="P280" s="228">
        <v>0</v>
      </c>
      <c r="Q280" s="228">
        <v>0</v>
      </c>
      <c r="R280" s="228">
        <v>0</v>
      </c>
      <c r="S280" s="228">
        <v>0</v>
      </c>
      <c r="T280" s="228">
        <v>0</v>
      </c>
      <c r="U280" s="228">
        <v>0</v>
      </c>
      <c r="V280" s="228">
        <v>0</v>
      </c>
      <c r="W280" s="228">
        <v>0</v>
      </c>
      <c r="X280" s="228">
        <v>0</v>
      </c>
      <c r="Y280" s="228">
        <v>0</v>
      </c>
      <c r="Z280" s="228">
        <v>0</v>
      </c>
      <c r="AA280" s="228">
        <v>0</v>
      </c>
      <c r="AB280" s="228">
        <v>0</v>
      </c>
      <c r="AC280" s="228">
        <v>0</v>
      </c>
      <c r="AD280" s="228">
        <v>0</v>
      </c>
      <c r="AE280" s="228">
        <v>0</v>
      </c>
      <c r="AF280" s="228">
        <v>0</v>
      </c>
      <c r="AG280" s="228">
        <v>0</v>
      </c>
      <c r="AH280" s="228">
        <v>0</v>
      </c>
      <c r="AI280" s="228">
        <v>0</v>
      </c>
      <c r="AJ280" s="228">
        <v>0</v>
      </c>
      <c r="AK280" s="228">
        <v>0</v>
      </c>
      <c r="AL280" s="228">
        <v>0</v>
      </c>
      <c r="AM280" s="228">
        <v>0</v>
      </c>
      <c r="AN280" s="228">
        <v>0</v>
      </c>
      <c r="AO280" s="228">
        <v>0</v>
      </c>
      <c r="AP280" s="228">
        <v>0</v>
      </c>
      <c r="AR280"/>
      <c r="AS280"/>
      <c r="BX280"/>
      <c r="BY280"/>
      <c r="BZ280"/>
      <c r="CA280"/>
      <c r="CB280"/>
      <c r="CC280"/>
      <c r="CD280"/>
      <c r="CE280"/>
      <c r="CF280"/>
      <c r="CG280"/>
      <c r="CH280"/>
      <c r="CI280"/>
      <c r="CJ280"/>
      <c r="CK280"/>
    </row>
    <row r="281" spans="1:89" ht="14.25" customHeight="1" thickBot="1" x14ac:dyDescent="0.35">
      <c r="G281" s="140"/>
      <c r="H281" s="393"/>
      <c r="J281" s="354"/>
      <c r="K281" s="198" t="s">
        <v>945</v>
      </c>
      <c r="L281" s="198" t="s">
        <v>872</v>
      </c>
      <c r="M281" s="229">
        <v>0</v>
      </c>
      <c r="N281" s="229">
        <v>0</v>
      </c>
      <c r="O281" s="229">
        <v>0</v>
      </c>
      <c r="P281" s="229">
        <v>0</v>
      </c>
      <c r="Q281" s="229">
        <v>0</v>
      </c>
      <c r="R281" s="229">
        <v>0</v>
      </c>
      <c r="S281" s="229">
        <v>0</v>
      </c>
      <c r="T281" s="229">
        <v>0</v>
      </c>
      <c r="U281" s="229">
        <v>0</v>
      </c>
      <c r="V281" s="229">
        <v>0</v>
      </c>
      <c r="W281" s="229">
        <v>0</v>
      </c>
      <c r="X281" s="229">
        <v>0</v>
      </c>
      <c r="Y281" s="229">
        <v>0</v>
      </c>
      <c r="Z281" s="229">
        <v>0</v>
      </c>
      <c r="AA281" s="229">
        <v>0</v>
      </c>
      <c r="AB281" s="229">
        <v>0</v>
      </c>
      <c r="AC281" s="229">
        <v>0</v>
      </c>
      <c r="AD281" s="229">
        <v>0</v>
      </c>
      <c r="AE281" s="229">
        <v>0</v>
      </c>
      <c r="AF281" s="229">
        <v>0</v>
      </c>
      <c r="AG281" s="229">
        <v>0</v>
      </c>
      <c r="AH281" s="229">
        <v>0</v>
      </c>
      <c r="AI281" s="229">
        <v>0</v>
      </c>
      <c r="AJ281" s="229">
        <v>0</v>
      </c>
      <c r="AK281" s="229">
        <v>0</v>
      </c>
      <c r="AL281" s="229">
        <v>0</v>
      </c>
      <c r="AM281" s="229">
        <v>0</v>
      </c>
      <c r="AN281" s="229">
        <v>0</v>
      </c>
      <c r="AO281" s="229">
        <v>0</v>
      </c>
      <c r="AP281" s="229">
        <v>0</v>
      </c>
    </row>
    <row r="282" spans="1:89" ht="14.25" customHeight="1" thickTop="1" x14ac:dyDescent="0.3">
      <c r="G282" s="140"/>
      <c r="H282" s="393"/>
      <c r="J282" s="354"/>
      <c r="K282" s="196" t="s">
        <v>947</v>
      </c>
      <c r="L282" s="196" t="s">
        <v>870</v>
      </c>
      <c r="M282" s="230">
        <v>0</v>
      </c>
      <c r="N282" s="230">
        <v>0</v>
      </c>
      <c r="O282" s="230">
        <v>0</v>
      </c>
      <c r="P282" s="230">
        <v>0</v>
      </c>
      <c r="Q282" s="230">
        <v>0</v>
      </c>
      <c r="R282" s="230">
        <v>0</v>
      </c>
      <c r="S282" s="230">
        <v>0</v>
      </c>
      <c r="T282" s="230">
        <v>0</v>
      </c>
      <c r="U282" s="230">
        <v>0</v>
      </c>
      <c r="V282" s="230">
        <v>0</v>
      </c>
      <c r="W282" s="230">
        <v>0</v>
      </c>
      <c r="X282" s="230">
        <v>0</v>
      </c>
      <c r="Y282" s="230">
        <v>0</v>
      </c>
      <c r="Z282" s="230">
        <v>0</v>
      </c>
      <c r="AA282" s="230">
        <v>0</v>
      </c>
      <c r="AB282" s="230">
        <v>0</v>
      </c>
      <c r="AC282" s="230">
        <v>0</v>
      </c>
      <c r="AD282" s="230">
        <v>0</v>
      </c>
      <c r="AE282" s="230">
        <v>0</v>
      </c>
      <c r="AF282" s="230">
        <v>0</v>
      </c>
      <c r="AG282" s="230">
        <v>0</v>
      </c>
      <c r="AH282" s="230">
        <v>0</v>
      </c>
      <c r="AI282" s="230">
        <v>0</v>
      </c>
      <c r="AJ282" s="230">
        <v>0</v>
      </c>
      <c r="AK282" s="230">
        <v>0</v>
      </c>
      <c r="AL282" s="230">
        <v>0</v>
      </c>
      <c r="AM282" s="230">
        <v>0</v>
      </c>
      <c r="AN282" s="230">
        <v>0</v>
      </c>
      <c r="AO282" s="230">
        <v>0</v>
      </c>
      <c r="AP282" s="230">
        <v>0</v>
      </c>
    </row>
    <row r="283" spans="1:89" ht="14.25" customHeight="1" x14ac:dyDescent="0.35">
      <c r="G283" s="140"/>
      <c r="H283" s="393"/>
      <c r="J283" s="354"/>
      <c r="K283" s="137" t="s">
        <v>947</v>
      </c>
      <c r="L283" s="187" t="s">
        <v>871</v>
      </c>
      <c r="M283" s="228">
        <v>0</v>
      </c>
      <c r="N283" s="228">
        <v>0</v>
      </c>
      <c r="O283" s="228">
        <v>0</v>
      </c>
      <c r="P283" s="228">
        <v>0</v>
      </c>
      <c r="Q283" s="228">
        <v>0</v>
      </c>
      <c r="R283" s="228">
        <v>0</v>
      </c>
      <c r="S283" s="228">
        <v>0</v>
      </c>
      <c r="T283" s="228">
        <v>0</v>
      </c>
      <c r="U283" s="228">
        <v>0</v>
      </c>
      <c r="V283" s="228">
        <v>0</v>
      </c>
      <c r="W283" s="228">
        <v>0</v>
      </c>
      <c r="X283" s="228">
        <v>0</v>
      </c>
      <c r="Y283" s="228">
        <v>0</v>
      </c>
      <c r="Z283" s="228">
        <v>0</v>
      </c>
      <c r="AA283" s="228">
        <v>0</v>
      </c>
      <c r="AB283" s="228">
        <v>0</v>
      </c>
      <c r="AC283" s="228">
        <v>0</v>
      </c>
      <c r="AD283" s="228">
        <v>0</v>
      </c>
      <c r="AE283" s="228">
        <v>0</v>
      </c>
      <c r="AF283" s="228">
        <v>0</v>
      </c>
      <c r="AG283" s="228">
        <v>0</v>
      </c>
      <c r="AH283" s="228">
        <v>0</v>
      </c>
      <c r="AI283" s="228">
        <v>0</v>
      </c>
      <c r="AJ283" s="228">
        <v>0</v>
      </c>
      <c r="AK283" s="228">
        <v>0</v>
      </c>
      <c r="AL283" s="228">
        <v>0</v>
      </c>
      <c r="AM283" s="228">
        <v>0</v>
      </c>
      <c r="AN283" s="228">
        <v>0</v>
      </c>
      <c r="AO283" s="228">
        <v>0</v>
      </c>
      <c r="AP283" s="228">
        <v>0</v>
      </c>
      <c r="AQ283"/>
    </row>
    <row r="284" spans="1:89" ht="14.25" customHeight="1" thickBot="1" x14ac:dyDescent="0.35">
      <c r="G284" s="140"/>
      <c r="H284" s="393"/>
      <c r="J284" s="354"/>
      <c r="K284" s="198" t="s">
        <v>947</v>
      </c>
      <c r="L284" s="198" t="s">
        <v>872</v>
      </c>
      <c r="M284" s="229">
        <v>0</v>
      </c>
      <c r="N284" s="229">
        <v>0</v>
      </c>
      <c r="O284" s="229">
        <v>0</v>
      </c>
      <c r="P284" s="229">
        <v>0</v>
      </c>
      <c r="Q284" s="229">
        <v>0</v>
      </c>
      <c r="R284" s="229">
        <v>0</v>
      </c>
      <c r="S284" s="229">
        <v>0</v>
      </c>
      <c r="T284" s="229">
        <v>0</v>
      </c>
      <c r="U284" s="229">
        <v>0</v>
      </c>
      <c r="V284" s="229">
        <v>0</v>
      </c>
      <c r="W284" s="229">
        <v>0</v>
      </c>
      <c r="X284" s="229">
        <v>0</v>
      </c>
      <c r="Y284" s="229">
        <v>0</v>
      </c>
      <c r="Z284" s="229">
        <v>0</v>
      </c>
      <c r="AA284" s="229">
        <v>0</v>
      </c>
      <c r="AB284" s="229">
        <v>0</v>
      </c>
      <c r="AC284" s="229">
        <v>0</v>
      </c>
      <c r="AD284" s="229">
        <v>0</v>
      </c>
      <c r="AE284" s="229">
        <v>0</v>
      </c>
      <c r="AF284" s="229">
        <v>0</v>
      </c>
      <c r="AG284" s="229">
        <v>0</v>
      </c>
      <c r="AH284" s="229">
        <v>0</v>
      </c>
      <c r="AI284" s="229">
        <v>0</v>
      </c>
      <c r="AJ284" s="229">
        <v>0</v>
      </c>
      <c r="AK284" s="229">
        <v>0</v>
      </c>
      <c r="AL284" s="229">
        <v>0</v>
      </c>
      <c r="AM284" s="229">
        <v>0</v>
      </c>
      <c r="AN284" s="229">
        <v>0</v>
      </c>
      <c r="AO284" s="229">
        <v>0</v>
      </c>
      <c r="AP284" s="229">
        <v>0</v>
      </c>
    </row>
    <row r="285" spans="1:89" ht="14.25" customHeight="1" thickTop="1" x14ac:dyDescent="0.3">
      <c r="G285" s="140"/>
      <c r="H285" s="393"/>
      <c r="J285" s="354"/>
      <c r="K285" s="196" t="s">
        <v>948</v>
      </c>
      <c r="L285" s="196" t="s">
        <v>870</v>
      </c>
      <c r="M285" s="230">
        <v>0</v>
      </c>
      <c r="N285" s="230">
        <v>0</v>
      </c>
      <c r="O285" s="230">
        <v>0</v>
      </c>
      <c r="P285" s="230">
        <v>0</v>
      </c>
      <c r="Q285" s="230">
        <v>0</v>
      </c>
      <c r="R285" s="230">
        <v>0</v>
      </c>
      <c r="S285" s="230">
        <v>0</v>
      </c>
      <c r="T285" s="230">
        <v>0</v>
      </c>
      <c r="U285" s="230">
        <v>0</v>
      </c>
      <c r="V285" s="230">
        <v>0</v>
      </c>
      <c r="W285" s="230">
        <v>0</v>
      </c>
      <c r="X285" s="230">
        <v>0</v>
      </c>
      <c r="Y285" s="230">
        <v>0</v>
      </c>
      <c r="Z285" s="230">
        <v>0</v>
      </c>
      <c r="AA285" s="230">
        <v>0</v>
      </c>
      <c r="AB285" s="230">
        <v>0</v>
      </c>
      <c r="AC285" s="230">
        <v>0</v>
      </c>
      <c r="AD285" s="230">
        <v>0</v>
      </c>
      <c r="AE285" s="230">
        <v>0</v>
      </c>
      <c r="AF285" s="230">
        <v>0</v>
      </c>
      <c r="AG285" s="230">
        <v>0</v>
      </c>
      <c r="AH285" s="230">
        <v>0</v>
      </c>
      <c r="AI285" s="230">
        <v>0</v>
      </c>
      <c r="AJ285" s="230">
        <v>0</v>
      </c>
      <c r="AK285" s="230">
        <v>0</v>
      </c>
      <c r="AL285" s="230">
        <v>0</v>
      </c>
      <c r="AM285" s="230">
        <v>0</v>
      </c>
      <c r="AN285" s="230">
        <v>0</v>
      </c>
      <c r="AO285" s="230">
        <v>0</v>
      </c>
      <c r="AP285" s="230">
        <v>0</v>
      </c>
    </row>
    <row r="286" spans="1:89" ht="14.25" customHeight="1" x14ac:dyDescent="0.3">
      <c r="G286" s="140"/>
      <c r="H286" s="393"/>
      <c r="J286" s="354"/>
      <c r="K286" s="137" t="s">
        <v>948</v>
      </c>
      <c r="L286" s="187" t="s">
        <v>871</v>
      </c>
      <c r="M286" s="228">
        <v>0</v>
      </c>
      <c r="N286" s="228">
        <v>0</v>
      </c>
      <c r="O286" s="228">
        <v>0</v>
      </c>
      <c r="P286" s="228">
        <v>0</v>
      </c>
      <c r="Q286" s="228">
        <v>0</v>
      </c>
      <c r="R286" s="228">
        <v>0</v>
      </c>
      <c r="S286" s="228">
        <v>0</v>
      </c>
      <c r="T286" s="228">
        <v>0</v>
      </c>
      <c r="U286" s="228">
        <v>0</v>
      </c>
      <c r="V286" s="228">
        <v>0</v>
      </c>
      <c r="W286" s="228">
        <v>0</v>
      </c>
      <c r="X286" s="228">
        <v>0</v>
      </c>
      <c r="Y286" s="228">
        <v>0</v>
      </c>
      <c r="Z286" s="228">
        <v>0</v>
      </c>
      <c r="AA286" s="228">
        <v>0</v>
      </c>
      <c r="AB286" s="228">
        <v>0</v>
      </c>
      <c r="AC286" s="228">
        <v>0</v>
      </c>
      <c r="AD286" s="228">
        <v>0</v>
      </c>
      <c r="AE286" s="228">
        <v>0</v>
      </c>
      <c r="AF286" s="228">
        <v>0</v>
      </c>
      <c r="AG286" s="228">
        <v>0</v>
      </c>
      <c r="AH286" s="228">
        <v>0</v>
      </c>
      <c r="AI286" s="228">
        <v>0</v>
      </c>
      <c r="AJ286" s="228">
        <v>0</v>
      </c>
      <c r="AK286" s="228">
        <v>0</v>
      </c>
      <c r="AL286" s="228">
        <v>0</v>
      </c>
      <c r="AM286" s="228">
        <v>0</v>
      </c>
      <c r="AN286" s="228">
        <v>0</v>
      </c>
      <c r="AO286" s="228">
        <v>0</v>
      </c>
      <c r="AP286" s="228">
        <v>0</v>
      </c>
    </row>
    <row r="287" spans="1:89" ht="14.25" customHeight="1" thickBot="1" x14ac:dyDescent="0.35">
      <c r="G287" s="140"/>
      <c r="H287" s="393"/>
      <c r="J287" s="354"/>
      <c r="K287" s="198" t="s">
        <v>948</v>
      </c>
      <c r="L287" s="198" t="s">
        <v>872</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1:89" ht="14.25" customHeight="1" thickTop="1" x14ac:dyDescent="0.3">
      <c r="G288" s="140"/>
      <c r="H288" s="393"/>
      <c r="J288" s="354"/>
      <c r="K288" s="196" t="s">
        <v>949</v>
      </c>
      <c r="L288" s="196" t="s">
        <v>870</v>
      </c>
      <c r="M288" s="230">
        <v>0</v>
      </c>
      <c r="N288" s="230">
        <v>0</v>
      </c>
      <c r="O288" s="230">
        <v>0</v>
      </c>
      <c r="P288" s="230">
        <v>0</v>
      </c>
      <c r="Q288" s="230">
        <v>0</v>
      </c>
      <c r="R288" s="230">
        <v>0</v>
      </c>
      <c r="S288" s="230">
        <v>0</v>
      </c>
      <c r="T288" s="230">
        <v>0</v>
      </c>
      <c r="U288" s="230">
        <v>0</v>
      </c>
      <c r="V288" s="230">
        <v>0</v>
      </c>
      <c r="W288" s="230">
        <v>0</v>
      </c>
      <c r="X288" s="230">
        <v>0</v>
      </c>
      <c r="Y288" s="230">
        <v>0</v>
      </c>
      <c r="Z288" s="230">
        <v>0</v>
      </c>
      <c r="AA288" s="230">
        <v>0</v>
      </c>
      <c r="AB288" s="230">
        <v>0</v>
      </c>
      <c r="AC288" s="230">
        <v>0</v>
      </c>
      <c r="AD288" s="230">
        <v>0</v>
      </c>
      <c r="AE288" s="230">
        <v>0</v>
      </c>
      <c r="AF288" s="230">
        <v>0</v>
      </c>
      <c r="AG288" s="230">
        <v>0</v>
      </c>
      <c r="AH288" s="230">
        <v>0</v>
      </c>
      <c r="AI288" s="230">
        <v>0</v>
      </c>
      <c r="AJ288" s="230">
        <v>0</v>
      </c>
      <c r="AK288" s="230">
        <v>0</v>
      </c>
      <c r="AL288" s="230">
        <v>0</v>
      </c>
      <c r="AM288" s="230">
        <v>0</v>
      </c>
      <c r="AN288" s="230">
        <v>0</v>
      </c>
      <c r="AO288" s="230">
        <v>0</v>
      </c>
      <c r="AP288" s="230">
        <v>0</v>
      </c>
    </row>
    <row r="289" spans="7:89" ht="14.25" customHeight="1" x14ac:dyDescent="0.3">
      <c r="G289" s="140"/>
      <c r="H289" s="393"/>
      <c r="J289" s="354"/>
      <c r="K289" s="137" t="s">
        <v>949</v>
      </c>
      <c r="L289" s="187" t="s">
        <v>871</v>
      </c>
      <c r="M289" s="228">
        <v>0</v>
      </c>
      <c r="N289" s="228">
        <v>0</v>
      </c>
      <c r="O289" s="228">
        <v>0</v>
      </c>
      <c r="P289" s="228">
        <v>0</v>
      </c>
      <c r="Q289" s="228">
        <v>0</v>
      </c>
      <c r="R289" s="228">
        <v>0</v>
      </c>
      <c r="S289" s="228">
        <v>0</v>
      </c>
      <c r="T289" s="228">
        <v>0</v>
      </c>
      <c r="U289" s="228">
        <v>0</v>
      </c>
      <c r="V289" s="228">
        <v>0</v>
      </c>
      <c r="W289" s="228">
        <v>0</v>
      </c>
      <c r="X289" s="228">
        <v>0</v>
      </c>
      <c r="Y289" s="228">
        <v>0</v>
      </c>
      <c r="Z289" s="228">
        <v>0</v>
      </c>
      <c r="AA289" s="228">
        <v>0</v>
      </c>
      <c r="AB289" s="228">
        <v>0</v>
      </c>
      <c r="AC289" s="228">
        <v>0</v>
      </c>
      <c r="AD289" s="228">
        <v>0</v>
      </c>
      <c r="AE289" s="228">
        <v>0</v>
      </c>
      <c r="AF289" s="228">
        <v>0</v>
      </c>
      <c r="AG289" s="228">
        <v>0</v>
      </c>
      <c r="AH289" s="228">
        <v>0</v>
      </c>
      <c r="AI289" s="228">
        <v>0</v>
      </c>
      <c r="AJ289" s="228">
        <v>0</v>
      </c>
      <c r="AK289" s="228">
        <v>0</v>
      </c>
      <c r="AL289" s="228">
        <v>0</v>
      </c>
      <c r="AM289" s="228">
        <v>0</v>
      </c>
      <c r="AN289" s="228">
        <v>0</v>
      </c>
      <c r="AO289" s="228">
        <v>0</v>
      </c>
      <c r="AP289" s="228">
        <v>0</v>
      </c>
    </row>
    <row r="290" spans="7:89" ht="14.25" customHeight="1" thickBot="1" x14ac:dyDescent="0.35">
      <c r="G290" s="140"/>
      <c r="H290" s="393"/>
      <c r="J290" s="354"/>
      <c r="K290" s="198" t="s">
        <v>949</v>
      </c>
      <c r="L290" s="198" t="s">
        <v>872</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89" ht="14.25" customHeight="1" thickTop="1" x14ac:dyDescent="0.3">
      <c r="G291" s="140"/>
      <c r="H291" s="393"/>
      <c r="J291" s="354"/>
      <c r="K291" s="196" t="s">
        <v>950</v>
      </c>
      <c r="L291" s="196" t="s">
        <v>870</v>
      </c>
      <c r="M291" s="230">
        <v>0</v>
      </c>
      <c r="N291" s="230">
        <v>0</v>
      </c>
      <c r="O291" s="230">
        <v>0</v>
      </c>
      <c r="P291" s="230">
        <v>0</v>
      </c>
      <c r="Q291" s="230">
        <v>0</v>
      </c>
      <c r="R291" s="230">
        <v>0</v>
      </c>
      <c r="S291" s="230">
        <v>0</v>
      </c>
      <c r="T291" s="230">
        <v>0</v>
      </c>
      <c r="U291" s="230">
        <v>0</v>
      </c>
      <c r="V291" s="230">
        <v>0</v>
      </c>
      <c r="W291" s="230">
        <v>0</v>
      </c>
      <c r="X291" s="230">
        <v>0</v>
      </c>
      <c r="Y291" s="230">
        <v>0</v>
      </c>
      <c r="Z291" s="230">
        <v>0</v>
      </c>
      <c r="AA291" s="230">
        <v>0</v>
      </c>
      <c r="AB291" s="230">
        <v>0</v>
      </c>
      <c r="AC291" s="230">
        <v>0</v>
      </c>
      <c r="AD291" s="230">
        <v>0</v>
      </c>
      <c r="AE291" s="230">
        <v>0</v>
      </c>
      <c r="AF291" s="230">
        <v>0</v>
      </c>
      <c r="AG291" s="230">
        <v>0</v>
      </c>
      <c r="AH291" s="230">
        <v>0</v>
      </c>
      <c r="AI291" s="230">
        <v>0</v>
      </c>
      <c r="AJ291" s="230">
        <v>0</v>
      </c>
      <c r="AK291" s="230">
        <v>0</v>
      </c>
      <c r="AL291" s="230">
        <v>0</v>
      </c>
      <c r="AM291" s="230">
        <v>0</v>
      </c>
      <c r="AN291" s="230">
        <v>0</v>
      </c>
      <c r="AO291" s="230">
        <v>0</v>
      </c>
      <c r="AP291" s="230">
        <v>0</v>
      </c>
    </row>
    <row r="292" spans="7:89" ht="14.25" customHeight="1" x14ac:dyDescent="0.3">
      <c r="G292" s="140"/>
      <c r="H292" s="393"/>
      <c r="J292" s="354"/>
      <c r="K292" s="137" t="s">
        <v>950</v>
      </c>
      <c r="L292" s="187" t="s">
        <v>871</v>
      </c>
      <c r="M292" s="228">
        <v>0</v>
      </c>
      <c r="N292" s="228">
        <v>0</v>
      </c>
      <c r="O292" s="228">
        <v>0</v>
      </c>
      <c r="P292" s="228">
        <v>0</v>
      </c>
      <c r="Q292" s="228">
        <v>0</v>
      </c>
      <c r="R292" s="228">
        <v>0</v>
      </c>
      <c r="S292" s="228">
        <v>0</v>
      </c>
      <c r="T292" s="228">
        <v>0</v>
      </c>
      <c r="U292" s="228">
        <v>0</v>
      </c>
      <c r="V292" s="228">
        <v>0</v>
      </c>
      <c r="W292" s="228">
        <v>0</v>
      </c>
      <c r="X292" s="228">
        <v>0</v>
      </c>
      <c r="Y292" s="228">
        <v>0</v>
      </c>
      <c r="Z292" s="228">
        <v>0</v>
      </c>
      <c r="AA292" s="228">
        <v>0</v>
      </c>
      <c r="AB292" s="228">
        <v>0</v>
      </c>
      <c r="AC292" s="228">
        <v>0</v>
      </c>
      <c r="AD292" s="228">
        <v>0</v>
      </c>
      <c r="AE292" s="228">
        <v>0</v>
      </c>
      <c r="AF292" s="228">
        <v>0</v>
      </c>
      <c r="AG292" s="228">
        <v>0</v>
      </c>
      <c r="AH292" s="228">
        <v>0</v>
      </c>
      <c r="AI292" s="228">
        <v>0</v>
      </c>
      <c r="AJ292" s="228">
        <v>0</v>
      </c>
      <c r="AK292" s="228">
        <v>0</v>
      </c>
      <c r="AL292" s="228">
        <v>0</v>
      </c>
      <c r="AM292" s="228">
        <v>0</v>
      </c>
      <c r="AN292" s="228">
        <v>0</v>
      </c>
      <c r="AO292" s="228">
        <v>0</v>
      </c>
      <c r="AP292" s="228">
        <v>0</v>
      </c>
    </row>
    <row r="293" spans="7:89" ht="14.25" customHeight="1" x14ac:dyDescent="0.3">
      <c r="G293" s="140"/>
      <c r="H293" s="393"/>
      <c r="J293" s="354"/>
      <c r="K293" s="198" t="s">
        <v>950</v>
      </c>
      <c r="L293" s="198" t="s">
        <v>872</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89" ht="14.25" customHeight="1" x14ac:dyDescent="0.3">
      <c r="G294" s="140"/>
      <c r="H294" s="393"/>
      <c r="J294" s="354"/>
      <c r="K294" s="196" t="s">
        <v>951</v>
      </c>
      <c r="L294" s="196" t="s">
        <v>870</v>
      </c>
      <c r="M294" s="227">
        <v>0</v>
      </c>
      <c r="N294" s="227">
        <v>0</v>
      </c>
      <c r="O294" s="227">
        <v>0</v>
      </c>
      <c r="P294" s="227">
        <v>0</v>
      </c>
      <c r="Q294" s="227">
        <v>0</v>
      </c>
      <c r="R294" s="227">
        <v>0</v>
      </c>
      <c r="S294" s="227">
        <v>0</v>
      </c>
      <c r="T294" s="227">
        <v>0</v>
      </c>
      <c r="U294" s="227">
        <v>0</v>
      </c>
      <c r="V294" s="227">
        <v>0</v>
      </c>
      <c r="W294" s="227">
        <v>0</v>
      </c>
      <c r="X294" s="227">
        <v>0</v>
      </c>
      <c r="Y294" s="227">
        <v>0</v>
      </c>
      <c r="Z294" s="227">
        <v>0</v>
      </c>
      <c r="AA294" s="227">
        <v>0</v>
      </c>
      <c r="AB294" s="227">
        <v>0</v>
      </c>
      <c r="AC294" s="227">
        <v>0</v>
      </c>
      <c r="AD294" s="227">
        <v>0</v>
      </c>
      <c r="AE294" s="227">
        <v>0</v>
      </c>
      <c r="AF294" s="227">
        <v>0</v>
      </c>
      <c r="AG294" s="227">
        <v>0</v>
      </c>
      <c r="AH294" s="227">
        <v>0</v>
      </c>
      <c r="AI294" s="227">
        <v>0</v>
      </c>
      <c r="AJ294" s="227">
        <v>0</v>
      </c>
      <c r="AK294" s="227">
        <v>0</v>
      </c>
      <c r="AL294" s="227">
        <v>0</v>
      </c>
      <c r="AM294" s="227">
        <v>0</v>
      </c>
      <c r="AN294" s="227">
        <v>0</v>
      </c>
      <c r="AO294" s="227">
        <v>0</v>
      </c>
      <c r="AP294" s="227">
        <v>0</v>
      </c>
    </row>
    <row r="295" spans="7:89" ht="14.25" customHeight="1" x14ac:dyDescent="0.35">
      <c r="G295" s="140"/>
      <c r="H295" s="393"/>
      <c r="J295" s="354"/>
      <c r="K295" s="137" t="s">
        <v>951</v>
      </c>
      <c r="L295" s="187" t="s">
        <v>871</v>
      </c>
      <c r="M295" s="228">
        <v>0</v>
      </c>
      <c r="N295" s="228">
        <v>0</v>
      </c>
      <c r="O295" s="228">
        <v>0</v>
      </c>
      <c r="P295" s="228">
        <v>0</v>
      </c>
      <c r="Q295" s="228">
        <v>0</v>
      </c>
      <c r="R295" s="228">
        <v>0</v>
      </c>
      <c r="S295" s="228">
        <v>0</v>
      </c>
      <c r="T295" s="228">
        <v>0</v>
      </c>
      <c r="U295" s="228">
        <v>0</v>
      </c>
      <c r="V295" s="228">
        <v>0</v>
      </c>
      <c r="W295" s="228">
        <v>0</v>
      </c>
      <c r="X295" s="228">
        <v>0</v>
      </c>
      <c r="Y295" s="228">
        <v>0</v>
      </c>
      <c r="Z295" s="228">
        <v>0</v>
      </c>
      <c r="AA295" s="228">
        <v>0</v>
      </c>
      <c r="AB295" s="228">
        <v>0</v>
      </c>
      <c r="AC295" s="228">
        <v>0</v>
      </c>
      <c r="AD295" s="228">
        <v>0</v>
      </c>
      <c r="AE295" s="228">
        <v>0</v>
      </c>
      <c r="AF295" s="228">
        <v>0</v>
      </c>
      <c r="AG295" s="228">
        <v>0</v>
      </c>
      <c r="AH295" s="228">
        <v>0</v>
      </c>
      <c r="AI295" s="228">
        <v>0</v>
      </c>
      <c r="AJ295" s="228">
        <v>0</v>
      </c>
      <c r="AK295" s="228">
        <v>0</v>
      </c>
      <c r="AL295" s="228">
        <v>0</v>
      </c>
      <c r="AM295" s="228">
        <v>0</v>
      </c>
      <c r="AN295" s="228">
        <v>0</v>
      </c>
      <c r="AO295" s="228">
        <v>0</v>
      </c>
      <c r="AP295" s="228">
        <v>0</v>
      </c>
      <c r="AR295"/>
      <c r="AS295"/>
      <c r="BX295"/>
      <c r="BY295"/>
      <c r="BZ295"/>
      <c r="CA295"/>
      <c r="CB295"/>
      <c r="CC295"/>
      <c r="CD295"/>
      <c r="CE295"/>
      <c r="CF295"/>
      <c r="CG295"/>
      <c r="CH295"/>
      <c r="CI295"/>
      <c r="CJ295"/>
      <c r="CK295"/>
    </row>
    <row r="296" spans="7:89" ht="14.25" customHeight="1" thickBot="1" x14ac:dyDescent="0.35">
      <c r="G296" s="140"/>
      <c r="H296" s="393"/>
      <c r="J296" s="354"/>
      <c r="K296" s="198" t="s">
        <v>951</v>
      </c>
      <c r="L296" s="198" t="s">
        <v>872</v>
      </c>
      <c r="M296" s="229">
        <v>0</v>
      </c>
      <c r="N296" s="229">
        <v>0</v>
      </c>
      <c r="O296" s="229">
        <v>0</v>
      </c>
      <c r="P296" s="229">
        <v>0</v>
      </c>
      <c r="Q296" s="229">
        <v>0</v>
      </c>
      <c r="R296" s="229">
        <v>0</v>
      </c>
      <c r="S296" s="229">
        <v>0</v>
      </c>
      <c r="T296" s="229">
        <v>0</v>
      </c>
      <c r="U296" s="229">
        <v>0</v>
      </c>
      <c r="V296" s="229">
        <v>0</v>
      </c>
      <c r="W296" s="229">
        <v>0</v>
      </c>
      <c r="X296" s="229">
        <v>0</v>
      </c>
      <c r="Y296" s="229">
        <v>0</v>
      </c>
      <c r="Z296" s="229">
        <v>0</v>
      </c>
      <c r="AA296" s="229">
        <v>0</v>
      </c>
      <c r="AB296" s="229">
        <v>0</v>
      </c>
      <c r="AC296" s="229">
        <v>0</v>
      </c>
      <c r="AD296" s="229">
        <v>0</v>
      </c>
      <c r="AE296" s="229">
        <v>0</v>
      </c>
      <c r="AF296" s="229">
        <v>0</v>
      </c>
      <c r="AG296" s="229">
        <v>0</v>
      </c>
      <c r="AH296" s="229">
        <v>0</v>
      </c>
      <c r="AI296" s="229">
        <v>0</v>
      </c>
      <c r="AJ296" s="229">
        <v>0</v>
      </c>
      <c r="AK296" s="229">
        <v>0</v>
      </c>
      <c r="AL296" s="229">
        <v>0</v>
      </c>
      <c r="AM296" s="229">
        <v>0</v>
      </c>
      <c r="AN296" s="229">
        <v>0</v>
      </c>
      <c r="AO296" s="229">
        <v>0</v>
      </c>
      <c r="AP296" s="229">
        <v>0</v>
      </c>
    </row>
    <row r="297" spans="7:89" ht="14.25" customHeight="1" thickTop="1" x14ac:dyDescent="0.3">
      <c r="G297" s="140"/>
      <c r="H297" s="393"/>
      <c r="J297" s="354"/>
      <c r="K297" s="196" t="s">
        <v>952</v>
      </c>
      <c r="L297" s="196" t="s">
        <v>870</v>
      </c>
      <c r="M297" s="230">
        <v>0</v>
      </c>
      <c r="N297" s="230">
        <v>0</v>
      </c>
      <c r="O297" s="230">
        <v>0</v>
      </c>
      <c r="P297" s="230">
        <v>0</v>
      </c>
      <c r="Q297" s="230">
        <v>0</v>
      </c>
      <c r="R297" s="230">
        <v>0</v>
      </c>
      <c r="S297" s="230">
        <v>0</v>
      </c>
      <c r="T297" s="230">
        <v>0</v>
      </c>
      <c r="U297" s="230">
        <v>0</v>
      </c>
      <c r="V297" s="230">
        <v>0</v>
      </c>
      <c r="W297" s="230">
        <v>0</v>
      </c>
      <c r="X297" s="230">
        <v>0</v>
      </c>
      <c r="Y297" s="230">
        <v>0</v>
      </c>
      <c r="Z297" s="230">
        <v>0</v>
      </c>
      <c r="AA297" s="230">
        <v>0</v>
      </c>
      <c r="AB297" s="230">
        <v>0</v>
      </c>
      <c r="AC297" s="230">
        <v>0</v>
      </c>
      <c r="AD297" s="230">
        <v>0</v>
      </c>
      <c r="AE297" s="230">
        <v>0</v>
      </c>
      <c r="AF297" s="230">
        <v>0</v>
      </c>
      <c r="AG297" s="230">
        <v>0</v>
      </c>
      <c r="AH297" s="230">
        <v>0</v>
      </c>
      <c r="AI297" s="230">
        <v>0</v>
      </c>
      <c r="AJ297" s="230">
        <v>0</v>
      </c>
      <c r="AK297" s="230">
        <v>0</v>
      </c>
      <c r="AL297" s="230">
        <v>0</v>
      </c>
      <c r="AM297" s="230">
        <v>0</v>
      </c>
      <c r="AN297" s="230">
        <v>0</v>
      </c>
      <c r="AO297" s="230">
        <v>0</v>
      </c>
      <c r="AP297" s="230">
        <v>0</v>
      </c>
    </row>
    <row r="298" spans="7:89" ht="14.25" customHeight="1" x14ac:dyDescent="0.35">
      <c r="G298" s="140"/>
      <c r="H298" s="393"/>
      <c r="J298" s="354"/>
      <c r="K298" s="137" t="s">
        <v>952</v>
      </c>
      <c r="L298" s="187" t="s">
        <v>871</v>
      </c>
      <c r="M298" s="228">
        <v>0</v>
      </c>
      <c r="N298" s="228">
        <v>0</v>
      </c>
      <c r="O298" s="228">
        <v>0</v>
      </c>
      <c r="P298" s="228">
        <v>0</v>
      </c>
      <c r="Q298" s="228">
        <v>0</v>
      </c>
      <c r="R298" s="228">
        <v>0</v>
      </c>
      <c r="S298" s="228">
        <v>0</v>
      </c>
      <c r="T298" s="228">
        <v>0</v>
      </c>
      <c r="U298" s="228">
        <v>0</v>
      </c>
      <c r="V298" s="228">
        <v>0</v>
      </c>
      <c r="W298" s="228">
        <v>0</v>
      </c>
      <c r="X298" s="228">
        <v>0</v>
      </c>
      <c r="Y298" s="228">
        <v>0</v>
      </c>
      <c r="Z298" s="228">
        <v>0</v>
      </c>
      <c r="AA298" s="228">
        <v>0</v>
      </c>
      <c r="AB298" s="228">
        <v>0</v>
      </c>
      <c r="AC298" s="228">
        <v>0</v>
      </c>
      <c r="AD298" s="228">
        <v>0</v>
      </c>
      <c r="AE298" s="228">
        <v>0</v>
      </c>
      <c r="AF298" s="228">
        <v>0</v>
      </c>
      <c r="AG298" s="228">
        <v>0</v>
      </c>
      <c r="AH298" s="228">
        <v>0</v>
      </c>
      <c r="AI298" s="228">
        <v>0</v>
      </c>
      <c r="AJ298" s="228">
        <v>0</v>
      </c>
      <c r="AK298" s="228">
        <v>0</v>
      </c>
      <c r="AL298" s="228">
        <v>0</v>
      </c>
      <c r="AM298" s="228">
        <v>0</v>
      </c>
      <c r="AN298" s="228">
        <v>0</v>
      </c>
      <c r="AO298" s="228">
        <v>0</v>
      </c>
      <c r="AP298" s="228">
        <v>0</v>
      </c>
      <c r="AQ298"/>
    </row>
    <row r="299" spans="7:89" ht="14.25" customHeight="1" thickBot="1" x14ac:dyDescent="0.35">
      <c r="G299" s="140"/>
      <c r="H299" s="393"/>
      <c r="J299" s="354"/>
      <c r="K299" s="198" t="s">
        <v>952</v>
      </c>
      <c r="L299" s="198" t="s">
        <v>872</v>
      </c>
      <c r="M299" s="229">
        <v>0</v>
      </c>
      <c r="N299" s="229">
        <v>0</v>
      </c>
      <c r="O299" s="229">
        <v>0</v>
      </c>
      <c r="P299" s="229">
        <v>0</v>
      </c>
      <c r="Q299" s="229">
        <v>0</v>
      </c>
      <c r="R299" s="229">
        <v>0</v>
      </c>
      <c r="S299" s="229">
        <v>0</v>
      </c>
      <c r="T299" s="229">
        <v>0</v>
      </c>
      <c r="U299" s="229">
        <v>0</v>
      </c>
      <c r="V299" s="229">
        <v>0</v>
      </c>
      <c r="W299" s="229">
        <v>0</v>
      </c>
      <c r="X299" s="229">
        <v>0</v>
      </c>
      <c r="Y299" s="229">
        <v>0</v>
      </c>
      <c r="Z299" s="229">
        <v>0</v>
      </c>
      <c r="AA299" s="229">
        <v>0</v>
      </c>
      <c r="AB299" s="229">
        <v>0</v>
      </c>
      <c r="AC299" s="229">
        <v>0</v>
      </c>
      <c r="AD299" s="229">
        <v>0</v>
      </c>
      <c r="AE299" s="229">
        <v>0</v>
      </c>
      <c r="AF299" s="229">
        <v>0</v>
      </c>
      <c r="AG299" s="229">
        <v>0</v>
      </c>
      <c r="AH299" s="229">
        <v>0</v>
      </c>
      <c r="AI299" s="229">
        <v>0</v>
      </c>
      <c r="AJ299" s="229">
        <v>0</v>
      </c>
      <c r="AK299" s="229">
        <v>0</v>
      </c>
      <c r="AL299" s="229">
        <v>0</v>
      </c>
      <c r="AM299" s="229">
        <v>0</v>
      </c>
      <c r="AN299" s="229">
        <v>0</v>
      </c>
      <c r="AO299" s="229">
        <v>0</v>
      </c>
      <c r="AP299" s="229">
        <v>0</v>
      </c>
    </row>
    <row r="300" spans="7:89" ht="14.25" customHeight="1" thickTop="1" x14ac:dyDescent="0.3">
      <c r="G300" s="140"/>
      <c r="H300" s="393"/>
      <c r="J300" s="354"/>
      <c r="K300" s="196" t="s">
        <v>953</v>
      </c>
      <c r="L300" s="196" t="s">
        <v>870</v>
      </c>
      <c r="M300" s="230">
        <v>0</v>
      </c>
      <c r="N300" s="230">
        <v>0</v>
      </c>
      <c r="O300" s="230">
        <v>0</v>
      </c>
      <c r="P300" s="230">
        <v>0</v>
      </c>
      <c r="Q300" s="230">
        <v>0</v>
      </c>
      <c r="R300" s="230">
        <v>0</v>
      </c>
      <c r="S300" s="230">
        <v>0</v>
      </c>
      <c r="T300" s="230">
        <v>0</v>
      </c>
      <c r="U300" s="230">
        <v>0</v>
      </c>
      <c r="V300" s="230">
        <v>0</v>
      </c>
      <c r="W300" s="230">
        <v>0</v>
      </c>
      <c r="X300" s="230">
        <v>0</v>
      </c>
      <c r="Y300" s="230">
        <v>0</v>
      </c>
      <c r="Z300" s="230">
        <v>0</v>
      </c>
      <c r="AA300" s="230">
        <v>0</v>
      </c>
      <c r="AB300" s="230">
        <v>0</v>
      </c>
      <c r="AC300" s="230">
        <v>0</v>
      </c>
      <c r="AD300" s="230">
        <v>0</v>
      </c>
      <c r="AE300" s="230">
        <v>0</v>
      </c>
      <c r="AF300" s="230">
        <v>0</v>
      </c>
      <c r="AG300" s="230">
        <v>0</v>
      </c>
      <c r="AH300" s="230">
        <v>0</v>
      </c>
      <c r="AI300" s="230">
        <v>0</v>
      </c>
      <c r="AJ300" s="230">
        <v>0</v>
      </c>
      <c r="AK300" s="230">
        <v>0</v>
      </c>
      <c r="AL300" s="230">
        <v>0</v>
      </c>
      <c r="AM300" s="230">
        <v>0</v>
      </c>
      <c r="AN300" s="230">
        <v>0</v>
      </c>
      <c r="AO300" s="230">
        <v>0</v>
      </c>
      <c r="AP300" s="230">
        <v>0</v>
      </c>
    </row>
    <row r="301" spans="7:89" ht="14.25" customHeight="1" x14ac:dyDescent="0.3">
      <c r="G301" s="140"/>
      <c r="H301" s="393"/>
      <c r="J301" s="354"/>
      <c r="K301" s="137" t="s">
        <v>953</v>
      </c>
      <c r="L301" s="187" t="s">
        <v>871</v>
      </c>
      <c r="M301" s="228">
        <v>0</v>
      </c>
      <c r="N301" s="228">
        <v>0</v>
      </c>
      <c r="O301" s="228">
        <v>0</v>
      </c>
      <c r="P301" s="228">
        <v>0</v>
      </c>
      <c r="Q301" s="228">
        <v>0</v>
      </c>
      <c r="R301" s="228">
        <v>0</v>
      </c>
      <c r="S301" s="228">
        <v>0</v>
      </c>
      <c r="T301" s="228">
        <v>0</v>
      </c>
      <c r="U301" s="228">
        <v>0</v>
      </c>
      <c r="V301" s="228">
        <v>0</v>
      </c>
      <c r="W301" s="228">
        <v>0</v>
      </c>
      <c r="X301" s="228">
        <v>0</v>
      </c>
      <c r="Y301" s="228">
        <v>0</v>
      </c>
      <c r="Z301" s="228">
        <v>0</v>
      </c>
      <c r="AA301" s="228">
        <v>0</v>
      </c>
      <c r="AB301" s="228">
        <v>0</v>
      </c>
      <c r="AC301" s="228">
        <v>0</v>
      </c>
      <c r="AD301" s="228">
        <v>0</v>
      </c>
      <c r="AE301" s="228">
        <v>0</v>
      </c>
      <c r="AF301" s="228">
        <v>0</v>
      </c>
      <c r="AG301" s="228">
        <v>0</v>
      </c>
      <c r="AH301" s="228">
        <v>0</v>
      </c>
      <c r="AI301" s="228">
        <v>0</v>
      </c>
      <c r="AJ301" s="228">
        <v>0</v>
      </c>
      <c r="AK301" s="228">
        <v>0</v>
      </c>
      <c r="AL301" s="228">
        <v>0</v>
      </c>
      <c r="AM301" s="228">
        <v>0</v>
      </c>
      <c r="AN301" s="228">
        <v>0</v>
      </c>
      <c r="AO301" s="228">
        <v>0</v>
      </c>
      <c r="AP301" s="228">
        <v>0</v>
      </c>
    </row>
    <row r="302" spans="7:89" ht="14.25" customHeight="1" thickBot="1" x14ac:dyDescent="0.35">
      <c r="G302" s="140"/>
      <c r="H302" s="393"/>
      <c r="J302" s="354"/>
      <c r="K302" s="198" t="s">
        <v>953</v>
      </c>
      <c r="L302" s="198" t="s">
        <v>872</v>
      </c>
      <c r="M302" s="231">
        <v>0</v>
      </c>
      <c r="N302" s="231">
        <v>0</v>
      </c>
      <c r="O302" s="231">
        <v>0</v>
      </c>
      <c r="P302" s="231">
        <v>0</v>
      </c>
      <c r="Q302" s="231">
        <v>0</v>
      </c>
      <c r="R302" s="231">
        <v>0</v>
      </c>
      <c r="S302" s="231">
        <v>0</v>
      </c>
      <c r="T302" s="231">
        <v>0</v>
      </c>
      <c r="U302" s="231">
        <v>0</v>
      </c>
      <c r="V302" s="231">
        <v>0</v>
      </c>
      <c r="W302" s="231">
        <v>0</v>
      </c>
      <c r="X302" s="231">
        <v>0</v>
      </c>
      <c r="Y302" s="231">
        <v>0</v>
      </c>
      <c r="Z302" s="231">
        <v>0</v>
      </c>
      <c r="AA302" s="231">
        <v>0</v>
      </c>
      <c r="AB302" s="231">
        <v>0</v>
      </c>
      <c r="AC302" s="231">
        <v>0</v>
      </c>
      <c r="AD302" s="231">
        <v>0</v>
      </c>
      <c r="AE302" s="231">
        <v>0</v>
      </c>
      <c r="AF302" s="231">
        <v>0</v>
      </c>
      <c r="AG302" s="231">
        <v>0</v>
      </c>
      <c r="AH302" s="231">
        <v>0</v>
      </c>
      <c r="AI302" s="231">
        <v>0</v>
      </c>
      <c r="AJ302" s="231">
        <v>0</v>
      </c>
      <c r="AK302" s="231">
        <v>0</v>
      </c>
      <c r="AL302" s="231">
        <v>0</v>
      </c>
      <c r="AM302" s="231">
        <v>0</v>
      </c>
      <c r="AN302" s="231">
        <v>0</v>
      </c>
      <c r="AO302" s="231">
        <v>0</v>
      </c>
      <c r="AP302" s="231">
        <v>0</v>
      </c>
    </row>
    <row r="303" spans="7:89" ht="14.25" customHeight="1" thickTop="1" x14ac:dyDescent="0.3">
      <c r="G303" s="140"/>
      <c r="H303" s="393"/>
      <c r="J303" s="354"/>
      <c r="K303" s="196" t="s">
        <v>954</v>
      </c>
      <c r="L303" s="196" t="s">
        <v>870</v>
      </c>
      <c r="M303" s="230">
        <v>0</v>
      </c>
      <c r="N303" s="230">
        <v>0</v>
      </c>
      <c r="O303" s="230">
        <v>0</v>
      </c>
      <c r="P303" s="230">
        <v>0</v>
      </c>
      <c r="Q303" s="230">
        <v>0</v>
      </c>
      <c r="R303" s="230">
        <v>0</v>
      </c>
      <c r="S303" s="230">
        <v>0</v>
      </c>
      <c r="T303" s="230">
        <v>0</v>
      </c>
      <c r="U303" s="230">
        <v>0</v>
      </c>
      <c r="V303" s="230">
        <v>0</v>
      </c>
      <c r="W303" s="230">
        <v>0</v>
      </c>
      <c r="X303" s="230">
        <v>0</v>
      </c>
      <c r="Y303" s="230">
        <v>0</v>
      </c>
      <c r="Z303" s="230">
        <v>0</v>
      </c>
      <c r="AA303" s="230">
        <v>0</v>
      </c>
      <c r="AB303" s="230">
        <v>0</v>
      </c>
      <c r="AC303" s="230">
        <v>0</v>
      </c>
      <c r="AD303" s="230">
        <v>0</v>
      </c>
      <c r="AE303" s="230">
        <v>0</v>
      </c>
      <c r="AF303" s="230">
        <v>0</v>
      </c>
      <c r="AG303" s="230">
        <v>0</v>
      </c>
      <c r="AH303" s="230">
        <v>0</v>
      </c>
      <c r="AI303" s="230">
        <v>0</v>
      </c>
      <c r="AJ303" s="230">
        <v>0</v>
      </c>
      <c r="AK303" s="230">
        <v>0</v>
      </c>
      <c r="AL303" s="230">
        <v>0</v>
      </c>
      <c r="AM303" s="230">
        <v>0</v>
      </c>
      <c r="AN303" s="230">
        <v>0</v>
      </c>
      <c r="AO303" s="230">
        <v>0</v>
      </c>
      <c r="AP303" s="230">
        <v>0</v>
      </c>
    </row>
    <row r="304" spans="7:89" ht="14.25" customHeight="1" x14ac:dyDescent="0.3">
      <c r="G304" s="140"/>
      <c r="H304" s="393"/>
      <c r="J304" s="354"/>
      <c r="K304" s="137" t="s">
        <v>954</v>
      </c>
      <c r="L304" s="187" t="s">
        <v>871</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thickBot="1" x14ac:dyDescent="0.35">
      <c r="G305" s="140"/>
      <c r="H305" s="393"/>
      <c r="J305" s="354"/>
      <c r="K305" s="198" t="s">
        <v>954</v>
      </c>
      <c r="L305" s="198" t="s">
        <v>872</v>
      </c>
      <c r="M305" s="231">
        <v>0</v>
      </c>
      <c r="N305" s="231">
        <v>0</v>
      </c>
      <c r="O305" s="231">
        <v>0</v>
      </c>
      <c r="P305" s="231">
        <v>0</v>
      </c>
      <c r="Q305" s="231">
        <v>0</v>
      </c>
      <c r="R305" s="231">
        <v>0</v>
      </c>
      <c r="S305" s="231">
        <v>0</v>
      </c>
      <c r="T305" s="231">
        <v>0</v>
      </c>
      <c r="U305" s="231">
        <v>0</v>
      </c>
      <c r="V305" s="231">
        <v>0</v>
      </c>
      <c r="W305" s="231">
        <v>0</v>
      </c>
      <c r="X305" s="231">
        <v>0</v>
      </c>
      <c r="Y305" s="231">
        <v>0</v>
      </c>
      <c r="Z305" s="231">
        <v>0</v>
      </c>
      <c r="AA305" s="231">
        <v>0</v>
      </c>
      <c r="AB305" s="231">
        <v>0</v>
      </c>
      <c r="AC305" s="231">
        <v>0</v>
      </c>
      <c r="AD305" s="231">
        <v>0</v>
      </c>
      <c r="AE305" s="231">
        <v>0</v>
      </c>
      <c r="AF305" s="231">
        <v>0</v>
      </c>
      <c r="AG305" s="231">
        <v>0</v>
      </c>
      <c r="AH305" s="231">
        <v>0</v>
      </c>
      <c r="AI305" s="231">
        <v>0</v>
      </c>
      <c r="AJ305" s="231">
        <v>0</v>
      </c>
      <c r="AK305" s="231">
        <v>0</v>
      </c>
      <c r="AL305" s="231">
        <v>0</v>
      </c>
      <c r="AM305" s="231">
        <v>0</v>
      </c>
      <c r="AN305" s="231">
        <v>0</v>
      </c>
      <c r="AO305" s="231">
        <v>0</v>
      </c>
      <c r="AP305" s="231">
        <v>0</v>
      </c>
    </row>
    <row r="306" spans="7:42" ht="14.25" customHeight="1" thickTop="1" x14ac:dyDescent="0.3">
      <c r="G306" s="140"/>
      <c r="H306" s="393"/>
      <c r="J306" s="354"/>
      <c r="K306" s="196" t="s">
        <v>955</v>
      </c>
      <c r="L306" s="196" t="s">
        <v>870</v>
      </c>
      <c r="M306" s="230">
        <v>0</v>
      </c>
      <c r="N306" s="230">
        <v>0</v>
      </c>
      <c r="O306" s="230">
        <v>0</v>
      </c>
      <c r="P306" s="230">
        <v>0</v>
      </c>
      <c r="Q306" s="230">
        <v>0</v>
      </c>
      <c r="R306" s="230">
        <v>0</v>
      </c>
      <c r="S306" s="230">
        <v>0</v>
      </c>
      <c r="T306" s="230">
        <v>0</v>
      </c>
      <c r="U306" s="230">
        <v>0</v>
      </c>
      <c r="V306" s="230">
        <v>0</v>
      </c>
      <c r="W306" s="230">
        <v>0</v>
      </c>
      <c r="X306" s="230">
        <v>0</v>
      </c>
      <c r="Y306" s="230">
        <v>0</v>
      </c>
      <c r="Z306" s="230">
        <v>0</v>
      </c>
      <c r="AA306" s="230">
        <v>0</v>
      </c>
      <c r="AB306" s="230">
        <v>0</v>
      </c>
      <c r="AC306" s="230">
        <v>0</v>
      </c>
      <c r="AD306" s="230">
        <v>0</v>
      </c>
      <c r="AE306" s="230">
        <v>0</v>
      </c>
      <c r="AF306" s="230">
        <v>0</v>
      </c>
      <c r="AG306" s="230">
        <v>0</v>
      </c>
      <c r="AH306" s="230">
        <v>0</v>
      </c>
      <c r="AI306" s="230">
        <v>0</v>
      </c>
      <c r="AJ306" s="230">
        <v>0</v>
      </c>
      <c r="AK306" s="230">
        <v>0</v>
      </c>
      <c r="AL306" s="230">
        <v>0</v>
      </c>
      <c r="AM306" s="230">
        <v>0</v>
      </c>
      <c r="AN306" s="230">
        <v>0</v>
      </c>
      <c r="AO306" s="230">
        <v>0</v>
      </c>
      <c r="AP306" s="230">
        <v>0</v>
      </c>
    </row>
    <row r="307" spans="7:42" ht="14.25" customHeight="1" x14ac:dyDescent="0.3">
      <c r="G307" s="140"/>
      <c r="H307" s="393"/>
      <c r="J307" s="354"/>
      <c r="K307" s="137" t="s">
        <v>955</v>
      </c>
      <c r="L307" s="187" t="s">
        <v>871</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3">
      <c r="G308" s="140"/>
      <c r="H308" s="393"/>
      <c r="J308" s="387"/>
      <c r="K308" s="198" t="s">
        <v>955</v>
      </c>
      <c r="L308" s="198" t="s">
        <v>872</v>
      </c>
      <c r="M308" s="231">
        <v>0</v>
      </c>
      <c r="N308" s="231">
        <v>0</v>
      </c>
      <c r="O308" s="231">
        <v>0</v>
      </c>
      <c r="P308" s="231">
        <v>0</v>
      </c>
      <c r="Q308" s="231">
        <v>0</v>
      </c>
      <c r="R308" s="231">
        <v>0</v>
      </c>
      <c r="S308" s="231">
        <v>0</v>
      </c>
      <c r="T308" s="231">
        <v>0</v>
      </c>
      <c r="U308" s="231">
        <v>0</v>
      </c>
      <c r="V308" s="231">
        <v>0</v>
      </c>
      <c r="W308" s="231">
        <v>0</v>
      </c>
      <c r="X308" s="231">
        <v>0</v>
      </c>
      <c r="Y308" s="231">
        <v>0</v>
      </c>
      <c r="Z308" s="231">
        <v>0</v>
      </c>
      <c r="AA308" s="231">
        <v>0</v>
      </c>
      <c r="AB308" s="231">
        <v>0</v>
      </c>
      <c r="AC308" s="231">
        <v>0</v>
      </c>
      <c r="AD308" s="231">
        <v>0</v>
      </c>
      <c r="AE308" s="231">
        <v>0</v>
      </c>
      <c r="AF308" s="231">
        <v>0</v>
      </c>
      <c r="AG308" s="231">
        <v>0</v>
      </c>
      <c r="AH308" s="231">
        <v>0</v>
      </c>
      <c r="AI308" s="231">
        <v>0</v>
      </c>
      <c r="AJ308" s="231">
        <v>0</v>
      </c>
      <c r="AK308" s="231">
        <v>0</v>
      </c>
      <c r="AL308" s="231">
        <v>0</v>
      </c>
      <c r="AM308" s="231">
        <v>0</v>
      </c>
      <c r="AN308" s="231">
        <v>0</v>
      </c>
      <c r="AO308" s="231">
        <v>0</v>
      </c>
      <c r="AP308" s="231">
        <v>0</v>
      </c>
    </row>
    <row r="309" spans="7:42" ht="15.75" customHeight="1" thickBot="1" x14ac:dyDescent="0.3">
      <c r="G309" s="140"/>
      <c r="H309" s="232"/>
      <c r="I309" s="232"/>
      <c r="J309" s="232"/>
      <c r="K309" s="232"/>
      <c r="L309" s="232"/>
      <c r="M309" s="232"/>
      <c r="N309" s="232"/>
      <c r="O309" s="232"/>
      <c r="P309" s="232"/>
      <c r="Q309" s="232"/>
      <c r="R309" s="232"/>
      <c r="S309" s="232"/>
      <c r="T309" s="232"/>
      <c r="U309" s="232"/>
      <c r="V309" s="232"/>
      <c r="W309" s="232"/>
      <c r="X309" s="232"/>
      <c r="Y309" s="232"/>
      <c r="Z309" s="232"/>
      <c r="AA309" s="232"/>
      <c r="AB309" s="232"/>
      <c r="AC309" s="232"/>
      <c r="AD309" s="232"/>
      <c r="AE309" s="232"/>
      <c r="AF309" s="232"/>
      <c r="AG309" s="232"/>
      <c r="AH309" s="232"/>
      <c r="AI309" s="232"/>
      <c r="AJ309" s="232"/>
      <c r="AK309" s="232"/>
      <c r="AL309" s="232"/>
      <c r="AM309" s="232"/>
      <c r="AN309" s="232"/>
      <c r="AO309" s="232"/>
      <c r="AP309" s="232"/>
    </row>
    <row r="310" spans="7:42" ht="14.25" customHeight="1" x14ac:dyDescent="0.25">
      <c r="G310" s="140"/>
      <c r="H310" s="233"/>
      <c r="I310" s="233"/>
      <c r="J310" s="233"/>
      <c r="K310" s="233"/>
      <c r="L310" s="233"/>
      <c r="M310" s="233"/>
      <c r="N310" s="233"/>
      <c r="O310" s="233"/>
      <c r="P310" s="233"/>
      <c r="Q310" s="233"/>
      <c r="R310" s="233"/>
      <c r="S310" s="233"/>
      <c r="T310" s="233"/>
      <c r="U310" s="233"/>
      <c r="V310" s="233"/>
      <c r="W310" s="233"/>
      <c r="X310" s="233"/>
      <c r="Y310" s="233"/>
      <c r="Z310" s="233"/>
      <c r="AA310" s="233"/>
      <c r="AB310" s="233"/>
      <c r="AC310" s="233"/>
      <c r="AD310" s="233"/>
      <c r="AE310" s="233"/>
      <c r="AF310" s="233"/>
      <c r="AG310" s="233"/>
      <c r="AH310" s="233"/>
      <c r="AI310" s="233"/>
      <c r="AJ310" s="233"/>
      <c r="AK310" s="233"/>
      <c r="AL310" s="233"/>
      <c r="AM310" s="233"/>
      <c r="AN310" s="233"/>
      <c r="AO310" s="233"/>
      <c r="AP310" s="233"/>
    </row>
    <row r="311" spans="7:42" ht="14.25" customHeight="1" thickBot="1" x14ac:dyDescent="0.3">
      <c r="G311" s="140"/>
      <c r="H311" s="232"/>
      <c r="I311" s="232"/>
      <c r="J311" s="232"/>
      <c r="K311" s="232"/>
      <c r="L311" s="232"/>
      <c r="M311" s="232"/>
      <c r="N311" s="232"/>
      <c r="O311" s="232"/>
      <c r="P311" s="232"/>
      <c r="Q311" s="232"/>
      <c r="R311" s="232"/>
      <c r="S311" s="232"/>
      <c r="T311" s="232"/>
      <c r="U311" s="232"/>
      <c r="V311" s="232"/>
      <c r="W311" s="232"/>
      <c r="X311" s="232"/>
      <c r="Y311" s="232"/>
      <c r="Z311" s="232"/>
      <c r="AA311" s="232"/>
      <c r="AB311" s="232"/>
      <c r="AC311" s="232"/>
      <c r="AD311" s="232"/>
      <c r="AE311" s="232"/>
      <c r="AF311" s="232"/>
      <c r="AG311" s="232"/>
      <c r="AH311" s="232"/>
      <c r="AI311" s="232"/>
      <c r="AJ311" s="232"/>
      <c r="AK311" s="232"/>
      <c r="AL311" s="232"/>
      <c r="AM311" s="232"/>
      <c r="AN311" s="232"/>
      <c r="AO311" s="232"/>
      <c r="AP311" s="232"/>
    </row>
    <row r="312" spans="7:42" ht="14.25" customHeight="1" x14ac:dyDescent="0.25">
      <c r="G312" s="140"/>
      <c r="H312" s="233"/>
      <c r="I312" s="233"/>
      <c r="J312" s="233"/>
      <c r="K312" s="233"/>
      <c r="L312" s="233"/>
      <c r="M312" s="233"/>
      <c r="N312" s="233"/>
      <c r="O312" s="233"/>
      <c r="P312" s="233"/>
      <c r="Q312" s="233"/>
      <c r="R312" s="233"/>
      <c r="S312" s="233"/>
      <c r="T312" s="233"/>
      <c r="U312" s="233"/>
      <c r="V312" s="233"/>
      <c r="W312" s="233"/>
      <c r="X312" s="233"/>
      <c r="Y312" s="233"/>
      <c r="Z312" s="233"/>
      <c r="AA312" s="233"/>
      <c r="AB312" s="233"/>
      <c r="AC312" s="233"/>
      <c r="AD312" s="233"/>
      <c r="AE312" s="233"/>
      <c r="AF312" s="233"/>
      <c r="AG312" s="233"/>
      <c r="AH312" s="233"/>
      <c r="AI312" s="233"/>
      <c r="AJ312" s="233"/>
      <c r="AK312" s="233"/>
      <c r="AL312" s="233"/>
      <c r="AM312" s="233"/>
      <c r="AN312" s="233"/>
      <c r="AO312" s="233"/>
      <c r="AP312" s="233"/>
    </row>
    <row r="313" spans="7:42" ht="14.25" customHeight="1" x14ac:dyDescent="0.25">
      <c r="G313" s="140"/>
      <c r="M313" s="124">
        <v>2021</v>
      </c>
      <c r="N313" s="124">
        <v>2022</v>
      </c>
      <c r="O313" s="124">
        <v>2023</v>
      </c>
      <c r="P313" s="124">
        <v>2024</v>
      </c>
      <c r="Q313" s="124">
        <v>2025</v>
      </c>
      <c r="R313" s="124">
        <v>2026</v>
      </c>
      <c r="S313" s="124">
        <v>2027</v>
      </c>
      <c r="T313" s="124">
        <v>2028</v>
      </c>
      <c r="U313" s="124">
        <v>2029</v>
      </c>
      <c r="V313" s="124">
        <v>2030</v>
      </c>
      <c r="W313" s="124">
        <v>2031</v>
      </c>
      <c r="X313" s="124">
        <v>2032</v>
      </c>
      <c r="Y313" s="124">
        <v>2033</v>
      </c>
      <c r="Z313" s="124">
        <v>2034</v>
      </c>
      <c r="AA313" s="124">
        <v>2035</v>
      </c>
      <c r="AB313" s="124">
        <v>2036</v>
      </c>
      <c r="AC313" s="124">
        <v>2037</v>
      </c>
      <c r="AD313" s="124">
        <v>2038</v>
      </c>
      <c r="AE313" s="124">
        <v>2039</v>
      </c>
      <c r="AF313" s="124">
        <v>2040</v>
      </c>
      <c r="AG313" s="124">
        <v>2041</v>
      </c>
      <c r="AH313" s="124">
        <v>2042</v>
      </c>
      <c r="AI313" s="124">
        <v>2043</v>
      </c>
      <c r="AJ313" s="124">
        <v>2044</v>
      </c>
      <c r="AK313" s="124">
        <v>2045</v>
      </c>
      <c r="AL313" s="124">
        <v>2046</v>
      </c>
      <c r="AM313" s="124">
        <v>2047</v>
      </c>
      <c r="AN313" s="124">
        <v>2048</v>
      </c>
      <c r="AO313" s="124">
        <v>2049</v>
      </c>
      <c r="AP313" s="124">
        <v>2050</v>
      </c>
    </row>
    <row r="314" spans="7:42" ht="14.25" customHeight="1" x14ac:dyDescent="0.3">
      <c r="G314" s="140"/>
      <c r="H314" s="386" t="s">
        <v>893</v>
      </c>
      <c r="J314" s="353" t="s">
        <v>894</v>
      </c>
      <c r="K314" s="196" t="s">
        <v>945</v>
      </c>
      <c r="L314" s="196" t="s">
        <v>870</v>
      </c>
      <c r="M314" s="227">
        <v>0</v>
      </c>
      <c r="N314" s="227">
        <v>0</v>
      </c>
      <c r="O314" s="227">
        <v>0</v>
      </c>
      <c r="P314" s="227">
        <v>0</v>
      </c>
      <c r="Q314" s="227">
        <v>0</v>
      </c>
      <c r="R314" s="227">
        <v>0</v>
      </c>
      <c r="S314" s="227">
        <v>0</v>
      </c>
      <c r="T314" s="227">
        <v>0</v>
      </c>
      <c r="U314" s="227">
        <v>0</v>
      </c>
      <c r="V314" s="227">
        <v>0</v>
      </c>
      <c r="W314" s="227">
        <v>0</v>
      </c>
      <c r="X314" s="227">
        <v>0</v>
      </c>
      <c r="Y314" s="227">
        <v>0</v>
      </c>
      <c r="Z314" s="227">
        <v>0</v>
      </c>
      <c r="AA314" s="227">
        <v>0</v>
      </c>
      <c r="AB314" s="227">
        <v>0</v>
      </c>
      <c r="AC314" s="227">
        <v>0</v>
      </c>
      <c r="AD314" s="227">
        <v>0</v>
      </c>
      <c r="AE314" s="227">
        <v>0</v>
      </c>
      <c r="AF314" s="227">
        <v>0</v>
      </c>
      <c r="AG314" s="227">
        <v>0</v>
      </c>
      <c r="AH314" s="227">
        <v>0</v>
      </c>
      <c r="AI314" s="227">
        <v>0</v>
      </c>
      <c r="AJ314" s="227">
        <v>0</v>
      </c>
      <c r="AK314" s="227">
        <v>0</v>
      </c>
      <c r="AL314" s="227">
        <v>0</v>
      </c>
      <c r="AM314" s="227">
        <v>0</v>
      </c>
      <c r="AN314" s="227">
        <v>0</v>
      </c>
      <c r="AO314" s="227">
        <v>0</v>
      </c>
      <c r="AP314" s="227">
        <v>0</v>
      </c>
    </row>
    <row r="315" spans="7:42" ht="14.25" customHeight="1" x14ac:dyDescent="0.3">
      <c r="G315" s="140"/>
      <c r="H315" s="386"/>
      <c r="J315" s="354"/>
      <c r="K315" s="137" t="s">
        <v>945</v>
      </c>
      <c r="L315" s="187" t="s">
        <v>871</v>
      </c>
      <c r="M315" s="228">
        <v>0</v>
      </c>
      <c r="N315" s="228">
        <v>0</v>
      </c>
      <c r="O315" s="228">
        <v>0</v>
      </c>
      <c r="P315" s="228">
        <v>0</v>
      </c>
      <c r="Q315" s="228">
        <v>0</v>
      </c>
      <c r="R315" s="228">
        <v>0</v>
      </c>
      <c r="S315" s="228">
        <v>0</v>
      </c>
      <c r="T315" s="228">
        <v>0</v>
      </c>
      <c r="U315" s="228">
        <v>0</v>
      </c>
      <c r="V315" s="228">
        <v>0</v>
      </c>
      <c r="W315" s="228">
        <v>0</v>
      </c>
      <c r="X315" s="228">
        <v>0</v>
      </c>
      <c r="Y315" s="228">
        <v>0</v>
      </c>
      <c r="Z315" s="228">
        <v>0</v>
      </c>
      <c r="AA315" s="228">
        <v>0</v>
      </c>
      <c r="AB315" s="228">
        <v>0</v>
      </c>
      <c r="AC315" s="228">
        <v>0</v>
      </c>
      <c r="AD315" s="228">
        <v>0</v>
      </c>
      <c r="AE315" s="228">
        <v>0</v>
      </c>
      <c r="AF315" s="228">
        <v>0</v>
      </c>
      <c r="AG315" s="228">
        <v>0</v>
      </c>
      <c r="AH315" s="228">
        <v>0</v>
      </c>
      <c r="AI315" s="228">
        <v>0</v>
      </c>
      <c r="AJ315" s="228">
        <v>0</v>
      </c>
      <c r="AK315" s="228">
        <v>0</v>
      </c>
      <c r="AL315" s="228">
        <v>0</v>
      </c>
      <c r="AM315" s="228">
        <v>0</v>
      </c>
      <c r="AN315" s="228">
        <v>0</v>
      </c>
      <c r="AO315" s="228">
        <v>0</v>
      </c>
      <c r="AP315" s="228">
        <v>0</v>
      </c>
    </row>
    <row r="316" spans="7:42" ht="14.25" customHeight="1" thickBot="1" x14ac:dyDescent="0.35">
      <c r="G316" s="140"/>
      <c r="H316" s="386"/>
      <c r="J316" s="354"/>
      <c r="K316" s="198" t="s">
        <v>945</v>
      </c>
      <c r="L316" s="198" t="s">
        <v>872</v>
      </c>
      <c r="M316" s="229">
        <v>0</v>
      </c>
      <c r="N316" s="229">
        <v>0</v>
      </c>
      <c r="O316" s="229">
        <v>0</v>
      </c>
      <c r="P316" s="229">
        <v>0</v>
      </c>
      <c r="Q316" s="229">
        <v>0</v>
      </c>
      <c r="R316" s="229">
        <v>0</v>
      </c>
      <c r="S316" s="229">
        <v>0</v>
      </c>
      <c r="T316" s="229">
        <v>0</v>
      </c>
      <c r="U316" s="229">
        <v>0</v>
      </c>
      <c r="V316" s="229">
        <v>0</v>
      </c>
      <c r="W316" s="229">
        <v>0</v>
      </c>
      <c r="X316" s="229">
        <v>0</v>
      </c>
      <c r="Y316" s="229">
        <v>0</v>
      </c>
      <c r="Z316" s="229">
        <v>0</v>
      </c>
      <c r="AA316" s="229">
        <v>0</v>
      </c>
      <c r="AB316" s="229">
        <v>0</v>
      </c>
      <c r="AC316" s="229">
        <v>0</v>
      </c>
      <c r="AD316" s="229">
        <v>0</v>
      </c>
      <c r="AE316" s="229">
        <v>0</v>
      </c>
      <c r="AF316" s="229">
        <v>0</v>
      </c>
      <c r="AG316" s="229">
        <v>0</v>
      </c>
      <c r="AH316" s="229">
        <v>0</v>
      </c>
      <c r="AI316" s="229">
        <v>0</v>
      </c>
      <c r="AJ316" s="229">
        <v>0</v>
      </c>
      <c r="AK316" s="229">
        <v>0</v>
      </c>
      <c r="AL316" s="229">
        <v>0</v>
      </c>
      <c r="AM316" s="229">
        <v>0</v>
      </c>
      <c r="AN316" s="229">
        <v>0</v>
      </c>
      <c r="AO316" s="229">
        <v>0</v>
      </c>
      <c r="AP316" s="229">
        <v>0</v>
      </c>
    </row>
    <row r="317" spans="7:42" ht="14.25" customHeight="1" thickTop="1" x14ac:dyDescent="0.3">
      <c r="G317" s="140"/>
      <c r="H317" s="386"/>
      <c r="J317" s="354"/>
      <c r="K317" s="196" t="s">
        <v>947</v>
      </c>
      <c r="L317" s="196" t="s">
        <v>870</v>
      </c>
      <c r="M317" s="230">
        <v>0</v>
      </c>
      <c r="N317" s="230">
        <v>0</v>
      </c>
      <c r="O317" s="230">
        <v>0</v>
      </c>
      <c r="P317" s="230">
        <v>0</v>
      </c>
      <c r="Q317" s="230">
        <v>0</v>
      </c>
      <c r="R317" s="230">
        <v>0</v>
      </c>
      <c r="S317" s="230">
        <v>0</v>
      </c>
      <c r="T317" s="230">
        <v>0</v>
      </c>
      <c r="U317" s="230">
        <v>0</v>
      </c>
      <c r="V317" s="230">
        <v>0</v>
      </c>
      <c r="W317" s="230">
        <v>0</v>
      </c>
      <c r="X317" s="230">
        <v>0</v>
      </c>
      <c r="Y317" s="230">
        <v>0</v>
      </c>
      <c r="Z317" s="230">
        <v>0</v>
      </c>
      <c r="AA317" s="230">
        <v>0</v>
      </c>
      <c r="AB317" s="230">
        <v>0</v>
      </c>
      <c r="AC317" s="230">
        <v>0</v>
      </c>
      <c r="AD317" s="230">
        <v>0</v>
      </c>
      <c r="AE317" s="230">
        <v>0</v>
      </c>
      <c r="AF317" s="230">
        <v>0</v>
      </c>
      <c r="AG317" s="230">
        <v>0</v>
      </c>
      <c r="AH317" s="230">
        <v>0</v>
      </c>
      <c r="AI317" s="230">
        <v>0</v>
      </c>
      <c r="AJ317" s="230">
        <v>0</v>
      </c>
      <c r="AK317" s="230">
        <v>0</v>
      </c>
      <c r="AL317" s="230">
        <v>0</v>
      </c>
      <c r="AM317" s="230">
        <v>0</v>
      </c>
      <c r="AN317" s="230">
        <v>0</v>
      </c>
      <c r="AO317" s="230">
        <v>0</v>
      </c>
      <c r="AP317" s="230">
        <v>0</v>
      </c>
    </row>
    <row r="318" spans="7:42" ht="14.25" customHeight="1" x14ac:dyDescent="0.3">
      <c r="G318" s="140"/>
      <c r="H318" s="386"/>
      <c r="J318" s="354"/>
      <c r="K318" s="137" t="s">
        <v>947</v>
      </c>
      <c r="L318" s="187" t="s">
        <v>871</v>
      </c>
      <c r="M318" s="228">
        <v>0</v>
      </c>
      <c r="N318" s="228">
        <v>0</v>
      </c>
      <c r="O318" s="228">
        <v>0</v>
      </c>
      <c r="P318" s="228">
        <v>0</v>
      </c>
      <c r="Q318" s="228">
        <v>0</v>
      </c>
      <c r="R318" s="228">
        <v>0</v>
      </c>
      <c r="S318" s="228">
        <v>0</v>
      </c>
      <c r="T318" s="228">
        <v>0</v>
      </c>
      <c r="U318" s="228">
        <v>0</v>
      </c>
      <c r="V318" s="228">
        <v>0</v>
      </c>
      <c r="W318" s="228">
        <v>0</v>
      </c>
      <c r="X318" s="228">
        <v>0</v>
      </c>
      <c r="Y318" s="228">
        <v>0</v>
      </c>
      <c r="Z318" s="228">
        <v>0</v>
      </c>
      <c r="AA318" s="228">
        <v>0</v>
      </c>
      <c r="AB318" s="228">
        <v>0</v>
      </c>
      <c r="AC318" s="228">
        <v>0</v>
      </c>
      <c r="AD318" s="228">
        <v>0</v>
      </c>
      <c r="AE318" s="228">
        <v>0</v>
      </c>
      <c r="AF318" s="228">
        <v>0</v>
      </c>
      <c r="AG318" s="228">
        <v>0</v>
      </c>
      <c r="AH318" s="228">
        <v>0</v>
      </c>
      <c r="AI318" s="228">
        <v>0</v>
      </c>
      <c r="AJ318" s="228">
        <v>0</v>
      </c>
      <c r="AK318" s="228">
        <v>0</v>
      </c>
      <c r="AL318" s="228">
        <v>0</v>
      </c>
      <c r="AM318" s="228">
        <v>0</v>
      </c>
      <c r="AN318" s="228">
        <v>0</v>
      </c>
      <c r="AO318" s="228">
        <v>0</v>
      </c>
      <c r="AP318" s="228">
        <v>0</v>
      </c>
    </row>
    <row r="319" spans="7:42" ht="14.25" customHeight="1" thickBot="1" x14ac:dyDescent="0.35">
      <c r="G319" s="140"/>
      <c r="H319" s="386"/>
      <c r="J319" s="354"/>
      <c r="K319" s="198" t="s">
        <v>947</v>
      </c>
      <c r="L319" s="198" t="s">
        <v>872</v>
      </c>
      <c r="M319" s="229">
        <v>0</v>
      </c>
      <c r="N319" s="229">
        <v>0</v>
      </c>
      <c r="O319" s="229">
        <v>0</v>
      </c>
      <c r="P319" s="229">
        <v>0</v>
      </c>
      <c r="Q319" s="229">
        <v>0</v>
      </c>
      <c r="R319" s="229">
        <v>0</v>
      </c>
      <c r="S319" s="229">
        <v>0</v>
      </c>
      <c r="T319" s="229">
        <v>0</v>
      </c>
      <c r="U319" s="229">
        <v>0</v>
      </c>
      <c r="V319" s="229">
        <v>0</v>
      </c>
      <c r="W319" s="229">
        <v>0</v>
      </c>
      <c r="X319" s="229">
        <v>0</v>
      </c>
      <c r="Y319" s="229">
        <v>0</v>
      </c>
      <c r="Z319" s="229">
        <v>0</v>
      </c>
      <c r="AA319" s="229">
        <v>0</v>
      </c>
      <c r="AB319" s="229">
        <v>0</v>
      </c>
      <c r="AC319" s="229">
        <v>0</v>
      </c>
      <c r="AD319" s="229">
        <v>0</v>
      </c>
      <c r="AE319" s="229">
        <v>0</v>
      </c>
      <c r="AF319" s="229">
        <v>0</v>
      </c>
      <c r="AG319" s="229">
        <v>0</v>
      </c>
      <c r="AH319" s="229">
        <v>0</v>
      </c>
      <c r="AI319" s="229">
        <v>0</v>
      </c>
      <c r="AJ319" s="229">
        <v>0</v>
      </c>
      <c r="AK319" s="229">
        <v>0</v>
      </c>
      <c r="AL319" s="229">
        <v>0</v>
      </c>
      <c r="AM319" s="229">
        <v>0</v>
      </c>
      <c r="AN319" s="229">
        <v>0</v>
      </c>
      <c r="AO319" s="229">
        <v>0</v>
      </c>
      <c r="AP319" s="229">
        <v>0</v>
      </c>
    </row>
    <row r="320" spans="7:42" ht="14.25" customHeight="1" thickTop="1" x14ac:dyDescent="0.3">
      <c r="G320" s="140"/>
      <c r="H320" s="386"/>
      <c r="J320" s="354"/>
      <c r="K320" s="196" t="s">
        <v>948</v>
      </c>
      <c r="L320" s="196" t="s">
        <v>870</v>
      </c>
      <c r="M320" s="230">
        <v>0</v>
      </c>
      <c r="N320" s="230">
        <v>0</v>
      </c>
      <c r="O320" s="230">
        <v>0</v>
      </c>
      <c r="P320" s="230">
        <v>0</v>
      </c>
      <c r="Q320" s="230">
        <v>0</v>
      </c>
      <c r="R320" s="230">
        <v>0</v>
      </c>
      <c r="S320" s="230">
        <v>0</v>
      </c>
      <c r="T320" s="230">
        <v>0</v>
      </c>
      <c r="U320" s="230">
        <v>0</v>
      </c>
      <c r="V320" s="230">
        <v>0</v>
      </c>
      <c r="W320" s="230">
        <v>0</v>
      </c>
      <c r="X320" s="230">
        <v>0</v>
      </c>
      <c r="Y320" s="230">
        <v>0</v>
      </c>
      <c r="Z320" s="230">
        <v>0</v>
      </c>
      <c r="AA320" s="230">
        <v>0</v>
      </c>
      <c r="AB320" s="230">
        <v>0</v>
      </c>
      <c r="AC320" s="230">
        <v>0</v>
      </c>
      <c r="AD320" s="230">
        <v>0</v>
      </c>
      <c r="AE320" s="230">
        <v>0</v>
      </c>
      <c r="AF320" s="230">
        <v>0</v>
      </c>
      <c r="AG320" s="230">
        <v>0</v>
      </c>
      <c r="AH320" s="230">
        <v>0</v>
      </c>
      <c r="AI320" s="230">
        <v>0</v>
      </c>
      <c r="AJ320" s="230">
        <v>0</v>
      </c>
      <c r="AK320" s="230">
        <v>0</v>
      </c>
      <c r="AL320" s="230">
        <v>0</v>
      </c>
      <c r="AM320" s="230">
        <v>0</v>
      </c>
      <c r="AN320" s="230">
        <v>0</v>
      </c>
      <c r="AO320" s="230">
        <v>0</v>
      </c>
      <c r="AP320" s="230">
        <v>0</v>
      </c>
    </row>
    <row r="321" spans="7:42" ht="14.25" customHeight="1" x14ac:dyDescent="0.3">
      <c r="G321" s="140"/>
      <c r="H321" s="386"/>
      <c r="J321" s="354"/>
      <c r="K321" s="137" t="s">
        <v>948</v>
      </c>
      <c r="L321" s="187" t="s">
        <v>871</v>
      </c>
      <c r="M321" s="228">
        <v>0</v>
      </c>
      <c r="N321" s="228">
        <v>0</v>
      </c>
      <c r="O321" s="228">
        <v>0</v>
      </c>
      <c r="P321" s="228">
        <v>0</v>
      </c>
      <c r="Q321" s="228">
        <v>0</v>
      </c>
      <c r="R321" s="228">
        <v>0</v>
      </c>
      <c r="S321" s="228">
        <v>0</v>
      </c>
      <c r="T321" s="228">
        <v>0</v>
      </c>
      <c r="U321" s="228">
        <v>0</v>
      </c>
      <c r="V321" s="228">
        <v>0</v>
      </c>
      <c r="W321" s="228">
        <v>0</v>
      </c>
      <c r="X321" s="228">
        <v>0</v>
      </c>
      <c r="Y321" s="228">
        <v>0</v>
      </c>
      <c r="Z321" s="228">
        <v>0</v>
      </c>
      <c r="AA321" s="228">
        <v>0</v>
      </c>
      <c r="AB321" s="228">
        <v>0</v>
      </c>
      <c r="AC321" s="228">
        <v>0</v>
      </c>
      <c r="AD321" s="228">
        <v>0</v>
      </c>
      <c r="AE321" s="228">
        <v>0</v>
      </c>
      <c r="AF321" s="228">
        <v>0</v>
      </c>
      <c r="AG321" s="228">
        <v>0</v>
      </c>
      <c r="AH321" s="228">
        <v>0</v>
      </c>
      <c r="AI321" s="228">
        <v>0</v>
      </c>
      <c r="AJ321" s="228">
        <v>0</v>
      </c>
      <c r="AK321" s="228">
        <v>0</v>
      </c>
      <c r="AL321" s="228">
        <v>0</v>
      </c>
      <c r="AM321" s="228">
        <v>0</v>
      </c>
      <c r="AN321" s="228">
        <v>0</v>
      </c>
      <c r="AO321" s="228">
        <v>0</v>
      </c>
      <c r="AP321" s="228">
        <v>0</v>
      </c>
    </row>
    <row r="322" spans="7:42" ht="14.25" customHeight="1" thickBot="1" x14ac:dyDescent="0.35">
      <c r="G322" s="140"/>
      <c r="H322" s="386"/>
      <c r="J322" s="354"/>
      <c r="K322" s="198" t="s">
        <v>948</v>
      </c>
      <c r="L322" s="198" t="s">
        <v>872</v>
      </c>
      <c r="M322" s="231">
        <v>0</v>
      </c>
      <c r="N322" s="231">
        <v>0</v>
      </c>
      <c r="O322" s="231">
        <v>0</v>
      </c>
      <c r="P322" s="231">
        <v>0</v>
      </c>
      <c r="Q322" s="231">
        <v>0</v>
      </c>
      <c r="R322" s="231">
        <v>0</v>
      </c>
      <c r="S322" s="231">
        <v>0</v>
      </c>
      <c r="T322" s="231">
        <v>0</v>
      </c>
      <c r="U322" s="231">
        <v>0</v>
      </c>
      <c r="V322" s="231">
        <v>0</v>
      </c>
      <c r="W322" s="231">
        <v>0</v>
      </c>
      <c r="X322" s="231">
        <v>0</v>
      </c>
      <c r="Y322" s="231">
        <v>0</v>
      </c>
      <c r="Z322" s="231">
        <v>0</v>
      </c>
      <c r="AA322" s="231">
        <v>0</v>
      </c>
      <c r="AB322" s="231">
        <v>0</v>
      </c>
      <c r="AC322" s="231">
        <v>0</v>
      </c>
      <c r="AD322" s="231">
        <v>0</v>
      </c>
      <c r="AE322" s="231">
        <v>0</v>
      </c>
      <c r="AF322" s="231">
        <v>0</v>
      </c>
      <c r="AG322" s="231">
        <v>0</v>
      </c>
      <c r="AH322" s="231">
        <v>0</v>
      </c>
      <c r="AI322" s="231">
        <v>0</v>
      </c>
      <c r="AJ322" s="231">
        <v>0</v>
      </c>
      <c r="AK322" s="231">
        <v>0</v>
      </c>
      <c r="AL322" s="231">
        <v>0</v>
      </c>
      <c r="AM322" s="231">
        <v>0</v>
      </c>
      <c r="AN322" s="231">
        <v>0</v>
      </c>
      <c r="AO322" s="231">
        <v>0</v>
      </c>
      <c r="AP322" s="231">
        <v>0</v>
      </c>
    </row>
    <row r="323" spans="7:42" ht="14.25" customHeight="1" thickTop="1" x14ac:dyDescent="0.3">
      <c r="G323" s="140"/>
      <c r="H323" s="386"/>
      <c r="J323" s="354"/>
      <c r="K323" s="196" t="s">
        <v>949</v>
      </c>
      <c r="L323" s="196" t="s">
        <v>870</v>
      </c>
      <c r="M323" s="230">
        <v>0</v>
      </c>
      <c r="N323" s="230">
        <v>0</v>
      </c>
      <c r="O323" s="230">
        <v>0</v>
      </c>
      <c r="P323" s="230">
        <v>0</v>
      </c>
      <c r="Q323" s="230">
        <v>0</v>
      </c>
      <c r="R323" s="230">
        <v>0</v>
      </c>
      <c r="S323" s="230">
        <v>0</v>
      </c>
      <c r="T323" s="230">
        <v>0</v>
      </c>
      <c r="U323" s="230">
        <v>0</v>
      </c>
      <c r="V323" s="230">
        <v>0</v>
      </c>
      <c r="W323" s="230">
        <v>0</v>
      </c>
      <c r="X323" s="230">
        <v>0</v>
      </c>
      <c r="Y323" s="230">
        <v>0</v>
      </c>
      <c r="Z323" s="230">
        <v>0</v>
      </c>
      <c r="AA323" s="230">
        <v>0</v>
      </c>
      <c r="AB323" s="230">
        <v>0</v>
      </c>
      <c r="AC323" s="230">
        <v>0</v>
      </c>
      <c r="AD323" s="230">
        <v>0</v>
      </c>
      <c r="AE323" s="230">
        <v>0</v>
      </c>
      <c r="AF323" s="230">
        <v>0</v>
      </c>
      <c r="AG323" s="230">
        <v>0</v>
      </c>
      <c r="AH323" s="230">
        <v>0</v>
      </c>
      <c r="AI323" s="230">
        <v>0</v>
      </c>
      <c r="AJ323" s="230">
        <v>0</v>
      </c>
      <c r="AK323" s="230">
        <v>0</v>
      </c>
      <c r="AL323" s="230">
        <v>0</v>
      </c>
      <c r="AM323" s="230">
        <v>0</v>
      </c>
      <c r="AN323" s="230">
        <v>0</v>
      </c>
      <c r="AO323" s="230">
        <v>0</v>
      </c>
      <c r="AP323" s="230">
        <v>0</v>
      </c>
    </row>
    <row r="324" spans="7:42" ht="14.25" customHeight="1" x14ac:dyDescent="0.3">
      <c r="G324" s="140"/>
      <c r="H324" s="386"/>
      <c r="J324" s="354"/>
      <c r="K324" s="137" t="s">
        <v>949</v>
      </c>
      <c r="L324" s="187" t="s">
        <v>871</v>
      </c>
      <c r="M324" s="228">
        <v>0</v>
      </c>
      <c r="N324" s="228">
        <v>0</v>
      </c>
      <c r="O324" s="228">
        <v>0</v>
      </c>
      <c r="P324" s="228">
        <v>0</v>
      </c>
      <c r="Q324" s="228">
        <v>0</v>
      </c>
      <c r="R324" s="228">
        <v>0</v>
      </c>
      <c r="S324" s="228">
        <v>0</v>
      </c>
      <c r="T324" s="228">
        <v>0</v>
      </c>
      <c r="U324" s="228">
        <v>0</v>
      </c>
      <c r="V324" s="228">
        <v>0</v>
      </c>
      <c r="W324" s="228">
        <v>0</v>
      </c>
      <c r="X324" s="228">
        <v>0</v>
      </c>
      <c r="Y324" s="228">
        <v>0</v>
      </c>
      <c r="Z324" s="228">
        <v>0</v>
      </c>
      <c r="AA324" s="228">
        <v>0</v>
      </c>
      <c r="AB324" s="228">
        <v>0</v>
      </c>
      <c r="AC324" s="228">
        <v>0</v>
      </c>
      <c r="AD324" s="228">
        <v>0</v>
      </c>
      <c r="AE324" s="228">
        <v>0</v>
      </c>
      <c r="AF324" s="228">
        <v>0</v>
      </c>
      <c r="AG324" s="228">
        <v>0</v>
      </c>
      <c r="AH324" s="228">
        <v>0</v>
      </c>
      <c r="AI324" s="228">
        <v>0</v>
      </c>
      <c r="AJ324" s="228">
        <v>0</v>
      </c>
      <c r="AK324" s="228">
        <v>0</v>
      </c>
      <c r="AL324" s="228">
        <v>0</v>
      </c>
      <c r="AM324" s="228">
        <v>0</v>
      </c>
      <c r="AN324" s="228">
        <v>0</v>
      </c>
      <c r="AO324" s="228">
        <v>0</v>
      </c>
      <c r="AP324" s="228">
        <v>0</v>
      </c>
    </row>
    <row r="325" spans="7:42" ht="14.25" customHeight="1" thickBot="1" x14ac:dyDescent="0.35">
      <c r="G325" s="140"/>
      <c r="H325" s="386"/>
      <c r="J325" s="354"/>
      <c r="K325" s="198" t="s">
        <v>949</v>
      </c>
      <c r="L325" s="198" t="s">
        <v>872</v>
      </c>
      <c r="M325" s="231">
        <v>0</v>
      </c>
      <c r="N325" s="231">
        <v>0</v>
      </c>
      <c r="O325" s="231">
        <v>0</v>
      </c>
      <c r="P325" s="231">
        <v>0</v>
      </c>
      <c r="Q325" s="231">
        <v>0</v>
      </c>
      <c r="R325" s="231">
        <v>0</v>
      </c>
      <c r="S325" s="231">
        <v>0</v>
      </c>
      <c r="T325" s="231">
        <v>0</v>
      </c>
      <c r="U325" s="231">
        <v>0</v>
      </c>
      <c r="V325" s="231">
        <v>0</v>
      </c>
      <c r="W325" s="231">
        <v>0</v>
      </c>
      <c r="X325" s="231">
        <v>0</v>
      </c>
      <c r="Y325" s="231">
        <v>0</v>
      </c>
      <c r="Z325" s="231">
        <v>0</v>
      </c>
      <c r="AA325" s="231">
        <v>0</v>
      </c>
      <c r="AB325" s="231">
        <v>0</v>
      </c>
      <c r="AC325" s="231">
        <v>0</v>
      </c>
      <c r="AD325" s="231">
        <v>0</v>
      </c>
      <c r="AE325" s="231">
        <v>0</v>
      </c>
      <c r="AF325" s="231">
        <v>0</v>
      </c>
      <c r="AG325" s="231">
        <v>0</v>
      </c>
      <c r="AH325" s="231">
        <v>0</v>
      </c>
      <c r="AI325" s="231">
        <v>0</v>
      </c>
      <c r="AJ325" s="231">
        <v>0</v>
      </c>
      <c r="AK325" s="231">
        <v>0</v>
      </c>
      <c r="AL325" s="231">
        <v>0</v>
      </c>
      <c r="AM325" s="231">
        <v>0</v>
      </c>
      <c r="AN325" s="231">
        <v>0</v>
      </c>
      <c r="AO325" s="231">
        <v>0</v>
      </c>
      <c r="AP325" s="231">
        <v>0</v>
      </c>
    </row>
    <row r="326" spans="7:42" ht="14.25" customHeight="1" thickTop="1" x14ac:dyDescent="0.3">
      <c r="G326" s="140"/>
      <c r="H326" s="386"/>
      <c r="J326" s="354"/>
      <c r="K326" s="196" t="s">
        <v>950</v>
      </c>
      <c r="L326" s="196" t="s">
        <v>870</v>
      </c>
      <c r="M326" s="230">
        <v>0</v>
      </c>
      <c r="N326" s="230">
        <v>0</v>
      </c>
      <c r="O326" s="230">
        <v>0</v>
      </c>
      <c r="P326" s="230">
        <v>0</v>
      </c>
      <c r="Q326" s="230">
        <v>0</v>
      </c>
      <c r="R326" s="230">
        <v>0</v>
      </c>
      <c r="S326" s="230">
        <v>0</v>
      </c>
      <c r="T326" s="230">
        <v>0</v>
      </c>
      <c r="U326" s="230">
        <v>0</v>
      </c>
      <c r="V326" s="230">
        <v>0</v>
      </c>
      <c r="W326" s="230">
        <v>0</v>
      </c>
      <c r="X326" s="230">
        <v>0</v>
      </c>
      <c r="Y326" s="230">
        <v>0</v>
      </c>
      <c r="Z326" s="230">
        <v>0</v>
      </c>
      <c r="AA326" s="230">
        <v>0</v>
      </c>
      <c r="AB326" s="230">
        <v>0</v>
      </c>
      <c r="AC326" s="230">
        <v>0</v>
      </c>
      <c r="AD326" s="230">
        <v>0</v>
      </c>
      <c r="AE326" s="230">
        <v>0</v>
      </c>
      <c r="AF326" s="230">
        <v>0</v>
      </c>
      <c r="AG326" s="230">
        <v>0</v>
      </c>
      <c r="AH326" s="230">
        <v>0</v>
      </c>
      <c r="AI326" s="230">
        <v>0</v>
      </c>
      <c r="AJ326" s="230">
        <v>0</v>
      </c>
      <c r="AK326" s="230">
        <v>0</v>
      </c>
      <c r="AL326" s="230">
        <v>0</v>
      </c>
      <c r="AM326" s="230">
        <v>0</v>
      </c>
      <c r="AN326" s="230">
        <v>0</v>
      </c>
      <c r="AO326" s="230">
        <v>0</v>
      </c>
      <c r="AP326" s="230">
        <v>0</v>
      </c>
    </row>
    <row r="327" spans="7:42" ht="14.25" customHeight="1" x14ac:dyDescent="0.3">
      <c r="G327" s="140"/>
      <c r="H327" s="386"/>
      <c r="J327" s="354"/>
      <c r="K327" s="137" t="s">
        <v>950</v>
      </c>
      <c r="L327" s="187" t="s">
        <v>871</v>
      </c>
      <c r="M327" s="228">
        <v>0</v>
      </c>
      <c r="N327" s="228">
        <v>0</v>
      </c>
      <c r="O327" s="228">
        <v>0</v>
      </c>
      <c r="P327" s="228">
        <v>0</v>
      </c>
      <c r="Q327" s="228">
        <v>0</v>
      </c>
      <c r="R327" s="228">
        <v>0</v>
      </c>
      <c r="S327" s="228">
        <v>0</v>
      </c>
      <c r="T327" s="228">
        <v>0</v>
      </c>
      <c r="U327" s="228">
        <v>0</v>
      </c>
      <c r="V327" s="228">
        <v>0</v>
      </c>
      <c r="W327" s="228">
        <v>0</v>
      </c>
      <c r="X327" s="228">
        <v>0</v>
      </c>
      <c r="Y327" s="228">
        <v>0</v>
      </c>
      <c r="Z327" s="228">
        <v>0</v>
      </c>
      <c r="AA327" s="228">
        <v>0</v>
      </c>
      <c r="AB327" s="228">
        <v>0</v>
      </c>
      <c r="AC327" s="228">
        <v>0</v>
      </c>
      <c r="AD327" s="228">
        <v>0</v>
      </c>
      <c r="AE327" s="228">
        <v>0</v>
      </c>
      <c r="AF327" s="228">
        <v>0</v>
      </c>
      <c r="AG327" s="228">
        <v>0</v>
      </c>
      <c r="AH327" s="228">
        <v>0</v>
      </c>
      <c r="AI327" s="228">
        <v>0</v>
      </c>
      <c r="AJ327" s="228">
        <v>0</v>
      </c>
      <c r="AK327" s="228">
        <v>0</v>
      </c>
      <c r="AL327" s="228">
        <v>0</v>
      </c>
      <c r="AM327" s="228">
        <v>0</v>
      </c>
      <c r="AN327" s="228">
        <v>0</v>
      </c>
      <c r="AO327" s="228">
        <v>0</v>
      </c>
      <c r="AP327" s="228">
        <v>0</v>
      </c>
    </row>
    <row r="328" spans="7:42" ht="14.25" customHeight="1" x14ac:dyDescent="0.3">
      <c r="G328" s="140"/>
      <c r="H328" s="386"/>
      <c r="J328" s="354"/>
      <c r="K328" s="198" t="s">
        <v>950</v>
      </c>
      <c r="L328" s="198" t="s">
        <v>872</v>
      </c>
      <c r="M328" s="231">
        <v>0</v>
      </c>
      <c r="N328" s="231">
        <v>0</v>
      </c>
      <c r="O328" s="231">
        <v>0</v>
      </c>
      <c r="P328" s="231">
        <v>0</v>
      </c>
      <c r="Q328" s="231">
        <v>0</v>
      </c>
      <c r="R328" s="231">
        <v>0</v>
      </c>
      <c r="S328" s="231">
        <v>0</v>
      </c>
      <c r="T328" s="231">
        <v>0</v>
      </c>
      <c r="U328" s="231">
        <v>0</v>
      </c>
      <c r="V328" s="231">
        <v>0</v>
      </c>
      <c r="W328" s="231">
        <v>0</v>
      </c>
      <c r="X328" s="231">
        <v>0</v>
      </c>
      <c r="Y328" s="231">
        <v>0</v>
      </c>
      <c r="Z328" s="231">
        <v>0</v>
      </c>
      <c r="AA328" s="231">
        <v>0</v>
      </c>
      <c r="AB328" s="231">
        <v>0</v>
      </c>
      <c r="AC328" s="231">
        <v>0</v>
      </c>
      <c r="AD328" s="231">
        <v>0</v>
      </c>
      <c r="AE328" s="231">
        <v>0</v>
      </c>
      <c r="AF328" s="231">
        <v>0</v>
      </c>
      <c r="AG328" s="231">
        <v>0</v>
      </c>
      <c r="AH328" s="231">
        <v>0</v>
      </c>
      <c r="AI328" s="231">
        <v>0</v>
      </c>
      <c r="AJ328" s="231">
        <v>0</v>
      </c>
      <c r="AK328" s="231">
        <v>0</v>
      </c>
      <c r="AL328" s="231">
        <v>0</v>
      </c>
      <c r="AM328" s="231">
        <v>0</v>
      </c>
      <c r="AN328" s="231">
        <v>0</v>
      </c>
      <c r="AO328" s="231">
        <v>0</v>
      </c>
      <c r="AP328" s="231">
        <v>0</v>
      </c>
    </row>
    <row r="329" spans="7:42" ht="14.25" customHeight="1" x14ac:dyDescent="0.3">
      <c r="G329" s="140"/>
      <c r="H329" s="386"/>
      <c r="J329" s="354"/>
      <c r="K329" s="196" t="s">
        <v>951</v>
      </c>
      <c r="L329" s="196" t="s">
        <v>870</v>
      </c>
      <c r="M329" s="227">
        <v>0</v>
      </c>
      <c r="N329" s="227">
        <v>0</v>
      </c>
      <c r="O329" s="227">
        <v>0</v>
      </c>
      <c r="P329" s="227">
        <v>0</v>
      </c>
      <c r="Q329" s="227">
        <v>0</v>
      </c>
      <c r="R329" s="227">
        <v>0</v>
      </c>
      <c r="S329" s="227">
        <v>0</v>
      </c>
      <c r="T329" s="227">
        <v>0</v>
      </c>
      <c r="U329" s="227">
        <v>0</v>
      </c>
      <c r="V329" s="227">
        <v>0</v>
      </c>
      <c r="W329" s="227">
        <v>0</v>
      </c>
      <c r="X329" s="227">
        <v>0</v>
      </c>
      <c r="Y329" s="227">
        <v>0</v>
      </c>
      <c r="Z329" s="227">
        <v>0</v>
      </c>
      <c r="AA329" s="227">
        <v>0</v>
      </c>
      <c r="AB329" s="227">
        <v>0</v>
      </c>
      <c r="AC329" s="227">
        <v>0</v>
      </c>
      <c r="AD329" s="227">
        <v>0</v>
      </c>
      <c r="AE329" s="227">
        <v>0</v>
      </c>
      <c r="AF329" s="227">
        <v>0</v>
      </c>
      <c r="AG329" s="227">
        <v>0</v>
      </c>
      <c r="AH329" s="227">
        <v>0</v>
      </c>
      <c r="AI329" s="227">
        <v>0</v>
      </c>
      <c r="AJ329" s="227">
        <v>0</v>
      </c>
      <c r="AK329" s="227">
        <v>0</v>
      </c>
      <c r="AL329" s="227">
        <v>0</v>
      </c>
      <c r="AM329" s="227">
        <v>0</v>
      </c>
      <c r="AN329" s="227">
        <v>0</v>
      </c>
      <c r="AO329" s="227">
        <v>0</v>
      </c>
      <c r="AP329" s="227">
        <v>0</v>
      </c>
    </row>
    <row r="330" spans="7:42" ht="14.25" customHeight="1" x14ac:dyDescent="0.3">
      <c r="G330" s="140"/>
      <c r="H330" s="386"/>
      <c r="J330" s="354"/>
      <c r="K330" s="137" t="s">
        <v>951</v>
      </c>
      <c r="L330" s="187" t="s">
        <v>871</v>
      </c>
      <c r="M330" s="228">
        <v>0</v>
      </c>
      <c r="N330" s="228">
        <v>0</v>
      </c>
      <c r="O330" s="228">
        <v>0</v>
      </c>
      <c r="P330" s="228">
        <v>0</v>
      </c>
      <c r="Q330" s="228">
        <v>0</v>
      </c>
      <c r="R330" s="228">
        <v>0</v>
      </c>
      <c r="S330" s="228">
        <v>0</v>
      </c>
      <c r="T330" s="228">
        <v>0</v>
      </c>
      <c r="U330" s="228">
        <v>0</v>
      </c>
      <c r="V330" s="228">
        <v>0</v>
      </c>
      <c r="W330" s="228">
        <v>0</v>
      </c>
      <c r="X330" s="228">
        <v>0</v>
      </c>
      <c r="Y330" s="228">
        <v>0</v>
      </c>
      <c r="Z330" s="228">
        <v>0</v>
      </c>
      <c r="AA330" s="228">
        <v>0</v>
      </c>
      <c r="AB330" s="228">
        <v>0</v>
      </c>
      <c r="AC330" s="228">
        <v>0</v>
      </c>
      <c r="AD330" s="228">
        <v>0</v>
      </c>
      <c r="AE330" s="228">
        <v>0</v>
      </c>
      <c r="AF330" s="228">
        <v>0</v>
      </c>
      <c r="AG330" s="228">
        <v>0</v>
      </c>
      <c r="AH330" s="228">
        <v>0</v>
      </c>
      <c r="AI330" s="228">
        <v>0</v>
      </c>
      <c r="AJ330" s="228">
        <v>0</v>
      </c>
      <c r="AK330" s="228">
        <v>0</v>
      </c>
      <c r="AL330" s="228">
        <v>0</v>
      </c>
      <c r="AM330" s="228">
        <v>0</v>
      </c>
      <c r="AN330" s="228">
        <v>0</v>
      </c>
      <c r="AO330" s="228">
        <v>0</v>
      </c>
      <c r="AP330" s="228">
        <v>0</v>
      </c>
    </row>
    <row r="331" spans="7:42" ht="14.25" customHeight="1" thickBot="1" x14ac:dyDescent="0.35">
      <c r="G331" s="140"/>
      <c r="H331" s="386"/>
      <c r="J331" s="354"/>
      <c r="K331" s="198" t="s">
        <v>951</v>
      </c>
      <c r="L331" s="198" t="s">
        <v>872</v>
      </c>
      <c r="M331" s="229">
        <v>0</v>
      </c>
      <c r="N331" s="229">
        <v>0</v>
      </c>
      <c r="O331" s="229">
        <v>0</v>
      </c>
      <c r="P331" s="229">
        <v>0</v>
      </c>
      <c r="Q331" s="229">
        <v>0</v>
      </c>
      <c r="R331" s="229">
        <v>0</v>
      </c>
      <c r="S331" s="229">
        <v>0</v>
      </c>
      <c r="T331" s="229">
        <v>0</v>
      </c>
      <c r="U331" s="229">
        <v>0</v>
      </c>
      <c r="V331" s="229">
        <v>0</v>
      </c>
      <c r="W331" s="229">
        <v>0</v>
      </c>
      <c r="X331" s="229">
        <v>0</v>
      </c>
      <c r="Y331" s="229">
        <v>0</v>
      </c>
      <c r="Z331" s="229">
        <v>0</v>
      </c>
      <c r="AA331" s="229">
        <v>0</v>
      </c>
      <c r="AB331" s="229">
        <v>0</v>
      </c>
      <c r="AC331" s="229">
        <v>0</v>
      </c>
      <c r="AD331" s="229">
        <v>0</v>
      </c>
      <c r="AE331" s="229">
        <v>0</v>
      </c>
      <c r="AF331" s="229">
        <v>0</v>
      </c>
      <c r="AG331" s="229">
        <v>0</v>
      </c>
      <c r="AH331" s="229">
        <v>0</v>
      </c>
      <c r="AI331" s="229">
        <v>0</v>
      </c>
      <c r="AJ331" s="229">
        <v>0</v>
      </c>
      <c r="AK331" s="229">
        <v>0</v>
      </c>
      <c r="AL331" s="229">
        <v>0</v>
      </c>
      <c r="AM331" s="229">
        <v>0</v>
      </c>
      <c r="AN331" s="229">
        <v>0</v>
      </c>
      <c r="AO331" s="229">
        <v>0</v>
      </c>
      <c r="AP331" s="229">
        <v>0</v>
      </c>
    </row>
    <row r="332" spans="7:42" ht="14.25" customHeight="1" thickTop="1" x14ac:dyDescent="0.3">
      <c r="G332" s="140"/>
      <c r="H332" s="386"/>
      <c r="J332" s="354"/>
      <c r="K332" s="196" t="s">
        <v>952</v>
      </c>
      <c r="L332" s="196" t="s">
        <v>870</v>
      </c>
      <c r="M332" s="230">
        <v>0</v>
      </c>
      <c r="N332" s="230">
        <v>0</v>
      </c>
      <c r="O332" s="230">
        <v>0</v>
      </c>
      <c r="P332" s="230">
        <v>0</v>
      </c>
      <c r="Q332" s="230">
        <v>0</v>
      </c>
      <c r="R332" s="230">
        <v>0</v>
      </c>
      <c r="S332" s="230">
        <v>0</v>
      </c>
      <c r="T332" s="230">
        <v>0</v>
      </c>
      <c r="U332" s="230">
        <v>0</v>
      </c>
      <c r="V332" s="230">
        <v>0</v>
      </c>
      <c r="W332" s="230">
        <v>0</v>
      </c>
      <c r="X332" s="230">
        <v>0</v>
      </c>
      <c r="Y332" s="230">
        <v>0</v>
      </c>
      <c r="Z332" s="230">
        <v>0</v>
      </c>
      <c r="AA332" s="230">
        <v>0</v>
      </c>
      <c r="AB332" s="230">
        <v>0</v>
      </c>
      <c r="AC332" s="230">
        <v>0</v>
      </c>
      <c r="AD332" s="230">
        <v>0</v>
      </c>
      <c r="AE332" s="230">
        <v>0</v>
      </c>
      <c r="AF332" s="230">
        <v>0</v>
      </c>
      <c r="AG332" s="230">
        <v>0</v>
      </c>
      <c r="AH332" s="230">
        <v>0</v>
      </c>
      <c r="AI332" s="230">
        <v>0</v>
      </c>
      <c r="AJ332" s="230">
        <v>0</v>
      </c>
      <c r="AK332" s="230">
        <v>0</v>
      </c>
      <c r="AL332" s="230">
        <v>0</v>
      </c>
      <c r="AM332" s="230">
        <v>0</v>
      </c>
      <c r="AN332" s="230">
        <v>0</v>
      </c>
      <c r="AO332" s="230">
        <v>0</v>
      </c>
      <c r="AP332" s="230">
        <v>0</v>
      </c>
    </row>
    <row r="333" spans="7:42" ht="14.25" customHeight="1" x14ac:dyDescent="0.3">
      <c r="G333" s="140"/>
      <c r="H333" s="386"/>
      <c r="J333" s="354"/>
      <c r="K333" s="137" t="s">
        <v>952</v>
      </c>
      <c r="L333" s="187" t="s">
        <v>871</v>
      </c>
      <c r="M333" s="228">
        <v>0</v>
      </c>
      <c r="N333" s="228">
        <v>0</v>
      </c>
      <c r="O333" s="228">
        <v>0</v>
      </c>
      <c r="P333" s="228">
        <v>0</v>
      </c>
      <c r="Q333" s="228">
        <v>0</v>
      </c>
      <c r="R333" s="228">
        <v>0</v>
      </c>
      <c r="S333" s="228">
        <v>0</v>
      </c>
      <c r="T333" s="228">
        <v>0</v>
      </c>
      <c r="U333" s="228">
        <v>0</v>
      </c>
      <c r="V333" s="228">
        <v>0</v>
      </c>
      <c r="W333" s="228">
        <v>0</v>
      </c>
      <c r="X333" s="228">
        <v>0</v>
      </c>
      <c r="Y333" s="228">
        <v>0</v>
      </c>
      <c r="Z333" s="228">
        <v>0</v>
      </c>
      <c r="AA333" s="228">
        <v>0</v>
      </c>
      <c r="AB333" s="228">
        <v>0</v>
      </c>
      <c r="AC333" s="228">
        <v>0</v>
      </c>
      <c r="AD333" s="228">
        <v>0</v>
      </c>
      <c r="AE333" s="228">
        <v>0</v>
      </c>
      <c r="AF333" s="228">
        <v>0</v>
      </c>
      <c r="AG333" s="228">
        <v>0</v>
      </c>
      <c r="AH333" s="228">
        <v>0</v>
      </c>
      <c r="AI333" s="228">
        <v>0</v>
      </c>
      <c r="AJ333" s="228">
        <v>0</v>
      </c>
      <c r="AK333" s="228">
        <v>0</v>
      </c>
      <c r="AL333" s="228">
        <v>0</v>
      </c>
      <c r="AM333" s="228">
        <v>0</v>
      </c>
      <c r="AN333" s="228">
        <v>0</v>
      </c>
      <c r="AO333" s="228">
        <v>0</v>
      </c>
      <c r="AP333" s="228">
        <v>0</v>
      </c>
    </row>
    <row r="334" spans="7:42" ht="14.25" customHeight="1" thickBot="1" x14ac:dyDescent="0.35">
      <c r="G334" s="140"/>
      <c r="H334" s="386"/>
      <c r="J334" s="354"/>
      <c r="K334" s="198" t="s">
        <v>952</v>
      </c>
      <c r="L334" s="198" t="s">
        <v>872</v>
      </c>
      <c r="M334" s="229">
        <v>0</v>
      </c>
      <c r="N334" s="229">
        <v>0</v>
      </c>
      <c r="O334" s="229">
        <v>0</v>
      </c>
      <c r="P334" s="229">
        <v>0</v>
      </c>
      <c r="Q334" s="229">
        <v>0</v>
      </c>
      <c r="R334" s="229">
        <v>0</v>
      </c>
      <c r="S334" s="229">
        <v>0</v>
      </c>
      <c r="T334" s="229">
        <v>0</v>
      </c>
      <c r="U334" s="229">
        <v>0</v>
      </c>
      <c r="V334" s="229">
        <v>0</v>
      </c>
      <c r="W334" s="229">
        <v>0</v>
      </c>
      <c r="X334" s="229">
        <v>0</v>
      </c>
      <c r="Y334" s="229">
        <v>0</v>
      </c>
      <c r="Z334" s="229">
        <v>0</v>
      </c>
      <c r="AA334" s="229">
        <v>0</v>
      </c>
      <c r="AB334" s="229">
        <v>0</v>
      </c>
      <c r="AC334" s="229">
        <v>0</v>
      </c>
      <c r="AD334" s="229">
        <v>0</v>
      </c>
      <c r="AE334" s="229">
        <v>0</v>
      </c>
      <c r="AF334" s="229">
        <v>0</v>
      </c>
      <c r="AG334" s="229">
        <v>0</v>
      </c>
      <c r="AH334" s="229">
        <v>0</v>
      </c>
      <c r="AI334" s="229">
        <v>0</v>
      </c>
      <c r="AJ334" s="229">
        <v>0</v>
      </c>
      <c r="AK334" s="229">
        <v>0</v>
      </c>
      <c r="AL334" s="229">
        <v>0</v>
      </c>
      <c r="AM334" s="229">
        <v>0</v>
      </c>
      <c r="AN334" s="229">
        <v>0</v>
      </c>
      <c r="AO334" s="229">
        <v>0</v>
      </c>
      <c r="AP334" s="229">
        <v>0</v>
      </c>
    </row>
    <row r="335" spans="7:42" ht="14.25" customHeight="1" thickTop="1" x14ac:dyDescent="0.3">
      <c r="G335" s="140"/>
      <c r="H335" s="386"/>
      <c r="J335" s="354"/>
      <c r="K335" s="196" t="s">
        <v>953</v>
      </c>
      <c r="L335" s="196" t="s">
        <v>870</v>
      </c>
      <c r="M335" s="230">
        <v>0</v>
      </c>
      <c r="N335" s="230">
        <v>0</v>
      </c>
      <c r="O335" s="230">
        <v>0</v>
      </c>
      <c r="P335" s="230">
        <v>0</v>
      </c>
      <c r="Q335" s="230">
        <v>0</v>
      </c>
      <c r="R335" s="230">
        <v>0</v>
      </c>
      <c r="S335" s="230">
        <v>0</v>
      </c>
      <c r="T335" s="230">
        <v>0</v>
      </c>
      <c r="U335" s="230">
        <v>0</v>
      </c>
      <c r="V335" s="230">
        <v>0</v>
      </c>
      <c r="W335" s="230">
        <v>0</v>
      </c>
      <c r="X335" s="230">
        <v>0</v>
      </c>
      <c r="Y335" s="230">
        <v>0</v>
      </c>
      <c r="Z335" s="230">
        <v>0</v>
      </c>
      <c r="AA335" s="230">
        <v>0</v>
      </c>
      <c r="AB335" s="230">
        <v>0</v>
      </c>
      <c r="AC335" s="230">
        <v>0</v>
      </c>
      <c r="AD335" s="230">
        <v>0</v>
      </c>
      <c r="AE335" s="230">
        <v>0</v>
      </c>
      <c r="AF335" s="230">
        <v>0</v>
      </c>
      <c r="AG335" s="230">
        <v>0</v>
      </c>
      <c r="AH335" s="230">
        <v>0</v>
      </c>
      <c r="AI335" s="230">
        <v>0</v>
      </c>
      <c r="AJ335" s="230">
        <v>0</v>
      </c>
      <c r="AK335" s="230">
        <v>0</v>
      </c>
      <c r="AL335" s="230">
        <v>0</v>
      </c>
      <c r="AM335" s="230">
        <v>0</v>
      </c>
      <c r="AN335" s="230">
        <v>0</v>
      </c>
      <c r="AO335" s="230">
        <v>0</v>
      </c>
      <c r="AP335" s="230">
        <v>0</v>
      </c>
    </row>
    <row r="336" spans="7:42" ht="14.25" customHeight="1" x14ac:dyDescent="0.3">
      <c r="G336" s="140"/>
      <c r="H336" s="386"/>
      <c r="J336" s="354"/>
      <c r="K336" s="137" t="s">
        <v>953</v>
      </c>
      <c r="L336" s="187" t="s">
        <v>871</v>
      </c>
      <c r="M336" s="228">
        <v>0</v>
      </c>
      <c r="N336" s="228">
        <v>0</v>
      </c>
      <c r="O336" s="228">
        <v>0</v>
      </c>
      <c r="P336" s="228">
        <v>0</v>
      </c>
      <c r="Q336" s="228">
        <v>0</v>
      </c>
      <c r="R336" s="228">
        <v>0</v>
      </c>
      <c r="S336" s="228">
        <v>0</v>
      </c>
      <c r="T336" s="228">
        <v>0</v>
      </c>
      <c r="U336" s="228">
        <v>0</v>
      </c>
      <c r="V336" s="228">
        <v>0</v>
      </c>
      <c r="W336" s="228">
        <v>0</v>
      </c>
      <c r="X336" s="228">
        <v>0</v>
      </c>
      <c r="Y336" s="228">
        <v>0</v>
      </c>
      <c r="Z336" s="228">
        <v>0</v>
      </c>
      <c r="AA336" s="228">
        <v>0</v>
      </c>
      <c r="AB336" s="228">
        <v>0</v>
      </c>
      <c r="AC336" s="228">
        <v>0</v>
      </c>
      <c r="AD336" s="228">
        <v>0</v>
      </c>
      <c r="AE336" s="228">
        <v>0</v>
      </c>
      <c r="AF336" s="228">
        <v>0</v>
      </c>
      <c r="AG336" s="228">
        <v>0</v>
      </c>
      <c r="AH336" s="228">
        <v>0</v>
      </c>
      <c r="AI336" s="228">
        <v>0</v>
      </c>
      <c r="AJ336" s="228">
        <v>0</v>
      </c>
      <c r="AK336" s="228">
        <v>0</v>
      </c>
      <c r="AL336" s="228">
        <v>0</v>
      </c>
      <c r="AM336" s="228">
        <v>0</v>
      </c>
      <c r="AN336" s="228">
        <v>0</v>
      </c>
      <c r="AO336" s="228">
        <v>0</v>
      </c>
      <c r="AP336" s="228">
        <v>0</v>
      </c>
    </row>
    <row r="337" spans="7:42" ht="14.25" customHeight="1" thickBot="1" x14ac:dyDescent="0.35">
      <c r="G337" s="140"/>
      <c r="H337" s="386"/>
      <c r="J337" s="354"/>
      <c r="K337" s="198" t="s">
        <v>953</v>
      </c>
      <c r="L337" s="198" t="s">
        <v>872</v>
      </c>
      <c r="M337" s="231">
        <v>0</v>
      </c>
      <c r="N337" s="231">
        <v>0</v>
      </c>
      <c r="O337" s="231">
        <v>0</v>
      </c>
      <c r="P337" s="231">
        <v>0</v>
      </c>
      <c r="Q337" s="231">
        <v>0</v>
      </c>
      <c r="R337" s="231">
        <v>0</v>
      </c>
      <c r="S337" s="231">
        <v>0</v>
      </c>
      <c r="T337" s="231">
        <v>0</v>
      </c>
      <c r="U337" s="231">
        <v>0</v>
      </c>
      <c r="V337" s="231">
        <v>0</v>
      </c>
      <c r="W337" s="231">
        <v>0</v>
      </c>
      <c r="X337" s="231">
        <v>0</v>
      </c>
      <c r="Y337" s="231">
        <v>0</v>
      </c>
      <c r="Z337" s="231">
        <v>0</v>
      </c>
      <c r="AA337" s="231">
        <v>0</v>
      </c>
      <c r="AB337" s="231">
        <v>0</v>
      </c>
      <c r="AC337" s="231">
        <v>0</v>
      </c>
      <c r="AD337" s="231">
        <v>0</v>
      </c>
      <c r="AE337" s="231">
        <v>0</v>
      </c>
      <c r="AF337" s="231">
        <v>0</v>
      </c>
      <c r="AG337" s="231">
        <v>0</v>
      </c>
      <c r="AH337" s="231">
        <v>0</v>
      </c>
      <c r="AI337" s="231">
        <v>0</v>
      </c>
      <c r="AJ337" s="231">
        <v>0</v>
      </c>
      <c r="AK337" s="231">
        <v>0</v>
      </c>
      <c r="AL337" s="231">
        <v>0</v>
      </c>
      <c r="AM337" s="231">
        <v>0</v>
      </c>
      <c r="AN337" s="231">
        <v>0</v>
      </c>
      <c r="AO337" s="231">
        <v>0</v>
      </c>
      <c r="AP337" s="231">
        <v>0</v>
      </c>
    </row>
    <row r="338" spans="7:42" ht="14.25" customHeight="1" thickTop="1" x14ac:dyDescent="0.3">
      <c r="G338" s="140"/>
      <c r="H338" s="386"/>
      <c r="J338" s="354"/>
      <c r="K338" s="196" t="s">
        <v>954</v>
      </c>
      <c r="L338" s="196" t="s">
        <v>870</v>
      </c>
      <c r="M338" s="230">
        <v>0</v>
      </c>
      <c r="N338" s="230">
        <v>0</v>
      </c>
      <c r="O338" s="230">
        <v>0</v>
      </c>
      <c r="P338" s="230">
        <v>0</v>
      </c>
      <c r="Q338" s="230">
        <v>0</v>
      </c>
      <c r="R338" s="230">
        <v>0</v>
      </c>
      <c r="S338" s="230">
        <v>0</v>
      </c>
      <c r="T338" s="230">
        <v>0</v>
      </c>
      <c r="U338" s="230">
        <v>0</v>
      </c>
      <c r="V338" s="230">
        <v>0</v>
      </c>
      <c r="W338" s="230">
        <v>0</v>
      </c>
      <c r="X338" s="230">
        <v>0</v>
      </c>
      <c r="Y338" s="230">
        <v>0</v>
      </c>
      <c r="Z338" s="230">
        <v>0</v>
      </c>
      <c r="AA338" s="230">
        <v>0</v>
      </c>
      <c r="AB338" s="230">
        <v>0</v>
      </c>
      <c r="AC338" s="230">
        <v>0</v>
      </c>
      <c r="AD338" s="230">
        <v>0</v>
      </c>
      <c r="AE338" s="230">
        <v>0</v>
      </c>
      <c r="AF338" s="230">
        <v>0</v>
      </c>
      <c r="AG338" s="230">
        <v>0</v>
      </c>
      <c r="AH338" s="230">
        <v>0</v>
      </c>
      <c r="AI338" s="230">
        <v>0</v>
      </c>
      <c r="AJ338" s="230">
        <v>0</v>
      </c>
      <c r="AK338" s="230">
        <v>0</v>
      </c>
      <c r="AL338" s="230">
        <v>0</v>
      </c>
      <c r="AM338" s="230">
        <v>0</v>
      </c>
      <c r="AN338" s="230">
        <v>0</v>
      </c>
      <c r="AO338" s="230">
        <v>0</v>
      </c>
      <c r="AP338" s="230">
        <v>0</v>
      </c>
    </row>
    <row r="339" spans="7:42" ht="14.25" customHeight="1" x14ac:dyDescent="0.3">
      <c r="G339" s="140"/>
      <c r="H339" s="386"/>
      <c r="J339" s="354"/>
      <c r="K339" s="137" t="s">
        <v>954</v>
      </c>
      <c r="L339" s="187" t="s">
        <v>871</v>
      </c>
      <c r="M339" s="228">
        <v>0</v>
      </c>
      <c r="N339" s="228">
        <v>0</v>
      </c>
      <c r="O339" s="228">
        <v>0</v>
      </c>
      <c r="P339" s="228">
        <v>0</v>
      </c>
      <c r="Q339" s="228">
        <v>0</v>
      </c>
      <c r="R339" s="228">
        <v>0</v>
      </c>
      <c r="S339" s="228">
        <v>0</v>
      </c>
      <c r="T339" s="228">
        <v>0</v>
      </c>
      <c r="U339" s="228">
        <v>0</v>
      </c>
      <c r="V339" s="228">
        <v>0</v>
      </c>
      <c r="W339" s="228">
        <v>0</v>
      </c>
      <c r="X339" s="228">
        <v>0</v>
      </c>
      <c r="Y339" s="228">
        <v>0</v>
      </c>
      <c r="Z339" s="228">
        <v>0</v>
      </c>
      <c r="AA339" s="228">
        <v>0</v>
      </c>
      <c r="AB339" s="228">
        <v>0</v>
      </c>
      <c r="AC339" s="228">
        <v>0</v>
      </c>
      <c r="AD339" s="228">
        <v>0</v>
      </c>
      <c r="AE339" s="228">
        <v>0</v>
      </c>
      <c r="AF339" s="228">
        <v>0</v>
      </c>
      <c r="AG339" s="228">
        <v>0</v>
      </c>
      <c r="AH339" s="228">
        <v>0</v>
      </c>
      <c r="AI339" s="228">
        <v>0</v>
      </c>
      <c r="AJ339" s="228">
        <v>0</v>
      </c>
      <c r="AK339" s="228">
        <v>0</v>
      </c>
      <c r="AL339" s="228">
        <v>0</v>
      </c>
      <c r="AM339" s="228">
        <v>0</v>
      </c>
      <c r="AN339" s="228">
        <v>0</v>
      </c>
      <c r="AO339" s="228">
        <v>0</v>
      </c>
      <c r="AP339" s="228">
        <v>0</v>
      </c>
    </row>
    <row r="340" spans="7:42" ht="14.25" customHeight="1" thickBot="1" x14ac:dyDescent="0.35">
      <c r="G340" s="140"/>
      <c r="H340" s="386"/>
      <c r="J340" s="354"/>
      <c r="K340" s="198" t="s">
        <v>954</v>
      </c>
      <c r="L340" s="198" t="s">
        <v>872</v>
      </c>
      <c r="M340" s="231">
        <v>0</v>
      </c>
      <c r="N340" s="231">
        <v>0</v>
      </c>
      <c r="O340" s="231">
        <v>0</v>
      </c>
      <c r="P340" s="231">
        <v>0</v>
      </c>
      <c r="Q340" s="231">
        <v>0</v>
      </c>
      <c r="R340" s="231">
        <v>0</v>
      </c>
      <c r="S340" s="231">
        <v>0</v>
      </c>
      <c r="T340" s="231">
        <v>0</v>
      </c>
      <c r="U340" s="231">
        <v>0</v>
      </c>
      <c r="V340" s="231">
        <v>0</v>
      </c>
      <c r="W340" s="231">
        <v>0</v>
      </c>
      <c r="X340" s="231">
        <v>0</v>
      </c>
      <c r="Y340" s="231">
        <v>0</v>
      </c>
      <c r="Z340" s="231">
        <v>0</v>
      </c>
      <c r="AA340" s="231">
        <v>0</v>
      </c>
      <c r="AB340" s="231">
        <v>0</v>
      </c>
      <c r="AC340" s="231">
        <v>0</v>
      </c>
      <c r="AD340" s="231">
        <v>0</v>
      </c>
      <c r="AE340" s="231">
        <v>0</v>
      </c>
      <c r="AF340" s="231">
        <v>0</v>
      </c>
      <c r="AG340" s="231">
        <v>0</v>
      </c>
      <c r="AH340" s="231">
        <v>0</v>
      </c>
      <c r="AI340" s="231">
        <v>0</v>
      </c>
      <c r="AJ340" s="231">
        <v>0</v>
      </c>
      <c r="AK340" s="231">
        <v>0</v>
      </c>
      <c r="AL340" s="231">
        <v>0</v>
      </c>
      <c r="AM340" s="231">
        <v>0</v>
      </c>
      <c r="AN340" s="231">
        <v>0</v>
      </c>
      <c r="AO340" s="231">
        <v>0</v>
      </c>
      <c r="AP340" s="231">
        <v>0</v>
      </c>
    </row>
    <row r="341" spans="7:42" ht="14.25" customHeight="1" thickTop="1" x14ac:dyDescent="0.3">
      <c r="G341" s="140"/>
      <c r="H341" s="386"/>
      <c r="J341" s="354"/>
      <c r="K341" s="196" t="s">
        <v>955</v>
      </c>
      <c r="L341" s="196" t="s">
        <v>870</v>
      </c>
      <c r="M341" s="230">
        <v>0</v>
      </c>
      <c r="N341" s="230">
        <v>0</v>
      </c>
      <c r="O341" s="230">
        <v>0</v>
      </c>
      <c r="P341" s="230">
        <v>0</v>
      </c>
      <c r="Q341" s="230">
        <v>0</v>
      </c>
      <c r="R341" s="230">
        <v>0</v>
      </c>
      <c r="S341" s="230">
        <v>0</v>
      </c>
      <c r="T341" s="230">
        <v>0</v>
      </c>
      <c r="U341" s="230">
        <v>0</v>
      </c>
      <c r="V341" s="230">
        <v>0</v>
      </c>
      <c r="W341" s="230">
        <v>0</v>
      </c>
      <c r="X341" s="230">
        <v>0</v>
      </c>
      <c r="Y341" s="230">
        <v>0</v>
      </c>
      <c r="Z341" s="230">
        <v>0</v>
      </c>
      <c r="AA341" s="230">
        <v>0</v>
      </c>
      <c r="AB341" s="230">
        <v>0</v>
      </c>
      <c r="AC341" s="230">
        <v>0</v>
      </c>
      <c r="AD341" s="230">
        <v>0</v>
      </c>
      <c r="AE341" s="230">
        <v>0</v>
      </c>
      <c r="AF341" s="230">
        <v>0</v>
      </c>
      <c r="AG341" s="230">
        <v>0</v>
      </c>
      <c r="AH341" s="230">
        <v>0</v>
      </c>
      <c r="AI341" s="230">
        <v>0</v>
      </c>
      <c r="AJ341" s="230">
        <v>0</v>
      </c>
      <c r="AK341" s="230">
        <v>0</v>
      </c>
      <c r="AL341" s="230">
        <v>0</v>
      </c>
      <c r="AM341" s="230">
        <v>0</v>
      </c>
      <c r="AN341" s="230">
        <v>0</v>
      </c>
      <c r="AO341" s="230">
        <v>0</v>
      </c>
      <c r="AP341" s="230">
        <v>0</v>
      </c>
    </row>
    <row r="342" spans="7:42" ht="14.25" customHeight="1" x14ac:dyDescent="0.3">
      <c r="G342" s="140"/>
      <c r="H342" s="386"/>
      <c r="J342" s="354"/>
      <c r="K342" s="137" t="s">
        <v>955</v>
      </c>
      <c r="L342" s="187" t="s">
        <v>871</v>
      </c>
      <c r="M342" s="228">
        <v>0</v>
      </c>
      <c r="N342" s="228">
        <v>0</v>
      </c>
      <c r="O342" s="228">
        <v>0</v>
      </c>
      <c r="P342" s="228">
        <v>0</v>
      </c>
      <c r="Q342" s="228">
        <v>0</v>
      </c>
      <c r="R342" s="228">
        <v>0</v>
      </c>
      <c r="S342" s="228">
        <v>0</v>
      </c>
      <c r="T342" s="228">
        <v>0</v>
      </c>
      <c r="U342" s="228">
        <v>0</v>
      </c>
      <c r="V342" s="228">
        <v>0</v>
      </c>
      <c r="W342" s="228">
        <v>0</v>
      </c>
      <c r="X342" s="228">
        <v>0</v>
      </c>
      <c r="Y342" s="228">
        <v>0</v>
      </c>
      <c r="Z342" s="228">
        <v>0</v>
      </c>
      <c r="AA342" s="228">
        <v>0</v>
      </c>
      <c r="AB342" s="228">
        <v>0</v>
      </c>
      <c r="AC342" s="228">
        <v>0</v>
      </c>
      <c r="AD342" s="228">
        <v>0</v>
      </c>
      <c r="AE342" s="228">
        <v>0</v>
      </c>
      <c r="AF342" s="228">
        <v>0</v>
      </c>
      <c r="AG342" s="228">
        <v>0</v>
      </c>
      <c r="AH342" s="228">
        <v>0</v>
      </c>
      <c r="AI342" s="228">
        <v>0</v>
      </c>
      <c r="AJ342" s="228">
        <v>0</v>
      </c>
      <c r="AK342" s="228">
        <v>0</v>
      </c>
      <c r="AL342" s="228">
        <v>0</v>
      </c>
      <c r="AM342" s="228">
        <v>0</v>
      </c>
      <c r="AN342" s="228">
        <v>0</v>
      </c>
      <c r="AO342" s="228">
        <v>0</v>
      </c>
      <c r="AP342" s="228">
        <v>0</v>
      </c>
    </row>
    <row r="343" spans="7:42" ht="14.25" customHeight="1" x14ac:dyDescent="0.3">
      <c r="G343" s="140"/>
      <c r="H343" s="386"/>
      <c r="J343" s="387"/>
      <c r="K343" s="198" t="s">
        <v>955</v>
      </c>
      <c r="L343" s="198" t="s">
        <v>872</v>
      </c>
      <c r="M343" s="231">
        <v>0</v>
      </c>
      <c r="N343" s="231">
        <v>0</v>
      </c>
      <c r="O343" s="231">
        <v>0</v>
      </c>
      <c r="P343" s="231">
        <v>0</v>
      </c>
      <c r="Q343" s="231">
        <v>0</v>
      </c>
      <c r="R343" s="231">
        <v>0</v>
      </c>
      <c r="S343" s="231">
        <v>0</v>
      </c>
      <c r="T343" s="231">
        <v>0</v>
      </c>
      <c r="U343" s="231">
        <v>0</v>
      </c>
      <c r="V343" s="231">
        <v>0</v>
      </c>
      <c r="W343" s="231">
        <v>0</v>
      </c>
      <c r="X343" s="231">
        <v>0</v>
      </c>
      <c r="Y343" s="231">
        <v>0</v>
      </c>
      <c r="Z343" s="231">
        <v>0</v>
      </c>
      <c r="AA343" s="231">
        <v>0</v>
      </c>
      <c r="AB343" s="231">
        <v>0</v>
      </c>
      <c r="AC343" s="231">
        <v>0</v>
      </c>
      <c r="AD343" s="231">
        <v>0</v>
      </c>
      <c r="AE343" s="231">
        <v>0</v>
      </c>
      <c r="AF343" s="231">
        <v>0</v>
      </c>
      <c r="AG343" s="231">
        <v>0</v>
      </c>
      <c r="AH343" s="231">
        <v>0</v>
      </c>
      <c r="AI343" s="231">
        <v>0</v>
      </c>
      <c r="AJ343" s="231">
        <v>0</v>
      </c>
      <c r="AK343" s="231">
        <v>0</v>
      </c>
      <c r="AL343" s="231">
        <v>0</v>
      </c>
      <c r="AM343" s="231">
        <v>0</v>
      </c>
      <c r="AN343" s="231">
        <v>0</v>
      </c>
      <c r="AO343" s="231">
        <v>0</v>
      </c>
      <c r="AP343" s="231">
        <v>0</v>
      </c>
    </row>
    <row r="344" spans="7:42" ht="14.25" customHeight="1" thickBot="1" x14ac:dyDescent="0.3">
      <c r="G344" s="140"/>
      <c r="H344" s="232"/>
      <c r="I344" s="232"/>
      <c r="J344" s="232"/>
      <c r="K344" s="232"/>
      <c r="L344" s="232"/>
      <c r="M344" s="232"/>
      <c r="N344" s="232"/>
      <c r="O344" s="232"/>
      <c r="P344" s="232"/>
      <c r="Q344" s="232"/>
      <c r="R344" s="232"/>
      <c r="S344" s="232"/>
      <c r="T344" s="232"/>
      <c r="U344" s="232"/>
      <c r="V344" s="232"/>
      <c r="W344" s="232"/>
      <c r="X344" s="232"/>
      <c r="Y344" s="232"/>
      <c r="Z344" s="232"/>
      <c r="AA344" s="232"/>
      <c r="AB344" s="232"/>
      <c r="AC344" s="232"/>
      <c r="AD344" s="232"/>
      <c r="AE344" s="232"/>
      <c r="AF344" s="232"/>
      <c r="AG344" s="232"/>
      <c r="AH344" s="232"/>
      <c r="AI344" s="232"/>
      <c r="AJ344" s="232"/>
      <c r="AK344" s="232"/>
      <c r="AL344" s="232"/>
      <c r="AM344" s="232"/>
      <c r="AN344" s="232"/>
      <c r="AO344" s="232"/>
      <c r="AP344" s="232"/>
    </row>
    <row r="345" spans="7:42" ht="14.25" customHeight="1" x14ac:dyDescent="0.25">
      <c r="G345" s="140"/>
      <c r="H345" s="233"/>
      <c r="I345" s="233"/>
      <c r="J345" s="233"/>
      <c r="K345" s="233"/>
      <c r="L345" s="233"/>
      <c r="M345" s="233"/>
      <c r="N345" s="233"/>
      <c r="O345" s="233"/>
      <c r="P345" s="233"/>
      <c r="Q345" s="233"/>
      <c r="R345" s="233"/>
      <c r="S345" s="233"/>
      <c r="T345" s="233"/>
      <c r="U345" s="233"/>
      <c r="V345" s="233"/>
      <c r="W345" s="233"/>
      <c r="X345" s="233"/>
      <c r="Y345" s="233"/>
      <c r="Z345" s="233"/>
      <c r="AA345" s="233"/>
      <c r="AB345" s="233"/>
      <c r="AC345" s="233"/>
      <c r="AD345" s="233"/>
      <c r="AE345" s="233"/>
      <c r="AF345" s="233"/>
      <c r="AG345" s="233"/>
      <c r="AH345" s="233"/>
      <c r="AI345" s="233"/>
      <c r="AJ345" s="233"/>
      <c r="AK345" s="233"/>
      <c r="AL345" s="233"/>
      <c r="AM345" s="233"/>
      <c r="AN345" s="233"/>
      <c r="AO345" s="233"/>
      <c r="AP345" s="233"/>
    </row>
    <row r="346" spans="7:42" ht="14.25" customHeight="1" x14ac:dyDescent="0.25">
      <c r="G346" s="140"/>
      <c r="M346" s="124">
        <v>2021</v>
      </c>
      <c r="N346" s="124">
        <v>2022</v>
      </c>
      <c r="O346" s="124">
        <v>2023</v>
      </c>
      <c r="P346" s="124">
        <v>2024</v>
      </c>
      <c r="Q346" s="124">
        <v>2025</v>
      </c>
      <c r="R346" s="124">
        <v>2026</v>
      </c>
      <c r="S346" s="124">
        <v>2027</v>
      </c>
      <c r="T346" s="124">
        <v>2028</v>
      </c>
      <c r="U346" s="124">
        <v>2029</v>
      </c>
      <c r="V346" s="124">
        <v>2030</v>
      </c>
      <c r="W346" s="124">
        <v>2031</v>
      </c>
      <c r="X346" s="124">
        <v>2032</v>
      </c>
      <c r="Y346" s="124">
        <v>2033</v>
      </c>
      <c r="Z346" s="124">
        <v>2034</v>
      </c>
      <c r="AA346" s="124">
        <v>2035</v>
      </c>
      <c r="AB346" s="124">
        <v>2036</v>
      </c>
      <c r="AC346" s="124">
        <v>2037</v>
      </c>
      <c r="AD346" s="124">
        <v>2038</v>
      </c>
      <c r="AE346" s="124">
        <v>2039</v>
      </c>
      <c r="AF346" s="124">
        <v>2040</v>
      </c>
      <c r="AG346" s="124">
        <v>2041</v>
      </c>
      <c r="AH346" s="124">
        <v>2042</v>
      </c>
      <c r="AI346" s="124">
        <v>2043</v>
      </c>
      <c r="AJ346" s="124">
        <v>2044</v>
      </c>
      <c r="AK346" s="124">
        <v>2045</v>
      </c>
      <c r="AL346" s="124">
        <v>2046</v>
      </c>
      <c r="AM346" s="124">
        <v>2047</v>
      </c>
      <c r="AN346" s="124">
        <v>2048</v>
      </c>
      <c r="AO346" s="124">
        <v>2049</v>
      </c>
      <c r="AP346" s="124">
        <v>2050</v>
      </c>
    </row>
    <row r="347" spans="7:42" ht="14.25" customHeight="1" x14ac:dyDescent="0.3">
      <c r="G347" s="140"/>
      <c r="H347" s="388" t="s">
        <v>895</v>
      </c>
      <c r="J347" s="390" t="s">
        <v>896</v>
      </c>
      <c r="K347" s="196" t="s">
        <v>945</v>
      </c>
      <c r="L347" s="196" t="s">
        <v>870</v>
      </c>
      <c r="M347" s="214">
        <v>29.91568484364419</v>
      </c>
      <c r="N347" s="214">
        <v>31.149639699109585</v>
      </c>
      <c r="O347" s="214">
        <v>21.359620845314236</v>
      </c>
      <c r="P347" s="214">
        <v>19.522664825530143</v>
      </c>
      <c r="Q347" s="214">
        <v>17.633475128490719</v>
      </c>
      <c r="R347" s="214">
        <v>15.760853203443212</v>
      </c>
      <c r="S347" s="214">
        <v>13.904079737763546</v>
      </c>
      <c r="T347" s="214">
        <v>12.062410000773617</v>
      </c>
      <c r="U347" s="214">
        <v>10.235066871353489</v>
      </c>
      <c r="V347" s="214">
        <v>8.4212327899212482</v>
      </c>
      <c r="W347" s="214">
        <v>6.6200403563350818</v>
      </c>
      <c r="X347" s="214">
        <v>4.830561223838572</v>
      </c>
      <c r="Y347" s="214">
        <v>3.0517928444404667</v>
      </c>
      <c r="Z347" s="214">
        <v>1.2826424946844206</v>
      </c>
      <c r="AA347" s="214">
        <v>-0.4780921592538796</v>
      </c>
      <c r="AB347" s="214">
        <v>-0.74738364413684977</v>
      </c>
      <c r="AC347" s="214">
        <v>-1.015458869036582</v>
      </c>
      <c r="AD347" s="214">
        <v>-1.2823412129599561</v>
      </c>
      <c r="AE347" s="214">
        <v>-1.5480543626378847</v>
      </c>
      <c r="AF347" s="214">
        <v>-1.8126223440993563</v>
      </c>
      <c r="AG347" s="214">
        <v>-2.0760695562958418</v>
      </c>
      <c r="AH347" s="214">
        <v>-2.3384208069520973</v>
      </c>
      <c r="AI347" s="214">
        <v>-2.5997013508531772</v>
      </c>
      <c r="AJ347" s="214">
        <v>2.1902233492898908</v>
      </c>
      <c r="AK347" s="214">
        <v>6.874077650642306</v>
      </c>
      <c r="AL347" s="214">
        <v>16.067674936042085</v>
      </c>
      <c r="AM347" s="214">
        <v>15.828102215563513</v>
      </c>
      <c r="AN347" s="214">
        <v>15.58987596225945</v>
      </c>
      <c r="AO347" s="214">
        <v>15.352984539038884</v>
      </c>
      <c r="AP347" s="214">
        <v>15.117416448310411</v>
      </c>
    </row>
    <row r="348" spans="7:42" ht="14.25" customHeight="1" x14ac:dyDescent="0.3">
      <c r="G348" s="140"/>
      <c r="H348" s="388"/>
      <c r="J348" s="390"/>
      <c r="K348" s="137" t="s">
        <v>945</v>
      </c>
      <c r="L348" s="187" t="s">
        <v>871</v>
      </c>
      <c r="M348" s="215">
        <v>29.91568484364419</v>
      </c>
      <c r="N348" s="215">
        <v>31.194872757697265</v>
      </c>
      <c r="O348" s="215">
        <v>21.950175627295788</v>
      </c>
      <c r="P348" s="215">
        <v>20.634015869000223</v>
      </c>
      <c r="Q348" s="215">
        <v>19.256205350678673</v>
      </c>
      <c r="R348" s="215">
        <v>17.887292566960369</v>
      </c>
      <c r="S348" s="215">
        <v>16.526961662659843</v>
      </c>
      <c r="T348" s="215">
        <v>15.174880145036475</v>
      </c>
      <c r="U348" s="215">
        <v>13.830695675362598</v>
      </c>
      <c r="V348" s="215">
        <v>12.494032288839957</v>
      </c>
      <c r="W348" s="215">
        <v>11.164485909883904</v>
      </c>
      <c r="X348" s="215">
        <v>9.8416189942655876</v>
      </c>
      <c r="Y348" s="215">
        <v>8.5249540829579651</v>
      </c>
      <c r="Z348" s="215">
        <v>7.213965990728525</v>
      </c>
      <c r="AA348" s="215">
        <v>5.9080722699054391</v>
      </c>
      <c r="AB348" s="215">
        <v>5.5023946115710913</v>
      </c>
      <c r="AC348" s="215">
        <v>5.0971844123677528</v>
      </c>
      <c r="AD348" s="215">
        <v>4.6924188029097706</v>
      </c>
      <c r="AE348" s="215">
        <v>4.2880739946610582</v>
      </c>
      <c r="AF348" s="215">
        <v>3.8841252213365465</v>
      </c>
      <c r="AG348" s="215">
        <v>3.4805466758753774</v>
      </c>
      <c r="AH348" s="215">
        <v>3.0773114426039996</v>
      </c>
      <c r="AI348" s="215">
        <v>2.6743914241394933</v>
      </c>
      <c r="AJ348" s="215">
        <v>7.1915153851544034</v>
      </c>
      <c r="AK348" s="215">
        <v>11.60844930000799</v>
      </c>
      <c r="AL348" s="215">
        <v>20.402096514353239</v>
      </c>
      <c r="AM348" s="215">
        <v>20.027982250968265</v>
      </c>
      <c r="AN348" s="215">
        <v>19.654818492904052</v>
      </c>
      <c r="AO348" s="215">
        <v>19.282601636746261</v>
      </c>
      <c r="AP348" s="215">
        <v>18.911328097851538</v>
      </c>
    </row>
    <row r="349" spans="7:42" ht="14.25" customHeight="1" thickBot="1" x14ac:dyDescent="0.35">
      <c r="G349" s="140"/>
      <c r="H349" s="388"/>
      <c r="J349" s="390"/>
      <c r="K349" s="198" t="s">
        <v>945</v>
      </c>
      <c r="L349" s="198" t="s">
        <v>872</v>
      </c>
      <c r="M349" s="216">
        <v>29.91568484364419</v>
      </c>
      <c r="N349" s="216">
        <v>31.316314648021439</v>
      </c>
      <c r="O349" s="216">
        <v>22.928173772287945</v>
      </c>
      <c r="P349" s="216">
        <v>22.414273976325745</v>
      </c>
      <c r="Q349" s="216">
        <v>21.828423240433924</v>
      </c>
      <c r="R349" s="216">
        <v>21.243790624503426</v>
      </c>
      <c r="S349" s="216">
        <v>20.66046243407154</v>
      </c>
      <c r="T349" s="216">
        <v>20.078536719063131</v>
      </c>
      <c r="U349" s="216">
        <v>19.498125145480678</v>
      </c>
      <c r="V349" s="216">
        <v>18.919355243949465</v>
      </c>
      <c r="W349" s="216">
        <v>18.342373125883778</v>
      </c>
      <c r="X349" s="216">
        <v>17.76734678381921</v>
      </c>
      <c r="Y349" s="216">
        <v>17.194470126790666</v>
      </c>
      <c r="Z349" s="216">
        <v>16.623967947724271</v>
      </c>
      <c r="AA349" s="216">
        <v>16.056102082290963</v>
      </c>
      <c r="AB349" s="216">
        <v>15.384143189801499</v>
      </c>
      <c r="AC349" s="216">
        <v>14.716235622873061</v>
      </c>
      <c r="AD349" s="216">
        <v>14.052306557435863</v>
      </c>
      <c r="AE349" s="216">
        <v>13.392282775270115</v>
      </c>
      <c r="AF349" s="216">
        <v>12.736090581374427</v>
      </c>
      <c r="AG349" s="216">
        <v>12.0836557162948</v>
      </c>
      <c r="AH349" s="216">
        <v>11.434903262952812</v>
      </c>
      <c r="AI349" s="216">
        <v>10.789757547417768</v>
      </c>
      <c r="AJ349" s="216">
        <v>14.862412026913645</v>
      </c>
      <c r="AK349" s="216">
        <v>18.847986803756108</v>
      </c>
      <c r="AL349" s="216">
        <v>27.003353676621987</v>
      </c>
      <c r="AM349" s="216">
        <v>26.413591518967266</v>
      </c>
      <c r="AN349" s="216">
        <v>25.827922324395033</v>
      </c>
      <c r="AO349" s="216">
        <v>25.246303651962268</v>
      </c>
      <c r="AP349" s="216">
        <v>24.668693646500234</v>
      </c>
    </row>
    <row r="350" spans="7:42" ht="14.25" customHeight="1" thickTop="1" x14ac:dyDescent="0.3">
      <c r="G350" s="140"/>
      <c r="H350" s="388"/>
      <c r="J350" s="390"/>
      <c r="K350" s="196" t="s">
        <v>947</v>
      </c>
      <c r="L350" s="196" t="s">
        <v>870</v>
      </c>
      <c r="M350" s="214">
        <v>30.922858212251551</v>
      </c>
      <c r="N350" s="214">
        <v>32.201297409627195</v>
      </c>
      <c r="O350" s="214">
        <v>22.783855556922251</v>
      </c>
      <c r="P350" s="214">
        <v>20.889899576338713</v>
      </c>
      <c r="Q350" s="214">
        <v>18.940781147352052</v>
      </c>
      <c r="R350" s="214">
        <v>17.008457841026448</v>
      </c>
      <c r="S350" s="214">
        <v>15.092199489999992</v>
      </c>
      <c r="T350" s="214">
        <v>13.191249580719507</v>
      </c>
      <c r="U350" s="214">
        <v>11.304818102704793</v>
      </c>
      <c r="V350" s="214">
        <v>9.432073292702885</v>
      </c>
      <c r="W350" s="214">
        <v>7.572131987645669</v>
      </c>
      <c r="X350" s="214">
        <v>5.7240482269023687</v>
      </c>
      <c r="Y350" s="214">
        <v>3.8867996469440023</v>
      </c>
      <c r="Z350" s="214">
        <v>2.059271081560567</v>
      </c>
      <c r="AA350" s="214">
        <v>0.24023460597614843</v>
      </c>
      <c r="AB350" s="214">
        <v>-3.976258582573422E-2</v>
      </c>
      <c r="AC350" s="214">
        <v>-0.3184371320617565</v>
      </c>
      <c r="AD350" s="214">
        <v>-0.59581370617876672</v>
      </c>
      <c r="AE350" s="214">
        <v>-0.87191726870876352</v>
      </c>
      <c r="AF350" s="214">
        <v>-1.1467730991694971</v>
      </c>
      <c r="AG350" s="214">
        <v>-1.4204068300045378</v>
      </c>
      <c r="AH350" s="214">
        <v>-1.6928444827382201</v>
      </c>
      <c r="AI350" s="214">
        <v>-1.9641125065558853</v>
      </c>
      <c r="AJ350" s="214">
        <v>2.801022127379845</v>
      </c>
      <c r="AK350" s="214">
        <v>7.4605073278537226</v>
      </c>
      <c r="AL350" s="214">
        <v>16.613766028485589</v>
      </c>
      <c r="AM350" s="214">
        <v>16.364774652738813</v>
      </c>
      <c r="AN350" s="214">
        <v>16.117220904285578</v>
      </c>
      <c r="AO350" s="214">
        <v>15.87109205242162</v>
      </c>
      <c r="AP350" s="214">
        <v>15.626375522069338</v>
      </c>
    </row>
    <row r="351" spans="7:42" ht="14.25" customHeight="1" x14ac:dyDescent="0.3">
      <c r="G351" s="140"/>
      <c r="H351" s="388"/>
      <c r="J351" s="390"/>
      <c r="K351" s="137" t="s">
        <v>947</v>
      </c>
      <c r="L351" s="187" t="s">
        <v>871</v>
      </c>
      <c r="M351" s="215">
        <v>30.922858212251551</v>
      </c>
      <c r="N351" s="215">
        <v>32.247380441858624</v>
      </c>
      <c r="O351" s="215">
        <v>23.392569847466955</v>
      </c>
      <c r="P351" s="215">
        <v>22.036336006830197</v>
      </c>
      <c r="Q351" s="215">
        <v>20.615373634824753</v>
      </c>
      <c r="R351" s="215">
        <v>19.203436260853152</v>
      </c>
      <c r="S351" s="215">
        <v>17.800204994437749</v>
      </c>
      <c r="T351" s="215">
        <v>16.405343987953906</v>
      </c>
      <c r="U351" s="215">
        <v>15.018497175357695</v>
      </c>
      <c r="V351" s="215">
        <v>13.639284429478035</v>
      </c>
      <c r="W351" s="215">
        <v>12.267297002544904</v>
      </c>
      <c r="X351" s="215">
        <v>10.902092078453474</v>
      </c>
      <c r="Y351" s="215">
        <v>9.5431862177702769</v>
      </c>
      <c r="Z351" s="215">
        <v>8.1900474135507046</v>
      </c>
      <c r="AA351" s="215">
        <v>6.8420853918949724</v>
      </c>
      <c r="AB351" s="215">
        <v>6.4232736126205232</v>
      </c>
      <c r="AC351" s="215">
        <v>6.0049402041310671</v>
      </c>
      <c r="AD351" s="215">
        <v>5.5870619662261269</v>
      </c>
      <c r="AE351" s="215">
        <v>5.1696147635944847</v>
      </c>
      <c r="AF351" s="215">
        <v>4.7525734662006798</v>
      </c>
      <c r="AG351" s="215">
        <v>4.335911885163366</v>
      </c>
      <c r="AH351" s="215">
        <v>3.919602703736949</v>
      </c>
      <c r="AI351" s="215">
        <v>3.5036174029380618</v>
      </c>
      <c r="AJ351" s="215">
        <v>7.9879629141653403</v>
      </c>
      <c r="AK351" s="215">
        <v>12.372596102343373</v>
      </c>
      <c r="AL351" s="215">
        <v>21.1127866110896</v>
      </c>
      <c r="AM351" s="215">
        <v>20.725994274349954</v>
      </c>
      <c r="AN351" s="215">
        <v>20.340171496083432</v>
      </c>
      <c r="AO351" s="215">
        <v>19.955314650152911</v>
      </c>
      <c r="AP351" s="215">
        <v>19.571420129080192</v>
      </c>
    </row>
    <row r="352" spans="7:42" ht="14.25" customHeight="1" thickBot="1" x14ac:dyDescent="0.35">
      <c r="G352" s="140"/>
      <c r="H352" s="388"/>
      <c r="J352" s="390"/>
      <c r="K352" s="198" t="s">
        <v>947</v>
      </c>
      <c r="L352" s="198" t="s">
        <v>872</v>
      </c>
      <c r="M352" s="216">
        <v>30.922858212251551</v>
      </c>
      <c r="N352" s="216">
        <v>32.370643114217891</v>
      </c>
      <c r="O352" s="216">
        <v>24.397315336579847</v>
      </c>
      <c r="P352" s="216">
        <v>23.867572234920978</v>
      </c>
      <c r="Q352" s="216">
        <v>23.262681881333119</v>
      </c>
      <c r="R352" s="216">
        <v>22.659088321295343</v>
      </c>
      <c r="S352" s="216">
        <v>22.056883961797929</v>
      </c>
      <c r="T352" s="216">
        <v>21.456173721321782</v>
      </c>
      <c r="U352" s="216">
        <v>20.857077020152218</v>
      </c>
      <c r="V352" s="216">
        <v>20.259730170515528</v>
      </c>
      <c r="W352" s="216">
        <v>19.664289262645621</v>
      </c>
      <c r="X352" s="216">
        <v>19.070933670133375</v>
      </c>
      <c r="Y352" s="216">
        <v>18.47987033418298</v>
      </c>
      <c r="Z352" s="216">
        <v>17.891339035067109</v>
      </c>
      <c r="AA352" s="216">
        <v>17.305618925017448</v>
      </c>
      <c r="AB352" s="216">
        <v>16.613933617116793</v>
      </c>
      <c r="AC352" s="216">
        <v>15.926339799814702</v>
      </c>
      <c r="AD352" s="216">
        <v>15.242764538656559</v>
      </c>
      <c r="AE352" s="216">
        <v>14.563134463871048</v>
      </c>
      <c r="AF352" s="216">
        <v>13.887375686775059</v>
      </c>
      <c r="AG352" s="216">
        <v>13.2154137110048</v>
      </c>
      <c r="AH352" s="216">
        <v>12.54717333810289</v>
      </c>
      <c r="AI352" s="216">
        <v>11.882578566893024</v>
      </c>
      <c r="AJ352" s="216">
        <v>15.909365592543402</v>
      </c>
      <c r="AK352" s="216">
        <v>19.849836000005755</v>
      </c>
      <c r="AL352" s="216">
        <v>27.931944900378323</v>
      </c>
      <c r="AM352" s="216">
        <v>27.323562056080647</v>
      </c>
      <c r="AN352" s="216">
        <v>26.719328238154002</v>
      </c>
      <c r="AO352" s="216">
        <v>26.11920116796437</v>
      </c>
      <c r="AP352" s="216">
        <v>25.523139140412773</v>
      </c>
    </row>
    <row r="353" spans="7:42" ht="14.25" customHeight="1" thickTop="1" x14ac:dyDescent="0.3">
      <c r="G353" s="140"/>
      <c r="H353" s="388"/>
      <c r="J353" s="390"/>
      <c r="K353" s="196" t="s">
        <v>948</v>
      </c>
      <c r="L353" s="196" t="s">
        <v>870</v>
      </c>
      <c r="M353" s="214">
        <v>32.470459041738458</v>
      </c>
      <c r="N353" s="214">
        <v>33.797711382646035</v>
      </c>
      <c r="O353" s="214">
        <v>24.919812419298704</v>
      </c>
      <c r="P353" s="214">
        <v>22.915793471012677</v>
      </c>
      <c r="Q353" s="214">
        <v>20.854754793145926</v>
      </c>
      <c r="R353" s="214">
        <v>18.813314235613191</v>
      </c>
      <c r="S353" s="214">
        <v>16.790655390921088</v>
      </c>
      <c r="T353" s="214">
        <v>14.78593714156289</v>
      </c>
      <c r="U353" s="214">
        <v>12.798286223089242</v>
      </c>
      <c r="V353" s="214">
        <v>10.826788660511625</v>
      </c>
      <c r="W353" s="214">
        <v>8.8704797838199205</v>
      </c>
      <c r="X353" s="214">
        <v>6.9283324531200172</v>
      </c>
      <c r="Y353" s="214">
        <v>4.9992430240177583</v>
      </c>
      <c r="Z353" s="214">
        <v>3.0820144505097531</v>
      </c>
      <c r="AA353" s="214">
        <v>1.1753357432423748</v>
      </c>
      <c r="AB353" s="214">
        <v>0.89250416354850159</v>
      </c>
      <c r="AC353" s="214">
        <v>0.61079771666231153</v>
      </c>
      <c r="AD353" s="214">
        <v>0.3301951079089136</v>
      </c>
      <c r="AE353" s="214">
        <v>5.067470207994873E-2</v>
      </c>
      <c r="AF353" s="214">
        <v>-0.22778550733222858</v>
      </c>
      <c r="AG353" s="214">
        <v>-0.50520793095393657</v>
      </c>
      <c r="AH353" s="214">
        <v>-0.78161541857650718</v>
      </c>
      <c r="AI353" s="214">
        <v>-1.0570312966395825</v>
      </c>
      <c r="AJ353" s="214">
        <v>3.6822823441916626</v>
      </c>
      <c r="AK353" s="214">
        <v>8.3157815353607702</v>
      </c>
      <c r="AL353" s="214">
        <v>17.418748478833134</v>
      </c>
      <c r="AM353" s="214">
        <v>17.164262822329565</v>
      </c>
      <c r="AN353" s="214">
        <v>16.911054672222374</v>
      </c>
      <c r="AO353" s="214">
        <v>16.659114036517053</v>
      </c>
      <c r="AP353" s="214">
        <v>16.408431034332661</v>
      </c>
    </row>
    <row r="354" spans="7:42" ht="14.25" customHeight="1" x14ac:dyDescent="0.3">
      <c r="G354" s="140"/>
      <c r="H354" s="388"/>
      <c r="J354" s="390"/>
      <c r="K354" s="137" t="s">
        <v>948</v>
      </c>
      <c r="L354" s="187" t="s">
        <v>871</v>
      </c>
      <c r="M354" s="215">
        <v>32.470459041738458</v>
      </c>
      <c r="N354" s="215">
        <v>33.850534498349568</v>
      </c>
      <c r="O354" s="215">
        <v>25.570493533842996</v>
      </c>
      <c r="P354" s="215">
        <v>24.135410201052537</v>
      </c>
      <c r="Q354" s="215">
        <v>22.63229429214471</v>
      </c>
      <c r="R354" s="215">
        <v>21.139709674724173</v>
      </c>
      <c r="S354" s="215">
        <v>19.657304657178528</v>
      </c>
      <c r="T354" s="215">
        <v>18.184710946693123</v>
      </c>
      <c r="U354" s="215">
        <v>16.721540308097715</v>
      </c>
      <c r="V354" s="215">
        <v>15.267380631356854</v>
      </c>
      <c r="W354" s="215">
        <v>13.82179126972915</v>
      </c>
      <c r="X354" s="215">
        <v>12.384297473741018</v>
      </c>
      <c r="Y354" s="215">
        <v>10.954383697694041</v>
      </c>
      <c r="Z354" s="215">
        <v>9.5314854912391596</v>
      </c>
      <c r="AA354" s="215">
        <v>8.1149796027261729</v>
      </c>
      <c r="AB354" s="215">
        <v>7.6744223220331023</v>
      </c>
      <c r="AC354" s="215">
        <v>7.2344820764626974</v>
      </c>
      <c r="AD354" s="215">
        <v>6.7951343907016906</v>
      </c>
      <c r="AE354" s="215">
        <v>6.3563538444166703</v>
      </c>
      <c r="AF354" s="215">
        <v>5.9181140115002364</v>
      </c>
      <c r="AG354" s="215">
        <v>5.4803873947243673</v>
      </c>
      <c r="AH354" s="215">
        <v>5.0431453554059473</v>
      </c>
      <c r="AI354" s="215">
        <v>4.6063580376159621</v>
      </c>
      <c r="AJ354" s="215">
        <v>9.0438846096733236</v>
      </c>
      <c r="AK354" s="215">
        <v>13.382607463059507</v>
      </c>
      <c r="AL354" s="215">
        <v>22.049281646890606</v>
      </c>
      <c r="AM354" s="215">
        <v>21.642984512412333</v>
      </c>
      <c r="AN354" s="215">
        <v>21.237793626180235</v>
      </c>
      <c r="AO354" s="215">
        <v>20.833704492112918</v>
      </c>
      <c r="AP354" s="215">
        <v>20.430712639090768</v>
      </c>
    </row>
    <row r="355" spans="7:42" ht="14.25" customHeight="1" thickBot="1" x14ac:dyDescent="0.35">
      <c r="G355" s="140"/>
      <c r="H355" s="388"/>
      <c r="J355" s="390"/>
      <c r="K355" s="198" t="s">
        <v>948</v>
      </c>
      <c r="L355" s="198" t="s">
        <v>872</v>
      </c>
      <c r="M355" s="216">
        <v>32.470459041738458</v>
      </c>
      <c r="N355" s="216">
        <v>33.990701447465369</v>
      </c>
      <c r="O355" s="216">
        <v>26.654766510726422</v>
      </c>
      <c r="P355" s="216">
        <v>26.100678927966058</v>
      </c>
      <c r="Q355" s="216">
        <v>25.46653270934252</v>
      </c>
      <c r="R355" s="216">
        <v>24.833804172405152</v>
      </c>
      <c r="S355" s="216">
        <v>24.202595099504961</v>
      </c>
      <c r="T355" s="216">
        <v>23.573020963197678</v>
      </c>
      <c r="U355" s="216">
        <v>22.945213098831985</v>
      </c>
      <c r="V355" s="216">
        <v>22.319321312252487</v>
      </c>
      <c r="W355" s="216">
        <v>21.695517026931658</v>
      </c>
      <c r="X355" s="216">
        <v>21.073997104343906</v>
      </c>
      <c r="Y355" s="216">
        <v>20.454988510643116</v>
      </c>
      <c r="Z355" s="216">
        <v>19.838754055334714</v>
      </c>
      <c r="AA355" s="216">
        <v>19.225599498903357</v>
      </c>
      <c r="AB355" s="216">
        <v>18.488212965477437</v>
      </c>
      <c r="AC355" s="216">
        <v>17.755645055626818</v>
      </c>
      <c r="AD355" s="216">
        <v>17.027809889186784</v>
      </c>
      <c r="AE355" s="216">
        <v>16.304621380090214</v>
      </c>
      <c r="AF355" s="216">
        <v>15.585993145795527</v>
      </c>
      <c r="AG355" s="216">
        <v>14.871838411593167</v>
      </c>
      <c r="AH355" s="216">
        <v>14.162069909308318</v>
      </c>
      <c r="AI355" s="216">
        <v>13.456599769815625</v>
      </c>
      <c r="AJ355" s="216">
        <v>17.405348497449427</v>
      </c>
      <c r="AK355" s="216">
        <v>21.270036552670732</v>
      </c>
      <c r="AL355" s="216">
        <v>29.237906183924029</v>
      </c>
      <c r="AM355" s="216">
        <v>28.593263478205412</v>
      </c>
      <c r="AN355" s="216">
        <v>27.953365665431203</v>
      </c>
      <c r="AO355" s="216">
        <v>27.318160572065736</v>
      </c>
      <c r="AP355" s="216">
        <v>26.687596787812151</v>
      </c>
    </row>
    <row r="356" spans="7:42" ht="14.25" customHeight="1" thickTop="1" x14ac:dyDescent="0.3">
      <c r="G356" s="140"/>
      <c r="H356" s="388"/>
      <c r="J356" s="390"/>
      <c r="K356" s="196" t="s">
        <v>949</v>
      </c>
      <c r="L356" s="196" t="s">
        <v>870</v>
      </c>
      <c r="M356" s="214">
        <v>34.10534557572506</v>
      </c>
      <c r="N356" s="214">
        <v>35.486531674924663</v>
      </c>
      <c r="O356" s="214">
        <v>27.182625778201153</v>
      </c>
      <c r="P356" s="214">
        <v>25.065109862302997</v>
      </c>
      <c r="Q356" s="214">
        <v>22.888310373707075</v>
      </c>
      <c r="R356" s="214">
        <v>20.733787233041937</v>
      </c>
      <c r="S356" s="214">
        <v>18.600637539637717</v>
      </c>
      <c r="T356" s="214">
        <v>16.48793526165359</v>
      </c>
      <c r="U356" s="214">
        <v>14.394723484142958</v>
      </c>
      <c r="V356" s="214">
        <v>12.320005505239447</v>
      </c>
      <c r="W356" s="214">
        <v>10.262734477100938</v>
      </c>
      <c r="X356" s="214">
        <v>8.2218012108548209</v>
      </c>
      <c r="Y356" s="214">
        <v>6.1960196620515546</v>
      </c>
      <c r="Z356" s="214">
        <v>4.1841094759088833</v>
      </c>
      <c r="AA356" s="214">
        <v>2.1846747869933338</v>
      </c>
      <c r="AB356" s="214">
        <v>1.8970409440595084</v>
      </c>
      <c r="AC356" s="214">
        <v>1.6103822728311528</v>
      </c>
      <c r="AD356" s="214">
        <v>1.324679788541097</v>
      </c>
      <c r="AE356" s="214">
        <v>1.0399141348076348</v>
      </c>
      <c r="AF356" s="214">
        <v>0.75606555351746252</v>
      </c>
      <c r="AG356" s="214">
        <v>0.47311385265272676</v>
      </c>
      <c r="AH356" s="214">
        <v>0.1910383718905706</v>
      </c>
      <c r="AI356" s="214">
        <v>-9.0182054234826836E-2</v>
      </c>
      <c r="AJ356" s="214">
        <v>4.6203096000462587</v>
      </c>
      <c r="AK356" s="214">
        <v>9.2249234292803592</v>
      </c>
      <c r="AL356" s="214">
        <v>18.27331033093127</v>
      </c>
      <c r="AM356" s="214">
        <v>18.011910207301032</v>
      </c>
      <c r="AN356" s="214">
        <v>17.75166298375181</v>
      </c>
      <c r="AO356" s="214">
        <v>17.492560578040383</v>
      </c>
      <c r="AP356" s="214">
        <v>17.234594991774575</v>
      </c>
    </row>
    <row r="357" spans="7:42" ht="14.25" customHeight="1" x14ac:dyDescent="0.3">
      <c r="G357" s="140"/>
      <c r="H357" s="388"/>
      <c r="J357" s="390"/>
      <c r="K357" s="137" t="s">
        <v>949</v>
      </c>
      <c r="L357" s="187" t="s">
        <v>871</v>
      </c>
      <c r="M357" s="215">
        <v>34.10534557572506</v>
      </c>
      <c r="N357" s="215">
        <v>35.545929555547296</v>
      </c>
      <c r="O357" s="215">
        <v>27.876230613291742</v>
      </c>
      <c r="P357" s="215">
        <v>26.360107127805755</v>
      </c>
      <c r="Q357" s="215">
        <v>24.772286922249169</v>
      </c>
      <c r="R357" s="215">
        <v>23.196428830040468</v>
      </c>
      <c r="S357" s="215">
        <v>21.632148715877882</v>
      </c>
      <c r="T357" s="215">
        <v>20.079046171580394</v>
      </c>
      <c r="U357" s="215">
        <v>18.536701087594217</v>
      </c>
      <c r="V357" s="215">
        <v>17.004669622057701</v>
      </c>
      <c r="W357" s="215">
        <v>15.482479426512288</v>
      </c>
      <c r="X357" s="215">
        <v>13.969623949682795</v>
      </c>
      <c r="Y357" s="215">
        <v>12.465555591284168</v>
      </c>
      <c r="Z357" s="215">
        <v>10.969677412239214</v>
      </c>
      <c r="AA357" s="215">
        <v>9.4813330199948638</v>
      </c>
      <c r="AB357" s="215">
        <v>9.0179152580506781</v>
      </c>
      <c r="AC357" s="215">
        <v>8.5552489923594912</v>
      </c>
      <c r="AD357" s="215">
        <v>8.0933084225532888</v>
      </c>
      <c r="AE357" s="215">
        <v>7.6320667919586711</v>
      </c>
      <c r="AF357" s="215">
        <v>7.171496325573429</v>
      </c>
      <c r="AG357" s="215">
        <v>6.7115681633564712</v>
      </c>
      <c r="AH357" s="215">
        <v>6.252252288428469</v>
      </c>
      <c r="AI357" s="215">
        <v>5.7935174497038844</v>
      </c>
      <c r="AJ357" s="215">
        <v>10.181062940179459</v>
      </c>
      <c r="AK357" s="215">
        <v>14.470748045214481</v>
      </c>
      <c r="AL357" s="215">
        <v>23.058596818986242</v>
      </c>
      <c r="AM357" s="215">
        <v>22.631649819231026</v>
      </c>
      <c r="AN357" s="215">
        <v>22.20594235814934</v>
      </c>
      <c r="AO357" s="215">
        <v>21.781469062382833</v>
      </c>
      <c r="AP357" s="215">
        <v>21.358224590249378</v>
      </c>
    </row>
    <row r="358" spans="7:42" ht="14.25" customHeight="1" thickBot="1" x14ac:dyDescent="0.35">
      <c r="G358" s="140"/>
      <c r="H358" s="388"/>
      <c r="J358" s="390"/>
      <c r="K358" s="198" t="s">
        <v>949</v>
      </c>
      <c r="L358" s="198" t="s">
        <v>872</v>
      </c>
      <c r="M358" s="216">
        <v>34.10534557572506</v>
      </c>
      <c r="N358" s="216">
        <v>35.702132136073359</v>
      </c>
      <c r="O358" s="216">
        <v>29.039539415615639</v>
      </c>
      <c r="P358" s="216">
        <v>28.459734307010514</v>
      </c>
      <c r="Q358" s="216">
        <v>27.794682173324357</v>
      </c>
      <c r="R358" s="216">
        <v>27.131175427630815</v>
      </c>
      <c r="S358" s="216">
        <v>26.469325756418179</v>
      </c>
      <c r="T358" s="216">
        <v>25.809259781573708</v>
      </c>
      <c r="U358" s="216">
        <v>25.151121425526902</v>
      </c>
      <c r="V358" s="216">
        <v>24.495074748789602</v>
      </c>
      <c r="W358" s="216">
        <v>23.841307372877598</v>
      </c>
      <c r="X358" s="216">
        <v>23.190034633476966</v>
      </c>
      <c r="Y358" s="216">
        <v>22.541504651111598</v>
      </c>
      <c r="Z358" s="216">
        <v>21.896004563383553</v>
      </c>
      <c r="AA358" s="216">
        <v>21.253868239753423</v>
      </c>
      <c r="AB358" s="216">
        <v>20.470190384109877</v>
      </c>
      <c r="AC358" s="216">
        <v>19.692023263546819</v>
      </c>
      <c r="AD358" s="216">
        <v>18.919268204531541</v>
      </c>
      <c r="AE358" s="216">
        <v>18.151826561141153</v>
      </c>
      <c r="AF358" s="216">
        <v>17.389599616771449</v>
      </c>
      <c r="AG358" s="216">
        <v>16.632488480782101</v>
      </c>
      <c r="AH358" s="216">
        <v>15.880393979581481</v>
      </c>
      <c r="AI358" s="216">
        <v>15.133216541547974</v>
      </c>
      <c r="AJ358" s="216">
        <v>19.000553761886163</v>
      </c>
      <c r="AK358" s="216">
        <v>22.786074872745786</v>
      </c>
      <c r="AL358" s="216">
        <v>30.633519801311177</v>
      </c>
      <c r="AM358" s="216">
        <v>29.951622989739924</v>
      </c>
      <c r="AN358" s="216">
        <v>29.275037105735105</v>
      </c>
      <c r="AO358" s="216">
        <v>28.603700366970017</v>
      </c>
      <c r="AP358" s="216">
        <v>27.937551946890011</v>
      </c>
    </row>
    <row r="359" spans="7:42" ht="14.25" customHeight="1" thickTop="1" x14ac:dyDescent="0.3">
      <c r="G359" s="140"/>
      <c r="H359" s="388"/>
      <c r="J359" s="390"/>
      <c r="K359" s="196" t="s">
        <v>950</v>
      </c>
      <c r="L359" s="196" t="s">
        <v>870</v>
      </c>
      <c r="M359" s="214">
        <v>35.904782594522821</v>
      </c>
      <c r="N359" s="214">
        <v>37.349934415478636</v>
      </c>
      <c r="O359" s="214">
        <v>29.685559902488375</v>
      </c>
      <c r="P359" s="214">
        <v>27.448425258419448</v>
      </c>
      <c r="Q359" s="214">
        <v>25.148894833976446</v>
      </c>
      <c r="R359" s="214">
        <v>22.87401213997515</v>
      </c>
      <c r="S359" s="214">
        <v>20.622794988798809</v>
      </c>
      <c r="T359" s="214">
        <v>18.394239112826341</v>
      </c>
      <c r="U359" s="214">
        <v>16.187310066142068</v>
      </c>
      <c r="V359" s="214">
        <v>14.000933941149423</v>
      </c>
      <c r="W359" s="214">
        <v>11.833986585793216</v>
      </c>
      <c r="X359" s="214">
        <v>9.6852809270843814</v>
      </c>
      <c r="Y359" s="214">
        <v>7.5535519003727032</v>
      </c>
      <c r="Z359" s="214">
        <v>5.4374383418544845</v>
      </c>
      <c r="AA359" s="214">
        <v>3.3354610107544893</v>
      </c>
      <c r="AB359" s="214">
        <v>3.0393160799723447</v>
      </c>
      <c r="AC359" s="214">
        <v>2.7440678818314908</v>
      </c>
      <c r="AD359" s="214">
        <v>2.4496986619992818</v>
      </c>
      <c r="AE359" s="214">
        <v>2.156190280736471</v>
      </c>
      <c r="AF359" s="214">
        <v>1.8635241831188516</v>
      </c>
      <c r="AG359" s="214">
        <v>1.5716813672070735</v>
      </c>
      <c r="AH359" s="214">
        <v>1.2806423499947144</v>
      </c>
      <c r="AI359" s="214">
        <v>0.99038713092442876</v>
      </c>
      <c r="AJ359" s="214">
        <v>5.6662581501663105</v>
      </c>
      <c r="AK359" s="214">
        <v>10.236374308805075</v>
      </c>
      <c r="AL359" s="214">
        <v>19.22192907460763</v>
      </c>
      <c r="AM359" s="214">
        <v>18.950800665206259</v>
      </c>
      <c r="AN359" s="214">
        <v>18.680759701314422</v>
      </c>
      <c r="AO359" s="214">
        <v>18.411799118917934</v>
      </c>
      <c r="AP359" s="214">
        <v>18.143911924609267</v>
      </c>
    </row>
    <row r="360" spans="7:42" ht="14.25" customHeight="1" x14ac:dyDescent="0.3">
      <c r="G360" s="140"/>
      <c r="H360" s="388"/>
      <c r="J360" s="390"/>
      <c r="K360" s="137" t="s">
        <v>950</v>
      </c>
      <c r="L360" s="187" t="s">
        <v>871</v>
      </c>
      <c r="M360" s="215">
        <v>35.904782594522821</v>
      </c>
      <c r="N360" s="215">
        <v>37.41590587128055</v>
      </c>
      <c r="O360" s="215">
        <v>30.424772938163766</v>
      </c>
      <c r="P360" s="215">
        <v>28.824276154999595</v>
      </c>
      <c r="Q360" s="215">
        <v>27.147650947389639</v>
      </c>
      <c r="R360" s="215">
        <v>25.484195970366066</v>
      </c>
      <c r="S360" s="215">
        <v>23.833499318541634</v>
      </c>
      <c r="T360" s="215">
        <v>22.19513293657154</v>
      </c>
      <c r="U360" s="215">
        <v>20.568649094194676</v>
      </c>
      <c r="V360" s="215">
        <v>18.953576245209195</v>
      </c>
      <c r="W360" s="215">
        <v>17.349414125969613</v>
      </c>
      <c r="X360" s="215">
        <v>15.755627910385027</v>
      </c>
      <c r="Y360" s="215">
        <v>14.171641187686223</v>
      </c>
      <c r="Z360" s="215">
        <v>12.59682746199066</v>
      </c>
      <c r="AA360" s="215">
        <v>11.030499782754397</v>
      </c>
      <c r="AB360" s="215">
        <v>10.541720141814714</v>
      </c>
      <c r="AC360" s="215">
        <v>10.053827112267673</v>
      </c>
      <c r="AD360" s="215">
        <v>9.5667934781672592</v>
      </c>
      <c r="AE360" s="215">
        <v>9.0805910532540288</v>
      </c>
      <c r="AF360" s="215">
        <v>8.5951906174476953</v>
      </c>
      <c r="AG360" s="215">
        <v>8.110561848543103</v>
      </c>
      <c r="AH360" s="215">
        <v>7.6266732486979123</v>
      </c>
      <c r="AI360" s="215">
        <v>7.1434920652202116</v>
      </c>
      <c r="AJ360" s="215">
        <v>11.474683822805613</v>
      </c>
      <c r="AK360" s="215">
        <v>15.70904756737162</v>
      </c>
      <c r="AL360" s="215">
        <v>24.207623542795147</v>
      </c>
      <c r="AM360" s="215">
        <v>23.75759080057475</v>
      </c>
      <c r="AN360" s="215">
        <v>23.308932904961875</v>
      </c>
      <c r="AO360" s="215">
        <v>22.861643583330387</v>
      </c>
      <c r="AP360" s="215">
        <v>22.415716601853873</v>
      </c>
    </row>
    <row r="361" spans="7:42" ht="14.25" customHeight="1" thickBot="1" x14ac:dyDescent="0.35">
      <c r="G361" s="140"/>
      <c r="H361" s="388"/>
      <c r="J361" s="390"/>
      <c r="K361" s="198" t="s">
        <v>950</v>
      </c>
      <c r="L361" s="198" t="s">
        <v>872</v>
      </c>
      <c r="M361" s="216">
        <v>35.904782594522821</v>
      </c>
      <c r="N361" s="216">
        <v>37.58581743910063</v>
      </c>
      <c r="O361" s="216">
        <v>31.664338481040385</v>
      </c>
      <c r="P361" s="216">
        <v>31.056227390903864</v>
      </c>
      <c r="Q361" s="216">
        <v>30.357158677774795</v>
      </c>
      <c r="R361" s="216">
        <v>29.659775912518555</v>
      </c>
      <c r="S361" s="216">
        <v>28.964201682606969</v>
      </c>
      <c r="T361" s="216">
        <v>28.27057488143334</v>
      </c>
      <c r="U361" s="216">
        <v>27.579053285391119</v>
      </c>
      <c r="V361" s="216">
        <v>26.889816644384315</v>
      </c>
      <c r="W361" s="216">
        <v>26.203070408296686</v>
      </c>
      <c r="X361" s="216">
        <v>25.519050246445854</v>
      </c>
      <c r="Y361" s="216">
        <v>24.838027562902109</v>
      </c>
      <c r="Z361" s="216">
        <v>24.160316271974533</v>
      </c>
      <c r="AA361" s="216">
        <v>23.486281181253531</v>
      </c>
      <c r="AB361" s="216">
        <v>22.655952003539404</v>
      </c>
      <c r="AC361" s="216">
        <v>21.831708857831917</v>
      </c>
      <c r="AD361" s="216">
        <v>21.013442595530314</v>
      </c>
      <c r="AE361" s="216">
        <v>20.201044270241784</v>
      </c>
      <c r="AF361" s="216">
        <v>19.394405032527672</v>
      </c>
      <c r="AG361" s="216">
        <v>18.593416019578932</v>
      </c>
      <c r="AH361" s="216">
        <v>17.797968239307341</v>
      </c>
      <c r="AI361" s="216">
        <v>17.007952448227336</v>
      </c>
      <c r="AJ361" s="216">
        <v>20.787792552036489</v>
      </c>
      <c r="AK361" s="216">
        <v>24.487984264462263</v>
      </c>
      <c r="AL361" s="216">
        <v>32.20334835608336</v>
      </c>
      <c r="AM361" s="216">
        <v>31.482580142041883</v>
      </c>
      <c r="AN361" s="216">
        <v>30.767603285660176</v>
      </c>
      <c r="AO361" s="216">
        <v>30.058348290390658</v>
      </c>
      <c r="AP361" s="216">
        <v>29.354746768456764</v>
      </c>
    </row>
    <row r="362" spans="7:42" ht="14.25" customHeight="1" thickTop="1" x14ac:dyDescent="0.3">
      <c r="G362" s="140"/>
      <c r="H362" s="388"/>
      <c r="J362" s="390"/>
      <c r="K362" s="196" t="s">
        <v>951</v>
      </c>
      <c r="L362" s="196" t="s">
        <v>870</v>
      </c>
      <c r="M362" s="214">
        <v>37.872732751062742</v>
      </c>
      <c r="N362" s="214">
        <v>39.386848239261894</v>
      </c>
      <c r="O362" s="214">
        <v>32.420239917980311</v>
      </c>
      <c r="P362" s="214">
        <v>30.051175092667478</v>
      </c>
      <c r="Q362" s="214">
        <v>27.616456693259433</v>
      </c>
      <c r="R362" s="214">
        <v>25.209113138028307</v>
      </c>
      <c r="S362" s="214">
        <v>22.828069529857679</v>
      </c>
      <c r="T362" s="214">
        <v>20.472230352381082</v>
      </c>
      <c r="U362" s="214">
        <v>18.140470981820371</v>
      </c>
      <c r="V362" s="214">
        <v>15.83162797901721</v>
      </c>
      <c r="W362" s="214">
        <v>13.544487835506491</v>
      </c>
      <c r="X362" s="214">
        <v>11.277773764661671</v>
      </c>
      <c r="Y362" s="214">
        <v>9.0301300189190314</v>
      </c>
      <c r="Z362" s="214">
        <v>6.8001030670393448</v>
      </c>
      <c r="AA362" s="214">
        <v>4.5861187674190909</v>
      </c>
      <c r="AB362" s="214">
        <v>4.2812583486326652</v>
      </c>
      <c r="AC362" s="214">
        <v>3.9771996995622203</v>
      </c>
      <c r="AD362" s="214">
        <v>3.6739263395877551</v>
      </c>
      <c r="AE362" s="214">
        <v>3.3714213904654393</v>
      </c>
      <c r="AF362" s="214">
        <v>3.0696675468615595</v>
      </c>
      <c r="AG362" s="214">
        <v>2.7686470448405238</v>
      </c>
      <c r="AH362" s="214">
        <v>2.4683416281389654</v>
      </c>
      <c r="AI362" s="214">
        <v>2.1687325120155307</v>
      </c>
      <c r="AJ362" s="214">
        <v>6.8073271559389674</v>
      </c>
      <c r="AK362" s="214">
        <v>11.340268114095242</v>
      </c>
      <c r="AL362" s="214">
        <v>20.257677946802879</v>
      </c>
      <c r="AM362" s="214">
        <v>19.97635179642544</v>
      </c>
      <c r="AN362" s="214">
        <v>19.696031456459473</v>
      </c>
      <c r="AO362" s="214">
        <v>19.416710934542909</v>
      </c>
      <c r="AP362" s="214">
        <v>19.1383842965915</v>
      </c>
    </row>
    <row r="363" spans="7:42" ht="14.25" customHeight="1" x14ac:dyDescent="0.3">
      <c r="G363" s="140"/>
      <c r="H363" s="388"/>
      <c r="J363" s="390"/>
      <c r="K363" s="137" t="s">
        <v>951</v>
      </c>
      <c r="L363" s="187" t="s">
        <v>871</v>
      </c>
      <c r="M363" s="215">
        <v>37.872732751062742</v>
      </c>
      <c r="N363" s="215">
        <v>39.460445165473232</v>
      </c>
      <c r="O363" s="215">
        <v>33.210472417612777</v>
      </c>
      <c r="P363" s="215">
        <v>31.517032717296985</v>
      </c>
      <c r="Q363" s="215">
        <v>29.742679094342474</v>
      </c>
      <c r="R363" s="215">
        <v>27.982872938930683</v>
      </c>
      <c r="S363" s="215">
        <v>26.237170154144032</v>
      </c>
      <c r="T363" s="215">
        <v>24.505110694102719</v>
      </c>
      <c r="U363" s="215">
        <v>22.786214931981142</v>
      </c>
      <c r="V363" s="215">
        <v>21.079979397300658</v>
      </c>
      <c r="W363" s="215">
        <v>19.385871734287154</v>
      </c>
      <c r="X363" s="215">
        <v>17.703324693452014</v>
      </c>
      <c r="Y363" s="215">
        <v>16.031728916492963</v>
      </c>
      <c r="Z363" s="215">
        <v>14.370424205568565</v>
      </c>
      <c r="AA363" s="215">
        <v>12.718688875628473</v>
      </c>
      <c r="AB363" s="215">
        <v>12.201965017413386</v>
      </c>
      <c r="AC363" s="215">
        <v>11.68628604634139</v>
      </c>
      <c r="AD363" s="215">
        <v>11.171623074096857</v>
      </c>
      <c r="AE363" s="215">
        <v>10.657946228728335</v>
      </c>
      <c r="AF363" s="215">
        <v>10.14522458952446</v>
      </c>
      <c r="AG363" s="215">
        <v>9.6334261169753539</v>
      </c>
      <c r="AH363" s="215">
        <v>9.1225175773982237</v>
      </c>
      <c r="AI363" s="215">
        <v>8.6124644617217321</v>
      </c>
      <c r="AJ363" s="215">
        <v>12.882080978283419</v>
      </c>
      <c r="AK363" s="215">
        <v>17.056015291424867</v>
      </c>
      <c r="AL363" s="215">
        <v>25.45725992101487</v>
      </c>
      <c r="AM363" s="215">
        <v>24.981900851446774</v>
      </c>
      <c r="AN363" s="215">
        <v>24.508073341128657</v>
      </c>
      <c r="AO363" s="215">
        <v>24.035770019393208</v>
      </c>
      <c r="AP363" s="215">
        <v>23.564983563532859</v>
      </c>
    </row>
    <row r="364" spans="7:42" ht="14.25" customHeight="1" thickBot="1" x14ac:dyDescent="0.35">
      <c r="G364" s="140"/>
      <c r="H364" s="388"/>
      <c r="J364" s="390"/>
      <c r="K364" s="198" t="s">
        <v>951</v>
      </c>
      <c r="L364" s="198" t="s">
        <v>872</v>
      </c>
      <c r="M364" s="216">
        <v>37.872732751062742</v>
      </c>
      <c r="N364" s="216">
        <v>39.645905537900106</v>
      </c>
      <c r="O364" s="216">
        <v>34.534943941374664</v>
      </c>
      <c r="P364" s="216">
        <v>33.895876079645788</v>
      </c>
      <c r="Q364" s="216">
        <v>33.159605212653986</v>
      </c>
      <c r="R364" s="216">
        <v>32.425174016524664</v>
      </c>
      <c r="S364" s="216">
        <v>31.692717000565281</v>
      </c>
      <c r="T364" s="216">
        <v>30.962386478873427</v>
      </c>
      <c r="U364" s="216">
        <v>30.234355379198419</v>
      </c>
      <c r="V364" s="216">
        <v>29.508820610111879</v>
      </c>
      <c r="W364" s="216">
        <v>28.786007119451209</v>
      </c>
      <c r="X364" s="216">
        <v>28.066172814363394</v>
      </c>
      <c r="Y364" s="216">
        <v>27.349614562915701</v>
      </c>
      <c r="Z364" s="216">
        <v>26.636675563701221</v>
      </c>
      <c r="AA364" s="216">
        <v>25.927754459724881</v>
      </c>
      <c r="AB364" s="216">
        <v>25.045798399797611</v>
      </c>
      <c r="AC364" s="216">
        <v>24.170588652642312</v>
      </c>
      <c r="AD364" s="216">
        <v>23.302003718711404</v>
      </c>
      <c r="AE364" s="216">
        <v>22.439922519036916</v>
      </c>
      <c r="AF364" s="216">
        <v>21.58422428152285</v>
      </c>
      <c r="AG364" s="216">
        <v>20.734788422192374</v>
      </c>
      <c r="AH364" s="216">
        <v>19.891494420857111</v>
      </c>
      <c r="AI364" s="216">
        <v>19.054221690558748</v>
      </c>
      <c r="AJ364" s="216">
        <v>22.738098058818561</v>
      </c>
      <c r="AK364" s="216">
        <v>26.344740057469991</v>
      </c>
      <c r="AL364" s="216">
        <v>33.915608526760892</v>
      </c>
      <c r="AM364" s="216">
        <v>33.152057841553024</v>
      </c>
      <c r="AN364" s="216">
        <v>32.394845142718587</v>
      </c>
      <c r="AO364" s="216">
        <v>31.643891867914459</v>
      </c>
      <c r="AP364" s="216">
        <v>30.899120749205526</v>
      </c>
    </row>
    <row r="365" spans="7:42" ht="14.25" customHeight="1" thickTop="1" x14ac:dyDescent="0.3">
      <c r="G365" s="140"/>
      <c r="H365" s="388"/>
      <c r="J365" s="390"/>
      <c r="K365" s="196" t="s">
        <v>952</v>
      </c>
      <c r="L365" s="196" t="s">
        <v>870</v>
      </c>
      <c r="M365" s="214">
        <v>39.932217252353546</v>
      </c>
      <c r="N365" s="214">
        <v>41.518460994775197</v>
      </c>
      <c r="O365" s="214">
        <v>35.282014969927715</v>
      </c>
      <c r="P365" s="214">
        <v>32.774859437793296</v>
      </c>
      <c r="Q365" s="214">
        <v>30.198656035133485</v>
      </c>
      <c r="R365" s="214">
        <v>27.652693959804346</v>
      </c>
      <c r="S365" s="214">
        <v>25.13579916622524</v>
      </c>
      <c r="T365" s="214">
        <v>22.646778656413197</v>
      </c>
      <c r="U365" s="214">
        <v>20.184411574657332</v>
      </c>
      <c r="V365" s="214">
        <v>17.74743904651805</v>
      </c>
      <c r="W365" s="214">
        <v>15.334552423529932</v>
      </c>
      <c r="X365" s="214">
        <v>12.944379509226852</v>
      </c>
      <c r="Y365" s="214">
        <v>10.575468228129491</v>
      </c>
      <c r="Z365" s="214">
        <v>8.2262670469512393</v>
      </c>
      <c r="AA365" s="214">
        <v>5.8951012521008295</v>
      </c>
      <c r="AB365" s="214">
        <v>5.581072724525022</v>
      </c>
      <c r="AC365" s="214">
        <v>5.2677528549169956</v>
      </c>
      <c r="AD365" s="214">
        <v>4.9551262566729193</v>
      </c>
      <c r="AE365" s="214">
        <v>4.6431771371198494</v>
      </c>
      <c r="AF365" s="214">
        <v>4.3318892683042662</v>
      </c>
      <c r="AG365" s="214">
        <v>4.0212459557421738</v>
      </c>
      <c r="AH365" s="214">
        <v>3.7112300049649463</v>
      </c>
      <c r="AI365" s="214">
        <v>3.4018236856501076</v>
      </c>
      <c r="AJ365" s="214">
        <v>8.0014061489702577</v>
      </c>
      <c r="AK365" s="214">
        <v>12.495445252277609</v>
      </c>
      <c r="AL365" s="214">
        <v>21.341548554827686</v>
      </c>
      <c r="AM365" s="214">
        <v>21.049558746493048</v>
      </c>
      <c r="AN365" s="214">
        <v>20.758492767279506</v>
      </c>
      <c r="AO365" s="214">
        <v>20.468345555067675</v>
      </c>
      <c r="AP365" s="214">
        <v>20.179112096659516</v>
      </c>
    </row>
    <row r="366" spans="7:42" ht="14.25" customHeight="1" x14ac:dyDescent="0.3">
      <c r="G366" s="140"/>
      <c r="H366" s="388"/>
      <c r="J366" s="390"/>
      <c r="K366" s="137" t="s">
        <v>952</v>
      </c>
      <c r="L366" s="187" t="s">
        <v>871</v>
      </c>
      <c r="M366" s="215">
        <v>39.932217252353546</v>
      </c>
      <c r="N366" s="215">
        <v>41.598880124097306</v>
      </c>
      <c r="O366" s="215">
        <v>36.122481042558363</v>
      </c>
      <c r="P366" s="215">
        <v>34.330325527513033</v>
      </c>
      <c r="Q366" s="215">
        <v>32.452377681830015</v>
      </c>
      <c r="R366" s="215">
        <v>30.590537317502125</v>
      </c>
      <c r="S366" s="215">
        <v>28.744323073785274</v>
      </c>
      <c r="T366" s="215">
        <v>26.913237979253921</v>
      </c>
      <c r="U366" s="215">
        <v>25.096765705238901</v>
      </c>
      <c r="V366" s="215">
        <v>23.294366173710269</v>
      </c>
      <c r="W366" s="215">
        <v>21.505470367485078</v>
      </c>
      <c r="X366" s="215">
        <v>19.729474149961948</v>
      </c>
      <c r="Y366" s="215">
        <v>17.965730848138083</v>
      </c>
      <c r="Z366" s="215">
        <v>16.213542281770994</v>
      </c>
      <c r="AA366" s="215">
        <v>14.472147826681748</v>
      </c>
      <c r="AB366" s="215">
        <v>13.927276739472617</v>
      </c>
      <c r="AC366" s="215">
        <v>13.383586286302307</v>
      </c>
      <c r="AD366" s="215">
        <v>12.841046051001854</v>
      </c>
      <c r="AE366" s="215">
        <v>12.29962461696822</v>
      </c>
      <c r="AF366" s="215">
        <v>11.759289500309968</v>
      </c>
      <c r="AG366" s="215">
        <v>11.220007077950463</v>
      </c>
      <c r="AH366" s="215">
        <v>10.681742510256736</v>
      </c>
      <c r="AI366" s="215">
        <v>10.14445965767408</v>
      </c>
      <c r="AJ366" s="215">
        <v>14.350607858406317</v>
      </c>
      <c r="AK366" s="215">
        <v>18.462205109700918</v>
      </c>
      <c r="AL366" s="215">
        <v>26.762504842493126</v>
      </c>
      <c r="AM366" s="215">
        <v>26.261345270153143</v>
      </c>
      <c r="AN366" s="215">
        <v>25.761854609270664</v>
      </c>
      <c r="AO366" s="215">
        <v>25.264024557661315</v>
      </c>
      <c r="AP366" s="215">
        <v>24.767846868897241</v>
      </c>
    </row>
    <row r="367" spans="7:42" ht="14.25" customHeight="1" thickBot="1" x14ac:dyDescent="0.35">
      <c r="G367" s="140"/>
      <c r="H367" s="388"/>
      <c r="J367" s="390"/>
      <c r="K367" s="198" t="s">
        <v>952</v>
      </c>
      <c r="L367" s="198" t="s">
        <v>872</v>
      </c>
      <c r="M367" s="216">
        <v>39.932217252353546</v>
      </c>
      <c r="N367" s="216">
        <v>41.80181355044386</v>
      </c>
      <c r="O367" s="216">
        <v>37.539068530217747</v>
      </c>
      <c r="P367" s="216">
        <v>36.867604019065332</v>
      </c>
      <c r="Q367" s="216">
        <v>36.092400631836497</v>
      </c>
      <c r="R367" s="216">
        <v>35.319197788505321</v>
      </c>
      <c r="S367" s="216">
        <v>34.548142474729566</v>
      </c>
      <c r="T367" s="216">
        <v>33.77940104954213</v>
      </c>
      <c r="U367" s="216">
        <v>33.013162296776073</v>
      </c>
      <c r="V367" s="216">
        <v>32.249641081763727</v>
      </c>
      <c r="W367" s="216">
        <v>31.48908275719533</v>
      </c>
      <c r="X367" s="216">
        <v>30.731768502384977</v>
      </c>
      <c r="Y367" s="216">
        <v>29.978021833791889</v>
      </c>
      <c r="Z367" s="216">
        <v>29.228216596379365</v>
      </c>
      <c r="AA367" s="216">
        <v>28.48278684233766</v>
      </c>
      <c r="AB367" s="216">
        <v>27.545491991504527</v>
      </c>
      <c r="AC367" s="216">
        <v>26.615699165122894</v>
      </c>
      <c r="AD367" s="216">
        <v>25.693272199098637</v>
      </c>
      <c r="AE367" s="216">
        <v>24.77807563021798</v>
      </c>
      <c r="AF367" s="216">
        <v>23.869974572055568</v>
      </c>
      <c r="AG367" s="216">
        <v>22.968834585926786</v>
      </c>
      <c r="AH367" s="216">
        <v>22.074521546330235</v>
      </c>
      <c r="AI367" s="216">
        <v>21.186901500202794</v>
      </c>
      <c r="AJ367" s="216">
        <v>24.769748609091312</v>
      </c>
      <c r="AK367" s="216">
        <v>28.277980868441908</v>
      </c>
      <c r="AL367" s="216">
        <v>35.697523727990337</v>
      </c>
      <c r="AM367" s="216">
        <v>34.888599893424207</v>
      </c>
      <c r="AN367" s="216">
        <v>34.086631320746939</v>
      </c>
      <c r="AO367" s="216">
        <v>33.291528717677828</v>
      </c>
      <c r="AP367" s="216">
        <v>32.503204315287235</v>
      </c>
    </row>
    <row r="368" spans="7:42" ht="14.25" customHeight="1" thickTop="1" x14ac:dyDescent="0.3">
      <c r="G368" s="140"/>
      <c r="H368" s="388"/>
      <c r="J368" s="390"/>
      <c r="K368" s="196" t="s">
        <v>953</v>
      </c>
      <c r="L368" s="196" t="s">
        <v>870</v>
      </c>
      <c r="M368" s="214">
        <v>41.532828756083184</v>
      </c>
      <c r="N368" s="214">
        <v>43.182448307667258</v>
      </c>
      <c r="O368" s="214">
        <v>37.525769992820187</v>
      </c>
      <c r="P368" s="214">
        <v>34.919621567367983</v>
      </c>
      <c r="Q368" s="214">
        <v>32.240765039322653</v>
      </c>
      <c r="R368" s="214">
        <v>29.593433487901301</v>
      </c>
      <c r="S368" s="214">
        <v>26.976408668262664</v>
      </c>
      <c r="T368" s="214">
        <v>24.388453111495714</v>
      </c>
      <c r="U368" s="214">
        <v>21.828300927537221</v>
      </c>
      <c r="V368" s="214">
        <v>19.294647314605864</v>
      </c>
      <c r="W368" s="214">
        <v>16.786136425710939</v>
      </c>
      <c r="X368" s="214">
        <v>14.301347154319931</v>
      </c>
      <c r="Y368" s="214">
        <v>11.83877628366783</v>
      </c>
      <c r="Z368" s="214">
        <v>9.3968182869419188</v>
      </c>
      <c r="AA368" s="214">
        <v>6.97374085382177</v>
      </c>
      <c r="AB368" s="214">
        <v>6.6477628596011265</v>
      </c>
      <c r="AC368" s="214">
        <v>6.3225307025872759</v>
      </c>
      <c r="AD368" s="214">
        <v>5.9980288244245159</v>
      </c>
      <c r="AE368" s="214">
        <v>5.6742412642001661</v>
      </c>
      <c r="AF368" s="214">
        <v>5.3511516292765471</v>
      </c>
      <c r="AG368" s="214">
        <v>5.0287430640914081</v>
      </c>
      <c r="AH368" s="214">
        <v>4.70699821676223</v>
      </c>
      <c r="AI368" s="214">
        <v>4.3858992032832624</v>
      </c>
      <c r="AJ368" s="214">
        <v>8.9506679435808181</v>
      </c>
      <c r="AK368" s="214">
        <v>13.410261104486892</v>
      </c>
      <c r="AL368" s="214">
        <v>22.196629020308862</v>
      </c>
      <c r="AM368" s="214">
        <v>21.893028708825565</v>
      </c>
      <c r="AN368" s="214">
        <v>21.590386539514075</v>
      </c>
      <c r="AO368" s="214">
        <v>21.288697270769667</v>
      </c>
      <c r="AP368" s="214">
        <v>20.987955711649604</v>
      </c>
    </row>
    <row r="369" spans="7:43" ht="14.25" customHeight="1" x14ac:dyDescent="0.3">
      <c r="G369" s="140"/>
      <c r="H369" s="388"/>
      <c r="J369" s="390"/>
      <c r="K369" s="137" t="s">
        <v>953</v>
      </c>
      <c r="L369" s="187" t="s">
        <v>871</v>
      </c>
      <c r="M369" s="215">
        <v>41.532828756083184</v>
      </c>
      <c r="N369" s="215">
        <v>43.264599477159948</v>
      </c>
      <c r="O369" s="215">
        <v>38.39586114550255</v>
      </c>
      <c r="P369" s="215">
        <v>36.531544322263933</v>
      </c>
      <c r="Q369" s="215">
        <v>34.577252945629269</v>
      </c>
      <c r="R369" s="215">
        <v>32.639922851384533</v>
      </c>
      <c r="S369" s="215">
        <v>30.71905288276615</v>
      </c>
      <c r="T369" s="215">
        <v>28.814126233576609</v>
      </c>
      <c r="U369" s="215">
        <v>26.924606615800812</v>
      </c>
      <c r="V369" s="215">
        <v>25.04993376869712</v>
      </c>
      <c r="W369" s="215">
        <v>23.189518153970344</v>
      </c>
      <c r="X369" s="215">
        <v>21.342734640070677</v>
      </c>
      <c r="Y369" s="215">
        <v>19.508914924045481</v>
      </c>
      <c r="Z369" s="215">
        <v>17.687338366915572</v>
      </c>
      <c r="AA369" s="215">
        <v>15.877220821575463</v>
      </c>
      <c r="AB369" s="215">
        <v>15.312428239785874</v>
      </c>
      <c r="AC369" s="215">
        <v>14.748836627852011</v>
      </c>
      <c r="AD369" s="215">
        <v>14.186415109511337</v>
      </c>
      <c r="AE369" s="215">
        <v>13.625131783449714</v>
      </c>
      <c r="AF369" s="215">
        <v>13.064953654951502</v>
      </c>
      <c r="AG369" s="215">
        <v>12.505846562387767</v>
      </c>
      <c r="AH369" s="215">
        <v>11.947775098101385</v>
      </c>
      <c r="AI369" s="215">
        <v>11.390702523155447</v>
      </c>
      <c r="AJ369" s="215">
        <v>15.547441904899529</v>
      </c>
      <c r="AK369" s="215">
        <v>19.610359615897892</v>
      </c>
      <c r="AL369" s="215">
        <v>27.830207585039762</v>
      </c>
      <c r="AM369" s="215">
        <v>27.309871629053902</v>
      </c>
      <c r="AN369" s="215">
        <v>26.791237443491081</v>
      </c>
      <c r="AO369" s="215">
        <v>26.274296714577812</v>
      </c>
      <c r="AP369" s="215">
        <v>25.759041183417377</v>
      </c>
    </row>
    <row r="370" spans="7:43" ht="14.25" customHeight="1" thickBot="1" x14ac:dyDescent="0.35">
      <c r="G370" s="140"/>
      <c r="H370" s="388"/>
      <c r="J370" s="390"/>
      <c r="K370" s="198" t="s">
        <v>953</v>
      </c>
      <c r="L370" s="198" t="s">
        <v>872</v>
      </c>
      <c r="M370" s="216">
        <v>41.532828756083184</v>
      </c>
      <c r="N370" s="216">
        <v>43.477364477725729</v>
      </c>
      <c r="O370" s="216">
        <v>39.873845204927164</v>
      </c>
      <c r="P370" s="216">
        <v>39.1772023301031</v>
      </c>
      <c r="Q370" s="216">
        <v>38.371740963403425</v>
      </c>
      <c r="R370" s="216">
        <v>37.56840516957373</v>
      </c>
      <c r="S370" s="216">
        <v>36.767351630771017</v>
      </c>
      <c r="T370" s="216">
        <v>35.968757621616504</v>
      </c>
      <c r="U370" s="216">
        <v>35.172824249138714</v>
      </c>
      <c r="V370" s="216">
        <v>34.379780334491315</v>
      </c>
      <c r="W370" s="216">
        <v>33.589887088819509</v>
      </c>
      <c r="X370" s="216">
        <v>32.803443778341332</v>
      </c>
      <c r="Y370" s="216">
        <v>32.020794630389403</v>
      </c>
      <c r="Z370" s="216">
        <v>31.242337307990542</v>
      </c>
      <c r="AA370" s="216">
        <v>30.468533383012556</v>
      </c>
      <c r="AB370" s="216">
        <v>29.492319554364144</v>
      </c>
      <c r="AC370" s="216">
        <v>28.524006633255961</v>
      </c>
      <c r="AD370" s="216">
        <v>27.563451374249439</v>
      </c>
      <c r="AE370" s="216">
        <v>26.610511336445999</v>
      </c>
      <c r="AF370" s="216">
        <v>25.66504475417873</v>
      </c>
      <c r="AG370" s="216">
        <v>24.726910402698927</v>
      </c>
      <c r="AH370" s="216">
        <v>23.795967458287858</v>
      </c>
      <c r="AI370" s="216">
        <v>22.872075352096196</v>
      </c>
      <c r="AJ370" s="216">
        <v>26.378351736096821</v>
      </c>
      <c r="AK370" s="216">
        <v>29.811759784734669</v>
      </c>
      <c r="AL370" s="216">
        <v>37.114089830769423</v>
      </c>
      <c r="AM370" s="216">
        <v>36.271861236551928</v>
      </c>
      <c r="AN370" s="216">
        <v>35.436929484149047</v>
      </c>
      <c r="AO370" s="216">
        <v>34.609200184387177</v>
      </c>
      <c r="AP370" s="216">
        <v>33.788580570545655</v>
      </c>
    </row>
    <row r="371" spans="7:43" ht="14.25" customHeight="1" thickTop="1" x14ac:dyDescent="0.3">
      <c r="G371" s="140"/>
      <c r="H371" s="388"/>
      <c r="J371" s="390"/>
      <c r="K371" s="196" t="s">
        <v>954</v>
      </c>
      <c r="L371" s="196" t="s">
        <v>870</v>
      </c>
      <c r="M371" s="214">
        <v>43.653037739350403</v>
      </c>
      <c r="N371" s="214">
        <v>45.380536384505469</v>
      </c>
      <c r="O371" s="214">
        <v>40.481643313777766</v>
      </c>
      <c r="P371" s="214">
        <v>37.737469514562861</v>
      </c>
      <c r="Q371" s="214">
        <v>34.916591342890086</v>
      </c>
      <c r="R371" s="214">
        <v>32.129724927381119</v>
      </c>
      <c r="S371" s="214">
        <v>29.375565288659985</v>
      </c>
      <c r="T371" s="214">
        <v>26.652789227494964</v>
      </c>
      <c r="U371" s="214">
        <v>23.960045709761189</v>
      </c>
      <c r="V371" s="214">
        <v>21.295944916292061</v>
      </c>
      <c r="W371" s="214">
        <v>18.659045594745731</v>
      </c>
      <c r="X371" s="214">
        <v>16.04784025889688</v>
      </c>
      <c r="Y371" s="214">
        <v>13.460737658814661</v>
      </c>
      <c r="Z371" s="214">
        <v>10.896041782284197</v>
      </c>
      <c r="AA371" s="214">
        <v>8.3519264281487011</v>
      </c>
      <c r="AB371" s="214">
        <v>8.0140850521843419</v>
      </c>
      <c r="AC371" s="214">
        <v>7.6769511692423116</v>
      </c>
      <c r="AD371" s="214">
        <v>7.3405097297068025</v>
      </c>
      <c r="AE371" s="214">
        <v>7.004745279508775</v>
      </c>
      <c r="AF371" s="214">
        <v>6.6696419311164767</v>
      </c>
      <c r="AG371" s="214">
        <v>6.3351833325031457</v>
      </c>
      <c r="AH371" s="214">
        <v>6.0013526339293897</v>
      </c>
      <c r="AI371" s="214">
        <v>5.6681324523284964</v>
      </c>
      <c r="AJ371" s="214">
        <v>10.190499720485331</v>
      </c>
      <c r="AK371" s="214">
        <v>14.607947573055149</v>
      </c>
      <c r="AL371" s="214">
        <v>23.318760479961018</v>
      </c>
      <c r="AM371" s="214">
        <v>23.002531255261825</v>
      </c>
      <c r="AN371" s="214">
        <v>22.687226251518723</v>
      </c>
      <c r="AO371" s="214">
        <v>22.372840646439119</v>
      </c>
      <c r="AP371" s="214">
        <v>22.059369664732113</v>
      </c>
    </row>
    <row r="372" spans="7:43" ht="14.25" customHeight="1" x14ac:dyDescent="0.3">
      <c r="G372" s="140"/>
      <c r="H372" s="388"/>
      <c r="J372" s="390"/>
      <c r="K372" s="137" t="s">
        <v>954</v>
      </c>
      <c r="L372" s="187" t="s">
        <v>871</v>
      </c>
      <c r="M372" s="215">
        <v>43.653037739350403</v>
      </c>
      <c r="N372" s="215">
        <v>45.468360125790518</v>
      </c>
      <c r="O372" s="215">
        <v>41.399918608034639</v>
      </c>
      <c r="P372" s="215">
        <v>39.436748599295619</v>
      </c>
      <c r="Q372" s="215">
        <v>37.378347941637756</v>
      </c>
      <c r="R372" s="215">
        <v>35.338299756522211</v>
      </c>
      <c r="S372" s="215">
        <v>33.316069627891089</v>
      </c>
      <c r="T372" s="215">
        <v>31.311107678598532</v>
      </c>
      <c r="U372" s="215">
        <v>29.322844620863883</v>
      </c>
      <c r="V372" s="215">
        <v>27.350687132092911</v>
      </c>
      <c r="W372" s="215">
        <v>25.39401239650201</v>
      </c>
      <c r="X372" s="215">
        <v>23.452161610294151</v>
      </c>
      <c r="Y372" s="215">
        <v>21.524432192035004</v>
      </c>
      <c r="Z372" s="215">
        <v>19.61006836543989</v>
      </c>
      <c r="AA372" s="215">
        <v>17.708249682139247</v>
      </c>
      <c r="AB372" s="215">
        <v>17.115064726732307</v>
      </c>
      <c r="AC372" s="215">
        <v>16.523188966707675</v>
      </c>
      <c r="AD372" s="215">
        <v>15.932590217228544</v>
      </c>
      <c r="AE372" s="215">
        <v>15.343235246685079</v>
      </c>
      <c r="AF372" s="215">
        <v>14.755089706495106</v>
      </c>
      <c r="AG372" s="215">
        <v>14.168118055602982</v>
      </c>
      <c r="AH372" s="215">
        <v>13.582283479223964</v>
      </c>
      <c r="AI372" s="215">
        <v>12.997547801284497</v>
      </c>
      <c r="AJ372" s="215">
        <v>17.08856187874574</v>
      </c>
      <c r="AK372" s="215">
        <v>21.086868298774931</v>
      </c>
      <c r="AL372" s="215">
        <v>29.201471957508883</v>
      </c>
      <c r="AM372" s="215">
        <v>28.654763431830283</v>
      </c>
      <c r="AN372" s="215">
        <v>28.109870807927535</v>
      </c>
      <c r="AO372" s="215">
        <v>27.566785075741333</v>
      </c>
      <c r="AP372" s="215">
        <v>27.025497285573298</v>
      </c>
    </row>
    <row r="373" spans="7:43" ht="14.25" customHeight="1" thickBot="1" x14ac:dyDescent="0.35">
      <c r="G373" s="140"/>
      <c r="H373" s="388"/>
      <c r="J373" s="390"/>
      <c r="K373" s="198" t="s">
        <v>954</v>
      </c>
      <c r="L373" s="198" t="s">
        <v>872</v>
      </c>
      <c r="M373" s="216">
        <v>43.653037739350403</v>
      </c>
      <c r="N373" s="216">
        <v>45.696840046698519</v>
      </c>
      <c r="O373" s="216">
        <v>42.96654725542912</v>
      </c>
      <c r="P373" s="216">
        <v>42.236552506826683</v>
      </c>
      <c r="Q373" s="216">
        <v>41.391010683538951</v>
      </c>
      <c r="R373" s="216">
        <v>40.5477600495432</v>
      </c>
      <c r="S373" s="216">
        <v>39.70697013121552</v>
      </c>
      <c r="T373" s="216">
        <v>38.868832662231284</v>
      </c>
      <c r="U373" s="216">
        <v>38.033565073223848</v>
      </c>
      <c r="V373" s="216">
        <v>37.201414671567775</v>
      </c>
      <c r="W373" s="216">
        <v>36.372663674903947</v>
      </c>
      <c r="X373" s="216">
        <v>35.54763530780393</v>
      </c>
      <c r="Y373" s="216">
        <v>34.726701231727631</v>
      </c>
      <c r="Z373" s="216">
        <v>33.910290659688982</v>
      </c>
      <c r="AA373" s="216">
        <v>33.098901616790947</v>
      </c>
      <c r="AB373" s="216">
        <v>32.068197643177314</v>
      </c>
      <c r="AC373" s="216">
        <v>31.046061352465703</v>
      </c>
      <c r="AD373" s="216">
        <v>30.03233676311698</v>
      </c>
      <c r="AE373" s="216">
        <v>29.02686892873648</v>
      </c>
      <c r="AF373" s="216">
        <v>28.029503799328573</v>
      </c>
      <c r="AG373" s="216">
        <v>27.040088077586006</v>
      </c>
      <c r="AH373" s="216">
        <v>26.058469069621456</v>
      </c>
      <c r="AI373" s="216">
        <v>25.084494529415714</v>
      </c>
      <c r="AJ373" s="216">
        <v>28.487960065742218</v>
      </c>
      <c r="AK373" s="216">
        <v>31.821078875241852</v>
      </c>
      <c r="AL373" s="216">
        <v>38.967874090442635</v>
      </c>
      <c r="AM373" s="216">
        <v>38.080141442221574</v>
      </c>
      <c r="AN373" s="216">
        <v>37.200257974426393</v>
      </c>
      <c r="AO373" s="216">
        <v>36.328120073830192</v>
      </c>
      <c r="AP373" s="216">
        <v>35.463625944426461</v>
      </c>
    </row>
    <row r="374" spans="7:43" ht="14.25" customHeight="1" thickTop="1" x14ac:dyDescent="0.3">
      <c r="G374" s="140"/>
      <c r="H374" s="388"/>
      <c r="J374" s="390"/>
      <c r="K374" s="196" t="s">
        <v>955</v>
      </c>
      <c r="L374" s="196" t="s">
        <v>870</v>
      </c>
      <c r="M374" s="214">
        <v>47.588816158801038</v>
      </c>
      <c r="N374" s="214">
        <v>49.457417848436315</v>
      </c>
      <c r="O374" s="214">
        <v>45.9594139885846</v>
      </c>
      <c r="P374" s="214">
        <v>42.955114901474886</v>
      </c>
      <c r="Q374" s="214">
        <v>39.867190583887691</v>
      </c>
      <c r="R374" s="214">
        <v>36.818351676722088</v>
      </c>
      <c r="S374" s="214">
        <v>33.807113698182455</v>
      </c>
      <c r="T374" s="214">
        <v>30.831976760233744</v>
      </c>
      <c r="U374" s="214">
        <v>27.891415147333042</v>
      </c>
      <c r="V374" s="214">
        <v>24.98386548822894</v>
      </c>
      <c r="W374" s="214">
        <v>22.107713133440239</v>
      </c>
      <c r="X374" s="214">
        <v>19.261276253486518</v>
      </c>
      <c r="Y374" s="214">
        <v>16.442787043171418</v>
      </c>
      <c r="Z374" s="214">
        <v>13.650369243571998</v>
      </c>
      <c r="AA374" s="214">
        <v>10.882010959419311</v>
      </c>
      <c r="AB374" s="214">
        <v>10.524319575403425</v>
      </c>
      <c r="AC374" s="214">
        <v>10.167222714575107</v>
      </c>
      <c r="AD374" s="214">
        <v>9.8107064231324266</v>
      </c>
      <c r="AE374" s="214">
        <v>9.4547563394314231</v>
      </c>
      <c r="AF374" s="214">
        <v>9.0993576652773029</v>
      </c>
      <c r="AG374" s="214">
        <v>8.7444951352098315</v>
      </c>
      <c r="AH374" s="214">
        <v>8.3901529836239881</v>
      </c>
      <c r="AI374" s="214">
        <v>8.0363149095136492</v>
      </c>
      <c r="AJ374" s="214">
        <v>12.482056778124896</v>
      </c>
      <c r="AK374" s="214">
        <v>16.823230312487997</v>
      </c>
      <c r="AL374" s="214">
        <v>25.395806917115205</v>
      </c>
      <c r="AM374" s="214">
        <v>25.05769094884263</v>
      </c>
      <c r="AN374" s="214">
        <v>24.720395865086626</v>
      </c>
      <c r="AO374" s="214">
        <v>24.383917770963699</v>
      </c>
      <c r="AP374" s="214">
        <v>24.048252811686009</v>
      </c>
    </row>
    <row r="375" spans="7:43" ht="14.25" customHeight="1" x14ac:dyDescent="0.3">
      <c r="G375" s="140"/>
      <c r="H375" s="388"/>
      <c r="J375" s="390"/>
      <c r="K375" s="137" t="s">
        <v>955</v>
      </c>
      <c r="L375" s="187" t="s">
        <v>871</v>
      </c>
      <c r="M375" s="215">
        <v>47.588816158801038</v>
      </c>
      <c r="N375" s="215">
        <v>49.55943267719627</v>
      </c>
      <c r="O375" s="215">
        <v>46.976937910065672</v>
      </c>
      <c r="P375" s="215">
        <v>44.830514546088857</v>
      </c>
      <c r="Q375" s="215">
        <v>42.579087622244316</v>
      </c>
      <c r="R375" s="215">
        <v>40.348580728218145</v>
      </c>
      <c r="S375" s="215">
        <v>38.138397534101323</v>
      </c>
      <c r="T375" s="215">
        <v>35.947926616888964</v>
      </c>
      <c r="U375" s="215">
        <v>33.77653729184393</v>
      </c>
      <c r="V375" s="215">
        <v>31.623574739315568</v>
      </c>
      <c r="W375" s="215">
        <v>29.488354259681781</v>
      </c>
      <c r="X375" s="215">
        <v>27.370154444307534</v>
      </c>
      <c r="Y375" s="215">
        <v>25.268208991552282</v>
      </c>
      <c r="Z375" s="215">
        <v>23.18169681873319</v>
      </c>
      <c r="AA375" s="215">
        <v>21.109730016337579</v>
      </c>
      <c r="AB375" s="215">
        <v>20.461121650361825</v>
      </c>
      <c r="AC375" s="215">
        <v>19.814114742706234</v>
      </c>
      <c r="AD375" s="215">
        <v>19.16867383086641</v>
      </c>
      <c r="AE375" s="215">
        <v>18.524762377777098</v>
      </c>
      <c r="AF375" s="215">
        <v>17.882342698264317</v>
      </c>
      <c r="AG375" s="215">
        <v>17.241375879952741</v>
      </c>
      <c r="AH375" s="215">
        <v>16.601821698155522</v>
      </c>
      <c r="AI375" s="215">
        <v>15.963638524169177</v>
      </c>
      <c r="AJ375" s="215">
        <v>19.931087955088937</v>
      </c>
      <c r="AK375" s="215">
        <v>23.808079801659154</v>
      </c>
      <c r="AL375" s="215">
        <v>31.726733784790703</v>
      </c>
      <c r="AM375" s="215">
        <v>31.129518019734999</v>
      </c>
      <c r="AN375" s="215">
        <v>30.534409178157826</v>
      </c>
      <c r="AO375" s="215">
        <v>29.941396154805183</v>
      </c>
      <c r="AP375" s="215">
        <v>29.350467923263238</v>
      </c>
    </row>
    <row r="376" spans="7:43" ht="14.25" customHeight="1" thickBot="1" x14ac:dyDescent="0.35">
      <c r="G376" s="140"/>
      <c r="H376" s="389"/>
      <c r="J376" s="391"/>
      <c r="K376" s="198" t="s">
        <v>955</v>
      </c>
      <c r="L376" s="198" t="s">
        <v>872</v>
      </c>
      <c r="M376" s="216">
        <v>47.588816158801038</v>
      </c>
      <c r="N376" s="216">
        <v>49.816888643700466</v>
      </c>
      <c r="O376" s="216">
        <v>48.70758037255095</v>
      </c>
      <c r="P376" s="216">
        <v>47.915673998207318</v>
      </c>
      <c r="Q376" s="216">
        <v>46.995730171472772</v>
      </c>
      <c r="R376" s="216">
        <v>46.078384970488031</v>
      </c>
      <c r="S376" s="216">
        <v>45.163831764561955</v>
      </c>
      <c r="T376" s="216">
        <v>44.252289127947279</v>
      </c>
      <c r="U376" s="216">
        <v>43.344004793050594</v>
      </c>
      <c r="V376" s="216">
        <v>42.439260383518899</v>
      </c>
      <c r="W376" s="216">
        <v>41.538377111692682</v>
      </c>
      <c r="X376" s="216">
        <v>40.641722676424834</v>
      </c>
      <c r="Y376" s="216">
        <v>39.749719665591982</v>
      </c>
      <c r="Z376" s="216">
        <v>38.862855858962234</v>
      </c>
      <c r="AA376" s="216">
        <v>37.981696950371841</v>
      </c>
      <c r="AB376" s="216">
        <v>36.850055529812167</v>
      </c>
      <c r="AC376" s="216">
        <v>35.728214074790017</v>
      </c>
      <c r="AD376" s="216">
        <v>34.615992815201565</v>
      </c>
      <c r="AE376" s="216">
        <v>33.513213455074364</v>
      </c>
      <c r="AF376" s="216">
        <v>32.41969901571759</v>
      </c>
      <c r="AG376" s="216">
        <v>31.335273674005428</v>
      </c>
      <c r="AH376" s="216">
        <v>30.259762595158666</v>
      </c>
      <c r="AI376" s="216">
        <v>29.192991759244265</v>
      </c>
      <c r="AJ376" s="216">
        <v>32.405731869166843</v>
      </c>
      <c r="AK376" s="216">
        <v>35.552791504393888</v>
      </c>
      <c r="AL376" s="216">
        <v>42.41090323401685</v>
      </c>
      <c r="AM376" s="216">
        <v>41.438829779187969</v>
      </c>
      <c r="AN376" s="216">
        <v>40.475624510336189</v>
      </c>
      <c r="AO376" s="216">
        <v>39.521166655597021</v>
      </c>
      <c r="AP376" s="216">
        <v>38.575337627873729</v>
      </c>
    </row>
    <row r="377" spans="7:43" ht="14.25" customHeight="1" x14ac:dyDescent="0.25">
      <c r="G377" s="140"/>
      <c r="H377" s="233"/>
      <c r="I377" s="233"/>
      <c r="J377" s="233"/>
      <c r="K377" s="233"/>
      <c r="L377" s="233"/>
      <c r="M377" s="233"/>
      <c r="N377" s="233"/>
      <c r="O377" s="233"/>
      <c r="P377" s="233"/>
      <c r="Q377" s="233"/>
      <c r="R377" s="233"/>
      <c r="S377" s="233"/>
      <c r="T377" s="233"/>
      <c r="U377" s="233"/>
      <c r="V377" s="233"/>
      <c r="W377" s="233"/>
      <c r="X377" s="233"/>
      <c r="Y377" s="233"/>
      <c r="Z377" s="233"/>
      <c r="AA377" s="233"/>
      <c r="AB377" s="233"/>
      <c r="AC377" s="233"/>
      <c r="AD377" s="233"/>
      <c r="AE377" s="233"/>
      <c r="AF377" s="233"/>
      <c r="AG377" s="233"/>
      <c r="AH377" s="233"/>
      <c r="AI377" s="233"/>
      <c r="AJ377" s="233"/>
      <c r="AK377" s="233"/>
      <c r="AL377" s="233"/>
      <c r="AM377" s="233"/>
      <c r="AN377" s="233"/>
      <c r="AO377" s="233"/>
      <c r="AP377" s="233"/>
      <c r="AQ377" s="233"/>
    </row>
    <row r="378" spans="7:43" ht="14.25" customHeight="1" x14ac:dyDescent="0.25">
      <c r="G378" s="140"/>
      <c r="M378" s="124">
        <v>2021</v>
      </c>
      <c r="N378" s="124">
        <v>2022</v>
      </c>
      <c r="O378" s="124">
        <v>2023</v>
      </c>
      <c r="P378" s="124">
        <v>2024</v>
      </c>
      <c r="Q378" s="124">
        <v>2025</v>
      </c>
      <c r="R378" s="124">
        <v>2026</v>
      </c>
      <c r="S378" s="124">
        <v>2027</v>
      </c>
      <c r="T378" s="124">
        <v>2028</v>
      </c>
      <c r="U378" s="124">
        <v>2029</v>
      </c>
      <c r="V378" s="124">
        <v>2030</v>
      </c>
      <c r="W378" s="124">
        <v>2031</v>
      </c>
      <c r="X378" s="124">
        <v>2032</v>
      </c>
      <c r="Y378" s="124">
        <v>2033</v>
      </c>
      <c r="Z378" s="124">
        <v>2034</v>
      </c>
      <c r="AA378" s="124">
        <v>2035</v>
      </c>
      <c r="AB378" s="124">
        <v>2036</v>
      </c>
      <c r="AC378" s="124">
        <v>2037</v>
      </c>
      <c r="AD378" s="124">
        <v>2038</v>
      </c>
      <c r="AE378" s="124">
        <v>2039</v>
      </c>
      <c r="AF378" s="124">
        <v>2040</v>
      </c>
      <c r="AG378" s="124">
        <v>2041</v>
      </c>
      <c r="AH378" s="124">
        <v>2042</v>
      </c>
      <c r="AI378" s="124">
        <v>2043</v>
      </c>
      <c r="AJ378" s="124">
        <v>2044</v>
      </c>
      <c r="AK378" s="124">
        <v>2045</v>
      </c>
      <c r="AL378" s="124">
        <v>2046</v>
      </c>
      <c r="AM378" s="124">
        <v>2047</v>
      </c>
      <c r="AN378" s="124">
        <v>2048</v>
      </c>
      <c r="AO378" s="124">
        <v>2049</v>
      </c>
      <c r="AP378" s="124">
        <v>2050</v>
      </c>
    </row>
    <row r="379" spans="7:43" ht="14.25" customHeight="1" x14ac:dyDescent="0.3">
      <c r="G379" s="140"/>
      <c r="H379" s="392" t="s">
        <v>897</v>
      </c>
      <c r="J379" s="353" t="s">
        <v>898</v>
      </c>
      <c r="K379" s="137" t="s">
        <v>899</v>
      </c>
      <c r="L379" s="137" t="s">
        <v>870</v>
      </c>
      <c r="M379" s="125">
        <v>0.12363699102240765</v>
      </c>
      <c r="N379" s="125">
        <v>0.12407533903510089</v>
      </c>
      <c r="O379" s="125">
        <v>0.12522157879350054</v>
      </c>
      <c r="P379" s="125">
        <v>0.12556288543653779</v>
      </c>
      <c r="Q379" s="125">
        <v>0.12572339643220692</v>
      </c>
      <c r="R379" s="125">
        <v>0.12589298767474305</v>
      </c>
      <c r="S379" s="125">
        <v>0.12607245211575796</v>
      </c>
      <c r="T379" s="125">
        <v>0.1262626777669314</v>
      </c>
      <c r="U379" s="125">
        <v>0.12646466238183782</v>
      </c>
      <c r="V379" s="125">
        <v>0.12667953094471299</v>
      </c>
      <c r="W379" s="125">
        <v>0.12690855661271902</v>
      </c>
      <c r="X379" s="125">
        <v>0.12715318593413291</v>
      </c>
      <c r="Y379" s="125">
        <v>0.12741506939655345</v>
      </c>
      <c r="Z379" s="125">
        <v>0.12769609866692841</v>
      </c>
      <c r="AA379" s="125">
        <v>0.12799845229772849</v>
      </c>
      <c r="AB379" s="125">
        <v>0.12809964876253921</v>
      </c>
      <c r="AC379" s="125">
        <v>0.12820331136258978</v>
      </c>
      <c r="AD379" s="125">
        <v>0.1283095313166473</v>
      </c>
      <c r="AE379" s="125">
        <v>0.12841840439628086</v>
      </c>
      <c r="AF379" s="125">
        <v>0.1285300312133803</v>
      </c>
      <c r="AG379" s="125">
        <v>0.12864451752969527</v>
      </c>
      <c r="AH379" s="125">
        <v>0.12876197459046554</v>
      </c>
      <c r="AI379" s="125">
        <v>0.12888251948427076</v>
      </c>
      <c r="AJ379" s="125">
        <v>0.12695400966081882</v>
      </c>
      <c r="AK379" s="125">
        <v>0.12498303632729861</v>
      </c>
      <c r="AL379" s="125">
        <v>0.12056305880727472</v>
      </c>
      <c r="AM379" s="125">
        <v>0.12056298580367798</v>
      </c>
      <c r="AN379" s="125">
        <v>0.12056291078133803</v>
      </c>
      <c r="AO379" s="125">
        <v>0.12056283365548932</v>
      </c>
      <c r="AP379" s="125">
        <v>0.12056275433655327</v>
      </c>
    </row>
    <row r="380" spans="7:43" ht="14.25" customHeight="1" x14ac:dyDescent="0.3">
      <c r="G380" s="140"/>
      <c r="H380" s="392"/>
      <c r="J380" s="354"/>
      <c r="K380" s="137" t="s">
        <v>899</v>
      </c>
      <c r="L380" s="137" t="s">
        <v>871</v>
      </c>
      <c r="M380" s="125">
        <v>0.12363699102240765</v>
      </c>
      <c r="N380" s="125">
        <v>0.12407533903510089</v>
      </c>
      <c r="O380" s="125">
        <v>0.12522157879350054</v>
      </c>
      <c r="P380" s="125">
        <v>0.12556288543653779</v>
      </c>
      <c r="Q380" s="125">
        <v>0.12572339643220692</v>
      </c>
      <c r="R380" s="125">
        <v>0.12589298767474305</v>
      </c>
      <c r="S380" s="125">
        <v>0.12607245211575796</v>
      </c>
      <c r="T380" s="125">
        <v>0.1262626777669314</v>
      </c>
      <c r="U380" s="125">
        <v>0.12646466238183782</v>
      </c>
      <c r="V380" s="125">
        <v>0.12667953094471299</v>
      </c>
      <c r="W380" s="125">
        <v>0.12690855661271902</v>
      </c>
      <c r="X380" s="125">
        <v>0.12715318593413291</v>
      </c>
      <c r="Y380" s="125">
        <v>0.12741506939655345</v>
      </c>
      <c r="Z380" s="125">
        <v>0.12769609866692841</v>
      </c>
      <c r="AA380" s="125">
        <v>0.12799845229772849</v>
      </c>
      <c r="AB380" s="125">
        <v>0.12809964876253921</v>
      </c>
      <c r="AC380" s="125">
        <v>0.12820331136258978</v>
      </c>
      <c r="AD380" s="125">
        <v>0.1283095313166473</v>
      </c>
      <c r="AE380" s="125">
        <v>0.12841840439628086</v>
      </c>
      <c r="AF380" s="125">
        <v>0.1285300312133803</v>
      </c>
      <c r="AG380" s="125">
        <v>0.12864451752969527</v>
      </c>
      <c r="AH380" s="125">
        <v>0.12876197459046554</v>
      </c>
      <c r="AI380" s="125">
        <v>0.12888251948427076</v>
      </c>
      <c r="AJ380" s="125">
        <v>0.12695400966081882</v>
      </c>
      <c r="AK380" s="125">
        <v>0.12498303632729861</v>
      </c>
      <c r="AL380" s="125">
        <v>0.12056305880727472</v>
      </c>
      <c r="AM380" s="125">
        <v>0.12056298580367798</v>
      </c>
      <c r="AN380" s="125">
        <v>0.12056291078133803</v>
      </c>
      <c r="AO380" s="125">
        <v>0.12056283365548932</v>
      </c>
      <c r="AP380" s="125">
        <v>0.12056275433655327</v>
      </c>
    </row>
    <row r="381" spans="7:43" ht="14.25" customHeight="1" x14ac:dyDescent="0.3">
      <c r="G381" s="140"/>
      <c r="H381" s="392"/>
      <c r="J381" s="354"/>
      <c r="K381" s="137" t="s">
        <v>899</v>
      </c>
      <c r="L381" s="137" t="s">
        <v>872</v>
      </c>
      <c r="M381" s="125">
        <v>0.12363699102240765</v>
      </c>
      <c r="N381" s="125">
        <v>0.12407533903510089</v>
      </c>
      <c r="O381" s="125">
        <v>0.12522157879350054</v>
      </c>
      <c r="P381" s="125">
        <v>0.12556288543653779</v>
      </c>
      <c r="Q381" s="125">
        <v>0.12572339643220692</v>
      </c>
      <c r="R381" s="125">
        <v>0.12589298767474305</v>
      </c>
      <c r="S381" s="125">
        <v>0.12607245211575796</v>
      </c>
      <c r="T381" s="125">
        <v>0.1262626777669314</v>
      </c>
      <c r="U381" s="125">
        <v>0.12646466238183782</v>
      </c>
      <c r="V381" s="125">
        <v>0.12667953094471299</v>
      </c>
      <c r="W381" s="125">
        <v>0.12690855661271902</v>
      </c>
      <c r="X381" s="125">
        <v>0.12715318593413291</v>
      </c>
      <c r="Y381" s="125">
        <v>0.12741506939655345</v>
      </c>
      <c r="Z381" s="125">
        <v>0.12769609866692841</v>
      </c>
      <c r="AA381" s="125">
        <v>0.12799845229772849</v>
      </c>
      <c r="AB381" s="125">
        <v>0.12809964876253921</v>
      </c>
      <c r="AC381" s="125">
        <v>0.12820331136258978</v>
      </c>
      <c r="AD381" s="125">
        <v>0.1283095313166473</v>
      </c>
      <c r="AE381" s="125">
        <v>0.12841840439628086</v>
      </c>
      <c r="AF381" s="125">
        <v>0.1285300312133803</v>
      </c>
      <c r="AG381" s="125">
        <v>0.12864451752969527</v>
      </c>
      <c r="AH381" s="125">
        <v>0.12876197459046554</v>
      </c>
      <c r="AI381" s="125">
        <v>0.12888251948427076</v>
      </c>
      <c r="AJ381" s="125">
        <v>0.12695400966081882</v>
      </c>
      <c r="AK381" s="125">
        <v>0.12498303632729861</v>
      </c>
      <c r="AL381" s="125">
        <v>0.12056305880727472</v>
      </c>
      <c r="AM381" s="125">
        <v>0.12056298580367798</v>
      </c>
      <c r="AN381" s="125">
        <v>0.12056291078133803</v>
      </c>
      <c r="AO381" s="125">
        <v>0.12056283365548932</v>
      </c>
      <c r="AP381" s="125">
        <v>0.12056275433655327</v>
      </c>
    </row>
    <row r="382" spans="7:43" ht="14.25" customHeight="1" x14ac:dyDescent="0.3">
      <c r="G382" s="140"/>
      <c r="H382" s="392"/>
      <c r="J382" s="354"/>
      <c r="K382" s="137" t="s">
        <v>900</v>
      </c>
      <c r="L382" s="137" t="s">
        <v>868</v>
      </c>
      <c r="M382" s="236">
        <v>0.30000001192092896</v>
      </c>
      <c r="N382" s="236">
        <v>0.30000001192092896</v>
      </c>
      <c r="O382" s="236">
        <v>0</v>
      </c>
      <c r="P382" s="236">
        <v>0</v>
      </c>
      <c r="Q382" s="236">
        <v>0</v>
      </c>
      <c r="R382" s="236">
        <v>0</v>
      </c>
      <c r="S382" s="236">
        <v>0</v>
      </c>
      <c r="T382" s="236">
        <v>0</v>
      </c>
      <c r="U382" s="236">
        <v>0</v>
      </c>
      <c r="V382" s="236">
        <v>0</v>
      </c>
      <c r="W382" s="236">
        <v>0</v>
      </c>
      <c r="X382" s="236">
        <v>0</v>
      </c>
      <c r="Y382" s="236">
        <v>0</v>
      </c>
      <c r="Z382" s="236">
        <v>0</v>
      </c>
      <c r="AA382" s="236">
        <v>0</v>
      </c>
      <c r="AB382" s="236">
        <v>0</v>
      </c>
      <c r="AC382" s="236">
        <v>0</v>
      </c>
      <c r="AD382" s="236">
        <v>0</v>
      </c>
      <c r="AE382" s="236">
        <v>0</v>
      </c>
      <c r="AF382" s="236">
        <v>0</v>
      </c>
      <c r="AG382" s="236">
        <v>0</v>
      </c>
      <c r="AH382" s="236">
        <v>0</v>
      </c>
      <c r="AI382" s="236">
        <v>0</v>
      </c>
      <c r="AJ382" s="236">
        <v>0</v>
      </c>
      <c r="AK382" s="236">
        <v>0</v>
      </c>
      <c r="AL382" s="236">
        <v>0</v>
      </c>
      <c r="AM382" s="236">
        <v>0</v>
      </c>
      <c r="AN382" s="236">
        <v>0</v>
      </c>
      <c r="AO382" s="236">
        <v>0</v>
      </c>
      <c r="AP382" s="236">
        <v>0</v>
      </c>
    </row>
    <row r="383" spans="7:43" ht="14.25" customHeight="1" x14ac:dyDescent="0.3">
      <c r="G383" s="140"/>
      <c r="H383" s="392"/>
      <c r="J383" s="354"/>
      <c r="K383" s="137" t="s">
        <v>716</v>
      </c>
      <c r="L383" s="137" t="s">
        <v>870</v>
      </c>
      <c r="M383" s="237">
        <v>0</v>
      </c>
      <c r="N383" s="237">
        <v>0</v>
      </c>
      <c r="O383" s="237">
        <v>20.709175464642382</v>
      </c>
      <c r="P383" s="237">
        <v>20.752487619115932</v>
      </c>
      <c r="Q383" s="237">
        <v>20.772811882315363</v>
      </c>
      <c r="R383" s="237">
        <v>20.79425483703055</v>
      </c>
      <c r="S383" s="237">
        <v>20.816911406844888</v>
      </c>
      <c r="T383" s="237">
        <v>20.840887555923914</v>
      </c>
      <c r="U383" s="237">
        <v>20.866301940758042</v>
      </c>
      <c r="V383" s="237">
        <v>20.893287867253608</v>
      </c>
      <c r="W383" s="237">
        <v>20.921995621054112</v>
      </c>
      <c r="X383" s="237">
        <v>20.952595256750005</v>
      </c>
      <c r="Y383" s="237">
        <v>20.985279954840106</v>
      </c>
      <c r="Z383" s="237">
        <v>21.020270085812857</v>
      </c>
      <c r="AA383" s="237">
        <v>21.057818161169223</v>
      </c>
      <c r="AB383" s="237">
        <v>21.070362885136568</v>
      </c>
      <c r="AC383" s="237">
        <v>21.083201652505554</v>
      </c>
      <c r="AD383" s="237">
        <v>21.096344907820601</v>
      </c>
      <c r="AE383" s="237">
        <v>21.109803595388112</v>
      </c>
      <c r="AF383" s="237">
        <v>21.123589189479638</v>
      </c>
      <c r="AG383" s="237">
        <v>21.137713726743776</v>
      </c>
      <c r="AH383" s="237">
        <v>21.152189841026978</v>
      </c>
      <c r="AI383" s="237">
        <v>21.167030800802721</v>
      </c>
      <c r="AJ383" s="237">
        <v>15.695764609913677</v>
      </c>
      <c r="AK383" s="237">
        <v>10.339413639341238</v>
      </c>
      <c r="AL383" s="237">
        <v>0</v>
      </c>
      <c r="AM383" s="237">
        <v>0</v>
      </c>
      <c r="AN383" s="237">
        <v>0</v>
      </c>
      <c r="AO383" s="237">
        <v>0</v>
      </c>
      <c r="AP383" s="237">
        <v>0</v>
      </c>
    </row>
    <row r="384" spans="7:43" ht="14.25" customHeight="1" x14ac:dyDescent="0.3">
      <c r="G384" s="140"/>
      <c r="H384" s="392"/>
      <c r="J384" s="354"/>
      <c r="K384" s="137" t="s">
        <v>716</v>
      </c>
      <c r="L384" s="137" t="s">
        <v>871</v>
      </c>
      <c r="M384" s="237">
        <v>0</v>
      </c>
      <c r="N384" s="237">
        <v>0</v>
      </c>
      <c r="O384" s="237">
        <v>20.709175464642382</v>
      </c>
      <c r="P384" s="237">
        <v>20.752487619115932</v>
      </c>
      <c r="Q384" s="237">
        <v>20.772811882315363</v>
      </c>
      <c r="R384" s="237">
        <v>20.79425483703055</v>
      </c>
      <c r="S384" s="237">
        <v>20.816911406844888</v>
      </c>
      <c r="T384" s="237">
        <v>20.840887555923914</v>
      </c>
      <c r="U384" s="237">
        <v>20.866301940758042</v>
      </c>
      <c r="V384" s="237">
        <v>20.893287867253608</v>
      </c>
      <c r="W384" s="237">
        <v>20.921995621054112</v>
      </c>
      <c r="X384" s="237">
        <v>20.952595256750005</v>
      </c>
      <c r="Y384" s="237">
        <v>20.985279954840106</v>
      </c>
      <c r="Z384" s="237">
        <v>21.020270085812857</v>
      </c>
      <c r="AA384" s="237">
        <v>21.057818161169223</v>
      </c>
      <c r="AB384" s="237">
        <v>21.070362885136568</v>
      </c>
      <c r="AC384" s="237">
        <v>21.083201652505554</v>
      </c>
      <c r="AD384" s="237">
        <v>21.096344907820601</v>
      </c>
      <c r="AE384" s="237">
        <v>21.109803595388112</v>
      </c>
      <c r="AF384" s="237">
        <v>21.123589189479638</v>
      </c>
      <c r="AG384" s="237">
        <v>21.137713726743776</v>
      </c>
      <c r="AH384" s="237">
        <v>21.152189841026978</v>
      </c>
      <c r="AI384" s="237">
        <v>21.167030800802721</v>
      </c>
      <c r="AJ384" s="237">
        <v>15.695764609913677</v>
      </c>
      <c r="AK384" s="237">
        <v>10.339413639341238</v>
      </c>
      <c r="AL384" s="237">
        <v>0</v>
      </c>
      <c r="AM384" s="237">
        <v>0</v>
      </c>
      <c r="AN384" s="237">
        <v>0</v>
      </c>
      <c r="AO384" s="237">
        <v>0</v>
      </c>
      <c r="AP384" s="237">
        <v>0</v>
      </c>
    </row>
    <row r="385" spans="7:42" ht="14.25" customHeight="1" x14ac:dyDescent="0.3">
      <c r="G385" s="140"/>
      <c r="H385" s="392"/>
      <c r="J385" s="354"/>
      <c r="K385" s="137" t="s">
        <v>716</v>
      </c>
      <c r="L385" s="137" t="s">
        <v>872</v>
      </c>
      <c r="M385" s="237">
        <v>0</v>
      </c>
      <c r="N385" s="237">
        <v>0</v>
      </c>
      <c r="O385" s="237">
        <v>20.709175464642382</v>
      </c>
      <c r="P385" s="237">
        <v>20.752487619115932</v>
      </c>
      <c r="Q385" s="237">
        <v>20.772811882315363</v>
      </c>
      <c r="R385" s="237">
        <v>20.79425483703055</v>
      </c>
      <c r="S385" s="237">
        <v>20.816911406844888</v>
      </c>
      <c r="T385" s="237">
        <v>20.840887555923914</v>
      </c>
      <c r="U385" s="237">
        <v>20.866301940758042</v>
      </c>
      <c r="V385" s="237">
        <v>20.893287867253608</v>
      </c>
      <c r="W385" s="237">
        <v>20.921995621054112</v>
      </c>
      <c r="X385" s="237">
        <v>20.952595256750005</v>
      </c>
      <c r="Y385" s="237">
        <v>20.985279954840106</v>
      </c>
      <c r="Z385" s="237">
        <v>21.020270085812857</v>
      </c>
      <c r="AA385" s="237">
        <v>21.057818161169223</v>
      </c>
      <c r="AB385" s="237">
        <v>21.070362885136568</v>
      </c>
      <c r="AC385" s="237">
        <v>21.083201652505554</v>
      </c>
      <c r="AD385" s="237">
        <v>21.096344907820601</v>
      </c>
      <c r="AE385" s="237">
        <v>21.109803595388112</v>
      </c>
      <c r="AF385" s="237">
        <v>21.123589189479638</v>
      </c>
      <c r="AG385" s="237">
        <v>21.137713726743776</v>
      </c>
      <c r="AH385" s="237">
        <v>21.152189841026978</v>
      </c>
      <c r="AI385" s="237">
        <v>21.167030800802721</v>
      </c>
      <c r="AJ385" s="237">
        <v>15.695764609913677</v>
      </c>
      <c r="AK385" s="237">
        <v>10.339413639341238</v>
      </c>
      <c r="AL385" s="237">
        <v>0</v>
      </c>
      <c r="AM385" s="237">
        <v>0</v>
      </c>
      <c r="AN385" s="237">
        <v>0</v>
      </c>
      <c r="AO385" s="237">
        <v>0</v>
      </c>
      <c r="AP385" s="237">
        <v>0</v>
      </c>
    </row>
    <row r="386" spans="7:42" ht="14.25" customHeight="1" x14ac:dyDescent="0.3">
      <c r="G386" s="140"/>
      <c r="H386" s="392"/>
      <c r="J386" s="354"/>
      <c r="K386" s="137" t="s">
        <v>901</v>
      </c>
      <c r="L386" s="137" t="s">
        <v>870</v>
      </c>
      <c r="M386" s="240">
        <v>0.8323847066597686</v>
      </c>
      <c r="N386" s="240">
        <v>0.83237735642491062</v>
      </c>
      <c r="O386" s="240">
        <v>0.83253049529129575</v>
      </c>
      <c r="P386" s="240">
        <v>0.83200904143567667</v>
      </c>
      <c r="Q386" s="240">
        <v>0.83146072596802689</v>
      </c>
      <c r="R386" s="240">
        <v>0.83088242234251153</v>
      </c>
      <c r="S386" s="240">
        <v>0.83027160067817385</v>
      </c>
      <c r="T386" s="240">
        <v>0.82962543834541935</v>
      </c>
      <c r="U386" s="240">
        <v>0.82894077635972574</v>
      </c>
      <c r="V386" s="240">
        <v>0.82821406774244388</v>
      </c>
      <c r="W386" s="240">
        <v>0.82744131606750493</v>
      </c>
      <c r="X386" s="240">
        <v>0.82661800194705326</v>
      </c>
      <c r="Y386" s="240">
        <v>0.82573899460111588</v>
      </c>
      <c r="Z386" s="240">
        <v>0.82479844485719245</v>
      </c>
      <c r="AA386" s="240">
        <v>0.82378965486565259</v>
      </c>
      <c r="AB386" s="240">
        <v>0.82345273834432042</v>
      </c>
      <c r="AC386" s="240">
        <v>0.82310798507763572</v>
      </c>
      <c r="AD386" s="240">
        <v>0.8227551184488654</v>
      </c>
      <c r="AE386" s="240">
        <v>0.82239384866919618</v>
      </c>
      <c r="AF386" s="240">
        <v>0.82202387198427473</v>
      </c>
      <c r="AG386" s="240">
        <v>0.82164486982281804</v>
      </c>
      <c r="AH386" s="240">
        <v>0.82125650788204152</v>
      </c>
      <c r="AI386" s="240">
        <v>0.82085843514466439</v>
      </c>
      <c r="AJ386" s="240">
        <v>0.82728817853653891</v>
      </c>
      <c r="AK386" s="240">
        <v>0.83399779006778796</v>
      </c>
      <c r="AL386" s="240">
        <v>0.84958031705673931</v>
      </c>
      <c r="AM386" s="240">
        <v>0.84958058080930599</v>
      </c>
      <c r="AN386" s="240">
        <v>0.84958085185555665</v>
      </c>
      <c r="AO386" s="240">
        <v>0.84958113050175876</v>
      </c>
      <c r="AP386" s="240">
        <v>0.84958141707156665</v>
      </c>
    </row>
    <row r="387" spans="7:42" ht="14.25" customHeight="1" x14ac:dyDescent="0.3">
      <c r="G387" s="140"/>
      <c r="H387" s="392"/>
      <c r="J387" s="354"/>
      <c r="K387" s="137" t="s">
        <v>901</v>
      </c>
      <c r="L387" s="137" t="s">
        <v>871</v>
      </c>
      <c r="M387" s="240">
        <v>0.8323847066597686</v>
      </c>
      <c r="N387" s="240">
        <v>0.83237735642491062</v>
      </c>
      <c r="O387" s="240">
        <v>0.83253049529129575</v>
      </c>
      <c r="P387" s="240">
        <v>0.83200904143567667</v>
      </c>
      <c r="Q387" s="240">
        <v>0.83146072596802689</v>
      </c>
      <c r="R387" s="240">
        <v>0.83088242234251153</v>
      </c>
      <c r="S387" s="240">
        <v>0.83027160067817385</v>
      </c>
      <c r="T387" s="240">
        <v>0.82962543834541935</v>
      </c>
      <c r="U387" s="240">
        <v>0.82894077635972574</v>
      </c>
      <c r="V387" s="240">
        <v>0.82821406774244388</v>
      </c>
      <c r="W387" s="240">
        <v>0.82744131606750493</v>
      </c>
      <c r="X387" s="240">
        <v>0.82661800194705326</v>
      </c>
      <c r="Y387" s="240">
        <v>0.82573899460111588</v>
      </c>
      <c r="Z387" s="240">
        <v>0.82479844485719245</v>
      </c>
      <c r="AA387" s="240">
        <v>0.82378965486565259</v>
      </c>
      <c r="AB387" s="240">
        <v>0.82345273834432042</v>
      </c>
      <c r="AC387" s="240">
        <v>0.82310798507763572</v>
      </c>
      <c r="AD387" s="240">
        <v>0.8227551184488654</v>
      </c>
      <c r="AE387" s="240">
        <v>0.82239384866919618</v>
      </c>
      <c r="AF387" s="240">
        <v>0.82202387198427473</v>
      </c>
      <c r="AG387" s="240">
        <v>0.82164486982281804</v>
      </c>
      <c r="AH387" s="240">
        <v>0.82125650788204152</v>
      </c>
      <c r="AI387" s="240">
        <v>0.82085843514466439</v>
      </c>
      <c r="AJ387" s="240">
        <v>0.82728817853653891</v>
      </c>
      <c r="AK387" s="240">
        <v>0.83399779006778796</v>
      </c>
      <c r="AL387" s="240">
        <v>0.84958031705673931</v>
      </c>
      <c r="AM387" s="240">
        <v>0.84958058080930599</v>
      </c>
      <c r="AN387" s="240">
        <v>0.84958085185555665</v>
      </c>
      <c r="AO387" s="240">
        <v>0.84958113050175876</v>
      </c>
      <c r="AP387" s="240">
        <v>0.84958141707156665</v>
      </c>
    </row>
    <row r="388" spans="7:42" ht="14.25" customHeight="1" x14ac:dyDescent="0.3">
      <c r="G388" s="140"/>
      <c r="H388" s="392"/>
      <c r="J388" s="354"/>
      <c r="K388" s="137" t="s">
        <v>901</v>
      </c>
      <c r="L388" s="137" t="s">
        <v>872</v>
      </c>
      <c r="M388" s="240">
        <v>0.8323847066597686</v>
      </c>
      <c r="N388" s="240">
        <v>0.83237735642491062</v>
      </c>
      <c r="O388" s="240">
        <v>0.83253049529129575</v>
      </c>
      <c r="P388" s="240">
        <v>0.83200904143567667</v>
      </c>
      <c r="Q388" s="240">
        <v>0.83146072596802689</v>
      </c>
      <c r="R388" s="240">
        <v>0.83088242234251153</v>
      </c>
      <c r="S388" s="240">
        <v>0.83027160067817385</v>
      </c>
      <c r="T388" s="240">
        <v>0.82962543834541935</v>
      </c>
      <c r="U388" s="240">
        <v>0.82894077635972574</v>
      </c>
      <c r="V388" s="240">
        <v>0.82821406774244388</v>
      </c>
      <c r="W388" s="240">
        <v>0.82744131606750493</v>
      </c>
      <c r="X388" s="240">
        <v>0.82661800194705326</v>
      </c>
      <c r="Y388" s="240">
        <v>0.82573899460111588</v>
      </c>
      <c r="Z388" s="240">
        <v>0.82479844485719245</v>
      </c>
      <c r="AA388" s="240">
        <v>0.82378965486565259</v>
      </c>
      <c r="AB388" s="240">
        <v>0.82345273834432042</v>
      </c>
      <c r="AC388" s="240">
        <v>0.82310798507763572</v>
      </c>
      <c r="AD388" s="240">
        <v>0.8227551184488654</v>
      </c>
      <c r="AE388" s="240">
        <v>0.82239384866919618</v>
      </c>
      <c r="AF388" s="240">
        <v>0.82202387198427473</v>
      </c>
      <c r="AG388" s="240">
        <v>0.82164486982281804</v>
      </c>
      <c r="AH388" s="240">
        <v>0.82125650788204152</v>
      </c>
      <c r="AI388" s="240">
        <v>0.82085843514466439</v>
      </c>
      <c r="AJ388" s="240">
        <v>0.82728817853653891</v>
      </c>
      <c r="AK388" s="240">
        <v>0.83399779006778796</v>
      </c>
      <c r="AL388" s="240">
        <v>0.84958031705673931</v>
      </c>
      <c r="AM388" s="240">
        <v>0.84958058080930599</v>
      </c>
      <c r="AN388" s="240">
        <v>0.84958085185555665</v>
      </c>
      <c r="AO388" s="240">
        <v>0.84958113050175876</v>
      </c>
      <c r="AP388" s="240">
        <v>0.84958141707156665</v>
      </c>
    </row>
    <row r="389" spans="7:42" ht="14.25" customHeight="1" x14ac:dyDescent="0.3">
      <c r="G389" s="140"/>
      <c r="H389" s="392"/>
      <c r="J389" s="354"/>
      <c r="K389" s="137" t="s">
        <v>902</v>
      </c>
      <c r="L389" s="137" t="s">
        <v>870</v>
      </c>
      <c r="M389" s="240">
        <v>0.69739097681934359</v>
      </c>
      <c r="N389" s="240">
        <v>0.69739314239687289</v>
      </c>
      <c r="O389" s="240">
        <v>1.0580482770159176</v>
      </c>
      <c r="P389" s="240">
        <v>1.0582290233429259</v>
      </c>
      <c r="Q389" s="240">
        <v>1.0584190804414624</v>
      </c>
      <c r="R389" s="240">
        <v>1.0586195320347933</v>
      </c>
      <c r="S389" s="240">
        <v>1.0588312550302155</v>
      </c>
      <c r="T389" s="240">
        <v>1.0590552278075533</v>
      </c>
      <c r="U389" s="240">
        <v>1.0592925453339705</v>
      </c>
      <c r="V389" s="240">
        <v>1.0595444370631497</v>
      </c>
      <c r="W389" s="240">
        <v>1.0598122882362297</v>
      </c>
      <c r="X389" s="240">
        <v>1.0600976653633565</v>
      </c>
      <c r="Y389" s="240">
        <v>1.0604023468754009</v>
      </c>
      <c r="Z389" s="240">
        <v>1.0607283602124411</v>
      </c>
      <c r="AA389" s="240">
        <v>1.0610780269830069</v>
      </c>
      <c r="AB389" s="240">
        <v>1.0611948089821868</v>
      </c>
      <c r="AC389" s="240">
        <v>1.061314307353914</v>
      </c>
      <c r="AD389" s="240">
        <v>1.0614366179790764</v>
      </c>
      <c r="AE389" s="240">
        <v>1.0615618413042673</v>
      </c>
      <c r="AF389" s="240">
        <v>1.0616900826168163</v>
      </c>
      <c r="AG389" s="240">
        <v>1.0618214523398959</v>
      </c>
      <c r="AH389" s="240">
        <v>1.061956066349532</v>
      </c>
      <c r="AI389" s="240">
        <v>1.0620940463153292</v>
      </c>
      <c r="AJ389" s="240">
        <v>1.0598653687647386</v>
      </c>
      <c r="AK389" s="240">
        <v>1.0575396833242006</v>
      </c>
      <c r="AL389" s="240">
        <v>1.0521384680710952</v>
      </c>
      <c r="AM389" s="240">
        <v>1.0521383766491847</v>
      </c>
      <c r="AN389" s="240">
        <v>1.0521382826991377</v>
      </c>
      <c r="AO389" s="240">
        <v>1.0521381861147956</v>
      </c>
      <c r="AP389" s="240">
        <v>1.0521380867839736</v>
      </c>
    </row>
    <row r="390" spans="7:42" ht="14.25" customHeight="1" x14ac:dyDescent="0.3">
      <c r="G390" s="140"/>
      <c r="H390" s="392"/>
      <c r="J390" s="354"/>
      <c r="K390" s="137" t="s">
        <v>902</v>
      </c>
      <c r="L390" s="137" t="s">
        <v>871</v>
      </c>
      <c r="M390" s="240">
        <v>0.69739097681934359</v>
      </c>
      <c r="N390" s="240">
        <v>0.69739314239687289</v>
      </c>
      <c r="O390" s="240">
        <v>1.0580482770159176</v>
      </c>
      <c r="P390" s="240">
        <v>1.0582290233429259</v>
      </c>
      <c r="Q390" s="240">
        <v>1.0584190804414624</v>
      </c>
      <c r="R390" s="240">
        <v>1.0586195320347933</v>
      </c>
      <c r="S390" s="240">
        <v>1.0588312550302155</v>
      </c>
      <c r="T390" s="240">
        <v>1.0590552278075533</v>
      </c>
      <c r="U390" s="240">
        <v>1.0592925453339705</v>
      </c>
      <c r="V390" s="240">
        <v>1.0595444370631497</v>
      </c>
      <c r="W390" s="240">
        <v>1.0598122882362297</v>
      </c>
      <c r="X390" s="240">
        <v>1.0600976653633565</v>
      </c>
      <c r="Y390" s="240">
        <v>1.0604023468754009</v>
      </c>
      <c r="Z390" s="240">
        <v>1.0607283602124411</v>
      </c>
      <c r="AA390" s="240">
        <v>1.0610780269830069</v>
      </c>
      <c r="AB390" s="240">
        <v>1.0611948089821868</v>
      </c>
      <c r="AC390" s="240">
        <v>1.061314307353914</v>
      </c>
      <c r="AD390" s="240">
        <v>1.0614366179790764</v>
      </c>
      <c r="AE390" s="240">
        <v>1.0615618413042673</v>
      </c>
      <c r="AF390" s="240">
        <v>1.0616900826168163</v>
      </c>
      <c r="AG390" s="240">
        <v>1.0618214523398959</v>
      </c>
      <c r="AH390" s="240">
        <v>1.061956066349532</v>
      </c>
      <c r="AI390" s="240">
        <v>1.0620940463153292</v>
      </c>
      <c r="AJ390" s="240">
        <v>1.0598653687647386</v>
      </c>
      <c r="AK390" s="240">
        <v>1.0575396833242006</v>
      </c>
      <c r="AL390" s="240">
        <v>1.0521384680710952</v>
      </c>
      <c r="AM390" s="240">
        <v>1.0521383766491847</v>
      </c>
      <c r="AN390" s="240">
        <v>1.0521382826991377</v>
      </c>
      <c r="AO390" s="240">
        <v>1.0521381861147956</v>
      </c>
      <c r="AP390" s="240">
        <v>1.0521380867839736</v>
      </c>
    </row>
    <row r="391" spans="7:42" ht="15" customHeight="1" x14ac:dyDescent="0.3">
      <c r="G391" s="140"/>
      <c r="H391" s="392"/>
      <c r="J391" s="354"/>
      <c r="K391" s="137" t="s">
        <v>902</v>
      </c>
      <c r="L391" s="137" t="s">
        <v>872</v>
      </c>
      <c r="M391" s="240">
        <v>0.69739097681934359</v>
      </c>
      <c r="N391" s="240">
        <v>0.69739314239687289</v>
      </c>
      <c r="O391" s="240">
        <v>1.0580482770159176</v>
      </c>
      <c r="P391" s="240">
        <v>1.0582290233429259</v>
      </c>
      <c r="Q391" s="240">
        <v>1.0584190804414624</v>
      </c>
      <c r="R391" s="240">
        <v>1.0586195320347933</v>
      </c>
      <c r="S391" s="240">
        <v>1.0588312550302155</v>
      </c>
      <c r="T391" s="240">
        <v>1.0590552278075533</v>
      </c>
      <c r="U391" s="240">
        <v>1.0592925453339705</v>
      </c>
      <c r="V391" s="240">
        <v>1.0595444370631497</v>
      </c>
      <c r="W391" s="240">
        <v>1.0598122882362297</v>
      </c>
      <c r="X391" s="240">
        <v>1.0600976653633565</v>
      </c>
      <c r="Y391" s="240">
        <v>1.0604023468754009</v>
      </c>
      <c r="Z391" s="240">
        <v>1.0607283602124411</v>
      </c>
      <c r="AA391" s="240">
        <v>1.0610780269830069</v>
      </c>
      <c r="AB391" s="240">
        <v>1.0611948089821868</v>
      </c>
      <c r="AC391" s="240">
        <v>1.061314307353914</v>
      </c>
      <c r="AD391" s="240">
        <v>1.0614366179790764</v>
      </c>
      <c r="AE391" s="240">
        <v>1.0615618413042673</v>
      </c>
      <c r="AF391" s="240">
        <v>1.0616900826168163</v>
      </c>
      <c r="AG391" s="240">
        <v>1.0618214523398959</v>
      </c>
      <c r="AH391" s="240">
        <v>1.061956066349532</v>
      </c>
      <c r="AI391" s="240">
        <v>1.0620940463153292</v>
      </c>
      <c r="AJ391" s="240">
        <v>1.0598653687647386</v>
      </c>
      <c r="AK391" s="240">
        <v>1.0575396833242006</v>
      </c>
      <c r="AL391" s="240">
        <v>1.0521384680710952</v>
      </c>
      <c r="AM391" s="240">
        <v>1.0521383766491847</v>
      </c>
      <c r="AN391" s="240">
        <v>1.0521382826991377</v>
      </c>
      <c r="AO391" s="240">
        <v>1.0521381861147956</v>
      </c>
      <c r="AP391" s="240">
        <v>1.0521380867839736</v>
      </c>
    </row>
    <row r="392" spans="7:42" ht="14.25" customHeight="1" x14ac:dyDescent="0.3">
      <c r="G392" s="140"/>
      <c r="H392" s="235"/>
      <c r="I392" s="241" t="s">
        <v>903</v>
      </c>
      <c r="J392" s="242"/>
      <c r="K392" s="243" t="s">
        <v>905</v>
      </c>
      <c r="L392" s="243"/>
      <c r="M392" s="124">
        <v>2021</v>
      </c>
      <c r="N392" s="124">
        <v>2022</v>
      </c>
      <c r="O392" s="124">
        <v>2023</v>
      </c>
      <c r="P392" s="124">
        <v>2024</v>
      </c>
      <c r="Q392" s="124">
        <v>2025</v>
      </c>
      <c r="R392" s="124">
        <v>2026</v>
      </c>
      <c r="S392" s="124">
        <v>2027</v>
      </c>
      <c r="T392" s="124">
        <v>2028</v>
      </c>
      <c r="U392" s="124">
        <v>2029</v>
      </c>
      <c r="V392" s="124">
        <v>2030</v>
      </c>
      <c r="W392" s="124">
        <v>2031</v>
      </c>
      <c r="X392" s="124">
        <v>2032</v>
      </c>
      <c r="Y392" s="124">
        <v>2033</v>
      </c>
      <c r="Z392" s="124">
        <v>2034</v>
      </c>
      <c r="AA392" s="124">
        <v>2035</v>
      </c>
      <c r="AB392" s="124">
        <v>2036</v>
      </c>
      <c r="AC392" s="124">
        <v>2037</v>
      </c>
      <c r="AD392" s="124">
        <v>2038</v>
      </c>
      <c r="AE392" s="124">
        <v>2039</v>
      </c>
      <c r="AF392" s="124">
        <v>2040</v>
      </c>
      <c r="AG392" s="124">
        <v>2041</v>
      </c>
      <c r="AH392" s="124">
        <v>2042</v>
      </c>
      <c r="AI392" s="124">
        <v>2043</v>
      </c>
      <c r="AJ392" s="124">
        <v>2044</v>
      </c>
      <c r="AK392" s="124">
        <v>2045</v>
      </c>
      <c r="AL392" s="124">
        <v>2046</v>
      </c>
      <c r="AM392" s="124">
        <v>2047</v>
      </c>
      <c r="AN392" s="124">
        <v>2048</v>
      </c>
      <c r="AO392" s="124">
        <v>2049</v>
      </c>
      <c r="AP392" s="124">
        <v>2050</v>
      </c>
    </row>
    <row r="393" spans="7:42" ht="14.25" customHeight="1" x14ac:dyDescent="0.25">
      <c r="G393" s="140"/>
      <c r="H393" s="235"/>
      <c r="I393" s="132">
        <v>0.2</v>
      </c>
      <c r="J393" s="246" t="s">
        <v>904</v>
      </c>
      <c r="K393" s="244">
        <v>1</v>
      </c>
      <c r="L393" s="244"/>
      <c r="M393" s="245">
        <v>0.93493319502615368</v>
      </c>
      <c r="N393" s="245">
        <v>0.93493008759690233</v>
      </c>
      <c r="O393" s="245">
        <v>0.93499482433121783</v>
      </c>
      <c r="P393" s="245">
        <v>0.93477434450358987</v>
      </c>
      <c r="Q393" s="245">
        <v>0.93454237118559647</v>
      </c>
      <c r="R393" s="245">
        <v>0.93429755974723527</v>
      </c>
      <c r="S393" s="245">
        <v>0.93403881380718035</v>
      </c>
      <c r="T393" s="245">
        <v>0.93376490850058314</v>
      </c>
      <c r="U393" s="245">
        <v>0.93347447108886061</v>
      </c>
      <c r="V393" s="245">
        <v>0.93316595794878821</v>
      </c>
      <c r="W393" s="245">
        <v>0.9328376271267006</v>
      </c>
      <c r="X393" s="245">
        <v>0.93248750542754388</v>
      </c>
      <c r="Y393" s="245">
        <v>0.93211334872555573</v>
      </c>
      <c r="Z393" s="245">
        <v>0.93171259380990601</v>
      </c>
      <c r="AA393" s="245">
        <v>0.93128229958133191</v>
      </c>
      <c r="AB393" s="245">
        <v>0.93113848259923415</v>
      </c>
      <c r="AC393" s="245">
        <v>0.93099126489576667</v>
      </c>
      <c r="AD393" s="245">
        <v>0.93084052440651943</v>
      </c>
      <c r="AE393" s="245">
        <v>0.93068613315456505</v>
      </c>
      <c r="AF393" s="245">
        <v>0.93052795688806045</v>
      </c>
      <c r="AG393" s="245">
        <v>0.93036585469091493</v>
      </c>
      <c r="AH393" s="245">
        <v>0.93019967856404639</v>
      </c>
      <c r="AI393" s="245">
        <v>0.93002927297473192</v>
      </c>
      <c r="AJ393" s="245">
        <v>0.9327725280641872</v>
      </c>
      <c r="AK393" s="245">
        <v>0.93561454731665972</v>
      </c>
      <c r="AL393" s="245">
        <v>0.94213528112168754</v>
      </c>
      <c r="AM393" s="245">
        <v>0.94213539056597673</v>
      </c>
      <c r="AN393" s="245">
        <v>0.94213550303675231</v>
      </c>
      <c r="AO393" s="245">
        <v>0.94213561866109741</v>
      </c>
      <c r="AP393" s="245">
        <v>0.94213573757330948</v>
      </c>
    </row>
    <row r="394" spans="7:42" ht="14.25" customHeight="1" x14ac:dyDescent="0.25">
      <c r="G394" s="140"/>
      <c r="H394" s="235"/>
      <c r="I394" s="132">
        <v>0.32</v>
      </c>
      <c r="J394" s="246"/>
      <c r="K394" s="244">
        <v>2</v>
      </c>
      <c r="L394" s="244"/>
      <c r="M394" s="245">
        <v>0.87410007916181187</v>
      </c>
      <c r="N394" s="245">
        <v>0.87409426869395135</v>
      </c>
      <c r="O394" s="245">
        <v>0.87421532152616488</v>
      </c>
      <c r="P394" s="245">
        <v>0.87380307514211619</v>
      </c>
      <c r="Q394" s="245">
        <v>0.87336944354119705</v>
      </c>
      <c r="R394" s="245">
        <v>0.87291193014963864</v>
      </c>
      <c r="S394" s="245">
        <v>0.87242850569832464</v>
      </c>
      <c r="T394" s="245">
        <v>0.87191690434710245</v>
      </c>
      <c r="U394" s="245">
        <v>0.8713745881746281</v>
      </c>
      <c r="V394" s="245">
        <v>0.87079870507447943</v>
      </c>
      <c r="W394" s="245">
        <v>0.87018603858337329</v>
      </c>
      <c r="X394" s="245">
        <v>0.86953294777848356</v>
      </c>
      <c r="Y394" s="245">
        <v>0.86883529487236943</v>
      </c>
      <c r="Z394" s="245">
        <v>0.86808835746398283</v>
      </c>
      <c r="AA394" s="245">
        <v>0.86728672151349362</v>
      </c>
      <c r="AB394" s="245">
        <v>0.86701887377720432</v>
      </c>
      <c r="AC394" s="245">
        <v>0.86674473531221952</v>
      </c>
      <c r="AD394" s="245">
        <v>0.86646408187740409</v>
      </c>
      <c r="AE394" s="245">
        <v>0.86617667844619672</v>
      </c>
      <c r="AF394" s="245">
        <v>0.86588227855026823</v>
      </c>
      <c r="AG394" s="245">
        <v>0.86558062357475662</v>
      </c>
      <c r="AH394" s="245">
        <v>0.8652714420006552</v>
      </c>
      <c r="AI394" s="245">
        <v>0.86495444858990844</v>
      </c>
      <c r="AJ394" s="245">
        <v>0.87006458911125495</v>
      </c>
      <c r="AK394" s="245">
        <v>0.875374581150558</v>
      </c>
      <c r="AL394" s="245">
        <v>0.88761888793424126</v>
      </c>
      <c r="AM394" s="245">
        <v>0.88761909415690554</v>
      </c>
      <c r="AN394" s="245">
        <v>0.88761930608231443</v>
      </c>
      <c r="AO394" s="245">
        <v>0.88761952394992871</v>
      </c>
      <c r="AP394" s="245">
        <v>0.88761974801280386</v>
      </c>
    </row>
    <row r="395" spans="7:42" ht="14.25" customHeight="1" x14ac:dyDescent="0.25">
      <c r="G395" s="140"/>
      <c r="H395" s="235"/>
      <c r="I395" s="132">
        <v>0.192</v>
      </c>
      <c r="J395" s="246"/>
      <c r="K395" s="244">
        <v>3</v>
      </c>
      <c r="L395" s="244"/>
      <c r="M395" s="245">
        <v>0.81722517978336662</v>
      </c>
      <c r="N395" s="245">
        <v>0.81721703119798628</v>
      </c>
      <c r="O395" s="245">
        <v>0.81738680097801564</v>
      </c>
      <c r="P395" s="245">
        <v>0.81680869679119283</v>
      </c>
      <c r="Q395" s="245">
        <v>0.81620075068803521</v>
      </c>
      <c r="R395" s="245">
        <v>0.81555948621305641</v>
      </c>
      <c r="S395" s="245">
        <v>0.81488208659403416</v>
      </c>
      <c r="T395" s="245">
        <v>0.81416540840778384</v>
      </c>
      <c r="U395" s="245">
        <v>0.81340593281658458</v>
      </c>
      <c r="V395" s="245">
        <v>0.8125997078013909</v>
      </c>
      <c r="W395" s="245">
        <v>0.81174227939089749</v>
      </c>
      <c r="X395" s="245">
        <v>0.81082860936101686</v>
      </c>
      <c r="Y395" s="245">
        <v>0.80985297619443997</v>
      </c>
      <c r="Z395" s="245">
        <v>0.80880885518894829</v>
      </c>
      <c r="AA395" s="245">
        <v>0.80768877240744041</v>
      </c>
      <c r="AB395" s="245">
        <v>0.80731463851380292</v>
      </c>
      <c r="AC395" s="245">
        <v>0.80693177747006983</v>
      </c>
      <c r="AD395" s="245">
        <v>0.80653988035417612</v>
      </c>
      <c r="AE395" s="245">
        <v>0.80613862349175602</v>
      </c>
      <c r="AF395" s="245">
        <v>0.80572766756495962</v>
      </c>
      <c r="AG395" s="245">
        <v>0.80530665665602352</v>
      </c>
      <c r="AH395" s="245">
        <v>0.80487521721965838</v>
      </c>
      <c r="AI395" s="245">
        <v>0.80443295697833261</v>
      </c>
      <c r="AJ395" s="245">
        <v>0.81157234636443354</v>
      </c>
      <c r="AK395" s="245">
        <v>0.81901319247568993</v>
      </c>
      <c r="AL395" s="245">
        <v>0.83625707051284592</v>
      </c>
      <c r="AM395" s="245">
        <v>0.83625736194733469</v>
      </c>
      <c r="AN395" s="245">
        <v>0.83625766144099445</v>
      </c>
      <c r="AO395" s="245">
        <v>0.83625796933223484</v>
      </c>
      <c r="AP395" s="245">
        <v>0.83625828597867802</v>
      </c>
    </row>
    <row r="396" spans="7:42" ht="14.25" customHeight="1" x14ac:dyDescent="0.25">
      <c r="G396" s="140"/>
      <c r="H396" s="235"/>
      <c r="I396" s="132">
        <v>0.1152</v>
      </c>
      <c r="J396" s="246"/>
      <c r="K396" s="244">
        <v>4</v>
      </c>
      <c r="L396" s="244"/>
      <c r="M396" s="245">
        <v>0.76405094839068577</v>
      </c>
      <c r="N396" s="245">
        <v>0.76404079056361363</v>
      </c>
      <c r="O396" s="245">
        <v>0.76425242839109575</v>
      </c>
      <c r="P396" s="245">
        <v>0.76353181412781868</v>
      </c>
      <c r="Q396" s="245">
        <v>0.76277418491146021</v>
      </c>
      <c r="R396" s="245">
        <v>0.76197523779756759</v>
      </c>
      <c r="S396" s="245">
        <v>0.76113149755501175</v>
      </c>
      <c r="T396" s="245">
        <v>0.7602390880862343</v>
      </c>
      <c r="U396" s="245">
        <v>0.75929367291650263</v>
      </c>
      <c r="V396" s="245">
        <v>0.75829038475939037</v>
      </c>
      <c r="W396" s="245">
        <v>0.75722374174542406</v>
      </c>
      <c r="X396" s="245">
        <v>0.75608754727233907</v>
      </c>
      <c r="Y396" s="245">
        <v>0.75487476961595701</v>
      </c>
      <c r="Z396" s="245">
        <v>0.75357739636451548</v>
      </c>
      <c r="AA396" s="245">
        <v>0.7521862573136241</v>
      </c>
      <c r="AB396" s="245">
        <v>0.75172172748589172</v>
      </c>
      <c r="AC396" s="245">
        <v>0.75124643619144948</v>
      </c>
      <c r="AD396" s="245">
        <v>0.75076000518365271</v>
      </c>
      <c r="AE396" s="245">
        <v>0.75026203828408622</v>
      </c>
      <c r="AF396" s="245">
        <v>0.74975212030740424</v>
      </c>
      <c r="AG396" s="245">
        <v>0.74922981590806459</v>
      </c>
      <c r="AH396" s="245">
        <v>0.74869466834189324</v>
      </c>
      <c r="AI396" s="245">
        <v>0.74814619813547256</v>
      </c>
      <c r="AJ396" s="245">
        <v>0.75701238922533687</v>
      </c>
      <c r="AK396" s="245">
        <v>0.76628065732451489</v>
      </c>
      <c r="AL396" s="245">
        <v>0.78786729021761903</v>
      </c>
      <c r="AM396" s="245">
        <v>0.78786765631192557</v>
      </c>
      <c r="AN396" s="245">
        <v>0.78786803253004944</v>
      </c>
      <c r="AO396" s="245">
        <v>0.78786841929709817</v>
      </c>
      <c r="AP396" s="245">
        <v>0.78786881706231349</v>
      </c>
    </row>
    <row r="397" spans="7:42" ht="14.25" customHeight="1" x14ac:dyDescent="0.25">
      <c r="G397" s="140"/>
      <c r="H397" s="235"/>
      <c r="I397" s="132">
        <v>0.1152</v>
      </c>
      <c r="J397" s="246"/>
      <c r="K397" s="244">
        <v>5</v>
      </c>
      <c r="L397" s="244"/>
      <c r="M397" s="245">
        <v>0.71433659434166674</v>
      </c>
      <c r="N397" s="245">
        <v>0.71432472324924579</v>
      </c>
      <c r="O397" s="245">
        <v>0.71457206502823922</v>
      </c>
      <c r="P397" s="245">
        <v>0.71372995105896853</v>
      </c>
      <c r="Q397" s="245">
        <v>0.71284479544631663</v>
      </c>
      <c r="R397" s="245">
        <v>0.71191160526208663</v>
      </c>
      <c r="S397" s="245">
        <v>0.71092636112756602</v>
      </c>
      <c r="T397" s="245">
        <v>0.70988458252540931</v>
      </c>
      <c r="U397" s="245">
        <v>0.70878125972685058</v>
      </c>
      <c r="V397" s="245">
        <v>0.70761077329735167</v>
      </c>
      <c r="W397" s="245">
        <v>0.7063667984538029</v>
      </c>
      <c r="X397" s="245">
        <v>0.70504219084081354</v>
      </c>
      <c r="Y397" s="245">
        <v>0.70362884937516201</v>
      </c>
      <c r="Z397" s="245">
        <v>0.70211755060329839</v>
      </c>
      <c r="AA397" s="245">
        <v>0.70049774742450721</v>
      </c>
      <c r="AB397" s="245">
        <v>0.69995702866808829</v>
      </c>
      <c r="AC397" s="245">
        <v>0.69940386987831438</v>
      </c>
      <c r="AD397" s="245">
        <v>0.69883783692859258</v>
      </c>
      <c r="AE397" s="245">
        <v>0.69825847526327844</v>
      </c>
      <c r="AF397" s="245">
        <v>0.69766530868214016</v>
      </c>
      <c r="AG397" s="245">
        <v>0.69705783803722332</v>
      </c>
      <c r="AH397" s="245">
        <v>0.69643553983424444</v>
      </c>
      <c r="AI397" s="245">
        <v>0.69579786473074323</v>
      </c>
      <c r="AJ397" s="245">
        <v>0.70612036007362788</v>
      </c>
      <c r="AK397" s="245">
        <v>0.71694333032018842</v>
      </c>
      <c r="AL397" s="245">
        <v>0.74227757095575864</v>
      </c>
      <c r="AM397" s="245">
        <v>0.74227800209373673</v>
      </c>
      <c r="AN397" s="245">
        <v>0.74227844515427444</v>
      </c>
      <c r="AO397" s="245">
        <v>0.74227890063801238</v>
      </c>
      <c r="AP397" s="245">
        <v>0.7422793690740136</v>
      </c>
    </row>
    <row r="398" spans="7:42" ht="14.25" customHeight="1" x14ac:dyDescent="0.25">
      <c r="G398" s="140"/>
      <c r="H398" s="235"/>
      <c r="I398" s="132">
        <v>5.7599999999999998E-2</v>
      </c>
      <c r="J398" s="246"/>
      <c r="K398" s="244">
        <v>6</v>
      </c>
      <c r="L398" s="244"/>
      <c r="M398" s="245">
        <v>0.6678569944719559</v>
      </c>
      <c r="N398" s="245">
        <v>0.66784367608005035</v>
      </c>
      <c r="O398" s="245">
        <v>0.66812118241307417</v>
      </c>
      <c r="P398" s="245">
        <v>0.66717644715372648</v>
      </c>
      <c r="Q398" s="245">
        <v>0.6661836654237121</v>
      </c>
      <c r="R398" s="245">
        <v>0.66513727555210456</v>
      </c>
      <c r="S398" s="245">
        <v>0.66403281505184697</v>
      </c>
      <c r="T398" s="245">
        <v>0.66286531224781353</v>
      </c>
      <c r="U398" s="245">
        <v>0.66162921154121823</v>
      </c>
      <c r="V398" s="245">
        <v>0.66031828511890589</v>
      </c>
      <c r="W398" s="245">
        <v>0.65892552815072991</v>
      </c>
      <c r="X398" s="245">
        <v>0.65744303375832047</v>
      </c>
      <c r="Y398" s="245">
        <v>0.65586184305099193</v>
      </c>
      <c r="Z398" s="245">
        <v>0.65417176423205703</v>
      </c>
      <c r="AA398" s="245">
        <v>0.6523611530730381</v>
      </c>
      <c r="AB398" s="245">
        <v>0.65175692555867226</v>
      </c>
      <c r="AC398" s="245">
        <v>0.65113889349100618</v>
      </c>
      <c r="AD398" s="245">
        <v>0.65050657860172878</v>
      </c>
      <c r="AE398" s="245">
        <v>0.64985948028518303</v>
      </c>
      <c r="AF398" s="245">
        <v>0.64919707427966999</v>
      </c>
      <c r="AG398" s="245">
        <v>0.64851881125450261</v>
      </c>
      <c r="AH398" s="245">
        <v>0.64782411529439232</v>
      </c>
      <c r="AI398" s="245">
        <v>0.64711238227290402</v>
      </c>
      <c r="AJ398" s="245">
        <v>0.65864967338347202</v>
      </c>
      <c r="AK398" s="245">
        <v>0.67078260944922152</v>
      </c>
      <c r="AL398" s="245">
        <v>0.6993258879827271</v>
      </c>
      <c r="AM398" s="245">
        <v>0.69932637541111553</v>
      </c>
      <c r="AN398" s="245">
        <v>0.69932687631876078</v>
      </c>
      <c r="AO398" s="245">
        <v>0.6993273912716732</v>
      </c>
      <c r="AP398" s="245">
        <v>0.69932792086799656</v>
      </c>
    </row>
    <row r="399" spans="7:42" ht="14.25" customHeight="1" x14ac:dyDescent="0.3">
      <c r="G399" s="140"/>
      <c r="H399" s="235"/>
      <c r="J399" s="246"/>
      <c r="K399" s="243" t="s">
        <v>906</v>
      </c>
      <c r="L399" s="243"/>
      <c r="M399" s="124">
        <v>2021</v>
      </c>
      <c r="N399" s="124">
        <v>2022</v>
      </c>
      <c r="O399" s="124">
        <v>2023</v>
      </c>
      <c r="P399" s="124">
        <v>2024</v>
      </c>
      <c r="Q399" s="124">
        <v>2025</v>
      </c>
      <c r="R399" s="124">
        <v>2026</v>
      </c>
      <c r="S399" s="124">
        <v>2027</v>
      </c>
      <c r="T399" s="124">
        <v>2028</v>
      </c>
      <c r="U399" s="124">
        <v>2029</v>
      </c>
      <c r="V399" s="124">
        <v>2030</v>
      </c>
      <c r="W399" s="124">
        <v>2031</v>
      </c>
      <c r="X399" s="124">
        <v>2032</v>
      </c>
      <c r="Y399" s="124">
        <v>2033</v>
      </c>
      <c r="Z399" s="124">
        <v>2034</v>
      </c>
      <c r="AA399" s="124">
        <v>2035</v>
      </c>
      <c r="AB399" s="124">
        <v>2036</v>
      </c>
      <c r="AC399" s="124">
        <v>2037</v>
      </c>
      <c r="AD399" s="124">
        <v>2038</v>
      </c>
      <c r="AE399" s="124">
        <v>2039</v>
      </c>
      <c r="AF399" s="124">
        <v>2040</v>
      </c>
      <c r="AG399" s="124">
        <v>2041</v>
      </c>
      <c r="AH399" s="124">
        <v>2042</v>
      </c>
      <c r="AI399" s="124">
        <v>2043</v>
      </c>
      <c r="AJ399" s="124">
        <v>2044</v>
      </c>
      <c r="AK399" s="124">
        <v>2045</v>
      </c>
      <c r="AL399" s="124">
        <v>2046</v>
      </c>
      <c r="AM399" s="124">
        <v>2047</v>
      </c>
      <c r="AN399" s="124">
        <v>2048</v>
      </c>
      <c r="AO399" s="124">
        <v>2049</v>
      </c>
      <c r="AP399" s="124">
        <v>2050</v>
      </c>
    </row>
    <row r="400" spans="7:42" ht="14.25" customHeight="1" x14ac:dyDescent="0.25">
      <c r="G400" s="140"/>
      <c r="H400" s="235"/>
      <c r="J400" s="246"/>
      <c r="K400" s="244">
        <v>1</v>
      </c>
      <c r="L400" s="244"/>
      <c r="M400" s="245">
        <v>0.93493319502615368</v>
      </c>
      <c r="N400" s="245">
        <v>0.93493008759690233</v>
      </c>
      <c r="O400" s="245">
        <v>0.93499482433121783</v>
      </c>
      <c r="P400" s="245">
        <v>0.93477434450358987</v>
      </c>
      <c r="Q400" s="245">
        <v>0.93454237118559647</v>
      </c>
      <c r="R400" s="245">
        <v>0.93429755974723527</v>
      </c>
      <c r="S400" s="245">
        <v>0.93403881380718035</v>
      </c>
      <c r="T400" s="245">
        <v>0.93376490850058314</v>
      </c>
      <c r="U400" s="245">
        <v>0.93347447108886061</v>
      </c>
      <c r="V400" s="245">
        <v>0.93316595794878821</v>
      </c>
      <c r="W400" s="245">
        <v>0.9328376271267006</v>
      </c>
      <c r="X400" s="245">
        <v>0.93248750542754388</v>
      </c>
      <c r="Y400" s="245">
        <v>0.93211334872555573</v>
      </c>
      <c r="Z400" s="245">
        <v>0.93171259380990601</v>
      </c>
      <c r="AA400" s="245">
        <v>0.93128229958133191</v>
      </c>
      <c r="AB400" s="245">
        <v>0.93113848259923415</v>
      </c>
      <c r="AC400" s="245">
        <v>0.93099126489576667</v>
      </c>
      <c r="AD400" s="245">
        <v>0.93084052440651943</v>
      </c>
      <c r="AE400" s="245">
        <v>0.93068613315456505</v>
      </c>
      <c r="AF400" s="245">
        <v>0.93052795688806045</v>
      </c>
      <c r="AG400" s="245">
        <v>0.93036585469091493</v>
      </c>
      <c r="AH400" s="245">
        <v>0.93019967856404639</v>
      </c>
      <c r="AI400" s="245">
        <v>0.93002927297473192</v>
      </c>
      <c r="AJ400" s="245">
        <v>0.9327725280641872</v>
      </c>
      <c r="AK400" s="245">
        <v>0.93561454731665972</v>
      </c>
      <c r="AL400" s="245">
        <v>0.94213528112168754</v>
      </c>
      <c r="AM400" s="245">
        <v>0.94213539056597673</v>
      </c>
      <c r="AN400" s="245">
        <v>0.94213550303675231</v>
      </c>
      <c r="AO400" s="245">
        <v>0.94213561866109741</v>
      </c>
      <c r="AP400" s="245">
        <v>0.94213573757330948</v>
      </c>
    </row>
    <row r="401" spans="6:42" ht="14.25" customHeight="1" x14ac:dyDescent="0.25">
      <c r="G401" s="140"/>
      <c r="H401" s="235"/>
      <c r="J401" s="246"/>
      <c r="K401" s="244">
        <v>2</v>
      </c>
      <c r="L401" s="244"/>
      <c r="M401" s="245">
        <v>0.87410007916181187</v>
      </c>
      <c r="N401" s="245">
        <v>0.87409426869395135</v>
      </c>
      <c r="O401" s="245">
        <v>0.87421532152616488</v>
      </c>
      <c r="P401" s="245">
        <v>0.87380307514211619</v>
      </c>
      <c r="Q401" s="245">
        <v>0.87336944354119705</v>
      </c>
      <c r="R401" s="245">
        <v>0.87291193014963864</v>
      </c>
      <c r="S401" s="245">
        <v>0.87242850569832464</v>
      </c>
      <c r="T401" s="245">
        <v>0.87191690434710245</v>
      </c>
      <c r="U401" s="245">
        <v>0.8713745881746281</v>
      </c>
      <c r="V401" s="245">
        <v>0.87079870507447943</v>
      </c>
      <c r="W401" s="245">
        <v>0.87018603858337329</v>
      </c>
      <c r="X401" s="245">
        <v>0.86953294777848356</v>
      </c>
      <c r="Y401" s="245">
        <v>0.86883529487236943</v>
      </c>
      <c r="Z401" s="245">
        <v>0.86808835746398283</v>
      </c>
      <c r="AA401" s="245">
        <v>0.86728672151349362</v>
      </c>
      <c r="AB401" s="245">
        <v>0.86701887377720432</v>
      </c>
      <c r="AC401" s="245">
        <v>0.86674473531221952</v>
      </c>
      <c r="AD401" s="245">
        <v>0.86646408187740409</v>
      </c>
      <c r="AE401" s="245">
        <v>0.86617667844619672</v>
      </c>
      <c r="AF401" s="245">
        <v>0.86588227855026823</v>
      </c>
      <c r="AG401" s="245">
        <v>0.86558062357475662</v>
      </c>
      <c r="AH401" s="245">
        <v>0.8652714420006552</v>
      </c>
      <c r="AI401" s="245">
        <v>0.86495444858990844</v>
      </c>
      <c r="AJ401" s="245">
        <v>0.87006458911125495</v>
      </c>
      <c r="AK401" s="245">
        <v>0.875374581150558</v>
      </c>
      <c r="AL401" s="245">
        <v>0.88761888793424126</v>
      </c>
      <c r="AM401" s="245">
        <v>0.88761909415690554</v>
      </c>
      <c r="AN401" s="245">
        <v>0.88761930608231443</v>
      </c>
      <c r="AO401" s="245">
        <v>0.88761952394992871</v>
      </c>
      <c r="AP401" s="245">
        <v>0.88761974801280386</v>
      </c>
    </row>
    <row r="402" spans="6:42" ht="14.25" customHeight="1" x14ac:dyDescent="0.25">
      <c r="G402" s="140"/>
      <c r="H402" s="235"/>
      <c r="J402" s="246"/>
      <c r="K402" s="244">
        <v>3</v>
      </c>
      <c r="L402" s="244"/>
      <c r="M402" s="245">
        <v>0.81722517978336662</v>
      </c>
      <c r="N402" s="245">
        <v>0.81721703119798628</v>
      </c>
      <c r="O402" s="245">
        <v>0.81738680097801564</v>
      </c>
      <c r="P402" s="245">
        <v>0.81680869679119283</v>
      </c>
      <c r="Q402" s="245">
        <v>0.81620075068803521</v>
      </c>
      <c r="R402" s="245">
        <v>0.81555948621305641</v>
      </c>
      <c r="S402" s="245">
        <v>0.81488208659403416</v>
      </c>
      <c r="T402" s="245">
        <v>0.81416540840778384</v>
      </c>
      <c r="U402" s="245">
        <v>0.81340593281658458</v>
      </c>
      <c r="V402" s="245">
        <v>0.8125997078013909</v>
      </c>
      <c r="W402" s="245">
        <v>0.81174227939089749</v>
      </c>
      <c r="X402" s="245">
        <v>0.81082860936101686</v>
      </c>
      <c r="Y402" s="245">
        <v>0.80985297619443997</v>
      </c>
      <c r="Z402" s="245">
        <v>0.80880885518894829</v>
      </c>
      <c r="AA402" s="245">
        <v>0.80768877240744041</v>
      </c>
      <c r="AB402" s="245">
        <v>0.80731463851380292</v>
      </c>
      <c r="AC402" s="245">
        <v>0.80693177747006983</v>
      </c>
      <c r="AD402" s="245">
        <v>0.80653988035417612</v>
      </c>
      <c r="AE402" s="245">
        <v>0.80613862349175602</v>
      </c>
      <c r="AF402" s="245">
        <v>0.80572766756495962</v>
      </c>
      <c r="AG402" s="245">
        <v>0.80530665665602352</v>
      </c>
      <c r="AH402" s="245">
        <v>0.80487521721965838</v>
      </c>
      <c r="AI402" s="245">
        <v>0.80443295697833261</v>
      </c>
      <c r="AJ402" s="245">
        <v>0.81157234636443354</v>
      </c>
      <c r="AK402" s="245">
        <v>0.81901319247568993</v>
      </c>
      <c r="AL402" s="245">
        <v>0.83625707051284592</v>
      </c>
      <c r="AM402" s="245">
        <v>0.83625736194733469</v>
      </c>
      <c r="AN402" s="245">
        <v>0.83625766144099445</v>
      </c>
      <c r="AO402" s="245">
        <v>0.83625796933223484</v>
      </c>
      <c r="AP402" s="245">
        <v>0.83625828597867802</v>
      </c>
    </row>
    <row r="403" spans="6:42" ht="14.25" customHeight="1" x14ac:dyDescent="0.25">
      <c r="G403" s="140"/>
      <c r="H403" s="235"/>
      <c r="J403" s="246"/>
      <c r="K403" s="244">
        <v>4</v>
      </c>
      <c r="L403" s="244"/>
      <c r="M403" s="245">
        <v>0.76405094839068577</v>
      </c>
      <c r="N403" s="245">
        <v>0.76404079056361363</v>
      </c>
      <c r="O403" s="245">
        <v>0.76425242839109575</v>
      </c>
      <c r="P403" s="245">
        <v>0.76353181412781868</v>
      </c>
      <c r="Q403" s="245">
        <v>0.76277418491146021</v>
      </c>
      <c r="R403" s="245">
        <v>0.76197523779756759</v>
      </c>
      <c r="S403" s="245">
        <v>0.76113149755501175</v>
      </c>
      <c r="T403" s="245">
        <v>0.7602390880862343</v>
      </c>
      <c r="U403" s="245">
        <v>0.75929367291650263</v>
      </c>
      <c r="V403" s="245">
        <v>0.75829038475939037</v>
      </c>
      <c r="W403" s="245">
        <v>0.75722374174542406</v>
      </c>
      <c r="X403" s="245">
        <v>0.75608754727233907</v>
      </c>
      <c r="Y403" s="245">
        <v>0.75487476961595701</v>
      </c>
      <c r="Z403" s="245">
        <v>0.75357739636451548</v>
      </c>
      <c r="AA403" s="245">
        <v>0.7521862573136241</v>
      </c>
      <c r="AB403" s="245">
        <v>0.75172172748589172</v>
      </c>
      <c r="AC403" s="245">
        <v>0.75124643619144948</v>
      </c>
      <c r="AD403" s="245">
        <v>0.75076000518365271</v>
      </c>
      <c r="AE403" s="245">
        <v>0.75026203828408622</v>
      </c>
      <c r="AF403" s="245">
        <v>0.74975212030740424</v>
      </c>
      <c r="AG403" s="245">
        <v>0.74922981590806459</v>
      </c>
      <c r="AH403" s="245">
        <v>0.74869466834189324</v>
      </c>
      <c r="AI403" s="245">
        <v>0.74814619813547256</v>
      </c>
      <c r="AJ403" s="245">
        <v>0.75701238922533687</v>
      </c>
      <c r="AK403" s="245">
        <v>0.76628065732451489</v>
      </c>
      <c r="AL403" s="245">
        <v>0.78786729021761903</v>
      </c>
      <c r="AM403" s="245">
        <v>0.78786765631192557</v>
      </c>
      <c r="AN403" s="245">
        <v>0.78786803253004944</v>
      </c>
      <c r="AO403" s="245">
        <v>0.78786841929709817</v>
      </c>
      <c r="AP403" s="245">
        <v>0.78786881706231349</v>
      </c>
    </row>
    <row r="404" spans="6:42" ht="14.25" customHeight="1" x14ac:dyDescent="0.25">
      <c r="G404" s="140"/>
      <c r="H404" s="235"/>
      <c r="J404" s="246"/>
      <c r="K404" s="244">
        <v>5</v>
      </c>
      <c r="L404" s="244"/>
      <c r="M404" s="245">
        <v>0.71433659434166674</v>
      </c>
      <c r="N404" s="245">
        <v>0.71432472324924579</v>
      </c>
      <c r="O404" s="245">
        <v>0.71457206502823922</v>
      </c>
      <c r="P404" s="245">
        <v>0.71372995105896853</v>
      </c>
      <c r="Q404" s="245">
        <v>0.71284479544631663</v>
      </c>
      <c r="R404" s="245">
        <v>0.71191160526208663</v>
      </c>
      <c r="S404" s="245">
        <v>0.71092636112756602</v>
      </c>
      <c r="T404" s="245">
        <v>0.70988458252540931</v>
      </c>
      <c r="U404" s="245">
        <v>0.70878125972685058</v>
      </c>
      <c r="V404" s="245">
        <v>0.70761077329735167</v>
      </c>
      <c r="W404" s="245">
        <v>0.7063667984538029</v>
      </c>
      <c r="X404" s="245">
        <v>0.70504219084081354</v>
      </c>
      <c r="Y404" s="245">
        <v>0.70362884937516201</v>
      </c>
      <c r="Z404" s="245">
        <v>0.70211755060329839</v>
      </c>
      <c r="AA404" s="245">
        <v>0.70049774742450721</v>
      </c>
      <c r="AB404" s="245">
        <v>0.69995702866808829</v>
      </c>
      <c r="AC404" s="245">
        <v>0.69940386987831438</v>
      </c>
      <c r="AD404" s="245">
        <v>0.69883783692859258</v>
      </c>
      <c r="AE404" s="245">
        <v>0.69825847526327844</v>
      </c>
      <c r="AF404" s="245">
        <v>0.69766530868214016</v>
      </c>
      <c r="AG404" s="245">
        <v>0.69705783803722332</v>
      </c>
      <c r="AH404" s="245">
        <v>0.69643553983424444</v>
      </c>
      <c r="AI404" s="245">
        <v>0.69579786473074323</v>
      </c>
      <c r="AJ404" s="245">
        <v>0.70612036007362788</v>
      </c>
      <c r="AK404" s="245">
        <v>0.71694333032018842</v>
      </c>
      <c r="AL404" s="245">
        <v>0.74227757095575864</v>
      </c>
      <c r="AM404" s="245">
        <v>0.74227800209373673</v>
      </c>
      <c r="AN404" s="245">
        <v>0.74227844515427444</v>
      </c>
      <c r="AO404" s="245">
        <v>0.74227890063801238</v>
      </c>
      <c r="AP404" s="245">
        <v>0.7422793690740136</v>
      </c>
    </row>
    <row r="405" spans="6:42" ht="14.25" customHeight="1" x14ac:dyDescent="0.25">
      <c r="G405" s="140"/>
      <c r="H405" s="235"/>
      <c r="J405" s="246"/>
      <c r="K405" s="244">
        <v>6</v>
      </c>
      <c r="L405" s="244"/>
      <c r="M405" s="245">
        <v>0.6678569944719559</v>
      </c>
      <c r="N405" s="245">
        <v>0.66784367608005035</v>
      </c>
      <c r="O405" s="245">
        <v>0.66812118241307417</v>
      </c>
      <c r="P405" s="245">
        <v>0.66717644715372648</v>
      </c>
      <c r="Q405" s="245">
        <v>0.6661836654237121</v>
      </c>
      <c r="R405" s="245">
        <v>0.66513727555210456</v>
      </c>
      <c r="S405" s="245">
        <v>0.66403281505184697</v>
      </c>
      <c r="T405" s="245">
        <v>0.66286531224781353</v>
      </c>
      <c r="U405" s="245">
        <v>0.66162921154121823</v>
      </c>
      <c r="V405" s="245">
        <v>0.66031828511890589</v>
      </c>
      <c r="W405" s="245">
        <v>0.65892552815072991</v>
      </c>
      <c r="X405" s="245">
        <v>0.65744303375832047</v>
      </c>
      <c r="Y405" s="245">
        <v>0.65586184305099193</v>
      </c>
      <c r="Z405" s="245">
        <v>0.65417176423205703</v>
      </c>
      <c r="AA405" s="245">
        <v>0.6523611530730381</v>
      </c>
      <c r="AB405" s="245">
        <v>0.65175692555867226</v>
      </c>
      <c r="AC405" s="245">
        <v>0.65113889349100618</v>
      </c>
      <c r="AD405" s="245">
        <v>0.65050657860172878</v>
      </c>
      <c r="AE405" s="245">
        <v>0.64985948028518303</v>
      </c>
      <c r="AF405" s="245">
        <v>0.64919707427966999</v>
      </c>
      <c r="AG405" s="245">
        <v>0.64851881125450261</v>
      </c>
      <c r="AH405" s="245">
        <v>0.64782411529439232</v>
      </c>
      <c r="AI405" s="245">
        <v>0.64711238227290402</v>
      </c>
      <c r="AJ405" s="245">
        <v>0.65864967338347202</v>
      </c>
      <c r="AK405" s="245">
        <v>0.67078260944922152</v>
      </c>
      <c r="AL405" s="245">
        <v>0.6993258879827271</v>
      </c>
      <c r="AM405" s="245">
        <v>0.69932637541111553</v>
      </c>
      <c r="AN405" s="245">
        <v>0.69932687631876078</v>
      </c>
      <c r="AO405" s="245">
        <v>0.6993273912716732</v>
      </c>
      <c r="AP405" s="245">
        <v>0.69932792086799656</v>
      </c>
    </row>
    <row r="406" spans="6:42" ht="14.25" customHeight="1" x14ac:dyDescent="0.25">
      <c r="G406" s="140"/>
      <c r="H406" s="235"/>
      <c r="J406" s="246"/>
      <c r="K406" s="244" t="s">
        <v>907</v>
      </c>
      <c r="L406" s="244"/>
      <c r="M406" s="124">
        <v>2021</v>
      </c>
      <c r="N406" s="124">
        <v>2022</v>
      </c>
      <c r="O406" s="124">
        <v>2023</v>
      </c>
      <c r="P406" s="124">
        <v>2024</v>
      </c>
      <c r="Q406" s="124">
        <v>2025</v>
      </c>
      <c r="R406" s="124">
        <v>2026</v>
      </c>
      <c r="S406" s="124">
        <v>2027</v>
      </c>
      <c r="T406" s="124">
        <v>2028</v>
      </c>
      <c r="U406" s="124">
        <v>2029</v>
      </c>
      <c r="V406" s="124">
        <v>2030</v>
      </c>
      <c r="W406" s="124">
        <v>2031</v>
      </c>
      <c r="X406" s="124">
        <v>2032</v>
      </c>
      <c r="Y406" s="124">
        <v>2033</v>
      </c>
      <c r="Z406" s="124">
        <v>2034</v>
      </c>
      <c r="AA406" s="124">
        <v>2035</v>
      </c>
      <c r="AB406" s="124">
        <v>2036</v>
      </c>
      <c r="AC406" s="124">
        <v>2037</v>
      </c>
      <c r="AD406" s="124">
        <v>2038</v>
      </c>
      <c r="AE406" s="124">
        <v>2039</v>
      </c>
      <c r="AF406" s="124">
        <v>2040</v>
      </c>
      <c r="AG406" s="124">
        <v>2041</v>
      </c>
      <c r="AH406" s="124">
        <v>2042</v>
      </c>
      <c r="AI406" s="124">
        <v>2043</v>
      </c>
      <c r="AJ406" s="124">
        <v>2044</v>
      </c>
      <c r="AK406" s="124">
        <v>2045</v>
      </c>
      <c r="AL406" s="124">
        <v>2046</v>
      </c>
      <c r="AM406" s="124">
        <v>2047</v>
      </c>
      <c r="AN406" s="124">
        <v>2048</v>
      </c>
      <c r="AO406" s="124">
        <v>2049</v>
      </c>
      <c r="AP406" s="124">
        <v>2050</v>
      </c>
    </row>
    <row r="407" spans="6:42" ht="14.25" customHeight="1" x14ac:dyDescent="0.25">
      <c r="G407" s="140"/>
      <c r="H407" s="235"/>
      <c r="J407" s="246"/>
      <c r="K407" s="244">
        <v>1</v>
      </c>
      <c r="L407" s="244"/>
      <c r="M407" s="245">
        <v>0.93493319502615368</v>
      </c>
      <c r="N407" s="245">
        <v>0.93493008759690233</v>
      </c>
      <c r="O407" s="245">
        <v>0.93499482433121783</v>
      </c>
      <c r="P407" s="245">
        <v>0.93477434450358987</v>
      </c>
      <c r="Q407" s="245">
        <v>0.93454237118559647</v>
      </c>
      <c r="R407" s="245">
        <v>0.93429755974723527</v>
      </c>
      <c r="S407" s="245">
        <v>0.93403881380718035</v>
      </c>
      <c r="T407" s="245">
        <v>0.93376490850058314</v>
      </c>
      <c r="U407" s="245">
        <v>0.93347447108886061</v>
      </c>
      <c r="V407" s="245">
        <v>0.93316595794878821</v>
      </c>
      <c r="W407" s="245">
        <v>0.9328376271267006</v>
      </c>
      <c r="X407" s="245">
        <v>0.93248750542754388</v>
      </c>
      <c r="Y407" s="245">
        <v>0.93211334872555573</v>
      </c>
      <c r="Z407" s="245">
        <v>0.93171259380990601</v>
      </c>
      <c r="AA407" s="245">
        <v>0.93128229958133191</v>
      </c>
      <c r="AB407" s="245">
        <v>0.93113848259923415</v>
      </c>
      <c r="AC407" s="245">
        <v>0.93099126489576667</v>
      </c>
      <c r="AD407" s="245">
        <v>0.93084052440651943</v>
      </c>
      <c r="AE407" s="245">
        <v>0.93068613315456505</v>
      </c>
      <c r="AF407" s="245">
        <v>0.93052795688806045</v>
      </c>
      <c r="AG407" s="245">
        <v>0.93036585469091493</v>
      </c>
      <c r="AH407" s="245">
        <v>0.93019967856404639</v>
      </c>
      <c r="AI407" s="245">
        <v>0.93002927297473192</v>
      </c>
      <c r="AJ407" s="245">
        <v>0.9327725280641872</v>
      </c>
      <c r="AK407" s="245">
        <v>0.93561454731665972</v>
      </c>
      <c r="AL407" s="245">
        <v>0.94213528112168754</v>
      </c>
      <c r="AM407" s="245">
        <v>0.94213539056597673</v>
      </c>
      <c r="AN407" s="245">
        <v>0.94213550303675231</v>
      </c>
      <c r="AO407" s="245">
        <v>0.94213561866109741</v>
      </c>
      <c r="AP407" s="245">
        <v>0.94213573757330948</v>
      </c>
    </row>
    <row r="408" spans="6:42" ht="14.25" customHeight="1" x14ac:dyDescent="0.25">
      <c r="G408" s="140"/>
      <c r="H408" s="235"/>
      <c r="J408" s="246"/>
      <c r="K408" s="244">
        <v>2</v>
      </c>
      <c r="L408" s="244"/>
      <c r="M408" s="245">
        <v>0.87410007916181187</v>
      </c>
      <c r="N408" s="245">
        <v>0.87409426869395135</v>
      </c>
      <c r="O408" s="245">
        <v>0.87421532152616488</v>
      </c>
      <c r="P408" s="245">
        <v>0.87380307514211619</v>
      </c>
      <c r="Q408" s="245">
        <v>0.87336944354119705</v>
      </c>
      <c r="R408" s="245">
        <v>0.87291193014963864</v>
      </c>
      <c r="S408" s="245">
        <v>0.87242850569832464</v>
      </c>
      <c r="T408" s="245">
        <v>0.87191690434710245</v>
      </c>
      <c r="U408" s="245">
        <v>0.8713745881746281</v>
      </c>
      <c r="V408" s="245">
        <v>0.87079870507447943</v>
      </c>
      <c r="W408" s="245">
        <v>0.87018603858337329</v>
      </c>
      <c r="X408" s="245">
        <v>0.86953294777848356</v>
      </c>
      <c r="Y408" s="245">
        <v>0.86883529487236943</v>
      </c>
      <c r="Z408" s="245">
        <v>0.86808835746398283</v>
      </c>
      <c r="AA408" s="245">
        <v>0.86728672151349362</v>
      </c>
      <c r="AB408" s="245">
        <v>0.86701887377720432</v>
      </c>
      <c r="AC408" s="245">
        <v>0.86674473531221952</v>
      </c>
      <c r="AD408" s="245">
        <v>0.86646408187740409</v>
      </c>
      <c r="AE408" s="245">
        <v>0.86617667844619672</v>
      </c>
      <c r="AF408" s="245">
        <v>0.86588227855026823</v>
      </c>
      <c r="AG408" s="245">
        <v>0.86558062357475662</v>
      </c>
      <c r="AH408" s="245">
        <v>0.8652714420006552</v>
      </c>
      <c r="AI408" s="245">
        <v>0.86495444858990844</v>
      </c>
      <c r="AJ408" s="245">
        <v>0.87006458911125495</v>
      </c>
      <c r="AK408" s="245">
        <v>0.875374581150558</v>
      </c>
      <c r="AL408" s="245">
        <v>0.88761888793424126</v>
      </c>
      <c r="AM408" s="245">
        <v>0.88761909415690554</v>
      </c>
      <c r="AN408" s="245">
        <v>0.88761930608231443</v>
      </c>
      <c r="AO408" s="245">
        <v>0.88761952394992871</v>
      </c>
      <c r="AP408" s="245">
        <v>0.88761974801280386</v>
      </c>
    </row>
    <row r="409" spans="6:42" ht="14.25" customHeight="1" x14ac:dyDescent="0.25">
      <c r="G409" s="140"/>
      <c r="H409" s="235"/>
      <c r="J409" s="246"/>
      <c r="K409" s="244">
        <v>3</v>
      </c>
      <c r="L409" s="244"/>
      <c r="M409" s="245">
        <v>0.81722517978336662</v>
      </c>
      <c r="N409" s="245">
        <v>0.81721703119798628</v>
      </c>
      <c r="O409" s="245">
        <v>0.81738680097801564</v>
      </c>
      <c r="P409" s="245">
        <v>0.81680869679119283</v>
      </c>
      <c r="Q409" s="245">
        <v>0.81620075068803521</v>
      </c>
      <c r="R409" s="245">
        <v>0.81555948621305641</v>
      </c>
      <c r="S409" s="245">
        <v>0.81488208659403416</v>
      </c>
      <c r="T409" s="245">
        <v>0.81416540840778384</v>
      </c>
      <c r="U409" s="245">
        <v>0.81340593281658458</v>
      </c>
      <c r="V409" s="245">
        <v>0.8125997078013909</v>
      </c>
      <c r="W409" s="245">
        <v>0.81174227939089749</v>
      </c>
      <c r="X409" s="245">
        <v>0.81082860936101686</v>
      </c>
      <c r="Y409" s="245">
        <v>0.80985297619443997</v>
      </c>
      <c r="Z409" s="245">
        <v>0.80880885518894829</v>
      </c>
      <c r="AA409" s="245">
        <v>0.80768877240744041</v>
      </c>
      <c r="AB409" s="245">
        <v>0.80731463851380292</v>
      </c>
      <c r="AC409" s="245">
        <v>0.80693177747006983</v>
      </c>
      <c r="AD409" s="245">
        <v>0.80653988035417612</v>
      </c>
      <c r="AE409" s="245">
        <v>0.80613862349175602</v>
      </c>
      <c r="AF409" s="245">
        <v>0.80572766756495962</v>
      </c>
      <c r="AG409" s="245">
        <v>0.80530665665602352</v>
      </c>
      <c r="AH409" s="245">
        <v>0.80487521721965838</v>
      </c>
      <c r="AI409" s="245">
        <v>0.80443295697833261</v>
      </c>
      <c r="AJ409" s="245">
        <v>0.81157234636443354</v>
      </c>
      <c r="AK409" s="245">
        <v>0.81901319247568993</v>
      </c>
      <c r="AL409" s="245">
        <v>0.83625707051284592</v>
      </c>
      <c r="AM409" s="245">
        <v>0.83625736194733469</v>
      </c>
      <c r="AN409" s="245">
        <v>0.83625766144099445</v>
      </c>
      <c r="AO409" s="245">
        <v>0.83625796933223484</v>
      </c>
      <c r="AP409" s="245">
        <v>0.83625828597867802</v>
      </c>
    </row>
    <row r="410" spans="6:42" ht="14.25" customHeight="1" x14ac:dyDescent="0.25">
      <c r="G410" s="140"/>
      <c r="H410" s="235"/>
      <c r="J410" s="246"/>
      <c r="K410" s="244">
        <v>4</v>
      </c>
      <c r="L410" s="244"/>
      <c r="M410" s="245">
        <v>0.76405094839068577</v>
      </c>
      <c r="N410" s="245">
        <v>0.76404079056361363</v>
      </c>
      <c r="O410" s="245">
        <v>0.76425242839109575</v>
      </c>
      <c r="P410" s="245">
        <v>0.76353181412781868</v>
      </c>
      <c r="Q410" s="245">
        <v>0.76277418491146021</v>
      </c>
      <c r="R410" s="245">
        <v>0.76197523779756759</v>
      </c>
      <c r="S410" s="245">
        <v>0.76113149755501175</v>
      </c>
      <c r="T410" s="245">
        <v>0.7602390880862343</v>
      </c>
      <c r="U410" s="245">
        <v>0.75929367291650263</v>
      </c>
      <c r="V410" s="245">
        <v>0.75829038475939037</v>
      </c>
      <c r="W410" s="245">
        <v>0.75722374174542406</v>
      </c>
      <c r="X410" s="245">
        <v>0.75608754727233907</v>
      </c>
      <c r="Y410" s="245">
        <v>0.75487476961595701</v>
      </c>
      <c r="Z410" s="245">
        <v>0.75357739636451548</v>
      </c>
      <c r="AA410" s="245">
        <v>0.7521862573136241</v>
      </c>
      <c r="AB410" s="245">
        <v>0.75172172748589172</v>
      </c>
      <c r="AC410" s="245">
        <v>0.75124643619144948</v>
      </c>
      <c r="AD410" s="245">
        <v>0.75076000518365271</v>
      </c>
      <c r="AE410" s="245">
        <v>0.75026203828408622</v>
      </c>
      <c r="AF410" s="245">
        <v>0.74975212030740424</v>
      </c>
      <c r="AG410" s="245">
        <v>0.74922981590806459</v>
      </c>
      <c r="AH410" s="245">
        <v>0.74869466834189324</v>
      </c>
      <c r="AI410" s="245">
        <v>0.74814619813547256</v>
      </c>
      <c r="AJ410" s="245">
        <v>0.75701238922533687</v>
      </c>
      <c r="AK410" s="245">
        <v>0.76628065732451489</v>
      </c>
      <c r="AL410" s="245">
        <v>0.78786729021761903</v>
      </c>
      <c r="AM410" s="245">
        <v>0.78786765631192557</v>
      </c>
      <c r="AN410" s="245">
        <v>0.78786803253004944</v>
      </c>
      <c r="AO410" s="245">
        <v>0.78786841929709817</v>
      </c>
      <c r="AP410" s="245">
        <v>0.78786881706231349</v>
      </c>
    </row>
    <row r="411" spans="6:42" ht="14.25" customHeight="1" x14ac:dyDescent="0.25">
      <c r="G411" s="140"/>
      <c r="H411" s="235"/>
      <c r="J411" s="246"/>
      <c r="K411" s="244">
        <v>5</v>
      </c>
      <c r="L411" s="244"/>
      <c r="M411" s="245">
        <v>0.71433659434166674</v>
      </c>
      <c r="N411" s="245">
        <v>0.71432472324924579</v>
      </c>
      <c r="O411" s="245">
        <v>0.71457206502823922</v>
      </c>
      <c r="P411" s="245">
        <v>0.71372995105896853</v>
      </c>
      <c r="Q411" s="245">
        <v>0.71284479544631663</v>
      </c>
      <c r="R411" s="245">
        <v>0.71191160526208663</v>
      </c>
      <c r="S411" s="245">
        <v>0.71092636112756602</v>
      </c>
      <c r="T411" s="245">
        <v>0.70988458252540931</v>
      </c>
      <c r="U411" s="245">
        <v>0.70878125972685058</v>
      </c>
      <c r="V411" s="245">
        <v>0.70761077329735167</v>
      </c>
      <c r="W411" s="245">
        <v>0.7063667984538029</v>
      </c>
      <c r="X411" s="245">
        <v>0.70504219084081354</v>
      </c>
      <c r="Y411" s="245">
        <v>0.70362884937516201</v>
      </c>
      <c r="Z411" s="245">
        <v>0.70211755060329839</v>
      </c>
      <c r="AA411" s="245">
        <v>0.70049774742450721</v>
      </c>
      <c r="AB411" s="245">
        <v>0.69995702866808829</v>
      </c>
      <c r="AC411" s="245">
        <v>0.69940386987831438</v>
      </c>
      <c r="AD411" s="245">
        <v>0.69883783692859258</v>
      </c>
      <c r="AE411" s="245">
        <v>0.69825847526327844</v>
      </c>
      <c r="AF411" s="245">
        <v>0.69766530868214016</v>
      </c>
      <c r="AG411" s="245">
        <v>0.69705783803722332</v>
      </c>
      <c r="AH411" s="245">
        <v>0.69643553983424444</v>
      </c>
      <c r="AI411" s="245">
        <v>0.69579786473074323</v>
      </c>
      <c r="AJ411" s="245">
        <v>0.70612036007362788</v>
      </c>
      <c r="AK411" s="245">
        <v>0.71694333032018842</v>
      </c>
      <c r="AL411" s="245">
        <v>0.74227757095575864</v>
      </c>
      <c r="AM411" s="245">
        <v>0.74227800209373673</v>
      </c>
      <c r="AN411" s="245">
        <v>0.74227844515427444</v>
      </c>
      <c r="AO411" s="245">
        <v>0.74227890063801238</v>
      </c>
      <c r="AP411" s="245">
        <v>0.7422793690740136</v>
      </c>
    </row>
    <row r="412" spans="6:42" ht="14.25" customHeight="1" x14ac:dyDescent="0.25">
      <c r="G412" s="247"/>
      <c r="H412" s="235"/>
      <c r="I412" s="248"/>
      <c r="J412" s="249"/>
      <c r="K412" s="244">
        <v>6</v>
      </c>
      <c r="L412" s="244"/>
      <c r="M412" s="245">
        <v>0.6678569944719559</v>
      </c>
      <c r="N412" s="245">
        <v>0.66784367608005035</v>
      </c>
      <c r="O412" s="245">
        <v>0.66812118241307417</v>
      </c>
      <c r="P412" s="245">
        <v>0.66717644715372648</v>
      </c>
      <c r="Q412" s="245">
        <v>0.6661836654237121</v>
      </c>
      <c r="R412" s="245">
        <v>0.66513727555210456</v>
      </c>
      <c r="S412" s="245">
        <v>0.66403281505184697</v>
      </c>
      <c r="T412" s="245">
        <v>0.66286531224781353</v>
      </c>
      <c r="U412" s="245">
        <v>0.66162921154121823</v>
      </c>
      <c r="V412" s="245">
        <v>0.66031828511890589</v>
      </c>
      <c r="W412" s="245">
        <v>0.65892552815072991</v>
      </c>
      <c r="X412" s="245">
        <v>0.65744303375832047</v>
      </c>
      <c r="Y412" s="245">
        <v>0.65586184305099193</v>
      </c>
      <c r="Z412" s="245">
        <v>0.65417176423205703</v>
      </c>
      <c r="AA412" s="245">
        <v>0.6523611530730381</v>
      </c>
      <c r="AB412" s="245">
        <v>0.65175692555867226</v>
      </c>
      <c r="AC412" s="245">
        <v>0.65113889349100618</v>
      </c>
      <c r="AD412" s="245">
        <v>0.65050657860172878</v>
      </c>
      <c r="AE412" s="245">
        <v>0.64985948028518303</v>
      </c>
      <c r="AF412" s="245">
        <v>0.64919707427966999</v>
      </c>
      <c r="AG412" s="245">
        <v>0.64851881125450261</v>
      </c>
      <c r="AH412" s="245">
        <v>0.64782411529439232</v>
      </c>
      <c r="AI412" s="245">
        <v>0.64711238227290402</v>
      </c>
      <c r="AJ412" s="245">
        <v>0.65864967338347202</v>
      </c>
      <c r="AK412" s="245">
        <v>0.67078260944922152</v>
      </c>
      <c r="AL412" s="245">
        <v>0.6993258879827271</v>
      </c>
      <c r="AM412" s="245">
        <v>0.69932637541111553</v>
      </c>
      <c r="AN412" s="245">
        <v>0.69932687631876078</v>
      </c>
      <c r="AO412" s="245">
        <v>0.6993273912716732</v>
      </c>
      <c r="AP412" s="245">
        <v>0.69932792086799656</v>
      </c>
    </row>
    <row r="413" spans="6:42" ht="14.25" customHeight="1" x14ac:dyDescent="0.25">
      <c r="G413" s="310"/>
      <c r="J413" s="311"/>
      <c r="K413" s="311"/>
      <c r="L413" s="311"/>
      <c r="M413" s="311"/>
      <c r="N413" s="311"/>
    </row>
    <row r="414" spans="6:42" ht="15.75" customHeight="1" thickBot="1" x14ac:dyDescent="0.3">
      <c r="G414" s="140"/>
      <c r="M414" s="124">
        <v>2021</v>
      </c>
      <c r="N414" s="124">
        <v>2022</v>
      </c>
      <c r="O414" s="124">
        <v>2023</v>
      </c>
      <c r="P414" s="124">
        <v>2024</v>
      </c>
      <c r="Q414" s="124">
        <v>2025</v>
      </c>
      <c r="R414" s="124">
        <v>2026</v>
      </c>
      <c r="S414" s="124">
        <v>2027</v>
      </c>
      <c r="T414" s="124">
        <v>2028</v>
      </c>
      <c r="U414" s="124">
        <v>2029</v>
      </c>
      <c r="V414" s="124">
        <v>2030</v>
      </c>
      <c r="W414" s="124">
        <v>2031</v>
      </c>
      <c r="X414" s="124">
        <v>2032</v>
      </c>
      <c r="Y414" s="124">
        <v>2033</v>
      </c>
      <c r="Z414" s="124">
        <v>2034</v>
      </c>
      <c r="AA414" s="124">
        <v>2035</v>
      </c>
      <c r="AB414" s="124">
        <v>2036</v>
      </c>
      <c r="AC414" s="124">
        <v>2037</v>
      </c>
      <c r="AD414" s="124">
        <v>2038</v>
      </c>
      <c r="AE414" s="124">
        <v>2039</v>
      </c>
      <c r="AF414" s="124">
        <v>2040</v>
      </c>
      <c r="AG414" s="124">
        <v>2041</v>
      </c>
      <c r="AH414" s="124">
        <v>2042</v>
      </c>
      <c r="AI414" s="124">
        <v>2043</v>
      </c>
      <c r="AJ414" s="124">
        <v>2044</v>
      </c>
      <c r="AK414" s="124">
        <v>2045</v>
      </c>
      <c r="AL414" s="124">
        <v>2046</v>
      </c>
      <c r="AM414" s="124">
        <v>2047</v>
      </c>
      <c r="AN414" s="124">
        <v>2048</v>
      </c>
      <c r="AO414" s="124">
        <v>2049</v>
      </c>
      <c r="AP414" s="124">
        <v>2050</v>
      </c>
    </row>
    <row r="415" spans="6:42" ht="14.25" customHeight="1" thickTop="1" thickBot="1" x14ac:dyDescent="0.35">
      <c r="F415" s="252"/>
      <c r="H415" s="235"/>
      <c r="J415" s="353" t="s">
        <v>908</v>
      </c>
      <c r="K415" s="137" t="s">
        <v>909</v>
      </c>
      <c r="L415" s="137" t="s">
        <v>870</v>
      </c>
      <c r="M415" s="251">
        <v>1.036113855493064</v>
      </c>
      <c r="N415" s="251">
        <v>1.036113855493064</v>
      </c>
      <c r="O415" s="251">
        <v>1.036113855493064</v>
      </c>
      <c r="P415" s="251">
        <v>1.036113855493064</v>
      </c>
      <c r="Q415" s="251">
        <v>1.036113855493064</v>
      </c>
      <c r="R415" s="251">
        <v>1.036113855493064</v>
      </c>
      <c r="S415" s="251">
        <v>1.036113855493064</v>
      </c>
      <c r="T415" s="251">
        <v>1.036113855493064</v>
      </c>
      <c r="U415" s="251">
        <v>1.036113855493064</v>
      </c>
      <c r="V415" s="251">
        <v>1.036113855493064</v>
      </c>
      <c r="W415" s="251">
        <v>1.036113855493064</v>
      </c>
      <c r="X415" s="251">
        <v>1.036113855493064</v>
      </c>
      <c r="Y415" s="251">
        <v>1.036113855493064</v>
      </c>
      <c r="Z415" s="251">
        <v>1.036113855493064</v>
      </c>
      <c r="AA415" s="251">
        <v>1.036113855493064</v>
      </c>
      <c r="AB415" s="251">
        <v>1.036113855493064</v>
      </c>
      <c r="AC415" s="251">
        <v>1.036113855493064</v>
      </c>
      <c r="AD415" s="251">
        <v>1.036113855493064</v>
      </c>
      <c r="AE415" s="251">
        <v>1.036113855493064</v>
      </c>
      <c r="AF415" s="251">
        <v>1.036113855493064</v>
      </c>
      <c r="AG415" s="251">
        <v>1.036113855493064</v>
      </c>
      <c r="AH415" s="251">
        <v>1.036113855493064</v>
      </c>
      <c r="AI415" s="251">
        <v>1.036113855493064</v>
      </c>
      <c r="AJ415" s="251">
        <v>1.036113855493064</v>
      </c>
      <c r="AK415" s="251">
        <v>1.036113855493064</v>
      </c>
      <c r="AL415" s="251">
        <v>1.036113855493064</v>
      </c>
      <c r="AM415" s="251">
        <v>1.036113855493064</v>
      </c>
      <c r="AN415" s="251">
        <v>1.036113855493064</v>
      </c>
      <c r="AO415" s="251">
        <v>1.036113855493064</v>
      </c>
      <c r="AP415" s="251">
        <v>1.036113855493064</v>
      </c>
    </row>
    <row r="416" spans="6:42" ht="14.25" customHeight="1" thickTop="1" thickBot="1" x14ac:dyDescent="0.35">
      <c r="F416" s="252"/>
      <c r="H416" s="235"/>
      <c r="J416" s="354"/>
      <c r="K416" s="137" t="s">
        <v>909</v>
      </c>
      <c r="L416" s="137" t="s">
        <v>871</v>
      </c>
      <c r="M416" s="251">
        <v>1.036113855493064</v>
      </c>
      <c r="N416" s="251">
        <v>1.036113855493064</v>
      </c>
      <c r="O416" s="251">
        <v>1.036113855493064</v>
      </c>
      <c r="P416" s="251">
        <v>1.036113855493064</v>
      </c>
      <c r="Q416" s="251">
        <v>1.036113855493064</v>
      </c>
      <c r="R416" s="251">
        <v>1.036113855493064</v>
      </c>
      <c r="S416" s="251">
        <v>1.036113855493064</v>
      </c>
      <c r="T416" s="251">
        <v>1.036113855493064</v>
      </c>
      <c r="U416" s="251">
        <v>1.036113855493064</v>
      </c>
      <c r="V416" s="251">
        <v>1.036113855493064</v>
      </c>
      <c r="W416" s="251">
        <v>1.036113855493064</v>
      </c>
      <c r="X416" s="251">
        <v>1.036113855493064</v>
      </c>
      <c r="Y416" s="251">
        <v>1.036113855493064</v>
      </c>
      <c r="Z416" s="251">
        <v>1.036113855493064</v>
      </c>
      <c r="AA416" s="251">
        <v>1.036113855493064</v>
      </c>
      <c r="AB416" s="251">
        <v>1.036113855493064</v>
      </c>
      <c r="AC416" s="251">
        <v>1.036113855493064</v>
      </c>
      <c r="AD416" s="251">
        <v>1.036113855493064</v>
      </c>
      <c r="AE416" s="251">
        <v>1.036113855493064</v>
      </c>
      <c r="AF416" s="251">
        <v>1.036113855493064</v>
      </c>
      <c r="AG416" s="251">
        <v>1.036113855493064</v>
      </c>
      <c r="AH416" s="251">
        <v>1.036113855493064</v>
      </c>
      <c r="AI416" s="251">
        <v>1.036113855493064</v>
      </c>
      <c r="AJ416" s="251">
        <v>1.036113855493064</v>
      </c>
      <c r="AK416" s="251">
        <v>1.036113855493064</v>
      </c>
      <c r="AL416" s="251">
        <v>1.036113855493064</v>
      </c>
      <c r="AM416" s="251">
        <v>1.036113855493064</v>
      </c>
      <c r="AN416" s="251">
        <v>1.036113855493064</v>
      </c>
      <c r="AO416" s="251">
        <v>1.036113855493064</v>
      </c>
      <c r="AP416" s="251">
        <v>1.036113855493064</v>
      </c>
    </row>
    <row r="417" spans="6:42" ht="14.25" customHeight="1" thickTop="1" x14ac:dyDescent="0.3">
      <c r="F417" s="252"/>
      <c r="H417" s="235"/>
      <c r="J417" s="354"/>
      <c r="K417" s="137" t="s">
        <v>909</v>
      </c>
      <c r="L417" s="137" t="s">
        <v>872</v>
      </c>
      <c r="M417" s="251">
        <v>1.036113855493064</v>
      </c>
      <c r="N417" s="251">
        <v>1.036113855493064</v>
      </c>
      <c r="O417" s="251">
        <v>1.036113855493064</v>
      </c>
      <c r="P417" s="251">
        <v>1.036113855493064</v>
      </c>
      <c r="Q417" s="251">
        <v>1.036113855493064</v>
      </c>
      <c r="R417" s="251">
        <v>1.036113855493064</v>
      </c>
      <c r="S417" s="251">
        <v>1.036113855493064</v>
      </c>
      <c r="T417" s="251">
        <v>1.036113855493064</v>
      </c>
      <c r="U417" s="251">
        <v>1.036113855493064</v>
      </c>
      <c r="V417" s="251">
        <v>1.036113855493064</v>
      </c>
      <c r="W417" s="251">
        <v>1.036113855493064</v>
      </c>
      <c r="X417" s="251">
        <v>1.036113855493064</v>
      </c>
      <c r="Y417" s="251">
        <v>1.036113855493064</v>
      </c>
      <c r="Z417" s="251">
        <v>1.036113855493064</v>
      </c>
      <c r="AA417" s="251">
        <v>1.036113855493064</v>
      </c>
      <c r="AB417" s="251">
        <v>1.036113855493064</v>
      </c>
      <c r="AC417" s="251">
        <v>1.036113855493064</v>
      </c>
      <c r="AD417" s="251">
        <v>1.036113855493064</v>
      </c>
      <c r="AE417" s="251">
        <v>1.036113855493064</v>
      </c>
      <c r="AF417" s="251">
        <v>1.036113855493064</v>
      </c>
      <c r="AG417" s="251">
        <v>1.036113855493064</v>
      </c>
      <c r="AH417" s="251">
        <v>1.036113855493064</v>
      </c>
      <c r="AI417" s="251">
        <v>1.036113855493064</v>
      </c>
      <c r="AJ417" s="251">
        <v>1.036113855493064</v>
      </c>
      <c r="AK417" s="251">
        <v>1.036113855493064</v>
      </c>
      <c r="AL417" s="251">
        <v>1.036113855493064</v>
      </c>
      <c r="AM417" s="251">
        <v>1.036113855493064</v>
      </c>
      <c r="AN417" s="251">
        <v>1.036113855493064</v>
      </c>
      <c r="AO417" s="251">
        <v>1.036113855493064</v>
      </c>
      <c r="AP417" s="251">
        <v>1.036113855493064</v>
      </c>
    </row>
    <row r="418" spans="6:42" ht="14.25" customHeight="1" thickBot="1" x14ac:dyDescent="0.3">
      <c r="F418" s="252"/>
      <c r="H418" s="235"/>
      <c r="J418" s="127"/>
    </row>
    <row r="419" spans="6:42" ht="14.25" customHeight="1" thickTop="1" thickBot="1" x14ac:dyDescent="0.35">
      <c r="F419" s="252"/>
      <c r="H419" s="235"/>
      <c r="J419" s="246"/>
      <c r="K419" s="137" t="s">
        <v>910</v>
      </c>
      <c r="L419" s="137" t="s">
        <v>868</v>
      </c>
      <c r="M419" s="251">
        <v>1.0319883720275147</v>
      </c>
      <c r="N419" s="251">
        <v>1.0319883720275147</v>
      </c>
      <c r="O419" s="251">
        <v>1.0319883720275147</v>
      </c>
      <c r="P419" s="251">
        <v>1.0319883720275147</v>
      </c>
      <c r="Q419" s="251">
        <v>1.0319883720275147</v>
      </c>
      <c r="R419" s="251">
        <v>1.0319883720275147</v>
      </c>
      <c r="S419" s="251">
        <v>1.0319883720275147</v>
      </c>
      <c r="T419" s="251">
        <v>1.0319883720275147</v>
      </c>
      <c r="U419" s="251">
        <v>1.0319883720275147</v>
      </c>
      <c r="V419" s="251">
        <v>1.0319883720275147</v>
      </c>
      <c r="W419" s="251">
        <v>1.0319883720275147</v>
      </c>
      <c r="X419" s="251">
        <v>1.0319883720275147</v>
      </c>
      <c r="Y419" s="251">
        <v>1.0319883720275147</v>
      </c>
      <c r="Z419" s="251">
        <v>1.0319883720275147</v>
      </c>
      <c r="AA419" s="251">
        <v>1.0319883720275147</v>
      </c>
      <c r="AB419" s="251">
        <v>1.0319883720275147</v>
      </c>
      <c r="AC419" s="251">
        <v>1.0319883720275147</v>
      </c>
      <c r="AD419" s="251">
        <v>1.0319883720275147</v>
      </c>
      <c r="AE419" s="251">
        <v>1.0319883720275147</v>
      </c>
      <c r="AF419" s="251">
        <v>1.0319883720275147</v>
      </c>
      <c r="AG419" s="251">
        <v>1.0319883720275147</v>
      </c>
      <c r="AH419" s="251">
        <v>1.0319883720275147</v>
      </c>
      <c r="AI419" s="251">
        <v>1.0319883720275147</v>
      </c>
      <c r="AJ419" s="251">
        <v>1.0319883720275147</v>
      </c>
      <c r="AK419" s="251">
        <v>1.0319883720275147</v>
      </c>
      <c r="AL419" s="251">
        <v>1.0319883720275147</v>
      </c>
      <c r="AM419" s="251">
        <v>1.0319883720275147</v>
      </c>
      <c r="AN419" s="251">
        <v>1.0319883720275147</v>
      </c>
      <c r="AO419" s="251">
        <v>1.0319883720275147</v>
      </c>
      <c r="AP419" s="251">
        <v>1.0319883720275147</v>
      </c>
    </row>
    <row r="420" spans="6:42" ht="14.25" customHeight="1" thickTop="1" thickBot="1" x14ac:dyDescent="0.35">
      <c r="F420" s="252"/>
      <c r="H420" s="235"/>
      <c r="J420" s="246"/>
      <c r="K420" s="137" t="s">
        <v>911</v>
      </c>
      <c r="L420" s="137" t="s">
        <v>868</v>
      </c>
      <c r="M420" s="251">
        <v>1.0990676162093029</v>
      </c>
      <c r="N420" s="251">
        <v>1.0990676162093029</v>
      </c>
      <c r="O420" s="251">
        <v>1.0990676162093029</v>
      </c>
      <c r="P420" s="251">
        <v>1.0990676162093029</v>
      </c>
      <c r="Q420" s="251">
        <v>1.0990676162093029</v>
      </c>
      <c r="R420" s="251">
        <v>1.0990676162093029</v>
      </c>
      <c r="S420" s="251">
        <v>1.0990676162093029</v>
      </c>
      <c r="T420" s="251">
        <v>1.0990676162093029</v>
      </c>
      <c r="U420" s="251">
        <v>1.0990676162093029</v>
      </c>
      <c r="V420" s="251">
        <v>1.0990676162093029</v>
      </c>
      <c r="W420" s="251">
        <v>1.0990676162093029</v>
      </c>
      <c r="X420" s="251">
        <v>1.0990676162093029</v>
      </c>
      <c r="Y420" s="251">
        <v>1.0990676162093029</v>
      </c>
      <c r="Z420" s="251">
        <v>1.0990676162093029</v>
      </c>
      <c r="AA420" s="251">
        <v>1.0990676162093029</v>
      </c>
      <c r="AB420" s="251">
        <v>1.0990676162093029</v>
      </c>
      <c r="AC420" s="251">
        <v>1.0990676162093029</v>
      </c>
      <c r="AD420" s="251">
        <v>1.0990676162093029</v>
      </c>
      <c r="AE420" s="251">
        <v>1.0990676162093029</v>
      </c>
      <c r="AF420" s="251">
        <v>1.0990676162093029</v>
      </c>
      <c r="AG420" s="251">
        <v>1.0990676162093029</v>
      </c>
      <c r="AH420" s="251">
        <v>1.0990676162093029</v>
      </c>
      <c r="AI420" s="251">
        <v>1.0990676162093029</v>
      </c>
      <c r="AJ420" s="251">
        <v>1.0990676162093029</v>
      </c>
      <c r="AK420" s="251">
        <v>1.0990676162093029</v>
      </c>
      <c r="AL420" s="251">
        <v>1.0990676162093029</v>
      </c>
      <c r="AM420" s="251">
        <v>1.0990676162093029</v>
      </c>
      <c r="AN420" s="251">
        <v>1.0990676162093029</v>
      </c>
      <c r="AO420" s="251">
        <v>1.0990676162093029</v>
      </c>
      <c r="AP420" s="251">
        <v>1.0990676162093029</v>
      </c>
    </row>
    <row r="421" spans="6:42" ht="13.5" customHeight="1" thickTop="1" thickBot="1" x14ac:dyDescent="0.35">
      <c r="F421" s="252"/>
      <c r="H421" s="235"/>
      <c r="J421" s="246"/>
      <c r="K421" s="137" t="s">
        <v>912</v>
      </c>
      <c r="L421" s="137" t="s">
        <v>868</v>
      </c>
      <c r="M421" s="251">
        <v>1.1705070112629077</v>
      </c>
      <c r="N421" s="251">
        <v>1.1705070112629077</v>
      </c>
      <c r="O421" s="251">
        <v>1.1705070112629077</v>
      </c>
      <c r="P421" s="251">
        <v>1.1705070112629077</v>
      </c>
      <c r="Q421" s="251">
        <v>1.1705070112629077</v>
      </c>
      <c r="R421" s="251">
        <v>1.1705070112629077</v>
      </c>
      <c r="S421" s="251">
        <v>1.1705070112629077</v>
      </c>
      <c r="T421" s="251">
        <v>1.1705070112629077</v>
      </c>
      <c r="U421" s="251">
        <v>1.1705070112629077</v>
      </c>
      <c r="V421" s="251">
        <v>1.1705070112629077</v>
      </c>
      <c r="W421" s="251">
        <v>1.1705070112629077</v>
      </c>
      <c r="X421" s="251">
        <v>1.1705070112629077</v>
      </c>
      <c r="Y421" s="251">
        <v>1.1705070112629077</v>
      </c>
      <c r="Z421" s="251">
        <v>1.1705070112629077</v>
      </c>
      <c r="AA421" s="251">
        <v>1.1705070112629077</v>
      </c>
      <c r="AB421" s="251">
        <v>1.1705070112629077</v>
      </c>
      <c r="AC421" s="251">
        <v>1.1705070112629077</v>
      </c>
      <c r="AD421" s="251">
        <v>1.1705070112629077</v>
      </c>
      <c r="AE421" s="251">
        <v>1.1705070112629077</v>
      </c>
      <c r="AF421" s="251">
        <v>1.1705070112629077</v>
      </c>
      <c r="AG421" s="251">
        <v>1.1705070112629077</v>
      </c>
      <c r="AH421" s="251">
        <v>1.1705070112629077</v>
      </c>
      <c r="AI421" s="251">
        <v>1.1705070112629077</v>
      </c>
      <c r="AJ421" s="251">
        <v>1.1705070112629077</v>
      </c>
      <c r="AK421" s="251">
        <v>1.1705070112629077</v>
      </c>
      <c r="AL421" s="251">
        <v>1.1705070112629077</v>
      </c>
      <c r="AM421" s="251">
        <v>1.1705070112629077</v>
      </c>
      <c r="AN421" s="251">
        <v>1.1705070112629077</v>
      </c>
      <c r="AO421" s="251">
        <v>1.1705070112629077</v>
      </c>
      <c r="AP421" s="251">
        <v>1.1705070112629077</v>
      </c>
    </row>
    <row r="422" spans="6:42" ht="14.25" customHeight="1" thickTop="1" thickBot="1" x14ac:dyDescent="0.35">
      <c r="F422" s="252"/>
      <c r="H422" s="235"/>
      <c r="J422" s="246"/>
      <c r="K422" s="137" t="s">
        <v>913</v>
      </c>
      <c r="L422" s="137" t="s">
        <v>870</v>
      </c>
      <c r="M422" s="251">
        <v>1.0526157893552615</v>
      </c>
      <c r="N422" s="251">
        <v>1.0526157893552615</v>
      </c>
      <c r="O422" s="251">
        <v>1.0526157893552615</v>
      </c>
      <c r="P422" s="251">
        <v>1.0526157893552615</v>
      </c>
      <c r="Q422" s="251">
        <v>1.0526157893552615</v>
      </c>
      <c r="R422" s="251">
        <v>1.0526157893552615</v>
      </c>
      <c r="S422" s="251">
        <v>1.0526157893552615</v>
      </c>
      <c r="T422" s="251">
        <v>1.0526157893552615</v>
      </c>
      <c r="U422" s="251">
        <v>1.0526157893552615</v>
      </c>
      <c r="V422" s="251">
        <v>1.0526157893552615</v>
      </c>
      <c r="W422" s="251">
        <v>1.0526157893552615</v>
      </c>
      <c r="X422" s="251">
        <v>1.0526157893552615</v>
      </c>
      <c r="Y422" s="251">
        <v>1.0526157893552615</v>
      </c>
      <c r="Z422" s="251">
        <v>1.0526157893552615</v>
      </c>
      <c r="AA422" s="251">
        <v>1.0526157893552615</v>
      </c>
      <c r="AB422" s="251">
        <v>1.0526157893552615</v>
      </c>
      <c r="AC422" s="251">
        <v>1.0526157893552615</v>
      </c>
      <c r="AD422" s="251">
        <v>1.0526157893552615</v>
      </c>
      <c r="AE422" s="251">
        <v>1.0526157893552615</v>
      </c>
      <c r="AF422" s="251">
        <v>1.0526157893552615</v>
      </c>
      <c r="AG422" s="251">
        <v>1.0526157893552615</v>
      </c>
      <c r="AH422" s="251">
        <v>1.0526157893552615</v>
      </c>
      <c r="AI422" s="251">
        <v>1.0526157893552615</v>
      </c>
      <c r="AJ422" s="251">
        <v>1.0526157893552615</v>
      </c>
      <c r="AK422" s="251">
        <v>1.0526157893552615</v>
      </c>
      <c r="AL422" s="251">
        <v>1.0526157893552615</v>
      </c>
      <c r="AM422" s="251">
        <v>1.0526157893552615</v>
      </c>
      <c r="AN422" s="251">
        <v>1.0526157893552615</v>
      </c>
      <c r="AO422" s="251">
        <v>1.0526157893552615</v>
      </c>
      <c r="AP422" s="251">
        <v>1.0526157893552615</v>
      </c>
    </row>
    <row r="423" spans="6:42" ht="14.25" customHeight="1" thickTop="1" thickBot="1" x14ac:dyDescent="0.35">
      <c r="F423" s="252"/>
      <c r="H423" s="235"/>
      <c r="J423" s="246"/>
      <c r="K423" s="137" t="s">
        <v>914</v>
      </c>
      <c r="L423" s="137" t="s">
        <v>870</v>
      </c>
      <c r="M423" s="251">
        <v>1.1662982946056297</v>
      </c>
      <c r="N423" s="251">
        <v>1.1662982946056297</v>
      </c>
      <c r="O423" s="251">
        <v>1.1662982946056297</v>
      </c>
      <c r="P423" s="251">
        <v>1.1662982946056297</v>
      </c>
      <c r="Q423" s="251">
        <v>1.1662982946056297</v>
      </c>
      <c r="R423" s="251">
        <v>1.1662982946056297</v>
      </c>
      <c r="S423" s="251">
        <v>1.1662982946056297</v>
      </c>
      <c r="T423" s="251">
        <v>1.1662982946056297</v>
      </c>
      <c r="U423" s="251">
        <v>1.1662982946056297</v>
      </c>
      <c r="V423" s="251">
        <v>1.1662982946056297</v>
      </c>
      <c r="W423" s="251">
        <v>1.1662982946056297</v>
      </c>
      <c r="X423" s="251">
        <v>1.1662982946056297</v>
      </c>
      <c r="Y423" s="251">
        <v>1.1662982946056297</v>
      </c>
      <c r="Z423" s="251">
        <v>1.1662982946056297</v>
      </c>
      <c r="AA423" s="251">
        <v>1.1662982946056297</v>
      </c>
      <c r="AB423" s="251">
        <v>1.1662982946056297</v>
      </c>
      <c r="AC423" s="251">
        <v>1.1662982946056297</v>
      </c>
      <c r="AD423" s="251">
        <v>1.1662982946056297</v>
      </c>
      <c r="AE423" s="251">
        <v>1.1662982946056297</v>
      </c>
      <c r="AF423" s="251">
        <v>1.1662982946056297</v>
      </c>
      <c r="AG423" s="251">
        <v>1.1662982946056297</v>
      </c>
      <c r="AH423" s="251">
        <v>1.1662982946056297</v>
      </c>
      <c r="AI423" s="251">
        <v>1.1662982946056297</v>
      </c>
      <c r="AJ423" s="251">
        <v>1.1662982946056297</v>
      </c>
      <c r="AK423" s="251">
        <v>1.1662982946056297</v>
      </c>
      <c r="AL423" s="251">
        <v>1.1662982946056297</v>
      </c>
      <c r="AM423" s="251">
        <v>1.1662982946056297</v>
      </c>
      <c r="AN423" s="251">
        <v>1.1662982946056297</v>
      </c>
      <c r="AO423" s="251">
        <v>1.1662982946056297</v>
      </c>
      <c r="AP423" s="251">
        <v>1.1662982946056297</v>
      </c>
    </row>
    <row r="424" spans="6:42" ht="14.25" customHeight="1" thickTop="1" thickBot="1" x14ac:dyDescent="0.35">
      <c r="F424" s="252"/>
      <c r="H424" s="235"/>
      <c r="J424" s="246"/>
      <c r="K424" s="137" t="s">
        <v>915</v>
      </c>
      <c r="L424" s="137" t="s">
        <v>870</v>
      </c>
      <c r="M424" s="251">
        <v>1.292258510423038</v>
      </c>
      <c r="N424" s="251">
        <v>1.292258510423038</v>
      </c>
      <c r="O424" s="251">
        <v>1.292258510423038</v>
      </c>
      <c r="P424" s="251">
        <v>1.292258510423038</v>
      </c>
      <c r="Q424" s="251">
        <v>1.292258510423038</v>
      </c>
      <c r="R424" s="251">
        <v>1.292258510423038</v>
      </c>
      <c r="S424" s="251">
        <v>1.292258510423038</v>
      </c>
      <c r="T424" s="251">
        <v>1.292258510423038</v>
      </c>
      <c r="U424" s="251">
        <v>1.292258510423038</v>
      </c>
      <c r="V424" s="251">
        <v>1.292258510423038</v>
      </c>
      <c r="W424" s="251">
        <v>1.292258510423038</v>
      </c>
      <c r="X424" s="251">
        <v>1.292258510423038</v>
      </c>
      <c r="Y424" s="251">
        <v>1.292258510423038</v>
      </c>
      <c r="Z424" s="251">
        <v>1.292258510423038</v>
      </c>
      <c r="AA424" s="251">
        <v>1.292258510423038</v>
      </c>
      <c r="AB424" s="251">
        <v>1.292258510423038</v>
      </c>
      <c r="AC424" s="251">
        <v>1.292258510423038</v>
      </c>
      <c r="AD424" s="251">
        <v>1.292258510423038</v>
      </c>
      <c r="AE424" s="251">
        <v>1.292258510423038</v>
      </c>
      <c r="AF424" s="251">
        <v>1.292258510423038</v>
      </c>
      <c r="AG424" s="251">
        <v>1.292258510423038</v>
      </c>
      <c r="AH424" s="251">
        <v>1.292258510423038</v>
      </c>
      <c r="AI424" s="251">
        <v>1.292258510423038</v>
      </c>
      <c r="AJ424" s="251">
        <v>1.292258510423038</v>
      </c>
      <c r="AK424" s="251">
        <v>1.292258510423038</v>
      </c>
      <c r="AL424" s="251">
        <v>1.292258510423038</v>
      </c>
      <c r="AM424" s="251">
        <v>1.292258510423038</v>
      </c>
      <c r="AN424" s="251">
        <v>1.292258510423038</v>
      </c>
      <c r="AO424" s="251">
        <v>1.292258510423038</v>
      </c>
      <c r="AP424" s="251">
        <v>1.292258510423038</v>
      </c>
    </row>
    <row r="425" spans="6:42" ht="14.25" customHeight="1" thickTop="1" thickBot="1" x14ac:dyDescent="0.35">
      <c r="F425" s="252"/>
      <c r="H425" s="235"/>
      <c r="J425" s="246"/>
      <c r="K425" s="137" t="s">
        <v>913</v>
      </c>
      <c r="L425" s="137" t="s">
        <v>871</v>
      </c>
      <c r="M425" s="251">
        <v>1.0526157893552615</v>
      </c>
      <c r="N425" s="251">
        <v>1.0526157893552615</v>
      </c>
      <c r="O425" s="251">
        <v>1.0526157893552615</v>
      </c>
      <c r="P425" s="251">
        <v>1.0526157893552615</v>
      </c>
      <c r="Q425" s="251">
        <v>1.0526157893552615</v>
      </c>
      <c r="R425" s="251">
        <v>1.0526157893552615</v>
      </c>
      <c r="S425" s="251">
        <v>1.0526157893552615</v>
      </c>
      <c r="T425" s="251">
        <v>1.0526157893552615</v>
      </c>
      <c r="U425" s="251">
        <v>1.0526157893552615</v>
      </c>
      <c r="V425" s="251">
        <v>1.0526157893552615</v>
      </c>
      <c r="W425" s="251">
        <v>1.0526157893552615</v>
      </c>
      <c r="X425" s="251">
        <v>1.0526157893552615</v>
      </c>
      <c r="Y425" s="251">
        <v>1.0526157893552615</v>
      </c>
      <c r="Z425" s="251">
        <v>1.0526157893552615</v>
      </c>
      <c r="AA425" s="251">
        <v>1.0526157893552615</v>
      </c>
      <c r="AB425" s="251">
        <v>1.0526157893552615</v>
      </c>
      <c r="AC425" s="251">
        <v>1.0526157893552615</v>
      </c>
      <c r="AD425" s="251">
        <v>1.0526157893552615</v>
      </c>
      <c r="AE425" s="251">
        <v>1.0526157893552615</v>
      </c>
      <c r="AF425" s="251">
        <v>1.0526157893552615</v>
      </c>
      <c r="AG425" s="251">
        <v>1.0526157893552615</v>
      </c>
      <c r="AH425" s="251">
        <v>1.0526157893552615</v>
      </c>
      <c r="AI425" s="251">
        <v>1.0526157893552615</v>
      </c>
      <c r="AJ425" s="251">
        <v>1.0526157893552615</v>
      </c>
      <c r="AK425" s="251">
        <v>1.0526157893552615</v>
      </c>
      <c r="AL425" s="251">
        <v>1.0526157893552615</v>
      </c>
      <c r="AM425" s="251">
        <v>1.0526157893552615</v>
      </c>
      <c r="AN425" s="251">
        <v>1.0526157893552615</v>
      </c>
      <c r="AO425" s="251">
        <v>1.0526157893552615</v>
      </c>
      <c r="AP425" s="251">
        <v>1.0526157893552615</v>
      </c>
    </row>
    <row r="426" spans="6:42" ht="14.25" customHeight="1" thickTop="1" thickBot="1" x14ac:dyDescent="0.35">
      <c r="F426" s="252"/>
      <c r="H426" s="235"/>
      <c r="J426" s="246"/>
      <c r="K426" s="137" t="s">
        <v>914</v>
      </c>
      <c r="L426" s="137" t="s">
        <v>871</v>
      </c>
      <c r="M426" s="251">
        <v>1.1662982946056297</v>
      </c>
      <c r="N426" s="251">
        <v>1.1662982946056297</v>
      </c>
      <c r="O426" s="251">
        <v>1.1662982946056297</v>
      </c>
      <c r="P426" s="251">
        <v>1.1662982946056297</v>
      </c>
      <c r="Q426" s="251">
        <v>1.1662982946056297</v>
      </c>
      <c r="R426" s="251">
        <v>1.1662982946056297</v>
      </c>
      <c r="S426" s="251">
        <v>1.1662982946056297</v>
      </c>
      <c r="T426" s="251">
        <v>1.1662982946056297</v>
      </c>
      <c r="U426" s="251">
        <v>1.1662982946056297</v>
      </c>
      <c r="V426" s="251">
        <v>1.1662982946056297</v>
      </c>
      <c r="W426" s="251">
        <v>1.1662982946056297</v>
      </c>
      <c r="X426" s="251">
        <v>1.1662982946056297</v>
      </c>
      <c r="Y426" s="251">
        <v>1.1662982946056297</v>
      </c>
      <c r="Z426" s="251">
        <v>1.1662982946056297</v>
      </c>
      <c r="AA426" s="251">
        <v>1.1662982946056297</v>
      </c>
      <c r="AB426" s="251">
        <v>1.1662982946056297</v>
      </c>
      <c r="AC426" s="251">
        <v>1.1662982946056297</v>
      </c>
      <c r="AD426" s="251">
        <v>1.1662982946056297</v>
      </c>
      <c r="AE426" s="251">
        <v>1.1662982946056297</v>
      </c>
      <c r="AF426" s="251">
        <v>1.1662982946056297</v>
      </c>
      <c r="AG426" s="251">
        <v>1.1662982946056297</v>
      </c>
      <c r="AH426" s="251">
        <v>1.1662982946056297</v>
      </c>
      <c r="AI426" s="251">
        <v>1.1662982946056297</v>
      </c>
      <c r="AJ426" s="251">
        <v>1.1662982946056297</v>
      </c>
      <c r="AK426" s="251">
        <v>1.1662982946056297</v>
      </c>
      <c r="AL426" s="251">
        <v>1.1662982946056297</v>
      </c>
      <c r="AM426" s="251">
        <v>1.1662982946056297</v>
      </c>
      <c r="AN426" s="251">
        <v>1.1662982946056297</v>
      </c>
      <c r="AO426" s="251">
        <v>1.1662982946056297</v>
      </c>
      <c r="AP426" s="251">
        <v>1.1662982946056297</v>
      </c>
    </row>
    <row r="427" spans="6:42" ht="14.25" customHeight="1" thickTop="1" thickBot="1" x14ac:dyDescent="0.35">
      <c r="F427" s="252"/>
      <c r="H427" s="235"/>
      <c r="J427" s="246"/>
      <c r="K427" s="137" t="s">
        <v>915</v>
      </c>
      <c r="L427" s="137" t="s">
        <v>871</v>
      </c>
      <c r="M427" s="251">
        <v>1.292258510423038</v>
      </c>
      <c r="N427" s="251">
        <v>1.292258510423038</v>
      </c>
      <c r="O427" s="251">
        <v>1.292258510423038</v>
      </c>
      <c r="P427" s="251">
        <v>1.292258510423038</v>
      </c>
      <c r="Q427" s="251">
        <v>1.292258510423038</v>
      </c>
      <c r="R427" s="251">
        <v>1.292258510423038</v>
      </c>
      <c r="S427" s="251">
        <v>1.292258510423038</v>
      </c>
      <c r="T427" s="251">
        <v>1.292258510423038</v>
      </c>
      <c r="U427" s="251">
        <v>1.292258510423038</v>
      </c>
      <c r="V427" s="251">
        <v>1.292258510423038</v>
      </c>
      <c r="W427" s="251">
        <v>1.292258510423038</v>
      </c>
      <c r="X427" s="251">
        <v>1.292258510423038</v>
      </c>
      <c r="Y427" s="251">
        <v>1.292258510423038</v>
      </c>
      <c r="Z427" s="251">
        <v>1.292258510423038</v>
      </c>
      <c r="AA427" s="251">
        <v>1.292258510423038</v>
      </c>
      <c r="AB427" s="251">
        <v>1.292258510423038</v>
      </c>
      <c r="AC427" s="251">
        <v>1.292258510423038</v>
      </c>
      <c r="AD427" s="251">
        <v>1.292258510423038</v>
      </c>
      <c r="AE427" s="251">
        <v>1.292258510423038</v>
      </c>
      <c r="AF427" s="251">
        <v>1.292258510423038</v>
      </c>
      <c r="AG427" s="251">
        <v>1.292258510423038</v>
      </c>
      <c r="AH427" s="251">
        <v>1.292258510423038</v>
      </c>
      <c r="AI427" s="251">
        <v>1.292258510423038</v>
      </c>
      <c r="AJ427" s="251">
        <v>1.292258510423038</v>
      </c>
      <c r="AK427" s="251">
        <v>1.292258510423038</v>
      </c>
      <c r="AL427" s="251">
        <v>1.292258510423038</v>
      </c>
      <c r="AM427" s="251">
        <v>1.292258510423038</v>
      </c>
      <c r="AN427" s="251">
        <v>1.292258510423038</v>
      </c>
      <c r="AO427" s="251">
        <v>1.292258510423038</v>
      </c>
      <c r="AP427" s="251">
        <v>1.292258510423038</v>
      </c>
    </row>
    <row r="428" spans="6:42" ht="14.25" customHeight="1" thickTop="1" thickBot="1" x14ac:dyDescent="0.35">
      <c r="F428" s="252"/>
      <c r="H428" s="235"/>
      <c r="J428" s="246"/>
      <c r="K428" s="137" t="s">
        <v>913</v>
      </c>
      <c r="L428" s="137" t="s">
        <v>872</v>
      </c>
      <c r="M428" s="251">
        <v>1.0526157893552615</v>
      </c>
      <c r="N428" s="251">
        <v>1.0526157893552615</v>
      </c>
      <c r="O428" s="251">
        <v>1.0526157893552615</v>
      </c>
      <c r="P428" s="251">
        <v>1.0526157893552615</v>
      </c>
      <c r="Q428" s="251">
        <v>1.0526157893552615</v>
      </c>
      <c r="R428" s="251">
        <v>1.0526157893552615</v>
      </c>
      <c r="S428" s="251">
        <v>1.0526157893552615</v>
      </c>
      <c r="T428" s="251">
        <v>1.0526157893552615</v>
      </c>
      <c r="U428" s="251">
        <v>1.0526157893552615</v>
      </c>
      <c r="V428" s="251">
        <v>1.0526157893552615</v>
      </c>
      <c r="W428" s="251">
        <v>1.0526157893552615</v>
      </c>
      <c r="X428" s="251">
        <v>1.0526157893552615</v>
      </c>
      <c r="Y428" s="251">
        <v>1.0526157893552615</v>
      </c>
      <c r="Z428" s="251">
        <v>1.0526157893552615</v>
      </c>
      <c r="AA428" s="251">
        <v>1.0526157893552615</v>
      </c>
      <c r="AB428" s="251">
        <v>1.0526157893552615</v>
      </c>
      <c r="AC428" s="251">
        <v>1.0526157893552615</v>
      </c>
      <c r="AD428" s="251">
        <v>1.0526157893552615</v>
      </c>
      <c r="AE428" s="251">
        <v>1.0526157893552615</v>
      </c>
      <c r="AF428" s="251">
        <v>1.0526157893552615</v>
      </c>
      <c r="AG428" s="251">
        <v>1.0526157893552615</v>
      </c>
      <c r="AH428" s="251">
        <v>1.0526157893552615</v>
      </c>
      <c r="AI428" s="251">
        <v>1.0526157893552615</v>
      </c>
      <c r="AJ428" s="251">
        <v>1.0526157893552615</v>
      </c>
      <c r="AK428" s="251">
        <v>1.0526157893552615</v>
      </c>
      <c r="AL428" s="251">
        <v>1.0526157893552615</v>
      </c>
      <c r="AM428" s="251">
        <v>1.0526157893552615</v>
      </c>
      <c r="AN428" s="251">
        <v>1.0526157893552615</v>
      </c>
      <c r="AO428" s="251">
        <v>1.0526157893552615</v>
      </c>
      <c r="AP428" s="251">
        <v>1.0526157893552615</v>
      </c>
    </row>
    <row r="429" spans="6:42" ht="14.25" customHeight="1" thickTop="1" thickBot="1" x14ac:dyDescent="0.35">
      <c r="F429" s="252"/>
      <c r="H429" s="235"/>
      <c r="J429" s="246"/>
      <c r="K429" s="137" t="s">
        <v>914</v>
      </c>
      <c r="L429" s="137" t="s">
        <v>872</v>
      </c>
      <c r="M429" s="251">
        <v>1.1662982946056297</v>
      </c>
      <c r="N429" s="251">
        <v>1.1662982946056297</v>
      </c>
      <c r="O429" s="251">
        <v>1.1662982946056297</v>
      </c>
      <c r="P429" s="251">
        <v>1.1662982946056297</v>
      </c>
      <c r="Q429" s="251">
        <v>1.1662982946056297</v>
      </c>
      <c r="R429" s="251">
        <v>1.1662982946056297</v>
      </c>
      <c r="S429" s="251">
        <v>1.1662982946056297</v>
      </c>
      <c r="T429" s="251">
        <v>1.1662982946056297</v>
      </c>
      <c r="U429" s="251">
        <v>1.1662982946056297</v>
      </c>
      <c r="V429" s="251">
        <v>1.1662982946056297</v>
      </c>
      <c r="W429" s="251">
        <v>1.1662982946056297</v>
      </c>
      <c r="X429" s="251">
        <v>1.1662982946056297</v>
      </c>
      <c r="Y429" s="251">
        <v>1.1662982946056297</v>
      </c>
      <c r="Z429" s="251">
        <v>1.1662982946056297</v>
      </c>
      <c r="AA429" s="251">
        <v>1.1662982946056297</v>
      </c>
      <c r="AB429" s="251">
        <v>1.1662982946056297</v>
      </c>
      <c r="AC429" s="251">
        <v>1.1662982946056297</v>
      </c>
      <c r="AD429" s="251">
        <v>1.1662982946056297</v>
      </c>
      <c r="AE429" s="251">
        <v>1.1662982946056297</v>
      </c>
      <c r="AF429" s="251">
        <v>1.1662982946056297</v>
      </c>
      <c r="AG429" s="251">
        <v>1.1662982946056297</v>
      </c>
      <c r="AH429" s="251">
        <v>1.1662982946056297</v>
      </c>
      <c r="AI429" s="251">
        <v>1.1662982946056297</v>
      </c>
      <c r="AJ429" s="251">
        <v>1.1662982946056297</v>
      </c>
      <c r="AK429" s="251">
        <v>1.1662982946056297</v>
      </c>
      <c r="AL429" s="251">
        <v>1.1662982946056297</v>
      </c>
      <c r="AM429" s="251">
        <v>1.1662982946056297</v>
      </c>
      <c r="AN429" s="251">
        <v>1.1662982946056297</v>
      </c>
      <c r="AO429" s="251">
        <v>1.1662982946056297</v>
      </c>
      <c r="AP429" s="251">
        <v>1.1662982946056297</v>
      </c>
    </row>
    <row r="430" spans="6:42" ht="14.25" customHeight="1" thickTop="1" x14ac:dyDescent="0.3">
      <c r="F430" s="252"/>
      <c r="H430" s="235"/>
      <c r="J430" s="246"/>
      <c r="K430" s="137" t="s">
        <v>915</v>
      </c>
      <c r="L430" s="137" t="s">
        <v>872</v>
      </c>
      <c r="M430" s="251">
        <v>1.292258510423038</v>
      </c>
      <c r="N430" s="251">
        <v>1.292258510423038</v>
      </c>
      <c r="O430" s="251">
        <v>1.292258510423038</v>
      </c>
      <c r="P430" s="251">
        <v>1.292258510423038</v>
      </c>
      <c r="Q430" s="251">
        <v>1.292258510423038</v>
      </c>
      <c r="R430" s="251">
        <v>1.292258510423038</v>
      </c>
      <c r="S430" s="251">
        <v>1.292258510423038</v>
      </c>
      <c r="T430" s="251">
        <v>1.292258510423038</v>
      </c>
      <c r="U430" s="251">
        <v>1.292258510423038</v>
      </c>
      <c r="V430" s="251">
        <v>1.292258510423038</v>
      </c>
      <c r="W430" s="251">
        <v>1.292258510423038</v>
      </c>
      <c r="X430" s="251">
        <v>1.292258510423038</v>
      </c>
      <c r="Y430" s="251">
        <v>1.292258510423038</v>
      </c>
      <c r="Z430" s="251">
        <v>1.292258510423038</v>
      </c>
      <c r="AA430" s="251">
        <v>1.292258510423038</v>
      </c>
      <c r="AB430" s="251">
        <v>1.292258510423038</v>
      </c>
      <c r="AC430" s="251">
        <v>1.292258510423038</v>
      </c>
      <c r="AD430" s="251">
        <v>1.292258510423038</v>
      </c>
      <c r="AE430" s="251">
        <v>1.292258510423038</v>
      </c>
      <c r="AF430" s="251">
        <v>1.292258510423038</v>
      </c>
      <c r="AG430" s="251">
        <v>1.292258510423038</v>
      </c>
      <c r="AH430" s="251">
        <v>1.292258510423038</v>
      </c>
      <c r="AI430" s="251">
        <v>1.292258510423038</v>
      </c>
      <c r="AJ430" s="251">
        <v>1.292258510423038</v>
      </c>
      <c r="AK430" s="251">
        <v>1.292258510423038</v>
      </c>
      <c r="AL430" s="251">
        <v>1.292258510423038</v>
      </c>
      <c r="AM430" s="251">
        <v>1.292258510423038</v>
      </c>
      <c r="AN430" s="251">
        <v>1.292258510423038</v>
      </c>
      <c r="AO430" s="251">
        <v>1.292258510423038</v>
      </c>
      <c r="AP430" s="251">
        <v>1.292258510423038</v>
      </c>
    </row>
    <row r="433" spans="3:29" ht="14.25" customHeight="1" x14ac:dyDescent="0.3">
      <c r="C433" s="138" t="s">
        <v>800</v>
      </c>
      <c r="G433" s="382" t="s">
        <v>916</v>
      </c>
      <c r="H433" s="383"/>
      <c r="I433" s="383"/>
      <c r="J433" s="383"/>
      <c r="K433" s="383"/>
      <c r="L433" s="383"/>
      <c r="M433" s="383"/>
      <c r="N433" s="383"/>
      <c r="O433" s="383"/>
      <c r="P433" s="383"/>
      <c r="Q433" s="383"/>
      <c r="R433" s="383"/>
      <c r="S433" s="383"/>
      <c r="T433" s="383"/>
      <c r="U433" s="383"/>
      <c r="V433" s="139"/>
      <c r="W433" s="139"/>
      <c r="X433" s="139"/>
      <c r="Y433" s="139"/>
      <c r="Z433" s="139"/>
      <c r="AA433" s="139"/>
      <c r="AB433" s="139"/>
    </row>
    <row r="434" spans="3:29" ht="14.25" customHeight="1" thickBot="1" x14ac:dyDescent="0.3">
      <c r="N434" s="312"/>
      <c r="O434" s="312"/>
      <c r="P434" s="312"/>
      <c r="Q434" s="312"/>
      <c r="R434" s="312"/>
      <c r="S434" s="312"/>
      <c r="T434" s="312"/>
      <c r="U434" s="312"/>
    </row>
    <row r="435" spans="3:29" ht="14.25" customHeight="1" x14ac:dyDescent="0.25">
      <c r="H435" s="373" t="s">
        <v>917</v>
      </c>
      <c r="I435" s="374"/>
      <c r="J435" s="374"/>
      <c r="K435" s="374"/>
      <c r="L435" s="374"/>
      <c r="M435" s="374"/>
      <c r="N435" s="376" t="s">
        <v>918</v>
      </c>
      <c r="O435" s="377"/>
      <c r="P435" s="377"/>
      <c r="Q435" s="377"/>
      <c r="R435" s="378"/>
      <c r="S435" s="313" t="s">
        <v>919</v>
      </c>
      <c r="T435" s="313" t="s">
        <v>920</v>
      </c>
      <c r="U435" s="314"/>
      <c r="V435" s="315"/>
      <c r="W435" s="315"/>
      <c r="X435" s="315"/>
      <c r="Y435" s="315"/>
      <c r="Z435" s="315"/>
      <c r="AA435" s="315"/>
      <c r="AB435" s="316"/>
    </row>
    <row r="436" spans="3:29" ht="14.25" customHeight="1" x14ac:dyDescent="0.35">
      <c r="H436" s="355" t="s">
        <v>943</v>
      </c>
      <c r="I436" s="356"/>
      <c r="J436" s="356"/>
      <c r="K436" s="356"/>
      <c r="L436" s="356"/>
      <c r="M436" s="357"/>
      <c r="N436" s="384" t="s">
        <v>956</v>
      </c>
      <c r="O436" s="385"/>
      <c r="P436" s="385"/>
      <c r="Q436" s="385"/>
      <c r="R436" s="385"/>
      <c r="S436" s="317"/>
      <c r="T436" s="317"/>
      <c r="U436" s="318"/>
      <c r="V436" s="318"/>
      <c r="W436" s="318"/>
      <c r="X436" s="318"/>
      <c r="Y436" s="318"/>
      <c r="Z436" s="318"/>
      <c r="AA436" s="318"/>
      <c r="AB436" s="319"/>
      <c r="AC436" s="132" t="s">
        <v>957</v>
      </c>
    </row>
    <row r="437" spans="3:29" ht="14.25" customHeight="1" x14ac:dyDescent="0.25">
      <c r="H437" s="355" t="s">
        <v>886</v>
      </c>
      <c r="I437" s="356"/>
      <c r="J437" s="356"/>
      <c r="K437" s="356"/>
      <c r="L437" s="356"/>
      <c r="M437" s="357"/>
      <c r="N437" s="379" t="s">
        <v>958</v>
      </c>
      <c r="O437" s="380"/>
      <c r="P437" s="380"/>
      <c r="Q437" s="380"/>
      <c r="R437" s="380"/>
      <c r="S437" s="320"/>
      <c r="T437" s="320"/>
      <c r="U437" s="321"/>
      <c r="V437" s="321"/>
      <c r="W437" s="321"/>
      <c r="X437" s="321"/>
      <c r="Y437" s="321"/>
      <c r="Z437" s="321"/>
      <c r="AA437" s="321"/>
      <c r="AB437" s="322"/>
    </row>
    <row r="438" spans="3:29" ht="30.4" customHeight="1" x14ac:dyDescent="0.35">
      <c r="H438" s="355" t="s">
        <v>890</v>
      </c>
      <c r="I438" s="356"/>
      <c r="J438" s="356"/>
      <c r="K438" s="356"/>
      <c r="L438" s="356"/>
      <c r="M438" s="357"/>
      <c r="N438" s="370" t="s">
        <v>959</v>
      </c>
      <c r="O438" s="371"/>
      <c r="P438" s="371"/>
      <c r="Q438" s="371"/>
      <c r="R438" s="372"/>
      <c r="S438" s="323"/>
      <c r="T438" s="323"/>
      <c r="U438" s="324"/>
      <c r="V438" s="324"/>
      <c r="W438" s="324"/>
      <c r="X438" s="324"/>
      <c r="Y438" s="324"/>
      <c r="Z438" s="324"/>
      <c r="AA438" s="324"/>
      <c r="AB438" s="325"/>
      <c r="AC438" s="132" t="s">
        <v>960</v>
      </c>
    </row>
    <row r="439" spans="3:29" ht="32.65" customHeight="1" x14ac:dyDescent="0.35">
      <c r="H439" s="355" t="s">
        <v>925</v>
      </c>
      <c r="I439" s="356"/>
      <c r="J439" s="356"/>
      <c r="K439" s="356"/>
      <c r="L439" s="356"/>
      <c r="M439" s="357"/>
      <c r="N439" s="370" t="s">
        <v>959</v>
      </c>
      <c r="O439" s="371"/>
      <c r="P439" s="371"/>
      <c r="Q439" s="371"/>
      <c r="R439" s="372"/>
      <c r="S439" s="326"/>
      <c r="T439" s="326"/>
      <c r="U439" s="327"/>
      <c r="V439" s="327"/>
      <c r="W439" s="327"/>
      <c r="X439" s="327"/>
      <c r="Y439" s="327"/>
      <c r="Z439" s="327"/>
      <c r="AA439" s="327"/>
      <c r="AB439" s="328"/>
      <c r="AC439" s="132" t="s">
        <v>960</v>
      </c>
    </row>
    <row r="440" spans="3:29" ht="14.25" customHeight="1" x14ac:dyDescent="0.25">
      <c r="H440" s="355" t="s">
        <v>926</v>
      </c>
      <c r="I440" s="356"/>
      <c r="J440" s="356"/>
      <c r="K440" s="356"/>
      <c r="L440" s="356"/>
      <c r="M440" s="357"/>
      <c r="N440" s="360" t="s">
        <v>927</v>
      </c>
      <c r="O440" s="361"/>
      <c r="P440" s="361"/>
      <c r="Q440" s="361"/>
      <c r="R440" s="361"/>
      <c r="S440" s="329"/>
      <c r="T440" s="329"/>
      <c r="U440" s="330"/>
      <c r="V440" s="330"/>
      <c r="W440" s="330"/>
      <c r="X440" s="330"/>
      <c r="Y440" s="330"/>
      <c r="Z440" s="330"/>
      <c r="AA440" s="330"/>
      <c r="AB440" s="331"/>
    </row>
    <row r="441" spans="3:29" ht="14.25" customHeight="1" thickBot="1" x14ac:dyDescent="0.3">
      <c r="H441" s="362" t="s">
        <v>928</v>
      </c>
      <c r="I441" s="363"/>
      <c r="J441" s="363"/>
      <c r="K441" s="363"/>
      <c r="L441" s="363"/>
      <c r="M441" s="364"/>
      <c r="N441" s="365" t="s">
        <v>927</v>
      </c>
      <c r="O441" s="366"/>
      <c r="P441" s="366"/>
      <c r="Q441" s="366"/>
      <c r="R441" s="366"/>
      <c r="S441" s="332"/>
      <c r="T441" s="333"/>
      <c r="U441" s="333"/>
      <c r="V441" s="334"/>
      <c r="W441" s="334"/>
      <c r="X441" s="334"/>
      <c r="Y441" s="334"/>
      <c r="Z441" s="334"/>
      <c r="AA441" s="334"/>
      <c r="AB441" s="335"/>
    </row>
    <row r="442" spans="3:29" ht="14.25" customHeight="1" thickBot="1" x14ac:dyDescent="0.3">
      <c r="H442" s="381"/>
      <c r="I442" s="381"/>
      <c r="J442" s="381"/>
      <c r="K442" s="381"/>
      <c r="L442" s="381"/>
      <c r="M442" s="381"/>
      <c r="N442" s="336"/>
      <c r="O442" s="336"/>
      <c r="P442" s="336"/>
      <c r="Q442" s="336"/>
      <c r="R442" s="336"/>
      <c r="S442" s="336"/>
      <c r="T442" s="336"/>
      <c r="U442" s="337"/>
      <c r="V442" s="337"/>
      <c r="W442" s="337"/>
      <c r="X442" s="337"/>
      <c r="Y442" s="337"/>
      <c r="Z442" s="337"/>
      <c r="AA442" s="337"/>
      <c r="AB442" s="337"/>
    </row>
    <row r="443" spans="3:29" ht="14.25" customHeight="1" x14ac:dyDescent="0.25">
      <c r="H443" s="373" t="s">
        <v>929</v>
      </c>
      <c r="I443" s="374"/>
      <c r="J443" s="374"/>
      <c r="K443" s="374"/>
      <c r="L443" s="374"/>
      <c r="M443" s="375"/>
      <c r="N443" s="376" t="s">
        <v>918</v>
      </c>
      <c r="O443" s="377"/>
      <c r="P443" s="377"/>
      <c r="Q443" s="377"/>
      <c r="R443" s="378"/>
      <c r="S443" s="313" t="s">
        <v>919</v>
      </c>
      <c r="T443" s="313" t="s">
        <v>920</v>
      </c>
      <c r="U443" s="338"/>
      <c r="V443" s="338"/>
      <c r="W443" s="338"/>
      <c r="X443" s="338"/>
      <c r="Y443" s="338"/>
      <c r="Z443" s="338"/>
      <c r="AA443" s="338"/>
      <c r="AB443" s="339"/>
    </row>
    <row r="444" spans="3:29" ht="14.25" customHeight="1" x14ac:dyDescent="0.25">
      <c r="H444" s="355" t="s">
        <v>886</v>
      </c>
      <c r="I444" s="356"/>
      <c r="J444" s="356"/>
      <c r="K444" s="356"/>
      <c r="L444" s="356"/>
      <c r="M444" s="357"/>
      <c r="N444" s="358" t="s">
        <v>961</v>
      </c>
      <c r="O444" s="359"/>
      <c r="P444" s="359"/>
      <c r="Q444" s="359"/>
      <c r="R444" s="359"/>
      <c r="S444" s="329"/>
      <c r="T444" s="329"/>
      <c r="U444" s="330"/>
      <c r="V444" s="330"/>
      <c r="W444" s="330"/>
      <c r="X444" s="330"/>
      <c r="Y444" s="330"/>
      <c r="Z444" s="330"/>
      <c r="AA444" s="330"/>
      <c r="AB444" s="340"/>
    </row>
    <row r="445" spans="3:29" ht="14.25" customHeight="1" x14ac:dyDescent="0.25">
      <c r="H445" s="355" t="s">
        <v>890</v>
      </c>
      <c r="I445" s="356"/>
      <c r="J445" s="356"/>
      <c r="K445" s="356"/>
      <c r="L445" s="356"/>
      <c r="M445" s="357"/>
      <c r="N445" s="358" t="s">
        <v>962</v>
      </c>
      <c r="O445" s="359"/>
      <c r="P445" s="359"/>
      <c r="Q445" s="359"/>
      <c r="R445" s="359"/>
      <c r="S445" s="329"/>
      <c r="T445" s="329"/>
      <c r="U445" s="330"/>
      <c r="V445" s="330"/>
      <c r="W445" s="330"/>
      <c r="X445" s="330"/>
      <c r="Y445" s="330"/>
      <c r="Z445" s="330"/>
      <c r="AA445" s="330"/>
      <c r="AB445" s="340"/>
    </row>
    <row r="446" spans="3:29" ht="30.4" customHeight="1" x14ac:dyDescent="0.35">
      <c r="H446" s="367" t="s">
        <v>932</v>
      </c>
      <c r="I446" s="368"/>
      <c r="J446" s="368"/>
      <c r="K446" s="368"/>
      <c r="L446" s="368"/>
      <c r="M446" s="369"/>
      <c r="N446" s="370" t="s">
        <v>959</v>
      </c>
      <c r="O446" s="371"/>
      <c r="P446" s="371"/>
      <c r="Q446" s="371"/>
      <c r="R446" s="372"/>
      <c r="S446" s="256"/>
      <c r="T446" s="263"/>
      <c r="U446" s="256"/>
      <c r="V446" s="256"/>
      <c r="W446" s="256"/>
      <c r="X446" s="256"/>
      <c r="Y446" s="256"/>
      <c r="Z446" s="256"/>
      <c r="AA446" s="256"/>
      <c r="AB446" s="257"/>
    </row>
    <row r="447" spans="3:29" ht="30.75" customHeight="1" x14ac:dyDescent="0.25">
      <c r="H447" s="355" t="s">
        <v>925</v>
      </c>
      <c r="I447" s="356"/>
      <c r="J447" s="356"/>
      <c r="K447" s="356"/>
      <c r="L447" s="356"/>
      <c r="M447" s="357"/>
      <c r="N447" s="358" t="s">
        <v>962</v>
      </c>
      <c r="O447" s="359"/>
      <c r="P447" s="359"/>
      <c r="Q447" s="359"/>
      <c r="R447" s="359"/>
      <c r="S447" s="329"/>
      <c r="T447" s="329"/>
      <c r="U447" s="330"/>
      <c r="V447" s="330"/>
      <c r="W447" s="330"/>
      <c r="X447" s="330"/>
      <c r="Y447" s="330"/>
      <c r="Z447" s="330"/>
      <c r="AA447" s="330"/>
      <c r="AB447" s="340"/>
    </row>
    <row r="448" spans="3:29" ht="13.5" customHeight="1" x14ac:dyDescent="0.25">
      <c r="H448" s="355" t="s">
        <v>926</v>
      </c>
      <c r="I448" s="356"/>
      <c r="J448" s="356"/>
      <c r="K448" s="356"/>
      <c r="L448" s="356"/>
      <c r="M448" s="357"/>
      <c r="N448" s="360" t="s">
        <v>927</v>
      </c>
      <c r="O448" s="361"/>
      <c r="P448" s="361"/>
      <c r="Q448" s="361"/>
      <c r="R448" s="361"/>
      <c r="S448" s="329"/>
      <c r="T448" s="329"/>
      <c r="U448" s="330"/>
      <c r="V448" s="330"/>
      <c r="W448" s="330"/>
      <c r="X448" s="330"/>
      <c r="Y448" s="330"/>
      <c r="Z448" s="330"/>
      <c r="AA448" s="330"/>
      <c r="AB448" s="340"/>
    </row>
    <row r="449" spans="8:28" ht="14.25" customHeight="1" thickBot="1" x14ac:dyDescent="0.3">
      <c r="H449" s="362" t="s">
        <v>934</v>
      </c>
      <c r="I449" s="363"/>
      <c r="J449" s="363"/>
      <c r="K449" s="363"/>
      <c r="L449" s="363"/>
      <c r="M449" s="364"/>
      <c r="N449" s="365" t="s">
        <v>927</v>
      </c>
      <c r="O449" s="366"/>
      <c r="P449" s="366"/>
      <c r="Q449" s="366"/>
      <c r="R449" s="366"/>
      <c r="S449" s="333"/>
      <c r="T449" s="333"/>
      <c r="U449" s="333"/>
      <c r="V449" s="334"/>
      <c r="W449" s="334"/>
      <c r="X449" s="334"/>
      <c r="Y449" s="334"/>
      <c r="Z449" s="334"/>
      <c r="AA449" s="334"/>
      <c r="AB449" s="335"/>
    </row>
    <row r="453" spans="8:28" ht="14.25" customHeight="1" x14ac:dyDescent="0.25">
      <c r="S453" s="132" t="s">
        <v>824</v>
      </c>
    </row>
    <row r="455" spans="8:28" ht="14.25" customHeight="1" x14ac:dyDescent="0.25">
      <c r="N455" s="341"/>
    </row>
    <row r="457" spans="8:28" ht="14.25" customHeight="1" x14ac:dyDescent="0.25">
      <c r="M457" s="341"/>
    </row>
    <row r="702" spans="13:44" ht="14.25" customHeight="1" x14ac:dyDescent="0.25">
      <c r="M702" s="132">
        <v>0.30000001192092896</v>
      </c>
      <c r="N702" s="132">
        <v>0.30000001192092896</v>
      </c>
      <c r="O702" s="132">
        <v>0.30000001192092896</v>
      </c>
      <c r="P702" s="132">
        <v>0.30000001192092896</v>
      </c>
      <c r="Q702" s="132">
        <v>0.30000001192092896</v>
      </c>
      <c r="R702" s="132">
        <v>-0.89999998807907111</v>
      </c>
      <c r="S702" s="132">
        <v>-1.2999999880790711</v>
      </c>
      <c r="T702" s="132">
        <v>10</v>
      </c>
      <c r="U702" s="132">
        <v>10</v>
      </c>
      <c r="V702" s="132">
        <v>10</v>
      </c>
      <c r="W702" s="132">
        <v>10</v>
      </c>
      <c r="X702" s="132">
        <v>10</v>
      </c>
      <c r="Y702" s="132">
        <v>10</v>
      </c>
      <c r="Z702" s="132">
        <v>10</v>
      </c>
      <c r="AA702" s="132">
        <v>10</v>
      </c>
      <c r="AB702" s="132">
        <v>10</v>
      </c>
      <c r="AC702" s="132">
        <v>10</v>
      </c>
      <c r="AD702" s="132">
        <v>10</v>
      </c>
      <c r="AE702" s="132">
        <v>10</v>
      </c>
      <c r="AF702" s="132">
        <v>10</v>
      </c>
      <c r="AG702" s="132">
        <v>10</v>
      </c>
      <c r="AH702" s="132">
        <v>10</v>
      </c>
      <c r="AI702" s="132">
        <v>10</v>
      </c>
      <c r="AJ702" s="132">
        <v>10</v>
      </c>
      <c r="AK702" s="132">
        <v>10</v>
      </c>
      <c r="AL702" s="132">
        <v>10</v>
      </c>
      <c r="AM702" s="132">
        <v>10</v>
      </c>
      <c r="AN702" s="132">
        <v>10</v>
      </c>
      <c r="AO702" s="132">
        <v>10</v>
      </c>
      <c r="AP702" s="132">
        <v>10</v>
      </c>
      <c r="AQ702" s="132">
        <v>10</v>
      </c>
      <c r="AR702" s="132">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25"/>
  <cols>
    <col min="1" max="1" width="9.453125" style="132"/>
    <col min="2" max="7" width="1.453125" style="132" customWidth="1"/>
    <col min="8" max="8" width="5.453125" style="132" customWidth="1"/>
    <col min="9" max="9" width="7.453125" style="132" bestFit="1" customWidth="1"/>
    <col min="10" max="10" width="16.453125" style="132" customWidth="1"/>
    <col min="11" max="11" width="55" style="132" bestFit="1" customWidth="1"/>
    <col min="12" max="12" width="22.453125" style="132" customWidth="1"/>
    <col min="13" max="16" width="11.453125" style="132" customWidth="1"/>
    <col min="17" max="17" width="12.453125" style="132" customWidth="1"/>
    <col min="18" max="18" width="13.453125" style="132" customWidth="1"/>
    <col min="19" max="19" width="14" style="132" customWidth="1"/>
    <col min="20" max="24" width="11.453125" style="132" customWidth="1"/>
    <col min="25" max="25" width="9.453125" style="132" bestFit="1" customWidth="1"/>
    <col min="26" max="45" width="11.453125" style="132" customWidth="1"/>
    <col min="46" max="16384" width="9.453125" style="132"/>
  </cols>
  <sheetData>
    <row r="1" spans="1:110" ht="18" x14ac:dyDescent="0.4">
      <c r="A1" s="130" t="s">
        <v>773</v>
      </c>
      <c r="B1" s="130"/>
      <c r="C1" s="130"/>
      <c r="D1" s="130"/>
      <c r="E1" s="130"/>
      <c r="F1" s="130"/>
      <c r="G1" s="130"/>
      <c r="H1" s="130"/>
      <c r="I1" s="131"/>
      <c r="M1" s="133" t="s">
        <v>796</v>
      </c>
    </row>
    <row r="2" spans="1:110" ht="14.25" customHeight="1" x14ac:dyDescent="0.35">
      <c r="A2"/>
      <c r="B2"/>
      <c r="C2"/>
      <c r="D2"/>
      <c r="E2"/>
      <c r="F2" s="134"/>
      <c r="G2" s="134"/>
      <c r="H2" s="134"/>
      <c r="I2" s="134"/>
      <c r="J2" s="134"/>
      <c r="K2" s="134"/>
      <c r="L2" s="134"/>
      <c r="M2" s="134"/>
      <c r="N2" s="134"/>
      <c r="O2" s="134"/>
      <c r="P2" s="134"/>
      <c r="Q2" s="134"/>
      <c r="R2" s="134"/>
      <c r="S2" s="134"/>
      <c r="T2" s="134"/>
      <c r="U2" s="135" t="s">
        <v>797</v>
      </c>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c r="AU2" s="134"/>
      <c r="AV2" s="134"/>
      <c r="AW2" s="134"/>
      <c r="AX2" s="134"/>
      <c r="AY2" s="134"/>
      <c r="AZ2" s="134"/>
      <c r="BA2" s="134"/>
      <c r="BB2" s="134"/>
      <c r="BC2" s="134"/>
      <c r="BD2" s="134"/>
      <c r="BE2" s="134"/>
      <c r="BF2" s="134"/>
      <c r="BG2" s="134"/>
      <c r="BH2" s="134"/>
      <c r="BI2" s="134"/>
      <c r="BJ2" s="134"/>
      <c r="BK2" s="134"/>
      <c r="BL2" s="134"/>
      <c r="BM2" s="134"/>
      <c r="BN2" s="134"/>
      <c r="BO2" s="134"/>
      <c r="BP2" s="134"/>
      <c r="BQ2" s="134"/>
      <c r="BR2" s="134"/>
      <c r="BS2" s="134"/>
      <c r="BT2" s="134"/>
      <c r="BU2" s="134"/>
      <c r="BV2" s="134"/>
      <c r="BW2" s="134"/>
      <c r="BX2" s="134"/>
      <c r="BY2" s="134"/>
      <c r="BZ2" s="134"/>
      <c r="CA2" s="134"/>
      <c r="CB2" s="134"/>
      <c r="CC2" s="134"/>
      <c r="CD2" s="134"/>
      <c r="CE2" s="134"/>
      <c r="CF2" s="134"/>
      <c r="CG2" s="134"/>
      <c r="CH2" s="134"/>
      <c r="CI2" s="134"/>
      <c r="CJ2" s="134"/>
      <c r="CK2" s="134"/>
      <c r="CL2" s="134"/>
      <c r="CM2" s="134"/>
      <c r="CN2" s="134"/>
      <c r="CO2" s="134"/>
      <c r="CP2" s="134"/>
      <c r="CQ2" s="134"/>
      <c r="CR2" s="134"/>
      <c r="CS2" s="134"/>
      <c r="CT2" s="134"/>
      <c r="CU2" s="134"/>
      <c r="CV2" s="134"/>
      <c r="CW2" s="134"/>
      <c r="CX2" s="134"/>
      <c r="CY2" s="134"/>
      <c r="CZ2" s="134"/>
      <c r="DA2" s="134"/>
      <c r="DB2" s="134"/>
      <c r="DC2" s="134"/>
      <c r="DD2" s="134"/>
      <c r="DE2" s="134"/>
      <c r="DF2" s="134"/>
    </row>
    <row r="3" spans="1:110" ht="14.25" customHeight="1" x14ac:dyDescent="0.35">
      <c r="A3"/>
      <c r="B3"/>
      <c r="C3"/>
      <c r="D3"/>
      <c r="E3"/>
      <c r="U3" s="136" t="s">
        <v>798</v>
      </c>
    </row>
    <row r="4" spans="1:110" ht="14.25" customHeight="1" x14ac:dyDescent="0.3">
      <c r="J4" s="137"/>
      <c r="U4" s="408" t="s">
        <v>799</v>
      </c>
    </row>
    <row r="5" spans="1:110" ht="14.25" customHeight="1" x14ac:dyDescent="0.25">
      <c r="U5" s="409"/>
    </row>
    <row r="7" spans="1:110" ht="14.25" customHeight="1" x14ac:dyDescent="0.35">
      <c r="B7" s="138" t="s">
        <v>800</v>
      </c>
      <c r="G7" s="383" t="s">
        <v>801</v>
      </c>
      <c r="H7" s="470"/>
      <c r="I7" s="470"/>
      <c r="J7" s="470"/>
      <c r="K7" s="470"/>
      <c r="L7" s="470"/>
      <c r="M7" s="470"/>
      <c r="N7" s="470"/>
      <c r="O7" s="470"/>
      <c r="P7" s="470"/>
      <c r="Q7" s="470"/>
      <c r="R7" s="470"/>
      <c r="S7" s="470"/>
      <c r="T7" s="470"/>
      <c r="U7" s="470"/>
      <c r="V7" s="470"/>
      <c r="W7" s="470"/>
      <c r="X7" s="471"/>
    </row>
    <row r="8" spans="1:110" ht="14.25" customHeight="1" thickBot="1" x14ac:dyDescent="0.3">
      <c r="G8" s="140"/>
      <c r="X8" s="141"/>
    </row>
    <row r="9" spans="1:110" ht="14.25" customHeight="1" thickBot="1" x14ac:dyDescent="0.3">
      <c r="G9" s="140"/>
      <c r="H9" s="472" t="s">
        <v>802</v>
      </c>
      <c r="J9" s="413" t="s">
        <v>803</v>
      </c>
      <c r="K9" s="414"/>
      <c r="L9" s="415"/>
      <c r="M9" s="474">
        <v>2021</v>
      </c>
      <c r="N9" s="475"/>
      <c r="O9" s="475"/>
      <c r="P9" s="476"/>
      <c r="R9" s="142"/>
      <c r="X9" s="141"/>
    </row>
    <row r="10" spans="1:110" ht="14.25" customHeight="1" thickBot="1" x14ac:dyDescent="0.4">
      <c r="G10" s="140"/>
      <c r="H10" s="473"/>
      <c r="J10" s="143" t="s">
        <v>804</v>
      </c>
      <c r="P10" s="141"/>
      <c r="R10"/>
      <c r="S10"/>
      <c r="T10"/>
      <c r="U10"/>
      <c r="V10"/>
      <c r="X10" s="141"/>
      <c r="AB10"/>
      <c r="AC10"/>
    </row>
    <row r="11" spans="1:110" ht="14.25" customHeight="1" x14ac:dyDescent="0.35">
      <c r="G11" s="140"/>
      <c r="H11" s="473"/>
      <c r="J11" s="144" t="s">
        <v>805</v>
      </c>
      <c r="K11" s="145"/>
      <c r="L11" s="145"/>
      <c r="M11" s="145"/>
      <c r="N11" s="145"/>
      <c r="P11"/>
      <c r="Q11"/>
      <c r="R11"/>
      <c r="S11"/>
      <c r="T11"/>
      <c r="X11" s="141"/>
    </row>
    <row r="12" spans="1:110" ht="13.5" customHeight="1" thickBot="1" x14ac:dyDescent="0.3">
      <c r="G12" s="140"/>
      <c r="H12" s="473"/>
      <c r="X12" s="141"/>
    </row>
    <row r="13" spans="1:110" ht="45.75" customHeight="1" thickBot="1" x14ac:dyDescent="0.3">
      <c r="G13" s="140"/>
      <c r="H13" s="473"/>
      <c r="J13" s="390" t="s">
        <v>806</v>
      </c>
      <c r="K13" s="147" t="s">
        <v>807</v>
      </c>
      <c r="L13" s="147" t="s">
        <v>808</v>
      </c>
      <c r="M13" s="147" t="s">
        <v>809</v>
      </c>
      <c r="N13" s="147" t="s">
        <v>810</v>
      </c>
      <c r="O13" s="147" t="s">
        <v>811</v>
      </c>
      <c r="P13" s="147" t="s">
        <v>812</v>
      </c>
      <c r="Q13" s="147" t="s">
        <v>813</v>
      </c>
      <c r="R13" s="147" t="s">
        <v>814</v>
      </c>
      <c r="X13" s="141"/>
    </row>
    <row r="14" spans="1:110" ht="14.25" customHeight="1" x14ac:dyDescent="0.25">
      <c r="G14" s="140"/>
      <c r="H14" s="473"/>
      <c r="J14" s="390"/>
      <c r="K14" s="148" t="s">
        <v>815</v>
      </c>
      <c r="L14" s="148" t="s">
        <v>816</v>
      </c>
      <c r="M14" s="148" t="s">
        <v>817</v>
      </c>
      <c r="N14" s="148" t="s">
        <v>818</v>
      </c>
      <c r="O14" s="148" t="s">
        <v>819</v>
      </c>
      <c r="P14" s="148" t="s">
        <v>817</v>
      </c>
      <c r="Q14" s="148" t="s">
        <v>820</v>
      </c>
      <c r="R14" s="149">
        <v>9.5</v>
      </c>
      <c r="S14" s="150"/>
      <c r="X14" s="141"/>
    </row>
    <row r="15" spans="1:110" ht="14.25" customHeight="1" x14ac:dyDescent="0.25">
      <c r="G15" s="140"/>
      <c r="H15" s="473"/>
      <c r="J15" s="390"/>
      <c r="K15" s="151" t="s">
        <v>821</v>
      </c>
      <c r="L15" s="151" t="s">
        <v>816</v>
      </c>
      <c r="M15" s="151" t="s">
        <v>822</v>
      </c>
      <c r="N15" s="151" t="s">
        <v>818</v>
      </c>
      <c r="O15" s="151" t="s">
        <v>819</v>
      </c>
      <c r="P15" s="151" t="s">
        <v>822</v>
      </c>
      <c r="Q15" s="151" t="s">
        <v>823</v>
      </c>
      <c r="R15" s="152">
        <v>8.9</v>
      </c>
      <c r="X15" s="141"/>
      <c r="AA15" s="132" t="s">
        <v>824</v>
      </c>
    </row>
    <row r="16" spans="1:110" ht="14.25" customHeight="1" x14ac:dyDescent="0.25">
      <c r="G16" s="140"/>
      <c r="H16" s="473"/>
      <c r="J16" s="390"/>
      <c r="K16" s="153" t="s">
        <v>825</v>
      </c>
      <c r="L16" s="153" t="s">
        <v>816</v>
      </c>
      <c r="M16" s="153" t="s">
        <v>826</v>
      </c>
      <c r="N16" s="153" t="s">
        <v>818</v>
      </c>
      <c r="O16" s="153" t="s">
        <v>819</v>
      </c>
      <c r="P16" s="153" t="s">
        <v>826</v>
      </c>
      <c r="Q16" s="153" t="s">
        <v>827</v>
      </c>
      <c r="R16" s="154">
        <v>8.6999999999999993</v>
      </c>
      <c r="X16" s="141"/>
    </row>
    <row r="17" spans="7:29" ht="14.25" customHeight="1" x14ac:dyDescent="0.25">
      <c r="G17" s="140"/>
      <c r="H17" s="473"/>
      <c r="J17" s="390"/>
      <c r="K17" s="151" t="s">
        <v>828</v>
      </c>
      <c r="L17" s="151" t="s">
        <v>816</v>
      </c>
      <c r="M17" s="151" t="s">
        <v>829</v>
      </c>
      <c r="N17" s="151" t="s">
        <v>818</v>
      </c>
      <c r="O17" s="151" t="s">
        <v>819</v>
      </c>
      <c r="P17" s="151" t="s">
        <v>829</v>
      </c>
      <c r="Q17" s="151" t="s">
        <v>830</v>
      </c>
      <c r="R17" s="152">
        <v>8.5</v>
      </c>
      <c r="X17" s="141"/>
    </row>
    <row r="18" spans="7:29" ht="14.25" customHeight="1" x14ac:dyDescent="0.25">
      <c r="G18" s="140"/>
      <c r="H18" s="473"/>
      <c r="J18" s="390"/>
      <c r="K18" s="153" t="s">
        <v>831</v>
      </c>
      <c r="L18" s="153" t="s">
        <v>816</v>
      </c>
      <c r="M18" s="153" t="s">
        <v>832</v>
      </c>
      <c r="N18" s="153" t="s">
        <v>818</v>
      </c>
      <c r="O18" s="153" t="s">
        <v>819</v>
      </c>
      <c r="P18" s="153" t="s">
        <v>832</v>
      </c>
      <c r="Q18" s="153" t="s">
        <v>833</v>
      </c>
      <c r="R18" s="154">
        <v>8.1999999999999993</v>
      </c>
    </row>
    <row r="19" spans="7:29" ht="14.25" customHeight="1" x14ac:dyDescent="0.25">
      <c r="G19" s="140"/>
      <c r="H19" s="473"/>
      <c r="J19" s="390"/>
      <c r="K19" s="155" t="s">
        <v>834</v>
      </c>
      <c r="L19" s="155" t="s">
        <v>816</v>
      </c>
      <c r="M19" s="155" t="s">
        <v>835</v>
      </c>
      <c r="N19" s="155" t="s">
        <v>818</v>
      </c>
      <c r="O19" s="155" t="s">
        <v>819</v>
      </c>
      <c r="P19" s="155" t="s">
        <v>835</v>
      </c>
      <c r="Q19" s="155" t="s">
        <v>836</v>
      </c>
      <c r="R19" s="156">
        <v>7.8</v>
      </c>
    </row>
    <row r="20" spans="7:29" ht="14.25" customHeight="1" x14ac:dyDescent="0.25">
      <c r="G20" s="140"/>
      <c r="H20" s="473"/>
      <c r="J20" s="390"/>
      <c r="K20" s="153" t="s">
        <v>837</v>
      </c>
      <c r="L20" s="153" t="s">
        <v>816</v>
      </c>
      <c r="M20" s="153" t="s">
        <v>838</v>
      </c>
      <c r="N20" s="153" t="s">
        <v>818</v>
      </c>
      <c r="O20" s="153" t="s">
        <v>819</v>
      </c>
      <c r="P20" s="153" t="s">
        <v>838</v>
      </c>
      <c r="Q20" s="153" t="s">
        <v>839</v>
      </c>
      <c r="R20" s="154">
        <v>7.4</v>
      </c>
    </row>
    <row r="21" spans="7:29" ht="14.25" customHeight="1" x14ac:dyDescent="0.25">
      <c r="G21" s="140"/>
      <c r="H21" s="473"/>
      <c r="J21" s="390"/>
      <c r="K21" s="151" t="s">
        <v>840</v>
      </c>
      <c r="L21" s="151" t="s">
        <v>841</v>
      </c>
      <c r="M21" s="151" t="s">
        <v>842</v>
      </c>
      <c r="N21" s="151" t="s">
        <v>818</v>
      </c>
      <c r="O21" s="151" t="s">
        <v>819</v>
      </c>
      <c r="P21" s="151" t="s">
        <v>842</v>
      </c>
      <c r="Q21" s="151" t="s">
        <v>843</v>
      </c>
      <c r="R21" s="152">
        <v>6.8</v>
      </c>
    </row>
    <row r="22" spans="7:29" ht="14.25" customHeight="1" x14ac:dyDescent="0.25">
      <c r="G22" s="140"/>
      <c r="H22" s="473"/>
      <c r="J22" s="390"/>
      <c r="K22" s="153" t="s">
        <v>844</v>
      </c>
      <c r="L22" s="153" t="s">
        <v>845</v>
      </c>
      <c r="M22" s="153" t="s">
        <v>846</v>
      </c>
      <c r="N22" s="153" t="s">
        <v>818</v>
      </c>
      <c r="O22" s="153" t="s">
        <v>819</v>
      </c>
      <c r="P22" s="153" t="s">
        <v>846</v>
      </c>
      <c r="Q22" s="153" t="s">
        <v>847</v>
      </c>
      <c r="R22" s="154">
        <v>6.2</v>
      </c>
    </row>
    <row r="23" spans="7:29" ht="14.25" customHeight="1" thickBot="1" x14ac:dyDescent="0.3">
      <c r="G23" s="140"/>
      <c r="H23" s="473"/>
      <c r="J23" s="390"/>
      <c r="K23" s="157" t="s">
        <v>848</v>
      </c>
      <c r="L23" s="157" t="s">
        <v>849</v>
      </c>
      <c r="M23" s="157" t="s">
        <v>850</v>
      </c>
      <c r="N23" s="157" t="s">
        <v>818</v>
      </c>
      <c r="O23" s="157" t="s">
        <v>819</v>
      </c>
      <c r="P23" s="157" t="s">
        <v>850</v>
      </c>
      <c r="Q23" s="157" t="s">
        <v>851</v>
      </c>
      <c r="R23" s="158">
        <v>5.2</v>
      </c>
    </row>
    <row r="24" spans="7:29" ht="14.25" customHeight="1" x14ac:dyDescent="0.25">
      <c r="G24" s="140"/>
      <c r="H24" s="473"/>
      <c r="J24" s="390"/>
    </row>
    <row r="25" spans="7:29" ht="14.25" customHeight="1" x14ac:dyDescent="0.25">
      <c r="G25" s="140"/>
      <c r="H25" s="473"/>
      <c r="J25" s="390"/>
      <c r="P25" s="132" t="s">
        <v>852</v>
      </c>
      <c r="U25" s="141"/>
    </row>
    <row r="26" spans="7:29" ht="14.25" customHeight="1" x14ac:dyDescent="0.25">
      <c r="G26" s="140"/>
    </row>
    <row r="27" spans="7:29" ht="14.25" customHeight="1" thickBot="1" x14ac:dyDescent="0.3">
      <c r="G27" s="140"/>
      <c r="Q27" s="132" t="s">
        <v>853</v>
      </c>
      <c r="S27" s="159" t="s">
        <v>965</v>
      </c>
    </row>
    <row r="28" spans="7:29" ht="14.25" customHeight="1" x14ac:dyDescent="0.3">
      <c r="G28" s="140"/>
      <c r="H28" s="462" t="s">
        <v>854</v>
      </c>
      <c r="J28" s="396" t="s">
        <v>855</v>
      </c>
      <c r="K28" s="397"/>
      <c r="L28" s="397"/>
      <c r="M28" s="397"/>
      <c r="N28" s="397"/>
      <c r="O28" s="398"/>
      <c r="Q28" s="132" t="s">
        <v>856</v>
      </c>
      <c r="S28" s="160">
        <v>20</v>
      </c>
    </row>
    <row r="29" spans="7:29" ht="14.25" customHeight="1" thickBot="1" x14ac:dyDescent="0.3">
      <c r="G29" s="140"/>
      <c r="H29" s="463"/>
      <c r="J29" s="161" t="s">
        <v>857</v>
      </c>
      <c r="K29" s="162"/>
      <c r="L29" s="162"/>
      <c r="M29" s="162"/>
      <c r="N29" s="162"/>
      <c r="O29" s="163">
        <v>20</v>
      </c>
      <c r="Z29" s="164"/>
      <c r="AA29" s="164"/>
      <c r="AB29" s="164"/>
      <c r="AC29" s="164"/>
    </row>
    <row r="30" spans="7:29" ht="14.25" customHeight="1" x14ac:dyDescent="0.25">
      <c r="G30" s="140"/>
      <c r="H30" s="463"/>
      <c r="J30" s="165" t="s">
        <v>858</v>
      </c>
      <c r="K30" s="166"/>
      <c r="L30" s="166"/>
      <c r="M30" s="166"/>
      <c r="N30" s="166"/>
      <c r="O30" s="167">
        <v>5</v>
      </c>
    </row>
    <row r="31" spans="7:29" ht="14.25" customHeight="1" thickBot="1" x14ac:dyDescent="0.3">
      <c r="G31" s="140"/>
      <c r="H31" s="463"/>
      <c r="J31" s="464" t="s">
        <v>859</v>
      </c>
      <c r="K31" s="465"/>
      <c r="L31" s="465"/>
      <c r="M31" s="465"/>
      <c r="N31" s="465"/>
      <c r="O31" s="168">
        <v>0.02</v>
      </c>
    </row>
    <row r="32" spans="7:29" ht="14.25" customHeight="1" x14ac:dyDescent="0.3">
      <c r="G32" s="140"/>
      <c r="H32" s="463"/>
      <c r="J32" s="169" t="s">
        <v>860</v>
      </c>
      <c r="K32" s="170"/>
      <c r="L32" s="170"/>
      <c r="N32" s="171"/>
      <c r="O32" s="172">
        <v>3</v>
      </c>
    </row>
    <row r="33" spans="7:42" ht="26.25" customHeight="1" x14ac:dyDescent="0.25">
      <c r="G33" s="140"/>
      <c r="H33" s="463"/>
      <c r="J33" s="173" t="s">
        <v>172</v>
      </c>
      <c r="K33" s="174" t="s">
        <v>861</v>
      </c>
      <c r="L33" s="466" t="s">
        <v>862</v>
      </c>
      <c r="M33" s="468" t="s">
        <v>863</v>
      </c>
    </row>
    <row r="34" spans="7:42" ht="26.25" customHeight="1" x14ac:dyDescent="0.25">
      <c r="G34" s="140"/>
      <c r="H34" s="463"/>
      <c r="J34" s="175" t="s">
        <v>864</v>
      </c>
      <c r="K34" s="176" t="s">
        <v>865</v>
      </c>
      <c r="L34" s="467"/>
      <c r="M34" s="469"/>
    </row>
    <row r="35" spans="7:42" ht="14.25" customHeight="1" x14ac:dyDescent="0.25">
      <c r="G35" s="140"/>
      <c r="H35" s="463"/>
      <c r="J35" s="177">
        <v>0</v>
      </c>
      <c r="K35" s="178">
        <v>0.8</v>
      </c>
      <c r="L35" s="178">
        <v>0.8</v>
      </c>
      <c r="M35" s="179">
        <v>0.19999999999999996</v>
      </c>
    </row>
    <row r="36" spans="7:42" ht="14.25" customHeight="1" x14ac:dyDescent="0.25">
      <c r="G36" s="140"/>
      <c r="H36" s="463"/>
      <c r="J36" s="180">
        <v>1</v>
      </c>
      <c r="K36" s="181">
        <v>0.1</v>
      </c>
      <c r="L36" s="181">
        <v>0.8</v>
      </c>
      <c r="M36" s="179">
        <v>0.19999999999999996</v>
      </c>
      <c r="O36" s="182"/>
    </row>
    <row r="37" spans="7:42" ht="14.25" customHeight="1" thickBot="1" x14ac:dyDescent="0.3">
      <c r="G37" s="140"/>
      <c r="H37" s="463"/>
      <c r="J37" s="183">
        <v>2</v>
      </c>
      <c r="K37" s="184">
        <v>0.1</v>
      </c>
      <c r="L37" s="184">
        <v>0.8</v>
      </c>
      <c r="M37" s="185">
        <v>0.19999999999999996</v>
      </c>
    </row>
    <row r="38" spans="7:42" ht="14.25" customHeight="1" x14ac:dyDescent="0.25">
      <c r="G38" s="140"/>
      <c r="H38" s="463"/>
      <c r="M38" s="186"/>
    </row>
    <row r="39" spans="7:42" ht="14.25" customHeight="1" x14ac:dyDescent="0.35">
      <c r="H39" s="463"/>
      <c r="P39"/>
      <c r="Q39"/>
      <c r="R39"/>
      <c r="S39"/>
      <c r="T39"/>
    </row>
    <row r="40" spans="7:42" ht="14.25" customHeight="1" x14ac:dyDescent="0.25">
      <c r="H40" s="463"/>
      <c r="M40" s="124">
        <v>2021</v>
      </c>
      <c r="N40" s="124">
        <v>2022</v>
      </c>
      <c r="O40" s="124">
        <v>2023</v>
      </c>
      <c r="P40" s="124">
        <v>2024</v>
      </c>
      <c r="Q40" s="124">
        <v>2025</v>
      </c>
      <c r="R40" s="124">
        <v>2026</v>
      </c>
      <c r="S40" s="124">
        <v>2027</v>
      </c>
      <c r="T40" s="124">
        <v>2028</v>
      </c>
      <c r="U40" s="124">
        <v>2029</v>
      </c>
      <c r="V40" s="124">
        <v>2030</v>
      </c>
      <c r="W40" s="124">
        <v>2031</v>
      </c>
      <c r="X40" s="124">
        <v>2032</v>
      </c>
      <c r="Y40" s="124">
        <v>2033</v>
      </c>
      <c r="Z40" s="124">
        <v>2034</v>
      </c>
      <c r="AA40" s="124">
        <v>2035</v>
      </c>
      <c r="AB40" s="124">
        <v>2036</v>
      </c>
      <c r="AC40" s="124">
        <v>2037</v>
      </c>
      <c r="AD40" s="124">
        <v>2038</v>
      </c>
      <c r="AE40" s="124">
        <v>2039</v>
      </c>
      <c r="AF40" s="124">
        <v>2040</v>
      </c>
      <c r="AG40" s="124">
        <v>2041</v>
      </c>
      <c r="AH40" s="124">
        <v>2042</v>
      </c>
      <c r="AI40" s="124">
        <v>2043</v>
      </c>
      <c r="AJ40" s="124">
        <v>2044</v>
      </c>
      <c r="AK40" s="124">
        <v>2045</v>
      </c>
      <c r="AL40" s="124">
        <v>2046</v>
      </c>
      <c r="AM40" s="124">
        <v>2047</v>
      </c>
      <c r="AN40" s="124">
        <v>2048</v>
      </c>
      <c r="AO40" s="124">
        <v>2049</v>
      </c>
      <c r="AP40" s="124">
        <v>2050</v>
      </c>
    </row>
    <row r="41" spans="7:42" ht="14.25" customHeight="1" x14ac:dyDescent="0.3">
      <c r="H41" s="463"/>
      <c r="J41" s="390" t="s">
        <v>866</v>
      </c>
      <c r="K41" s="187" t="s">
        <v>867</v>
      </c>
      <c r="L41" s="187" t="s">
        <v>868</v>
      </c>
      <c r="M41" s="188">
        <v>2.7900000000000001E-2</v>
      </c>
      <c r="N41" s="188">
        <v>2.7199999999999998E-2</v>
      </c>
      <c r="O41" s="188">
        <v>2.53E-2</v>
      </c>
      <c r="P41" s="188">
        <v>2.5000000000000001E-2</v>
      </c>
      <c r="Q41" s="188">
        <v>2.5000000000000001E-2</v>
      </c>
      <c r="R41" s="188">
        <v>2.5000000000000001E-2</v>
      </c>
      <c r="S41" s="188">
        <v>2.5000000000000001E-2</v>
      </c>
      <c r="T41" s="188">
        <v>2.5000000000000001E-2</v>
      </c>
      <c r="U41" s="188">
        <v>2.5000000000000001E-2</v>
      </c>
      <c r="V41" s="188">
        <v>2.5000000000000001E-2</v>
      </c>
      <c r="W41" s="188">
        <v>2.5000000000000001E-2</v>
      </c>
      <c r="X41" s="188">
        <v>2.5000000000000001E-2</v>
      </c>
      <c r="Y41" s="188">
        <v>2.5000000000000001E-2</v>
      </c>
      <c r="Z41" s="188">
        <v>2.5000000000000001E-2</v>
      </c>
      <c r="AA41" s="188">
        <v>2.5000000000000001E-2</v>
      </c>
      <c r="AB41" s="188">
        <v>2.5000000000000001E-2</v>
      </c>
      <c r="AC41" s="188">
        <v>2.5000000000000001E-2</v>
      </c>
      <c r="AD41" s="188">
        <v>2.5000000000000001E-2</v>
      </c>
      <c r="AE41" s="188">
        <v>2.5000000000000001E-2</v>
      </c>
      <c r="AF41" s="188">
        <v>2.5000000000000001E-2</v>
      </c>
      <c r="AG41" s="188">
        <v>2.5000000000000001E-2</v>
      </c>
      <c r="AH41" s="188">
        <v>2.5000000000000001E-2</v>
      </c>
      <c r="AI41" s="188">
        <v>2.5000000000000001E-2</v>
      </c>
      <c r="AJ41" s="188">
        <v>2.5000000000000001E-2</v>
      </c>
      <c r="AK41" s="188">
        <v>2.5000000000000001E-2</v>
      </c>
      <c r="AL41" s="188">
        <v>2.5000000000000001E-2</v>
      </c>
      <c r="AM41" s="188">
        <v>2.5000000000000001E-2</v>
      </c>
      <c r="AN41" s="188">
        <v>2.5000000000000001E-2</v>
      </c>
      <c r="AO41" s="188">
        <v>2.5000000000000001E-2</v>
      </c>
      <c r="AP41" s="188">
        <v>2.5000000000000001E-2</v>
      </c>
    </row>
    <row r="42" spans="7:42" ht="14.25" customHeight="1" x14ac:dyDescent="0.3">
      <c r="H42" s="463"/>
      <c r="J42" s="390"/>
      <c r="K42" s="187" t="s">
        <v>869</v>
      </c>
      <c r="L42" s="187" t="s">
        <v>870</v>
      </c>
      <c r="M42" s="188">
        <v>7.0000000000000007E-2</v>
      </c>
      <c r="N42" s="188">
        <v>7.0000000000000007E-2</v>
      </c>
      <c r="O42" s="188">
        <v>7.0000000000000007E-2</v>
      </c>
      <c r="P42" s="188">
        <v>7.0000000000000007E-2</v>
      </c>
      <c r="Q42" s="188">
        <v>7.0000000000000007E-2</v>
      </c>
      <c r="R42" s="188">
        <v>7.0000000000000007E-2</v>
      </c>
      <c r="S42" s="188">
        <v>7.0000000000000007E-2</v>
      </c>
      <c r="T42" s="188">
        <v>7.0000000000000007E-2</v>
      </c>
      <c r="U42" s="188">
        <v>7.0000000000000007E-2</v>
      </c>
      <c r="V42" s="188">
        <v>7.0000000000000007E-2</v>
      </c>
      <c r="W42" s="188">
        <v>7.0000000000000007E-2</v>
      </c>
      <c r="X42" s="188">
        <v>7.0000000000000007E-2</v>
      </c>
      <c r="Y42" s="188">
        <v>7.0000000000000007E-2</v>
      </c>
      <c r="Z42" s="188">
        <v>7.0000000000000007E-2</v>
      </c>
      <c r="AA42" s="188">
        <v>7.0000000000000007E-2</v>
      </c>
      <c r="AB42" s="188">
        <v>7.0000000000000007E-2</v>
      </c>
      <c r="AC42" s="188">
        <v>7.0000000000000007E-2</v>
      </c>
      <c r="AD42" s="188">
        <v>7.0000000000000007E-2</v>
      </c>
      <c r="AE42" s="188">
        <v>7.0000000000000007E-2</v>
      </c>
      <c r="AF42" s="188">
        <v>7.0000000000000007E-2</v>
      </c>
      <c r="AG42" s="188">
        <v>7.0000000000000007E-2</v>
      </c>
      <c r="AH42" s="188">
        <v>7.0000000000000007E-2</v>
      </c>
      <c r="AI42" s="188">
        <v>7.0000000000000007E-2</v>
      </c>
      <c r="AJ42" s="188">
        <v>7.0000000000000007E-2</v>
      </c>
      <c r="AK42" s="188">
        <v>7.0000000000000007E-2</v>
      </c>
      <c r="AL42" s="188">
        <v>7.0000000000000007E-2</v>
      </c>
      <c r="AM42" s="188">
        <v>7.0000000000000007E-2</v>
      </c>
      <c r="AN42" s="188">
        <v>7.0000000000000007E-2</v>
      </c>
      <c r="AO42" s="188">
        <v>7.0000000000000007E-2</v>
      </c>
      <c r="AP42" s="188">
        <v>7.0000000000000007E-2</v>
      </c>
    </row>
    <row r="43" spans="7:42" ht="14.25" customHeight="1" x14ac:dyDescent="0.3">
      <c r="H43" s="463"/>
      <c r="J43" s="390"/>
      <c r="K43" s="187" t="s">
        <v>869</v>
      </c>
      <c r="L43" s="187" t="s">
        <v>871</v>
      </c>
      <c r="M43" s="188">
        <v>7.0000000000000007E-2</v>
      </c>
      <c r="N43" s="188">
        <v>7.0000000000000007E-2</v>
      </c>
      <c r="O43" s="188">
        <v>7.0000000000000007E-2</v>
      </c>
      <c r="P43" s="188">
        <v>7.0000000000000007E-2</v>
      </c>
      <c r="Q43" s="188">
        <v>7.0000000000000007E-2</v>
      </c>
      <c r="R43" s="188">
        <v>7.0000000000000007E-2</v>
      </c>
      <c r="S43" s="188">
        <v>7.0000000000000007E-2</v>
      </c>
      <c r="T43" s="188">
        <v>7.0000000000000007E-2</v>
      </c>
      <c r="U43" s="188">
        <v>7.0000000000000007E-2</v>
      </c>
      <c r="V43" s="188">
        <v>7.0000000000000007E-2</v>
      </c>
      <c r="W43" s="188">
        <v>7.0000000000000007E-2</v>
      </c>
      <c r="X43" s="188">
        <v>7.0000000000000007E-2</v>
      </c>
      <c r="Y43" s="188">
        <v>7.0000000000000007E-2</v>
      </c>
      <c r="Z43" s="188">
        <v>7.0000000000000007E-2</v>
      </c>
      <c r="AA43" s="188">
        <v>7.0000000000000007E-2</v>
      </c>
      <c r="AB43" s="188">
        <v>7.0000000000000007E-2</v>
      </c>
      <c r="AC43" s="188">
        <v>7.0000000000000007E-2</v>
      </c>
      <c r="AD43" s="188">
        <v>7.0000000000000007E-2</v>
      </c>
      <c r="AE43" s="188">
        <v>7.0000000000000007E-2</v>
      </c>
      <c r="AF43" s="188">
        <v>7.0000000000000007E-2</v>
      </c>
      <c r="AG43" s="188">
        <v>7.0000000000000007E-2</v>
      </c>
      <c r="AH43" s="188">
        <v>7.0000000000000007E-2</v>
      </c>
      <c r="AI43" s="188">
        <v>7.0000000000000007E-2</v>
      </c>
      <c r="AJ43" s="188">
        <v>7.0000000000000007E-2</v>
      </c>
      <c r="AK43" s="188">
        <v>7.0000000000000007E-2</v>
      </c>
      <c r="AL43" s="188">
        <v>7.0000000000000007E-2</v>
      </c>
      <c r="AM43" s="188">
        <v>7.0000000000000007E-2</v>
      </c>
      <c r="AN43" s="188">
        <v>7.0000000000000007E-2</v>
      </c>
      <c r="AO43" s="188">
        <v>7.0000000000000007E-2</v>
      </c>
      <c r="AP43" s="188">
        <v>7.0000000000000007E-2</v>
      </c>
    </row>
    <row r="44" spans="7:42" ht="14.25" customHeight="1" x14ac:dyDescent="0.3">
      <c r="H44" s="463"/>
      <c r="J44" s="390"/>
      <c r="K44" s="187" t="s">
        <v>869</v>
      </c>
      <c r="L44" s="187" t="s">
        <v>872</v>
      </c>
      <c r="M44" s="188">
        <v>7.0000000000000007E-2</v>
      </c>
      <c r="N44" s="188">
        <v>7.0000000000000007E-2</v>
      </c>
      <c r="O44" s="188">
        <v>7.0000000000000007E-2</v>
      </c>
      <c r="P44" s="188">
        <v>7.0000000000000007E-2</v>
      </c>
      <c r="Q44" s="188">
        <v>7.0000000000000007E-2</v>
      </c>
      <c r="R44" s="188">
        <v>7.0000000000000007E-2</v>
      </c>
      <c r="S44" s="188">
        <v>7.0000000000000007E-2</v>
      </c>
      <c r="T44" s="188">
        <v>7.0000000000000007E-2</v>
      </c>
      <c r="U44" s="188">
        <v>7.0000000000000007E-2</v>
      </c>
      <c r="V44" s="188">
        <v>7.0000000000000007E-2</v>
      </c>
      <c r="W44" s="188">
        <v>7.0000000000000007E-2</v>
      </c>
      <c r="X44" s="188">
        <v>7.0000000000000007E-2</v>
      </c>
      <c r="Y44" s="188">
        <v>7.0000000000000007E-2</v>
      </c>
      <c r="Z44" s="188">
        <v>7.0000000000000007E-2</v>
      </c>
      <c r="AA44" s="188">
        <v>7.0000000000000007E-2</v>
      </c>
      <c r="AB44" s="188">
        <v>7.0000000000000007E-2</v>
      </c>
      <c r="AC44" s="188">
        <v>7.0000000000000007E-2</v>
      </c>
      <c r="AD44" s="188">
        <v>7.0000000000000007E-2</v>
      </c>
      <c r="AE44" s="188">
        <v>7.0000000000000007E-2</v>
      </c>
      <c r="AF44" s="188">
        <v>7.0000000000000007E-2</v>
      </c>
      <c r="AG44" s="188">
        <v>7.0000000000000007E-2</v>
      </c>
      <c r="AH44" s="188">
        <v>7.0000000000000007E-2</v>
      </c>
      <c r="AI44" s="188">
        <v>7.0000000000000007E-2</v>
      </c>
      <c r="AJ44" s="188">
        <v>7.0000000000000007E-2</v>
      </c>
      <c r="AK44" s="188">
        <v>7.0000000000000007E-2</v>
      </c>
      <c r="AL44" s="188">
        <v>7.0000000000000007E-2</v>
      </c>
      <c r="AM44" s="188">
        <v>7.0000000000000007E-2</v>
      </c>
      <c r="AN44" s="188">
        <v>7.0000000000000007E-2</v>
      </c>
      <c r="AO44" s="188">
        <v>7.0000000000000007E-2</v>
      </c>
      <c r="AP44" s="188">
        <v>7.0000000000000007E-2</v>
      </c>
    </row>
    <row r="45" spans="7:42" ht="14.25" customHeight="1" x14ac:dyDescent="0.35">
      <c r="H45" s="463"/>
      <c r="J45" s="390"/>
      <c r="K45" s="187" t="s">
        <v>873</v>
      </c>
      <c r="L45" s="187" t="s">
        <v>870</v>
      </c>
      <c r="M45" s="189">
        <v>4.0957291565327347E-2</v>
      </c>
      <c r="N45" s="189">
        <v>4.1666666666666741E-2</v>
      </c>
      <c r="O45" s="189">
        <v>4.3596996001170396E-2</v>
      </c>
      <c r="P45" s="189">
        <v>4.3902439024390505E-2</v>
      </c>
      <c r="Q45" s="189">
        <v>4.3902439024390505E-2</v>
      </c>
      <c r="R45" s="189">
        <v>4.3902439024390505E-2</v>
      </c>
      <c r="S45" s="189">
        <v>4.3902439024390505E-2</v>
      </c>
      <c r="T45" s="189">
        <v>4.3902439024390505E-2</v>
      </c>
      <c r="U45" s="189">
        <v>4.3902439024390505E-2</v>
      </c>
      <c r="V45" s="189">
        <v>4.3902439024390505E-2</v>
      </c>
      <c r="W45" s="189">
        <v>4.3902439024390505E-2</v>
      </c>
      <c r="X45" s="189">
        <v>4.3902439024390505E-2</v>
      </c>
      <c r="Y45" s="189">
        <v>4.3902439024390505E-2</v>
      </c>
      <c r="Z45" s="189">
        <v>4.3902439024390505E-2</v>
      </c>
      <c r="AA45" s="189">
        <v>4.3902439024390505E-2</v>
      </c>
      <c r="AB45" s="189">
        <v>4.3902439024390505E-2</v>
      </c>
      <c r="AC45" s="189">
        <v>4.3902439024390505E-2</v>
      </c>
      <c r="AD45" s="189">
        <v>4.3902439024390505E-2</v>
      </c>
      <c r="AE45" s="189">
        <v>4.3902439024390505E-2</v>
      </c>
      <c r="AF45" s="189">
        <v>4.3902439024390505E-2</v>
      </c>
      <c r="AG45" s="189">
        <v>4.3902439024390505E-2</v>
      </c>
      <c r="AH45" s="189">
        <v>4.3902439024390505E-2</v>
      </c>
      <c r="AI45" s="189">
        <v>4.3902439024390505E-2</v>
      </c>
      <c r="AJ45" s="189">
        <v>4.3902439024390505E-2</v>
      </c>
      <c r="AK45" s="189">
        <v>4.3902439024390505E-2</v>
      </c>
      <c r="AL45" s="189">
        <v>4.3902439024390505E-2</v>
      </c>
      <c r="AM45" s="189">
        <v>4.3902439024390505E-2</v>
      </c>
      <c r="AN45" s="189">
        <v>4.3902439024390505E-2</v>
      </c>
      <c r="AO45" s="189">
        <v>4.3902439024390505E-2</v>
      </c>
      <c r="AP45" s="189">
        <v>4.3902439024390505E-2</v>
      </c>
    </row>
    <row r="46" spans="7:42" ht="14.25" customHeight="1" x14ac:dyDescent="0.35">
      <c r="H46" s="463"/>
      <c r="J46" s="390"/>
      <c r="K46" s="187" t="s">
        <v>873</v>
      </c>
      <c r="L46" s="187" t="s">
        <v>871</v>
      </c>
      <c r="M46" s="189">
        <v>4.0957291565327347E-2</v>
      </c>
      <c r="N46" s="189">
        <v>4.1666666666666741E-2</v>
      </c>
      <c r="O46" s="189">
        <v>4.3596996001170396E-2</v>
      </c>
      <c r="P46" s="189">
        <v>4.3902439024390505E-2</v>
      </c>
      <c r="Q46" s="189">
        <v>4.3902439024390505E-2</v>
      </c>
      <c r="R46" s="189">
        <v>4.3902439024390505E-2</v>
      </c>
      <c r="S46" s="189">
        <v>4.3902439024390505E-2</v>
      </c>
      <c r="T46" s="189">
        <v>4.3902439024390505E-2</v>
      </c>
      <c r="U46" s="189">
        <v>4.3902439024390505E-2</v>
      </c>
      <c r="V46" s="189">
        <v>4.3902439024390505E-2</v>
      </c>
      <c r="W46" s="189">
        <v>4.3902439024390505E-2</v>
      </c>
      <c r="X46" s="189">
        <v>4.3902439024390505E-2</v>
      </c>
      <c r="Y46" s="189">
        <v>4.3902439024390505E-2</v>
      </c>
      <c r="Z46" s="189">
        <v>4.3902439024390505E-2</v>
      </c>
      <c r="AA46" s="189">
        <v>4.3902439024390505E-2</v>
      </c>
      <c r="AB46" s="189">
        <v>4.3902439024390505E-2</v>
      </c>
      <c r="AC46" s="189">
        <v>4.3902439024390505E-2</v>
      </c>
      <c r="AD46" s="189">
        <v>4.3902439024390505E-2</v>
      </c>
      <c r="AE46" s="189">
        <v>4.3902439024390505E-2</v>
      </c>
      <c r="AF46" s="189">
        <v>4.3902439024390505E-2</v>
      </c>
      <c r="AG46" s="189">
        <v>4.3902439024390505E-2</v>
      </c>
      <c r="AH46" s="189">
        <v>4.3902439024390505E-2</v>
      </c>
      <c r="AI46" s="189">
        <v>4.3902439024390505E-2</v>
      </c>
      <c r="AJ46" s="189">
        <v>4.3902439024390505E-2</v>
      </c>
      <c r="AK46" s="189">
        <v>4.3902439024390505E-2</v>
      </c>
      <c r="AL46" s="189">
        <v>4.3902439024390505E-2</v>
      </c>
      <c r="AM46" s="189">
        <v>4.3902439024390505E-2</v>
      </c>
      <c r="AN46" s="189">
        <v>4.3902439024390505E-2</v>
      </c>
      <c r="AO46" s="189">
        <v>4.3902439024390505E-2</v>
      </c>
      <c r="AP46" s="189">
        <v>4.3902439024390505E-2</v>
      </c>
    </row>
    <row r="47" spans="7:42" ht="14.25" customHeight="1" x14ac:dyDescent="0.35">
      <c r="H47" s="463"/>
      <c r="J47" s="390"/>
      <c r="K47" s="187" t="s">
        <v>873</v>
      </c>
      <c r="L47" s="187" t="s">
        <v>872</v>
      </c>
      <c r="M47" s="189">
        <v>4.0957291565327347E-2</v>
      </c>
      <c r="N47" s="189">
        <v>4.1666666666666741E-2</v>
      </c>
      <c r="O47" s="189">
        <v>4.3596996001170396E-2</v>
      </c>
      <c r="P47" s="189">
        <v>4.3902439024390505E-2</v>
      </c>
      <c r="Q47" s="189">
        <v>4.3902439024390505E-2</v>
      </c>
      <c r="R47" s="189">
        <v>4.3902439024390505E-2</v>
      </c>
      <c r="S47" s="189">
        <v>4.3902439024390505E-2</v>
      </c>
      <c r="T47" s="189">
        <v>4.3902439024390505E-2</v>
      </c>
      <c r="U47" s="189">
        <v>4.3902439024390505E-2</v>
      </c>
      <c r="V47" s="189">
        <v>4.3902439024390505E-2</v>
      </c>
      <c r="W47" s="189">
        <v>4.3902439024390505E-2</v>
      </c>
      <c r="X47" s="189">
        <v>4.3902439024390505E-2</v>
      </c>
      <c r="Y47" s="189">
        <v>4.3902439024390505E-2</v>
      </c>
      <c r="Z47" s="189">
        <v>4.3902439024390505E-2</v>
      </c>
      <c r="AA47" s="189">
        <v>4.3902439024390505E-2</v>
      </c>
      <c r="AB47" s="189">
        <v>4.3902439024390505E-2</v>
      </c>
      <c r="AC47" s="189">
        <v>4.3902439024390505E-2</v>
      </c>
      <c r="AD47" s="189">
        <v>4.3902439024390505E-2</v>
      </c>
      <c r="AE47" s="189">
        <v>4.3902439024390505E-2</v>
      </c>
      <c r="AF47" s="189">
        <v>4.3902439024390505E-2</v>
      </c>
      <c r="AG47" s="189">
        <v>4.3902439024390505E-2</v>
      </c>
      <c r="AH47" s="189">
        <v>4.3902439024390505E-2</v>
      </c>
      <c r="AI47" s="189">
        <v>4.3902439024390505E-2</v>
      </c>
      <c r="AJ47" s="189">
        <v>4.3902439024390505E-2</v>
      </c>
      <c r="AK47" s="189">
        <v>4.3902439024390505E-2</v>
      </c>
      <c r="AL47" s="189">
        <v>4.3902439024390505E-2</v>
      </c>
      <c r="AM47" s="189">
        <v>4.3902439024390505E-2</v>
      </c>
      <c r="AN47" s="189">
        <v>4.3902439024390505E-2</v>
      </c>
      <c r="AO47" s="189">
        <v>4.3902439024390505E-2</v>
      </c>
      <c r="AP47" s="189">
        <v>4.3902439024390505E-2</v>
      </c>
    </row>
    <row r="48" spans="7:42" ht="14.25" customHeight="1" x14ac:dyDescent="0.3">
      <c r="H48" s="463"/>
      <c r="J48" s="390"/>
      <c r="K48" s="187" t="s">
        <v>874</v>
      </c>
      <c r="L48" s="187" t="s">
        <v>868</v>
      </c>
      <c r="M48" s="188">
        <v>6.5000000000000002E-2</v>
      </c>
      <c r="N48" s="188">
        <v>6.5000000000000002E-2</v>
      </c>
      <c r="O48" s="188">
        <v>6.5000000000000002E-2</v>
      </c>
      <c r="P48" s="188">
        <v>6.5000000000000002E-2</v>
      </c>
      <c r="Q48" s="188">
        <v>6.5000000000000002E-2</v>
      </c>
      <c r="R48" s="188">
        <v>6.5000000000000002E-2</v>
      </c>
      <c r="S48" s="188">
        <v>6.5000000000000002E-2</v>
      </c>
      <c r="T48" s="188">
        <v>6.5000000000000002E-2</v>
      </c>
      <c r="U48" s="188">
        <v>6.5000000000000002E-2</v>
      </c>
      <c r="V48" s="188">
        <v>6.5000000000000002E-2</v>
      </c>
      <c r="W48" s="188">
        <v>6.5000000000000002E-2</v>
      </c>
      <c r="X48" s="188">
        <v>6.5000000000000002E-2</v>
      </c>
      <c r="Y48" s="188">
        <v>6.5000000000000002E-2</v>
      </c>
      <c r="Z48" s="188">
        <v>6.5000000000000002E-2</v>
      </c>
      <c r="AA48" s="188">
        <v>6.5000000000000002E-2</v>
      </c>
      <c r="AB48" s="188">
        <v>6.5000000000000002E-2</v>
      </c>
      <c r="AC48" s="188">
        <v>6.5000000000000002E-2</v>
      </c>
      <c r="AD48" s="188">
        <v>6.5000000000000002E-2</v>
      </c>
      <c r="AE48" s="188">
        <v>6.5000000000000002E-2</v>
      </c>
      <c r="AF48" s="188">
        <v>6.5000000000000002E-2</v>
      </c>
      <c r="AG48" s="188">
        <v>6.5000000000000002E-2</v>
      </c>
      <c r="AH48" s="188">
        <v>6.5000000000000002E-2</v>
      </c>
      <c r="AI48" s="188">
        <v>6.5000000000000002E-2</v>
      </c>
      <c r="AJ48" s="188">
        <v>6.5000000000000002E-2</v>
      </c>
      <c r="AK48" s="188">
        <v>6.5000000000000002E-2</v>
      </c>
      <c r="AL48" s="188">
        <v>6.5000000000000002E-2</v>
      </c>
      <c r="AM48" s="188">
        <v>6.5000000000000002E-2</v>
      </c>
      <c r="AN48" s="188">
        <v>6.5000000000000002E-2</v>
      </c>
      <c r="AO48" s="188">
        <v>6.5000000000000002E-2</v>
      </c>
      <c r="AP48" s="188">
        <v>6.5000000000000002E-2</v>
      </c>
    </row>
    <row r="49" spans="8:42" ht="14.25" customHeight="1" x14ac:dyDescent="0.3">
      <c r="H49" s="463"/>
      <c r="J49" s="390"/>
      <c r="K49" s="187" t="s">
        <v>875</v>
      </c>
      <c r="L49" s="187" t="s">
        <v>870</v>
      </c>
      <c r="M49" s="188">
        <v>0.1</v>
      </c>
      <c r="N49" s="188">
        <v>0.1</v>
      </c>
      <c r="O49" s="188">
        <v>0.1</v>
      </c>
      <c r="P49" s="188">
        <v>0.1</v>
      </c>
      <c r="Q49" s="188">
        <v>0.1</v>
      </c>
      <c r="R49" s="188">
        <v>0.1</v>
      </c>
      <c r="S49" s="188">
        <v>0.1</v>
      </c>
      <c r="T49" s="188">
        <v>0.1</v>
      </c>
      <c r="U49" s="188">
        <v>0.1</v>
      </c>
      <c r="V49" s="188">
        <v>0.1</v>
      </c>
      <c r="W49" s="188">
        <v>0.1</v>
      </c>
      <c r="X49" s="188">
        <v>0.1</v>
      </c>
      <c r="Y49" s="188">
        <v>0.1</v>
      </c>
      <c r="Z49" s="188">
        <v>0.1</v>
      </c>
      <c r="AA49" s="188">
        <v>0.1</v>
      </c>
      <c r="AB49" s="188">
        <v>0.1</v>
      </c>
      <c r="AC49" s="188">
        <v>0.1</v>
      </c>
      <c r="AD49" s="188">
        <v>0.1</v>
      </c>
      <c r="AE49" s="188">
        <v>0.1</v>
      </c>
      <c r="AF49" s="188">
        <v>0.1</v>
      </c>
      <c r="AG49" s="188">
        <v>0.1</v>
      </c>
      <c r="AH49" s="188">
        <v>0.1</v>
      </c>
      <c r="AI49" s="188">
        <v>0.1</v>
      </c>
      <c r="AJ49" s="188">
        <v>0.1</v>
      </c>
      <c r="AK49" s="188">
        <v>0.1</v>
      </c>
      <c r="AL49" s="188">
        <v>0.1</v>
      </c>
      <c r="AM49" s="188">
        <v>0.1</v>
      </c>
      <c r="AN49" s="188">
        <v>0.1</v>
      </c>
      <c r="AO49" s="188">
        <v>0.1</v>
      </c>
      <c r="AP49" s="188">
        <v>0.1</v>
      </c>
    </row>
    <row r="50" spans="8:42" ht="14.25" customHeight="1" x14ac:dyDescent="0.3">
      <c r="H50" s="463"/>
      <c r="J50" s="390"/>
      <c r="K50" s="187" t="s">
        <v>875</v>
      </c>
      <c r="L50" s="187" t="s">
        <v>871</v>
      </c>
      <c r="M50" s="188">
        <v>0.1</v>
      </c>
      <c r="N50" s="188">
        <v>0.1</v>
      </c>
      <c r="O50" s="188">
        <v>0.1</v>
      </c>
      <c r="P50" s="188">
        <v>0.1</v>
      </c>
      <c r="Q50" s="188">
        <v>0.1</v>
      </c>
      <c r="R50" s="188">
        <v>0.1</v>
      </c>
      <c r="S50" s="188">
        <v>0.1</v>
      </c>
      <c r="T50" s="188">
        <v>0.1</v>
      </c>
      <c r="U50" s="188">
        <v>0.1</v>
      </c>
      <c r="V50" s="188">
        <v>0.1</v>
      </c>
      <c r="W50" s="188">
        <v>0.1</v>
      </c>
      <c r="X50" s="188">
        <v>0.1</v>
      </c>
      <c r="Y50" s="188">
        <v>0.1</v>
      </c>
      <c r="Z50" s="188">
        <v>0.1</v>
      </c>
      <c r="AA50" s="188">
        <v>0.1</v>
      </c>
      <c r="AB50" s="188">
        <v>0.1</v>
      </c>
      <c r="AC50" s="188">
        <v>0.1</v>
      </c>
      <c r="AD50" s="188">
        <v>0.1</v>
      </c>
      <c r="AE50" s="188">
        <v>0.1</v>
      </c>
      <c r="AF50" s="188">
        <v>0.1</v>
      </c>
      <c r="AG50" s="188">
        <v>0.1</v>
      </c>
      <c r="AH50" s="188">
        <v>0.1</v>
      </c>
      <c r="AI50" s="188">
        <v>0.1</v>
      </c>
      <c r="AJ50" s="188">
        <v>0.1</v>
      </c>
      <c r="AK50" s="188">
        <v>0.1</v>
      </c>
      <c r="AL50" s="188">
        <v>0.1</v>
      </c>
      <c r="AM50" s="188">
        <v>0.1</v>
      </c>
      <c r="AN50" s="188">
        <v>0.1</v>
      </c>
      <c r="AO50" s="188">
        <v>0.1</v>
      </c>
      <c r="AP50" s="188">
        <v>0.1</v>
      </c>
    </row>
    <row r="51" spans="8:42" ht="14.25" customHeight="1" x14ac:dyDescent="0.3">
      <c r="H51" s="463"/>
      <c r="J51" s="390"/>
      <c r="K51" s="187" t="s">
        <v>875</v>
      </c>
      <c r="L51" s="187" t="s">
        <v>872</v>
      </c>
      <c r="M51" s="188">
        <v>0.1</v>
      </c>
      <c r="N51" s="188">
        <v>0.1</v>
      </c>
      <c r="O51" s="188">
        <v>0.1</v>
      </c>
      <c r="P51" s="188">
        <v>0.1</v>
      </c>
      <c r="Q51" s="188">
        <v>0.1</v>
      </c>
      <c r="R51" s="188">
        <v>0.1</v>
      </c>
      <c r="S51" s="188">
        <v>0.1</v>
      </c>
      <c r="T51" s="188">
        <v>0.1</v>
      </c>
      <c r="U51" s="188">
        <v>0.1</v>
      </c>
      <c r="V51" s="188">
        <v>0.1</v>
      </c>
      <c r="W51" s="188">
        <v>0.1</v>
      </c>
      <c r="X51" s="188">
        <v>0.1</v>
      </c>
      <c r="Y51" s="188">
        <v>0.1</v>
      </c>
      <c r="Z51" s="188">
        <v>0.1</v>
      </c>
      <c r="AA51" s="188">
        <v>0.1</v>
      </c>
      <c r="AB51" s="188">
        <v>0.1</v>
      </c>
      <c r="AC51" s="188">
        <v>0.1</v>
      </c>
      <c r="AD51" s="188">
        <v>0.1</v>
      </c>
      <c r="AE51" s="188">
        <v>0.1</v>
      </c>
      <c r="AF51" s="188">
        <v>0.1</v>
      </c>
      <c r="AG51" s="188">
        <v>0.1</v>
      </c>
      <c r="AH51" s="188">
        <v>0.1</v>
      </c>
      <c r="AI51" s="188">
        <v>0.1</v>
      </c>
      <c r="AJ51" s="188">
        <v>0.1</v>
      </c>
      <c r="AK51" s="188">
        <v>0.1</v>
      </c>
      <c r="AL51" s="188">
        <v>0.1</v>
      </c>
      <c r="AM51" s="188">
        <v>0.1</v>
      </c>
      <c r="AN51" s="188">
        <v>0.1</v>
      </c>
      <c r="AO51" s="188">
        <v>0.1</v>
      </c>
      <c r="AP51" s="188">
        <v>0.1</v>
      </c>
    </row>
    <row r="52" spans="8:42" ht="14.25" customHeight="1" x14ac:dyDescent="0.35">
      <c r="H52" s="463"/>
      <c r="J52" s="390"/>
      <c r="K52" s="187" t="s">
        <v>876</v>
      </c>
      <c r="L52" s="187" t="s">
        <v>870</v>
      </c>
      <c r="M52" s="189">
        <v>7.0143010020430108E-2</v>
      </c>
      <c r="N52" s="189">
        <v>7.0872274143302327E-2</v>
      </c>
      <c r="O52" s="189">
        <v>7.2856724861016353E-2</v>
      </c>
      <c r="P52" s="189">
        <v>7.317073170731736E-2</v>
      </c>
      <c r="Q52" s="189">
        <v>7.317073170731736E-2</v>
      </c>
      <c r="R52" s="189">
        <v>7.317073170731736E-2</v>
      </c>
      <c r="S52" s="189">
        <v>7.317073170731736E-2</v>
      </c>
      <c r="T52" s="189">
        <v>7.317073170731736E-2</v>
      </c>
      <c r="U52" s="189">
        <v>7.317073170731736E-2</v>
      </c>
      <c r="V52" s="189">
        <v>7.317073170731736E-2</v>
      </c>
      <c r="W52" s="189">
        <v>7.317073170731736E-2</v>
      </c>
      <c r="X52" s="189">
        <v>7.317073170731736E-2</v>
      </c>
      <c r="Y52" s="189">
        <v>7.317073170731736E-2</v>
      </c>
      <c r="Z52" s="189">
        <v>7.317073170731736E-2</v>
      </c>
      <c r="AA52" s="189">
        <v>7.317073170731736E-2</v>
      </c>
      <c r="AB52" s="189">
        <v>7.317073170731736E-2</v>
      </c>
      <c r="AC52" s="189">
        <v>7.317073170731736E-2</v>
      </c>
      <c r="AD52" s="189">
        <v>7.317073170731736E-2</v>
      </c>
      <c r="AE52" s="189">
        <v>7.317073170731736E-2</v>
      </c>
      <c r="AF52" s="189">
        <v>7.317073170731736E-2</v>
      </c>
      <c r="AG52" s="189">
        <v>7.317073170731736E-2</v>
      </c>
      <c r="AH52" s="189">
        <v>7.317073170731736E-2</v>
      </c>
      <c r="AI52" s="189">
        <v>7.317073170731736E-2</v>
      </c>
      <c r="AJ52" s="189">
        <v>7.317073170731736E-2</v>
      </c>
      <c r="AK52" s="189">
        <v>7.317073170731736E-2</v>
      </c>
      <c r="AL52" s="189">
        <v>7.317073170731736E-2</v>
      </c>
      <c r="AM52" s="189">
        <v>7.317073170731736E-2</v>
      </c>
      <c r="AN52" s="189">
        <v>7.317073170731736E-2</v>
      </c>
      <c r="AO52" s="189">
        <v>7.317073170731736E-2</v>
      </c>
      <c r="AP52" s="189">
        <v>7.317073170731736E-2</v>
      </c>
    </row>
    <row r="53" spans="8:42" ht="14.25" customHeight="1" x14ac:dyDescent="0.35">
      <c r="H53" s="463"/>
      <c r="J53" s="390"/>
      <c r="K53" s="187" t="s">
        <v>876</v>
      </c>
      <c r="L53" s="187" t="s">
        <v>871</v>
      </c>
      <c r="M53" s="189">
        <v>7.0143010020430108E-2</v>
      </c>
      <c r="N53" s="189">
        <v>7.0872274143302327E-2</v>
      </c>
      <c r="O53" s="189">
        <v>7.2856724861016353E-2</v>
      </c>
      <c r="P53" s="189">
        <v>7.317073170731736E-2</v>
      </c>
      <c r="Q53" s="189">
        <v>7.317073170731736E-2</v>
      </c>
      <c r="R53" s="189">
        <v>7.317073170731736E-2</v>
      </c>
      <c r="S53" s="189">
        <v>7.317073170731736E-2</v>
      </c>
      <c r="T53" s="189">
        <v>7.317073170731736E-2</v>
      </c>
      <c r="U53" s="189">
        <v>7.317073170731736E-2</v>
      </c>
      <c r="V53" s="189">
        <v>7.317073170731736E-2</v>
      </c>
      <c r="W53" s="189">
        <v>7.317073170731736E-2</v>
      </c>
      <c r="X53" s="189">
        <v>7.317073170731736E-2</v>
      </c>
      <c r="Y53" s="189">
        <v>7.317073170731736E-2</v>
      </c>
      <c r="Z53" s="189">
        <v>7.317073170731736E-2</v>
      </c>
      <c r="AA53" s="189">
        <v>7.317073170731736E-2</v>
      </c>
      <c r="AB53" s="189">
        <v>7.317073170731736E-2</v>
      </c>
      <c r="AC53" s="189">
        <v>7.317073170731736E-2</v>
      </c>
      <c r="AD53" s="189">
        <v>7.317073170731736E-2</v>
      </c>
      <c r="AE53" s="189">
        <v>7.317073170731736E-2</v>
      </c>
      <c r="AF53" s="189">
        <v>7.317073170731736E-2</v>
      </c>
      <c r="AG53" s="189">
        <v>7.317073170731736E-2</v>
      </c>
      <c r="AH53" s="189">
        <v>7.317073170731736E-2</v>
      </c>
      <c r="AI53" s="189">
        <v>7.317073170731736E-2</v>
      </c>
      <c r="AJ53" s="189">
        <v>7.317073170731736E-2</v>
      </c>
      <c r="AK53" s="189">
        <v>7.317073170731736E-2</v>
      </c>
      <c r="AL53" s="189">
        <v>7.317073170731736E-2</v>
      </c>
      <c r="AM53" s="189">
        <v>7.317073170731736E-2</v>
      </c>
      <c r="AN53" s="189">
        <v>7.317073170731736E-2</v>
      </c>
      <c r="AO53" s="189">
        <v>7.317073170731736E-2</v>
      </c>
      <c r="AP53" s="189">
        <v>7.317073170731736E-2</v>
      </c>
    </row>
    <row r="54" spans="8:42" ht="14.25" customHeight="1" x14ac:dyDescent="0.35">
      <c r="H54" s="463"/>
      <c r="J54" s="390"/>
      <c r="K54" s="187" t="s">
        <v>876</v>
      </c>
      <c r="L54" s="187" t="s">
        <v>872</v>
      </c>
      <c r="M54" s="189">
        <v>7.0143010020430108E-2</v>
      </c>
      <c r="N54" s="189">
        <v>7.0872274143302327E-2</v>
      </c>
      <c r="O54" s="189">
        <v>7.2856724861016353E-2</v>
      </c>
      <c r="P54" s="189">
        <v>7.317073170731736E-2</v>
      </c>
      <c r="Q54" s="189">
        <v>7.317073170731736E-2</v>
      </c>
      <c r="R54" s="189">
        <v>7.317073170731736E-2</v>
      </c>
      <c r="S54" s="189">
        <v>7.317073170731736E-2</v>
      </c>
      <c r="T54" s="189">
        <v>7.317073170731736E-2</v>
      </c>
      <c r="U54" s="189">
        <v>7.317073170731736E-2</v>
      </c>
      <c r="V54" s="189">
        <v>7.317073170731736E-2</v>
      </c>
      <c r="W54" s="189">
        <v>7.317073170731736E-2</v>
      </c>
      <c r="X54" s="189">
        <v>7.317073170731736E-2</v>
      </c>
      <c r="Y54" s="189">
        <v>7.317073170731736E-2</v>
      </c>
      <c r="Z54" s="189">
        <v>7.317073170731736E-2</v>
      </c>
      <c r="AA54" s="189">
        <v>7.317073170731736E-2</v>
      </c>
      <c r="AB54" s="189">
        <v>7.317073170731736E-2</v>
      </c>
      <c r="AC54" s="189">
        <v>7.317073170731736E-2</v>
      </c>
      <c r="AD54" s="189">
        <v>7.317073170731736E-2</v>
      </c>
      <c r="AE54" s="189">
        <v>7.317073170731736E-2</v>
      </c>
      <c r="AF54" s="189">
        <v>7.317073170731736E-2</v>
      </c>
      <c r="AG54" s="189">
        <v>7.317073170731736E-2</v>
      </c>
      <c r="AH54" s="189">
        <v>7.317073170731736E-2</v>
      </c>
      <c r="AI54" s="189">
        <v>7.317073170731736E-2</v>
      </c>
      <c r="AJ54" s="189">
        <v>7.317073170731736E-2</v>
      </c>
      <c r="AK54" s="189">
        <v>7.317073170731736E-2</v>
      </c>
      <c r="AL54" s="189">
        <v>7.317073170731736E-2</v>
      </c>
      <c r="AM54" s="189">
        <v>7.317073170731736E-2</v>
      </c>
      <c r="AN54" s="189">
        <v>7.317073170731736E-2</v>
      </c>
      <c r="AO54" s="189">
        <v>7.317073170731736E-2</v>
      </c>
      <c r="AP54" s="189">
        <v>7.317073170731736E-2</v>
      </c>
    </row>
    <row r="55" spans="8:42" ht="14.25" customHeight="1" x14ac:dyDescent="0.3">
      <c r="H55" s="463"/>
      <c r="J55" s="390"/>
      <c r="K55" s="187" t="s">
        <v>877</v>
      </c>
      <c r="L55" s="187" t="s">
        <v>870</v>
      </c>
      <c r="M55" s="188">
        <v>0.47683494198086401</v>
      </c>
      <c r="N55" s="188">
        <v>0.429620956624159</v>
      </c>
      <c r="O55" s="188">
        <v>0.41202840114628098</v>
      </c>
      <c r="P55" s="188">
        <v>0.37981635956828103</v>
      </c>
      <c r="Q55" s="188">
        <v>0.37217056793804298</v>
      </c>
      <c r="R55" s="188">
        <v>0.36428922852918399</v>
      </c>
      <c r="S55" s="188">
        <v>0.35616128608976699</v>
      </c>
      <c r="T55" s="188">
        <v>0.34777498254617301</v>
      </c>
      <c r="U55" s="188">
        <v>0.33911780024946597</v>
      </c>
      <c r="V55" s="188">
        <v>0.330176399633897</v>
      </c>
      <c r="W55" s="188">
        <v>0.326814253286979</v>
      </c>
      <c r="X55" s="188">
        <v>0.32339845226421199</v>
      </c>
      <c r="Y55" s="188">
        <v>0.31992770186593</v>
      </c>
      <c r="Z55" s="188">
        <v>0.316400665399515</v>
      </c>
      <c r="AA55" s="188">
        <v>0.31281596246295701</v>
      </c>
      <c r="AB55" s="188">
        <v>0.30917216714345902</v>
      </c>
      <c r="AC55" s="188">
        <v>0.30546780612640501</v>
      </c>
      <c r="AD55" s="188">
        <v>0.30170135670889903</v>
      </c>
      <c r="AE55" s="188">
        <v>0.29787124471308002</v>
      </c>
      <c r="AF55" s="188">
        <v>0.29397584229242901</v>
      </c>
      <c r="AG55" s="188">
        <v>0.29001346562420999</v>
      </c>
      <c r="AH55" s="188">
        <v>0.28598237248380698</v>
      </c>
      <c r="AI55" s="188">
        <v>0.28188075968966197</v>
      </c>
      <c r="AJ55" s="188">
        <v>0.38273669933452398</v>
      </c>
      <c r="AK55" s="188">
        <v>0.48555780993221498</v>
      </c>
      <c r="AL55" s="188">
        <v>0.715332757014711</v>
      </c>
      <c r="AM55" s="188">
        <v>0.71533339957429398</v>
      </c>
      <c r="AN55" s="188">
        <v>0.71533405388887095</v>
      </c>
      <c r="AO55" s="188">
        <v>0.71533472028398803</v>
      </c>
      <c r="AP55" s="188">
        <v>0.71533539909732502</v>
      </c>
    </row>
    <row r="56" spans="8:42" ht="14.25" customHeight="1" x14ac:dyDescent="0.3">
      <c r="H56" s="463"/>
      <c r="J56" s="390"/>
      <c r="K56" s="187" t="s">
        <v>877</v>
      </c>
      <c r="L56" s="187" t="s">
        <v>871</v>
      </c>
      <c r="M56" s="188">
        <v>0.47683494198086401</v>
      </c>
      <c r="N56" s="188">
        <v>0.429620956624159</v>
      </c>
      <c r="O56" s="188">
        <v>0.41202840114628098</v>
      </c>
      <c r="P56" s="188">
        <v>0.37981635956828103</v>
      </c>
      <c r="Q56" s="188">
        <v>0.37217056793804298</v>
      </c>
      <c r="R56" s="188">
        <v>0.36428922852918399</v>
      </c>
      <c r="S56" s="188">
        <v>0.35616128608976699</v>
      </c>
      <c r="T56" s="188">
        <v>0.34777498254617301</v>
      </c>
      <c r="U56" s="188">
        <v>0.33911780024946597</v>
      </c>
      <c r="V56" s="188">
        <v>0.330176399633897</v>
      </c>
      <c r="W56" s="188">
        <v>0.326814253286979</v>
      </c>
      <c r="X56" s="188">
        <v>0.32339845226421199</v>
      </c>
      <c r="Y56" s="188">
        <v>0.31992770186593</v>
      </c>
      <c r="Z56" s="188">
        <v>0.316400665399515</v>
      </c>
      <c r="AA56" s="188">
        <v>0.31281596246295701</v>
      </c>
      <c r="AB56" s="188">
        <v>0.30917216714345902</v>
      </c>
      <c r="AC56" s="188">
        <v>0.30546780612640501</v>
      </c>
      <c r="AD56" s="188">
        <v>0.30170135670889903</v>
      </c>
      <c r="AE56" s="188">
        <v>0.29787124471308002</v>
      </c>
      <c r="AF56" s="188">
        <v>0.29397584229242901</v>
      </c>
      <c r="AG56" s="188">
        <v>0.29001346562420999</v>
      </c>
      <c r="AH56" s="188">
        <v>0.28598237248380698</v>
      </c>
      <c r="AI56" s="188">
        <v>0.28188075968966197</v>
      </c>
      <c r="AJ56" s="188">
        <v>0.38273669933452398</v>
      </c>
      <c r="AK56" s="188">
        <v>0.48555780993221498</v>
      </c>
      <c r="AL56" s="188">
        <v>0.715332757014711</v>
      </c>
      <c r="AM56" s="188">
        <v>0.71533339957429398</v>
      </c>
      <c r="AN56" s="188">
        <v>0.71533405388887095</v>
      </c>
      <c r="AO56" s="188">
        <v>0.71533472028398803</v>
      </c>
      <c r="AP56" s="188">
        <v>0.71533539909732502</v>
      </c>
    </row>
    <row r="57" spans="8:42" ht="14.25" customHeight="1" x14ac:dyDescent="0.3">
      <c r="H57" s="463"/>
      <c r="J57" s="390"/>
      <c r="K57" s="187" t="s">
        <v>877</v>
      </c>
      <c r="L57" s="187" t="s">
        <v>872</v>
      </c>
      <c r="M57" s="188">
        <v>0.47683494198086401</v>
      </c>
      <c r="N57" s="188">
        <v>0.429620956624159</v>
      </c>
      <c r="O57" s="188">
        <v>0.41202840114628098</v>
      </c>
      <c r="P57" s="188">
        <v>0.37981635956828103</v>
      </c>
      <c r="Q57" s="188">
        <v>0.37217056793804298</v>
      </c>
      <c r="R57" s="188">
        <v>0.36428922852918399</v>
      </c>
      <c r="S57" s="188">
        <v>0.35616128608976699</v>
      </c>
      <c r="T57" s="188">
        <v>0.34777498254617301</v>
      </c>
      <c r="U57" s="188">
        <v>0.33911780024946597</v>
      </c>
      <c r="V57" s="188">
        <v>0.330176399633897</v>
      </c>
      <c r="W57" s="188">
        <v>0.326814253286979</v>
      </c>
      <c r="X57" s="188">
        <v>0.32339845226421199</v>
      </c>
      <c r="Y57" s="188">
        <v>0.31992770186593</v>
      </c>
      <c r="Z57" s="188">
        <v>0.316400665399515</v>
      </c>
      <c r="AA57" s="188">
        <v>0.31281596246295701</v>
      </c>
      <c r="AB57" s="188">
        <v>0.30917216714345902</v>
      </c>
      <c r="AC57" s="188">
        <v>0.30546780612640501</v>
      </c>
      <c r="AD57" s="188">
        <v>0.30170135670889903</v>
      </c>
      <c r="AE57" s="188">
        <v>0.29787124471308002</v>
      </c>
      <c r="AF57" s="188">
        <v>0.29397584229242901</v>
      </c>
      <c r="AG57" s="188">
        <v>0.29001346562420999</v>
      </c>
      <c r="AH57" s="188">
        <v>0.28598237248380698</v>
      </c>
      <c r="AI57" s="188">
        <v>0.28188075968966197</v>
      </c>
      <c r="AJ57" s="188">
        <v>0.38273669933452398</v>
      </c>
      <c r="AK57" s="188">
        <v>0.48555780993221498</v>
      </c>
      <c r="AL57" s="188">
        <v>0.715332757014711</v>
      </c>
      <c r="AM57" s="188">
        <v>0.71533339957429398</v>
      </c>
      <c r="AN57" s="188">
        <v>0.71533405388887095</v>
      </c>
      <c r="AO57" s="188">
        <v>0.71533472028398803</v>
      </c>
      <c r="AP57" s="188">
        <v>0.71533539909732502</v>
      </c>
    </row>
    <row r="58" spans="8:42" ht="14.25" customHeight="1" x14ac:dyDescent="0.3">
      <c r="H58" s="463"/>
      <c r="J58" s="390"/>
      <c r="K58" s="187" t="s">
        <v>878</v>
      </c>
      <c r="L58" s="187" t="s">
        <v>868</v>
      </c>
      <c r="M58" s="188">
        <v>0.25739999999999996</v>
      </c>
      <c r="N58" s="188">
        <v>0.25739999999999996</v>
      </c>
      <c r="O58" s="188">
        <v>0.25739999999999996</v>
      </c>
      <c r="P58" s="188">
        <v>0.25739999999999996</v>
      </c>
      <c r="Q58" s="188">
        <v>0.25739999999999996</v>
      </c>
      <c r="R58" s="188">
        <v>0.25739999999999996</v>
      </c>
      <c r="S58" s="188">
        <v>0.25739999999999996</v>
      </c>
      <c r="T58" s="188">
        <v>0.25739999999999996</v>
      </c>
      <c r="U58" s="188">
        <v>0.25739999999999996</v>
      </c>
      <c r="V58" s="188">
        <v>0.25739999999999996</v>
      </c>
      <c r="W58" s="188">
        <v>0.25739999999999996</v>
      </c>
      <c r="X58" s="188">
        <v>0.25739999999999996</v>
      </c>
      <c r="Y58" s="188">
        <v>0.25739999999999996</v>
      </c>
      <c r="Z58" s="188">
        <v>0.25739999999999996</v>
      </c>
      <c r="AA58" s="188">
        <v>0.25739999999999996</v>
      </c>
      <c r="AB58" s="188">
        <v>0.25739999999999996</v>
      </c>
      <c r="AC58" s="188">
        <v>0.25739999999999996</v>
      </c>
      <c r="AD58" s="188">
        <v>0.25739999999999996</v>
      </c>
      <c r="AE58" s="188">
        <v>0.25739999999999996</v>
      </c>
      <c r="AF58" s="188">
        <v>0.25739999999999996</v>
      </c>
      <c r="AG58" s="188">
        <v>0.25739999999999996</v>
      </c>
      <c r="AH58" s="188">
        <v>0.25739999999999996</v>
      </c>
      <c r="AI58" s="188">
        <v>0.25739999999999996</v>
      </c>
      <c r="AJ58" s="188">
        <v>0.25739999999999996</v>
      </c>
      <c r="AK58" s="188">
        <v>0.25739999999999996</v>
      </c>
      <c r="AL58" s="188">
        <v>0.25739999999999996</v>
      </c>
      <c r="AM58" s="188">
        <v>0.25739999999999996</v>
      </c>
      <c r="AN58" s="188">
        <v>0.25739999999999996</v>
      </c>
      <c r="AO58" s="188">
        <v>0.25739999999999996</v>
      </c>
      <c r="AP58" s="188">
        <v>0.25739999999999996</v>
      </c>
    </row>
    <row r="59" spans="8:42" ht="14.25" customHeight="1" x14ac:dyDescent="0.3">
      <c r="H59" s="463"/>
      <c r="J59" s="390"/>
      <c r="K59" s="187" t="s">
        <v>879</v>
      </c>
      <c r="L59" s="187" t="s">
        <v>870</v>
      </c>
      <c r="M59" s="190">
        <v>7.7103339755962882E-2</v>
      </c>
      <c r="N59" s="190">
        <v>7.9370460904821138E-2</v>
      </c>
      <c r="O59" s="190">
        <v>8.0215220233757892E-2</v>
      </c>
      <c r="P59" s="190">
        <v>8.176197804625028E-2</v>
      </c>
      <c r="Q59" s="190">
        <v>8.2129113668751058E-2</v>
      </c>
      <c r="R59" s="190">
        <v>8.2507559824485655E-2</v>
      </c>
      <c r="S59" s="190">
        <v>8.2897847364541574E-2</v>
      </c>
      <c r="T59" s="190">
        <v>8.3300540888097865E-2</v>
      </c>
      <c r="U59" s="190">
        <v>8.3716241467621161E-2</v>
      </c>
      <c r="V59" s="190">
        <v>8.4145589642379531E-2</v>
      </c>
      <c r="W59" s="190">
        <v>8.4307033185665847E-2</v>
      </c>
      <c r="X59" s="190">
        <v>8.4471053119177075E-2</v>
      </c>
      <c r="Y59" s="190">
        <v>8.463771161180178E-2</v>
      </c>
      <c r="Z59" s="190">
        <v>8.4807072848846088E-2</v>
      </c>
      <c r="AA59" s="190">
        <v>8.4979203114453741E-2</v>
      </c>
      <c r="AB59" s="190">
        <v>8.5154170878105381E-2</v>
      </c>
      <c r="AC59" s="190">
        <v>8.5332046885422286E-2</v>
      </c>
      <c r="AD59" s="190">
        <v>8.5512904253552083E-2</v>
      </c>
      <c r="AE59" s="190">
        <v>8.5696818571367323E-2</v>
      </c>
      <c r="AF59" s="190">
        <v>8.5883868004802147E-2</v>
      </c>
      <c r="AG59" s="190">
        <v>8.6074133407656697E-2</v>
      </c>
      <c r="AH59" s="190">
        <v>8.6267698438072554E-2</v>
      </c>
      <c r="AI59" s="190">
        <v>8.6464649681221806E-2</v>
      </c>
      <c r="AJ59" s="190">
        <v>8.1621749171354827E-2</v>
      </c>
      <c r="AK59" s="190">
        <v>7.6684485082674905E-2</v>
      </c>
      <c r="AL59" s="190">
        <v>6.5651151673667613E-2</v>
      </c>
      <c r="AM59" s="190">
        <v>6.5651120819241557E-2</v>
      </c>
      <c r="AN59" s="190">
        <v>6.565108940036421E-2</v>
      </c>
      <c r="AO59" s="190">
        <v>6.5651057401403465E-2</v>
      </c>
      <c r="AP59" s="190">
        <v>6.5651024806144653E-2</v>
      </c>
    </row>
    <row r="60" spans="8:42" ht="14.25" customHeight="1" x14ac:dyDescent="0.3">
      <c r="H60" s="463"/>
      <c r="J60" s="390"/>
      <c r="K60" s="187" t="s">
        <v>879</v>
      </c>
      <c r="L60" s="187" t="s">
        <v>871</v>
      </c>
      <c r="M60" s="190">
        <v>7.7103339755962882E-2</v>
      </c>
      <c r="N60" s="190">
        <v>7.9370460904821138E-2</v>
      </c>
      <c r="O60" s="190">
        <v>8.0215220233757892E-2</v>
      </c>
      <c r="P60" s="190">
        <v>8.176197804625028E-2</v>
      </c>
      <c r="Q60" s="190">
        <v>8.2129113668751058E-2</v>
      </c>
      <c r="R60" s="190">
        <v>8.2507559824485655E-2</v>
      </c>
      <c r="S60" s="190">
        <v>8.2897847364541574E-2</v>
      </c>
      <c r="T60" s="190">
        <v>8.3300540888097865E-2</v>
      </c>
      <c r="U60" s="190">
        <v>8.3716241467621161E-2</v>
      </c>
      <c r="V60" s="190">
        <v>8.4145589642379531E-2</v>
      </c>
      <c r="W60" s="190">
        <v>8.4307033185665847E-2</v>
      </c>
      <c r="X60" s="190">
        <v>8.4471053119177075E-2</v>
      </c>
      <c r="Y60" s="190">
        <v>8.463771161180178E-2</v>
      </c>
      <c r="Z60" s="190">
        <v>8.4807072848846088E-2</v>
      </c>
      <c r="AA60" s="190">
        <v>8.4979203114453741E-2</v>
      </c>
      <c r="AB60" s="190">
        <v>8.5154170878105381E-2</v>
      </c>
      <c r="AC60" s="190">
        <v>8.5332046885422286E-2</v>
      </c>
      <c r="AD60" s="190">
        <v>8.5512904253552083E-2</v>
      </c>
      <c r="AE60" s="190">
        <v>8.5696818571367323E-2</v>
      </c>
      <c r="AF60" s="190">
        <v>8.5883868004802147E-2</v>
      </c>
      <c r="AG60" s="190">
        <v>8.6074133407656697E-2</v>
      </c>
      <c r="AH60" s="190">
        <v>8.6267698438072554E-2</v>
      </c>
      <c r="AI60" s="190">
        <v>8.6464649681221806E-2</v>
      </c>
      <c r="AJ60" s="190">
        <v>8.1621749171354827E-2</v>
      </c>
      <c r="AK60" s="190">
        <v>7.6684485082674905E-2</v>
      </c>
      <c r="AL60" s="190">
        <v>6.5651151673667613E-2</v>
      </c>
      <c r="AM60" s="190">
        <v>6.5651120819241557E-2</v>
      </c>
      <c r="AN60" s="190">
        <v>6.565108940036421E-2</v>
      </c>
      <c r="AO60" s="190">
        <v>6.5651057401403465E-2</v>
      </c>
      <c r="AP60" s="190">
        <v>6.5651024806144653E-2</v>
      </c>
    </row>
    <row r="61" spans="8:42" ht="14.25" customHeight="1" x14ac:dyDescent="0.3">
      <c r="H61" s="463"/>
      <c r="J61" s="390"/>
      <c r="K61" s="187" t="s">
        <v>879</v>
      </c>
      <c r="L61" s="187" t="s">
        <v>872</v>
      </c>
      <c r="M61" s="190">
        <v>7.7103339755962882E-2</v>
      </c>
      <c r="N61" s="190">
        <v>7.9370460904821138E-2</v>
      </c>
      <c r="O61" s="190">
        <v>8.0215220233757892E-2</v>
      </c>
      <c r="P61" s="190">
        <v>8.176197804625028E-2</v>
      </c>
      <c r="Q61" s="190">
        <v>8.2129113668751058E-2</v>
      </c>
      <c r="R61" s="190">
        <v>8.2507559824485655E-2</v>
      </c>
      <c r="S61" s="190">
        <v>8.2897847364541574E-2</v>
      </c>
      <c r="T61" s="190">
        <v>8.3300540888097865E-2</v>
      </c>
      <c r="U61" s="190">
        <v>8.3716241467621161E-2</v>
      </c>
      <c r="V61" s="190">
        <v>8.4145589642379531E-2</v>
      </c>
      <c r="W61" s="190">
        <v>8.4307033185665847E-2</v>
      </c>
      <c r="X61" s="190">
        <v>8.4471053119177075E-2</v>
      </c>
      <c r="Y61" s="190">
        <v>8.463771161180178E-2</v>
      </c>
      <c r="Z61" s="190">
        <v>8.4807072848846088E-2</v>
      </c>
      <c r="AA61" s="190">
        <v>8.4979203114453741E-2</v>
      </c>
      <c r="AB61" s="190">
        <v>8.5154170878105381E-2</v>
      </c>
      <c r="AC61" s="190">
        <v>8.5332046885422286E-2</v>
      </c>
      <c r="AD61" s="190">
        <v>8.5512904253552083E-2</v>
      </c>
      <c r="AE61" s="190">
        <v>8.5696818571367323E-2</v>
      </c>
      <c r="AF61" s="190">
        <v>8.5883868004802147E-2</v>
      </c>
      <c r="AG61" s="190">
        <v>8.6074133407656697E-2</v>
      </c>
      <c r="AH61" s="190">
        <v>8.6267698438072554E-2</v>
      </c>
      <c r="AI61" s="190">
        <v>8.6464649681221806E-2</v>
      </c>
      <c r="AJ61" s="190">
        <v>8.1621749171354827E-2</v>
      </c>
      <c r="AK61" s="190">
        <v>7.6684485082674905E-2</v>
      </c>
      <c r="AL61" s="190">
        <v>6.5651151673667613E-2</v>
      </c>
      <c r="AM61" s="190">
        <v>6.5651120819241557E-2</v>
      </c>
      <c r="AN61" s="190">
        <v>6.565108940036421E-2</v>
      </c>
      <c r="AO61" s="190">
        <v>6.5651057401403465E-2</v>
      </c>
      <c r="AP61" s="190">
        <v>6.5651024806144653E-2</v>
      </c>
    </row>
    <row r="62" spans="8:42" ht="14.25" customHeight="1" x14ac:dyDescent="0.35">
      <c r="H62" s="463"/>
      <c r="J62" s="390"/>
      <c r="K62" s="187" t="s">
        <v>880</v>
      </c>
      <c r="L62" s="187" t="s">
        <v>870</v>
      </c>
      <c r="M62" s="189">
        <v>4.786782737227635E-2</v>
      </c>
      <c r="N62" s="189">
        <v>5.0789000102045678E-2</v>
      </c>
      <c r="O62" s="189">
        <v>5.3560148477282521E-2</v>
      </c>
      <c r="P62" s="189">
        <v>5.5377539557317279E-2</v>
      </c>
      <c r="Q62" s="189">
        <v>5.5735720652440035E-2</v>
      </c>
      <c r="R62" s="189">
        <v>5.6104936414132389E-2</v>
      </c>
      <c r="S62" s="189">
        <v>5.6485704745894427E-2</v>
      </c>
      <c r="T62" s="189">
        <v>5.6878576476192988E-2</v>
      </c>
      <c r="U62" s="189">
        <v>5.7284138017191344E-2</v>
      </c>
      <c r="V62" s="189">
        <v>5.7703014285248377E-2</v>
      </c>
      <c r="W62" s="189">
        <v>5.786052018113752E-2</v>
      </c>
      <c r="X62" s="189">
        <v>5.8020539628465428E-2</v>
      </c>
      <c r="Y62" s="189">
        <v>5.818313327980662E-2</v>
      </c>
      <c r="Z62" s="189">
        <v>5.8348363754971988E-2</v>
      </c>
      <c r="AA62" s="189">
        <v>5.8516295721418476E-2</v>
      </c>
      <c r="AB62" s="189">
        <v>5.8686995978639578E-2</v>
      </c>
      <c r="AC62" s="189">
        <v>5.886053354675358E-2</v>
      </c>
      <c r="AD62" s="189">
        <v>5.9036979759563124E-2</v>
      </c>
      <c r="AE62" s="189">
        <v>5.921640836230968E-2</v>
      </c>
      <c r="AF62" s="189">
        <v>5.9398895614441338E-2</v>
      </c>
      <c r="AG62" s="189">
        <v>5.9584520397713892E-2</v>
      </c>
      <c r="AH62" s="189">
        <v>5.977336432982705E-2</v>
      </c>
      <c r="AI62" s="189">
        <v>5.9965511884118916E-2</v>
      </c>
      <c r="AJ62" s="189">
        <v>5.5240730898882928E-2</v>
      </c>
      <c r="AK62" s="189">
        <v>5.0423887885536534E-2</v>
      </c>
      <c r="AL62" s="189">
        <v>3.9659660169431898E-2</v>
      </c>
      <c r="AM62" s="189">
        <v>3.9659630067552909E-2</v>
      </c>
      <c r="AN62" s="189">
        <v>3.9659599414989533E-2</v>
      </c>
      <c r="AO62" s="189">
        <v>3.9659568196491302E-2</v>
      </c>
      <c r="AP62" s="189">
        <v>3.9659536396238648E-2</v>
      </c>
    </row>
    <row r="63" spans="8:42" ht="14.25" customHeight="1" x14ac:dyDescent="0.35">
      <c r="H63" s="463"/>
      <c r="J63" s="390"/>
      <c r="K63" s="187" t="s">
        <v>880</v>
      </c>
      <c r="L63" s="187" t="s">
        <v>871</v>
      </c>
      <c r="M63" s="189">
        <v>4.786782737227635E-2</v>
      </c>
      <c r="N63" s="189">
        <v>5.0789000102045678E-2</v>
      </c>
      <c r="O63" s="189">
        <v>5.3560148477282521E-2</v>
      </c>
      <c r="P63" s="189">
        <v>5.5377539557317279E-2</v>
      </c>
      <c r="Q63" s="189">
        <v>5.5735720652440035E-2</v>
      </c>
      <c r="R63" s="189">
        <v>5.6104936414132389E-2</v>
      </c>
      <c r="S63" s="189">
        <v>5.6485704745894427E-2</v>
      </c>
      <c r="T63" s="189">
        <v>5.6878576476192988E-2</v>
      </c>
      <c r="U63" s="189">
        <v>5.7284138017191344E-2</v>
      </c>
      <c r="V63" s="189">
        <v>5.7703014285248377E-2</v>
      </c>
      <c r="W63" s="189">
        <v>5.786052018113752E-2</v>
      </c>
      <c r="X63" s="189">
        <v>5.8020539628465428E-2</v>
      </c>
      <c r="Y63" s="189">
        <v>5.818313327980662E-2</v>
      </c>
      <c r="Z63" s="189">
        <v>5.8348363754971988E-2</v>
      </c>
      <c r="AA63" s="189">
        <v>5.8516295721418476E-2</v>
      </c>
      <c r="AB63" s="189">
        <v>5.8686995978639578E-2</v>
      </c>
      <c r="AC63" s="189">
        <v>5.886053354675358E-2</v>
      </c>
      <c r="AD63" s="189">
        <v>5.9036979759563124E-2</v>
      </c>
      <c r="AE63" s="189">
        <v>5.921640836230968E-2</v>
      </c>
      <c r="AF63" s="189">
        <v>5.9398895614441338E-2</v>
      </c>
      <c r="AG63" s="189">
        <v>5.9584520397713892E-2</v>
      </c>
      <c r="AH63" s="189">
        <v>5.977336432982705E-2</v>
      </c>
      <c r="AI63" s="189">
        <v>5.9965511884118916E-2</v>
      </c>
      <c r="AJ63" s="189">
        <v>5.5240730898882928E-2</v>
      </c>
      <c r="AK63" s="189">
        <v>5.0423887885536534E-2</v>
      </c>
      <c r="AL63" s="189">
        <v>3.9659660169431898E-2</v>
      </c>
      <c r="AM63" s="189">
        <v>3.9659630067552909E-2</v>
      </c>
      <c r="AN63" s="189">
        <v>3.9659599414989533E-2</v>
      </c>
      <c r="AO63" s="189">
        <v>3.9659568196491302E-2</v>
      </c>
      <c r="AP63" s="189">
        <v>3.9659536396238648E-2</v>
      </c>
    </row>
    <row r="64" spans="8:42" ht="14.25" customHeight="1" x14ac:dyDescent="0.35">
      <c r="H64" s="463"/>
      <c r="J64" s="390"/>
      <c r="K64" s="187" t="s">
        <v>880</v>
      </c>
      <c r="L64" s="187" t="s">
        <v>872</v>
      </c>
      <c r="M64" s="189">
        <v>4.786782737227635E-2</v>
      </c>
      <c r="N64" s="189">
        <v>5.0789000102045678E-2</v>
      </c>
      <c r="O64" s="189">
        <v>5.3560148477282521E-2</v>
      </c>
      <c r="P64" s="189">
        <v>5.5377539557317279E-2</v>
      </c>
      <c r="Q64" s="189">
        <v>5.5735720652440035E-2</v>
      </c>
      <c r="R64" s="189">
        <v>5.6104936414132389E-2</v>
      </c>
      <c r="S64" s="189">
        <v>5.6485704745894427E-2</v>
      </c>
      <c r="T64" s="189">
        <v>5.6878576476192988E-2</v>
      </c>
      <c r="U64" s="189">
        <v>5.7284138017191344E-2</v>
      </c>
      <c r="V64" s="189">
        <v>5.7703014285248377E-2</v>
      </c>
      <c r="W64" s="189">
        <v>5.786052018113752E-2</v>
      </c>
      <c r="X64" s="189">
        <v>5.8020539628465428E-2</v>
      </c>
      <c r="Y64" s="189">
        <v>5.818313327980662E-2</v>
      </c>
      <c r="Z64" s="189">
        <v>5.8348363754971988E-2</v>
      </c>
      <c r="AA64" s="189">
        <v>5.8516295721418476E-2</v>
      </c>
      <c r="AB64" s="189">
        <v>5.8686995978639578E-2</v>
      </c>
      <c r="AC64" s="189">
        <v>5.886053354675358E-2</v>
      </c>
      <c r="AD64" s="189">
        <v>5.9036979759563124E-2</v>
      </c>
      <c r="AE64" s="189">
        <v>5.921640836230968E-2</v>
      </c>
      <c r="AF64" s="189">
        <v>5.9398895614441338E-2</v>
      </c>
      <c r="AG64" s="189">
        <v>5.9584520397713892E-2</v>
      </c>
      <c r="AH64" s="189">
        <v>5.977336432982705E-2</v>
      </c>
      <c r="AI64" s="189">
        <v>5.9965511884118916E-2</v>
      </c>
      <c r="AJ64" s="189">
        <v>5.5240730898882928E-2</v>
      </c>
      <c r="AK64" s="189">
        <v>5.0423887885536534E-2</v>
      </c>
      <c r="AL64" s="189">
        <v>3.9659660169431898E-2</v>
      </c>
      <c r="AM64" s="189">
        <v>3.9659630067552909E-2</v>
      </c>
      <c r="AN64" s="189">
        <v>3.9659599414989533E-2</v>
      </c>
      <c r="AO64" s="189">
        <v>3.9659568196491302E-2</v>
      </c>
      <c r="AP64" s="189">
        <v>3.9659536396238648E-2</v>
      </c>
    </row>
    <row r="65" spans="4:44" ht="14.25" customHeight="1" x14ac:dyDescent="0.3">
      <c r="H65" s="463"/>
      <c r="J65" s="390"/>
      <c r="K65" s="191" t="s">
        <v>881</v>
      </c>
      <c r="L65" s="187" t="s">
        <v>870</v>
      </c>
      <c r="M65" s="190">
        <v>9.9666622867023949E-2</v>
      </c>
      <c r="N65" s="190">
        <v>0.10137551898509552</v>
      </c>
      <c r="O65" s="190">
        <v>0.10201538837826606</v>
      </c>
      <c r="P65" s="190">
        <v>0.10319132488682294</v>
      </c>
      <c r="Q65" s="190">
        <v>0.10347126091245659</v>
      </c>
      <c r="R65" s="190">
        <v>0.10376014776194453</v>
      </c>
      <c r="S65" s="190">
        <v>0.10405842019306409</v>
      </c>
      <c r="T65" s="190">
        <v>0.10436654148907429</v>
      </c>
      <c r="U65" s="190">
        <v>0.10468500582989039</v>
      </c>
      <c r="V65" s="190">
        <v>0.10501434090300255</v>
      </c>
      <c r="W65" s="190">
        <v>0.10513828646344457</v>
      </c>
      <c r="X65" s="190">
        <v>0.10526427087547163</v>
      </c>
      <c r="Y65" s="190">
        <v>0.10539234474479592</v>
      </c>
      <c r="Z65" s="190">
        <v>0.10552256036212478</v>
      </c>
      <c r="AA65" s="190">
        <v>0.10565497177373179</v>
      </c>
      <c r="AB65" s="190">
        <v>0.10578963485559983</v>
      </c>
      <c r="AC65" s="190">
        <v>0.10592660739133973</v>
      </c>
      <c r="AD65" s="190">
        <v>0.10606594915412948</v>
      </c>
      <c r="AE65" s="190">
        <v>0.10620772199288482</v>
      </c>
      <c r="AF65" s="190">
        <v>0.10635198992295095</v>
      </c>
      <c r="AG65" s="190">
        <v>0.10649881922160633</v>
      </c>
      <c r="AH65" s="190">
        <v>0.10664827852857925</v>
      </c>
      <c r="AI65" s="190">
        <v>0.10680043895204151</v>
      </c>
      <c r="AJ65" s="190">
        <v>0.10308448478077648</v>
      </c>
      <c r="AK65" s="190">
        <v>9.9352243760439982E-2</v>
      </c>
      <c r="AL65" s="190">
        <v>9.1226359499820886E-2</v>
      </c>
      <c r="AM65" s="190">
        <v>9.1226337204929064E-2</v>
      </c>
      <c r="AN65" s="190">
        <v>9.12263145021769E-2</v>
      </c>
      <c r="AO65" s="190">
        <v>9.1226291380268665E-2</v>
      </c>
      <c r="AP65" s="190">
        <v>9.1226267827488411E-2</v>
      </c>
    </row>
    <row r="66" spans="4:44" ht="14.25" customHeight="1" x14ac:dyDescent="0.3">
      <c r="H66" s="463"/>
      <c r="J66" s="390"/>
      <c r="K66" s="191" t="s">
        <v>881</v>
      </c>
      <c r="L66" s="187" t="s">
        <v>871</v>
      </c>
      <c r="M66" s="190">
        <v>9.9666622867023949E-2</v>
      </c>
      <c r="N66" s="190">
        <v>0.10137551898509552</v>
      </c>
      <c r="O66" s="190">
        <v>0.10201538837826606</v>
      </c>
      <c r="P66" s="190">
        <v>0.10319132488682294</v>
      </c>
      <c r="Q66" s="190">
        <v>0.10347126091245659</v>
      </c>
      <c r="R66" s="190">
        <v>0.10376014776194453</v>
      </c>
      <c r="S66" s="190">
        <v>0.10405842019306409</v>
      </c>
      <c r="T66" s="190">
        <v>0.10436654148907429</v>
      </c>
      <c r="U66" s="190">
        <v>0.10468500582989039</v>
      </c>
      <c r="V66" s="190">
        <v>0.10501434090300255</v>
      </c>
      <c r="W66" s="190">
        <v>0.10513828646344457</v>
      </c>
      <c r="X66" s="190">
        <v>0.10526427087547163</v>
      </c>
      <c r="Y66" s="190">
        <v>0.10539234474479592</v>
      </c>
      <c r="Z66" s="190">
        <v>0.10552256036212478</v>
      </c>
      <c r="AA66" s="190">
        <v>0.10565497177373179</v>
      </c>
      <c r="AB66" s="190">
        <v>0.10578963485559983</v>
      </c>
      <c r="AC66" s="190">
        <v>0.10592660739133973</v>
      </c>
      <c r="AD66" s="190">
        <v>0.10606594915412948</v>
      </c>
      <c r="AE66" s="190">
        <v>0.10620772199288482</v>
      </c>
      <c r="AF66" s="190">
        <v>0.10635198992295095</v>
      </c>
      <c r="AG66" s="190">
        <v>0.10649881922160633</v>
      </c>
      <c r="AH66" s="190">
        <v>0.10664827852857925</v>
      </c>
      <c r="AI66" s="190">
        <v>0.10680043895204151</v>
      </c>
      <c r="AJ66" s="190">
        <v>0.10308448478077648</v>
      </c>
      <c r="AK66" s="190">
        <v>9.9352243760439982E-2</v>
      </c>
      <c r="AL66" s="190">
        <v>9.1226359499820886E-2</v>
      </c>
      <c r="AM66" s="190">
        <v>9.1226337204929064E-2</v>
      </c>
      <c r="AN66" s="190">
        <v>9.12263145021769E-2</v>
      </c>
      <c r="AO66" s="190">
        <v>9.1226291380268665E-2</v>
      </c>
      <c r="AP66" s="190">
        <v>9.1226267827488411E-2</v>
      </c>
    </row>
    <row r="67" spans="4:44" ht="14.25" customHeight="1" x14ac:dyDescent="0.3">
      <c r="H67" s="463"/>
      <c r="J67" s="390"/>
      <c r="K67" s="191" t="s">
        <v>881</v>
      </c>
      <c r="L67" s="187" t="s">
        <v>872</v>
      </c>
      <c r="M67" s="190">
        <v>9.9666622867023949E-2</v>
      </c>
      <c r="N67" s="190">
        <v>0.10137551898509552</v>
      </c>
      <c r="O67" s="190">
        <v>0.10201538837826606</v>
      </c>
      <c r="P67" s="190">
        <v>0.10319132488682294</v>
      </c>
      <c r="Q67" s="190">
        <v>0.10347126091245659</v>
      </c>
      <c r="R67" s="190">
        <v>0.10376014776194453</v>
      </c>
      <c r="S67" s="190">
        <v>0.10405842019306409</v>
      </c>
      <c r="T67" s="190">
        <v>0.10436654148907429</v>
      </c>
      <c r="U67" s="190">
        <v>0.10468500582989039</v>
      </c>
      <c r="V67" s="190">
        <v>0.10501434090300255</v>
      </c>
      <c r="W67" s="190">
        <v>0.10513828646344457</v>
      </c>
      <c r="X67" s="190">
        <v>0.10526427087547163</v>
      </c>
      <c r="Y67" s="190">
        <v>0.10539234474479592</v>
      </c>
      <c r="Z67" s="190">
        <v>0.10552256036212478</v>
      </c>
      <c r="AA67" s="190">
        <v>0.10565497177373179</v>
      </c>
      <c r="AB67" s="190">
        <v>0.10578963485559983</v>
      </c>
      <c r="AC67" s="190">
        <v>0.10592660739133973</v>
      </c>
      <c r="AD67" s="190">
        <v>0.10606594915412948</v>
      </c>
      <c r="AE67" s="190">
        <v>0.10620772199288482</v>
      </c>
      <c r="AF67" s="190">
        <v>0.10635198992295095</v>
      </c>
      <c r="AG67" s="190">
        <v>0.10649881922160633</v>
      </c>
      <c r="AH67" s="190">
        <v>0.10664827852857925</v>
      </c>
      <c r="AI67" s="190">
        <v>0.10680043895204151</v>
      </c>
      <c r="AJ67" s="190">
        <v>0.10308448478077648</v>
      </c>
      <c r="AK67" s="190">
        <v>9.9352243760439982E-2</v>
      </c>
      <c r="AL67" s="190">
        <v>9.1226359499820886E-2</v>
      </c>
      <c r="AM67" s="190">
        <v>9.1226337204929064E-2</v>
      </c>
      <c r="AN67" s="190">
        <v>9.12263145021769E-2</v>
      </c>
      <c r="AO67" s="190">
        <v>9.1226291380268665E-2</v>
      </c>
      <c r="AP67" s="190">
        <v>9.1226267827488411E-2</v>
      </c>
    </row>
    <row r="68" spans="4:44" ht="14.25" customHeight="1" x14ac:dyDescent="0.3">
      <c r="H68" s="463"/>
      <c r="J68" s="390"/>
      <c r="K68" s="191" t="s">
        <v>882</v>
      </c>
      <c r="L68" s="187" t="s">
        <v>870</v>
      </c>
      <c r="M68" s="190">
        <v>7.8798319112819079E-2</v>
      </c>
      <c r="N68" s="190">
        <v>8.0780279706876304E-2</v>
      </c>
      <c r="O68" s="190">
        <v>8.2682547962168632E-2</v>
      </c>
      <c r="P68" s="190">
        <v>8.3941635199934306E-2</v>
      </c>
      <c r="Q68" s="190">
        <v>8.4190850825113836E-2</v>
      </c>
      <c r="R68" s="190">
        <v>8.4448110567957882E-2</v>
      </c>
      <c r="S68" s="190">
        <v>8.4713808655274406E-2</v>
      </c>
      <c r="T68" s="190">
        <v>8.4988365400379268E-2</v>
      </c>
      <c r="U68" s="190">
        <v>8.5272229389068116E-2</v>
      </c>
      <c r="V68" s="190">
        <v>8.5565879888300847E-2</v>
      </c>
      <c r="W68" s="190">
        <v>8.5676420963396241E-2</v>
      </c>
      <c r="X68" s="190">
        <v>8.5788794619284098E-2</v>
      </c>
      <c r="Y68" s="190">
        <v>8.5903046680077227E-2</v>
      </c>
      <c r="Z68" s="190">
        <v>8.6019224506465597E-2</v>
      </c>
      <c r="AA68" s="190">
        <v>8.6137377060504575E-2</v>
      </c>
      <c r="AB68" s="190">
        <v>8.6257554973704312E-2</v>
      </c>
      <c r="AC68" s="190">
        <v>8.6379810618608097E-2</v>
      </c>
      <c r="AD68" s="190">
        <v>8.650419818408768E-2</v>
      </c>
      <c r="AE68" s="190">
        <v>8.6630773754553608E-2</v>
      </c>
      <c r="AF68" s="190">
        <v>8.6759595393347377E-2</v>
      </c>
      <c r="AG68" s="190">
        <v>8.6890723230586997E-2</v>
      </c>
      <c r="AH68" s="190">
        <v>8.7024219555657936E-2</v>
      </c>
      <c r="AI68" s="190">
        <v>8.7160148914770877E-2</v>
      </c>
      <c r="AJ68" s="190">
        <v>8.3846538858982536E-2</v>
      </c>
      <c r="AK68" s="190">
        <v>8.0531243674724265E-2</v>
      </c>
      <c r="AL68" s="190">
        <v>7.3360169025768932E-2</v>
      </c>
      <c r="AM68" s="190">
        <v>7.3360149442793413E-2</v>
      </c>
      <c r="AN68" s="190">
        <v>7.336012950156931E-2</v>
      </c>
      <c r="AO68" s="190">
        <v>7.3360109192175393E-2</v>
      </c>
      <c r="AP68" s="190">
        <v>7.3360088504320423E-2</v>
      </c>
    </row>
    <row r="69" spans="4:44" ht="14.25" customHeight="1" x14ac:dyDescent="0.3">
      <c r="H69" s="463"/>
      <c r="J69" s="146"/>
      <c r="K69" s="191" t="s">
        <v>882</v>
      </c>
      <c r="L69" s="187" t="s">
        <v>871</v>
      </c>
      <c r="M69" s="190">
        <v>7.8798319112819079E-2</v>
      </c>
      <c r="N69" s="190">
        <v>8.0780279706876304E-2</v>
      </c>
      <c r="O69" s="190">
        <v>8.2682547962168632E-2</v>
      </c>
      <c r="P69" s="190">
        <v>8.3941635199934306E-2</v>
      </c>
      <c r="Q69" s="190">
        <v>8.4190850825113836E-2</v>
      </c>
      <c r="R69" s="190">
        <v>8.4448110567957882E-2</v>
      </c>
      <c r="S69" s="190">
        <v>8.4713808655274406E-2</v>
      </c>
      <c r="T69" s="190">
        <v>8.4988365400379268E-2</v>
      </c>
      <c r="U69" s="190">
        <v>8.5272229389068116E-2</v>
      </c>
      <c r="V69" s="190">
        <v>8.5565879888300847E-2</v>
      </c>
      <c r="W69" s="190">
        <v>8.5676420963396241E-2</v>
      </c>
      <c r="X69" s="190">
        <v>8.5788794619284098E-2</v>
      </c>
      <c r="Y69" s="190">
        <v>8.5903046680077227E-2</v>
      </c>
      <c r="Z69" s="190">
        <v>8.6019224506465597E-2</v>
      </c>
      <c r="AA69" s="190">
        <v>8.6137377060504575E-2</v>
      </c>
      <c r="AB69" s="190">
        <v>8.6257554973704312E-2</v>
      </c>
      <c r="AC69" s="190">
        <v>8.6379810618608097E-2</v>
      </c>
      <c r="AD69" s="190">
        <v>8.650419818408768E-2</v>
      </c>
      <c r="AE69" s="190">
        <v>8.6630773754553608E-2</v>
      </c>
      <c r="AF69" s="190">
        <v>8.6759595393347377E-2</v>
      </c>
      <c r="AG69" s="190">
        <v>8.6890723230586997E-2</v>
      </c>
      <c r="AH69" s="190">
        <v>8.7024219555657936E-2</v>
      </c>
      <c r="AI69" s="190">
        <v>8.7160148914770877E-2</v>
      </c>
      <c r="AJ69" s="190">
        <v>8.3846538858982536E-2</v>
      </c>
      <c r="AK69" s="190">
        <v>8.0531243674724265E-2</v>
      </c>
      <c r="AL69" s="190">
        <v>7.3360169025768932E-2</v>
      </c>
      <c r="AM69" s="190">
        <v>7.3360149442793413E-2</v>
      </c>
      <c r="AN69" s="190">
        <v>7.336012950156931E-2</v>
      </c>
      <c r="AO69" s="190">
        <v>7.3360109192175393E-2</v>
      </c>
      <c r="AP69" s="190">
        <v>7.3360088504320423E-2</v>
      </c>
    </row>
    <row r="70" spans="4:44" ht="14.25" customHeight="1" x14ac:dyDescent="0.3">
      <c r="H70" s="463"/>
      <c r="J70" s="146"/>
      <c r="K70" s="191" t="s">
        <v>882</v>
      </c>
      <c r="L70" s="187" t="s">
        <v>872</v>
      </c>
      <c r="M70" s="190">
        <v>7.8798319112819079E-2</v>
      </c>
      <c r="N70" s="190">
        <v>8.0780279706876304E-2</v>
      </c>
      <c r="O70" s="190">
        <v>8.2682547962168632E-2</v>
      </c>
      <c r="P70" s="190">
        <v>8.3941635199934306E-2</v>
      </c>
      <c r="Q70" s="190">
        <v>8.4190850825113836E-2</v>
      </c>
      <c r="R70" s="190">
        <v>8.4448110567957882E-2</v>
      </c>
      <c r="S70" s="190">
        <v>8.4713808655274406E-2</v>
      </c>
      <c r="T70" s="190">
        <v>8.4988365400379268E-2</v>
      </c>
      <c r="U70" s="190">
        <v>8.5272229389068116E-2</v>
      </c>
      <c r="V70" s="190">
        <v>8.5565879888300847E-2</v>
      </c>
      <c r="W70" s="190">
        <v>8.5676420963396241E-2</v>
      </c>
      <c r="X70" s="190">
        <v>8.5788794619284098E-2</v>
      </c>
      <c r="Y70" s="190">
        <v>8.5903046680077227E-2</v>
      </c>
      <c r="Z70" s="190">
        <v>8.6019224506465597E-2</v>
      </c>
      <c r="AA70" s="190">
        <v>8.6137377060504575E-2</v>
      </c>
      <c r="AB70" s="190">
        <v>8.6257554973704312E-2</v>
      </c>
      <c r="AC70" s="190">
        <v>8.6379810618608097E-2</v>
      </c>
      <c r="AD70" s="190">
        <v>8.650419818408768E-2</v>
      </c>
      <c r="AE70" s="190">
        <v>8.6630773754553608E-2</v>
      </c>
      <c r="AF70" s="190">
        <v>8.6759595393347377E-2</v>
      </c>
      <c r="AG70" s="190">
        <v>8.6890723230586997E-2</v>
      </c>
      <c r="AH70" s="190">
        <v>8.7024219555657936E-2</v>
      </c>
      <c r="AI70" s="190">
        <v>8.7160148914770877E-2</v>
      </c>
      <c r="AJ70" s="190">
        <v>8.3846538858982536E-2</v>
      </c>
      <c r="AK70" s="190">
        <v>8.0531243674724265E-2</v>
      </c>
      <c r="AL70" s="190">
        <v>7.3360169025768932E-2</v>
      </c>
      <c r="AM70" s="190">
        <v>7.3360149442793413E-2</v>
      </c>
      <c r="AN70" s="190">
        <v>7.336012950156931E-2</v>
      </c>
      <c r="AO70" s="190">
        <v>7.3360109192175393E-2</v>
      </c>
      <c r="AP70" s="190">
        <v>7.3360088504320423E-2</v>
      </c>
    </row>
    <row r="71" spans="4:44" ht="14.25" customHeight="1" x14ac:dyDescent="0.25">
      <c r="X71" s="192"/>
    </row>
    <row r="72" spans="4:44" ht="14.25" customHeight="1" x14ac:dyDescent="0.25">
      <c r="G72" s="193"/>
      <c r="H72" s="194"/>
      <c r="I72" s="194"/>
      <c r="J72" s="194"/>
      <c r="K72" s="194"/>
      <c r="L72" s="194"/>
      <c r="M72" s="194"/>
      <c r="N72" s="194"/>
      <c r="O72" s="194"/>
      <c r="P72" s="194"/>
      <c r="Q72" s="194"/>
      <c r="R72" s="194"/>
      <c r="S72" s="194"/>
      <c r="T72" s="194"/>
      <c r="U72" s="194"/>
      <c r="V72" s="194"/>
      <c r="W72" s="194"/>
      <c r="X72" s="194"/>
      <c r="Y72" s="194"/>
      <c r="Z72" s="194"/>
      <c r="AA72" s="194"/>
      <c r="AB72" s="194"/>
      <c r="AC72" s="194"/>
      <c r="AD72" s="194"/>
      <c r="AE72" s="194"/>
      <c r="AF72" s="194"/>
      <c r="AG72" s="194"/>
      <c r="AH72" s="194"/>
      <c r="AI72" s="194"/>
      <c r="AJ72" s="194"/>
      <c r="AK72" s="194"/>
      <c r="AL72" s="194"/>
      <c r="AM72" s="194"/>
      <c r="AN72" s="194"/>
      <c r="AO72" s="194"/>
      <c r="AP72" s="194"/>
      <c r="AQ72" s="194"/>
      <c r="AR72" s="194"/>
    </row>
    <row r="73" spans="4:44" ht="14.25" customHeight="1" x14ac:dyDescent="0.3">
      <c r="D73" s="138" t="s">
        <v>800</v>
      </c>
      <c r="G73" s="383" t="s">
        <v>883</v>
      </c>
      <c r="H73" s="383"/>
      <c r="I73" s="383"/>
      <c r="J73" s="383"/>
      <c r="K73" s="383"/>
      <c r="L73" s="383"/>
      <c r="M73" s="383"/>
      <c r="N73" s="383"/>
      <c r="O73" s="383"/>
      <c r="P73" s="383"/>
      <c r="Q73" s="383"/>
      <c r="R73" s="383"/>
      <c r="S73" s="383"/>
      <c r="T73" s="383"/>
      <c r="U73" s="383"/>
      <c r="V73" s="139"/>
      <c r="W73" s="139"/>
      <c r="X73" s="139"/>
      <c r="Y73" s="139"/>
      <c r="Z73" s="195"/>
      <c r="AA73" s="195"/>
      <c r="AB73" s="195"/>
      <c r="AC73" s="195"/>
      <c r="AD73" s="195"/>
      <c r="AE73" s="195"/>
      <c r="AF73" s="195"/>
      <c r="AG73" s="195"/>
      <c r="AH73" s="195"/>
      <c r="AI73" s="195"/>
      <c r="AJ73" s="195"/>
      <c r="AK73" s="195"/>
      <c r="AL73" s="195"/>
      <c r="AM73" s="195"/>
      <c r="AN73" s="195"/>
      <c r="AO73" s="195"/>
      <c r="AP73" s="195"/>
      <c r="AQ73" s="195"/>
      <c r="AR73" s="195"/>
    </row>
    <row r="74" spans="4:44" ht="14.25" customHeight="1" x14ac:dyDescent="0.25">
      <c r="G74" s="140"/>
      <c r="M74" s="132" t="s">
        <v>884</v>
      </c>
    </row>
    <row r="75" spans="4:44" ht="14.25" customHeight="1" thickBot="1" x14ac:dyDescent="0.3">
      <c r="G75" s="140"/>
      <c r="M75" s="124">
        <v>2021</v>
      </c>
      <c r="N75" s="124">
        <v>2022</v>
      </c>
      <c r="O75" s="124">
        <v>2023</v>
      </c>
      <c r="P75" s="124">
        <v>2024</v>
      </c>
      <c r="Q75" s="124">
        <v>2025</v>
      </c>
      <c r="R75" s="124">
        <v>2026</v>
      </c>
      <c r="S75" s="124">
        <v>2027</v>
      </c>
      <c r="T75" s="124">
        <v>2028</v>
      </c>
      <c r="U75" s="124">
        <v>2029</v>
      </c>
      <c r="V75" s="124">
        <v>2030</v>
      </c>
      <c r="W75" s="124">
        <v>2031</v>
      </c>
      <c r="X75" s="124">
        <v>2032</v>
      </c>
      <c r="Y75" s="124">
        <v>2033</v>
      </c>
      <c r="Z75" s="124">
        <v>2034</v>
      </c>
      <c r="AA75" s="124">
        <v>2035</v>
      </c>
      <c r="AB75" s="124">
        <v>2036</v>
      </c>
      <c r="AC75" s="124">
        <v>2037</v>
      </c>
      <c r="AD75" s="124">
        <v>2038</v>
      </c>
      <c r="AE75" s="124">
        <v>2039</v>
      </c>
      <c r="AF75" s="124">
        <v>2040</v>
      </c>
      <c r="AG75" s="124">
        <v>2041</v>
      </c>
      <c r="AH75" s="124">
        <v>2042</v>
      </c>
      <c r="AI75" s="124">
        <v>2043</v>
      </c>
      <c r="AJ75" s="124">
        <v>2044</v>
      </c>
      <c r="AK75" s="124">
        <v>2045</v>
      </c>
      <c r="AL75" s="124">
        <v>2046</v>
      </c>
      <c r="AM75" s="124">
        <v>2047</v>
      </c>
      <c r="AN75" s="124">
        <v>2048</v>
      </c>
      <c r="AO75" s="124">
        <v>2049</v>
      </c>
      <c r="AP75" s="124">
        <v>2050</v>
      </c>
    </row>
    <row r="76" spans="4:44" ht="14.25" customHeight="1" thickTop="1" x14ac:dyDescent="0.3">
      <c r="G76" s="140"/>
      <c r="H76" s="393" t="s">
        <v>885</v>
      </c>
      <c r="J76" s="353" t="s">
        <v>886</v>
      </c>
      <c r="K76" s="196" t="s">
        <v>815</v>
      </c>
      <c r="L76" s="196" t="s">
        <v>870</v>
      </c>
      <c r="M76" s="197">
        <v>0.49814999999999998</v>
      </c>
      <c r="N76" s="197">
        <v>0.50564216049382704</v>
      </c>
      <c r="O76" s="197">
        <v>0.51317530864197503</v>
      </c>
      <c r="P76" s="197">
        <v>0.52074944444444404</v>
      </c>
      <c r="Q76" s="197">
        <v>0.52836456790123398</v>
      </c>
      <c r="R76" s="197">
        <v>0.53602067901234496</v>
      </c>
      <c r="S76" s="197">
        <v>0.54371777777777697</v>
      </c>
      <c r="T76" s="197">
        <v>0.55145586419753001</v>
      </c>
      <c r="U76" s="197">
        <v>0.55923493827160498</v>
      </c>
      <c r="V76" s="197">
        <v>0.56705499999999998</v>
      </c>
      <c r="W76" s="197">
        <v>0.56754342732240404</v>
      </c>
      <c r="X76" s="197">
        <v>0.56803199890710299</v>
      </c>
      <c r="Y76" s="197">
        <v>0.56852071475409804</v>
      </c>
      <c r="Z76" s="197">
        <v>0.56900957486338799</v>
      </c>
      <c r="AA76" s="197">
        <v>0.56949857923497205</v>
      </c>
      <c r="AB76" s="197">
        <v>0.56998772786885199</v>
      </c>
      <c r="AC76" s="197">
        <v>0.57047702076502704</v>
      </c>
      <c r="AD76" s="197">
        <v>0.57096645792349698</v>
      </c>
      <c r="AE76" s="197">
        <v>0.57145603934426203</v>
      </c>
      <c r="AF76" s="197">
        <v>0.57194576502732197</v>
      </c>
      <c r="AG76" s="197">
        <v>0.57243563497267702</v>
      </c>
      <c r="AH76" s="197">
        <v>0.57292564918032696</v>
      </c>
      <c r="AI76" s="197">
        <v>0.573415807650273</v>
      </c>
      <c r="AJ76" s="197">
        <v>0.57390611038251305</v>
      </c>
      <c r="AK76" s="197">
        <v>0.57439655737704898</v>
      </c>
      <c r="AL76" s="197">
        <v>0.57488714863387902</v>
      </c>
      <c r="AM76" s="197">
        <v>0.57537788415300495</v>
      </c>
      <c r="AN76" s="197">
        <v>0.57586876393442599</v>
      </c>
      <c r="AO76" s="197">
        <v>0.57635978797814202</v>
      </c>
      <c r="AP76" s="197">
        <v>0.57685095628415295</v>
      </c>
    </row>
    <row r="77" spans="4:44" ht="14.25" customHeight="1" x14ac:dyDescent="0.3">
      <c r="G77" s="140"/>
      <c r="H77" s="393"/>
      <c r="J77" s="354"/>
      <c r="K77" s="137" t="s">
        <v>815</v>
      </c>
      <c r="L77" s="187" t="s">
        <v>871</v>
      </c>
      <c r="M77" s="181">
        <v>0.49814999999999998</v>
      </c>
      <c r="N77" s="181">
        <v>0.50197666666666596</v>
      </c>
      <c r="O77" s="181">
        <v>0.50580333333333305</v>
      </c>
      <c r="P77" s="181">
        <v>0.50963000000000003</v>
      </c>
      <c r="Q77" s="181">
        <v>0.51345666666666601</v>
      </c>
      <c r="R77" s="181">
        <v>0.51728333333333298</v>
      </c>
      <c r="S77" s="181">
        <v>0.52110999999999996</v>
      </c>
      <c r="T77" s="181">
        <v>0.52493666666666605</v>
      </c>
      <c r="U77" s="181">
        <v>0.52876333333333303</v>
      </c>
      <c r="V77" s="181">
        <v>0.53259000000000001</v>
      </c>
      <c r="W77" s="181">
        <v>0.53302050000000001</v>
      </c>
      <c r="X77" s="181">
        <v>0.53345100000000001</v>
      </c>
      <c r="Y77" s="181">
        <v>0.53388150000000001</v>
      </c>
      <c r="Z77" s="181">
        <v>0.53431200000000001</v>
      </c>
      <c r="AA77" s="181">
        <v>0.53474250000000001</v>
      </c>
      <c r="AB77" s="181">
        <v>0.53517300000000001</v>
      </c>
      <c r="AC77" s="181">
        <v>0.53560350000000001</v>
      </c>
      <c r="AD77" s="181">
        <v>0.53603399999999901</v>
      </c>
      <c r="AE77" s="181">
        <v>0.53646450000000001</v>
      </c>
      <c r="AF77" s="181">
        <v>0.53689500000000001</v>
      </c>
      <c r="AG77" s="181">
        <v>0.53732550000000001</v>
      </c>
      <c r="AH77" s="181">
        <v>0.53775600000000001</v>
      </c>
      <c r="AI77" s="181">
        <v>0.53818650000000001</v>
      </c>
      <c r="AJ77" s="181">
        <v>0.53861700000000001</v>
      </c>
      <c r="AK77" s="181">
        <v>0.53904750000000001</v>
      </c>
      <c r="AL77" s="181">
        <v>0.53947800000000001</v>
      </c>
      <c r="AM77" s="181">
        <v>0.53990850000000001</v>
      </c>
      <c r="AN77" s="181">
        <v>0.54033900000000001</v>
      </c>
      <c r="AO77" s="181">
        <v>0.54076950000000001</v>
      </c>
      <c r="AP77" s="181">
        <v>0.54120000000000001</v>
      </c>
    </row>
    <row r="78" spans="4:44" ht="14.25" customHeight="1" thickBot="1" x14ac:dyDescent="0.35">
      <c r="G78" s="140"/>
      <c r="H78" s="393"/>
      <c r="J78" s="354"/>
      <c r="K78" s="198" t="s">
        <v>815</v>
      </c>
      <c r="L78" s="198" t="s">
        <v>872</v>
      </c>
      <c r="M78" s="199">
        <v>0.49814999999999998</v>
      </c>
      <c r="N78" s="199">
        <v>0.49883333333333302</v>
      </c>
      <c r="O78" s="199">
        <v>0.499516666666666</v>
      </c>
      <c r="P78" s="199">
        <v>0.50019999999999998</v>
      </c>
      <c r="Q78" s="199">
        <v>0.50088333333333301</v>
      </c>
      <c r="R78" s="199">
        <v>0.50156666666666605</v>
      </c>
      <c r="S78" s="199">
        <v>0.50224999999999997</v>
      </c>
      <c r="T78" s="199">
        <v>0.50293333333333301</v>
      </c>
      <c r="U78" s="199">
        <v>0.50361666666666605</v>
      </c>
      <c r="V78" s="199">
        <v>0.50429999999999997</v>
      </c>
      <c r="W78" s="199">
        <v>0.504915</v>
      </c>
      <c r="X78" s="199">
        <v>0.50553000000000003</v>
      </c>
      <c r="Y78" s="199">
        <v>0.50614499999999996</v>
      </c>
      <c r="Z78" s="199">
        <v>0.50675999999999999</v>
      </c>
      <c r="AA78" s="199">
        <v>0.50737500000000002</v>
      </c>
      <c r="AB78" s="199">
        <v>0.50799000000000005</v>
      </c>
      <c r="AC78" s="199">
        <v>0.50860499999999997</v>
      </c>
      <c r="AD78" s="199">
        <v>0.50922000000000001</v>
      </c>
      <c r="AE78" s="199">
        <v>0.50983499999999904</v>
      </c>
      <c r="AF78" s="199">
        <v>0.51044999999999996</v>
      </c>
      <c r="AG78" s="199">
        <v>0.51106499999999999</v>
      </c>
      <c r="AH78" s="199">
        <v>0.51168000000000002</v>
      </c>
      <c r="AI78" s="199">
        <v>0.51229499999999994</v>
      </c>
      <c r="AJ78" s="199">
        <v>0.51290999999999998</v>
      </c>
      <c r="AK78" s="199">
        <v>0.51352500000000001</v>
      </c>
      <c r="AL78" s="199">
        <v>0.51414000000000004</v>
      </c>
      <c r="AM78" s="199">
        <v>0.51475499999999996</v>
      </c>
      <c r="AN78" s="199">
        <v>0.51536999999999999</v>
      </c>
      <c r="AO78" s="199">
        <v>0.51598500000000003</v>
      </c>
      <c r="AP78" s="199">
        <v>0.51659999999999995</v>
      </c>
    </row>
    <row r="79" spans="4:44" ht="14.25" customHeight="1" thickTop="1" x14ac:dyDescent="0.3">
      <c r="G79" s="140"/>
      <c r="H79" s="393"/>
      <c r="J79" s="354"/>
      <c r="K79" s="196" t="s">
        <v>821</v>
      </c>
      <c r="L79" s="196" t="s">
        <v>870</v>
      </c>
      <c r="M79" s="197">
        <v>0.46737000000000001</v>
      </c>
      <c r="N79" s="197">
        <v>0.47451171604938203</v>
      </c>
      <c r="O79" s="197">
        <v>0.48169441975308602</v>
      </c>
      <c r="P79" s="197">
        <v>0.488918111111111</v>
      </c>
      <c r="Q79" s="197">
        <v>0.49618279012345601</v>
      </c>
      <c r="R79" s="197">
        <v>0.503488456790123</v>
      </c>
      <c r="S79" s="197">
        <v>0.51083511111111102</v>
      </c>
      <c r="T79" s="197">
        <v>0.51822275308641896</v>
      </c>
      <c r="U79" s="197">
        <v>0.52565138271604905</v>
      </c>
      <c r="V79" s="197">
        <v>0.53312099999999996</v>
      </c>
      <c r="W79" s="197">
        <v>0.53352477522768604</v>
      </c>
      <c r="X79" s="197">
        <v>0.533928611657559</v>
      </c>
      <c r="Y79" s="197">
        <v>0.53433250928961695</v>
      </c>
      <c r="Z79" s="197">
        <v>0.534736468123861</v>
      </c>
      <c r="AA79" s="197">
        <v>0.53514048816029103</v>
      </c>
      <c r="AB79" s="197">
        <v>0.53554456939890704</v>
      </c>
      <c r="AC79" s="197">
        <v>0.53594871183970805</v>
      </c>
      <c r="AD79" s="197">
        <v>0.53635291548269504</v>
      </c>
      <c r="AE79" s="197">
        <v>0.53675718032786801</v>
      </c>
      <c r="AF79" s="197">
        <v>0.53716150637522697</v>
      </c>
      <c r="AG79" s="197">
        <v>0.53756589362477203</v>
      </c>
      <c r="AH79" s="197">
        <v>0.53797034207650196</v>
      </c>
      <c r="AI79" s="197">
        <v>0.53837485173041799</v>
      </c>
      <c r="AJ79" s="197">
        <v>0.53877942258652001</v>
      </c>
      <c r="AK79" s="197">
        <v>0.53918405464480801</v>
      </c>
      <c r="AL79" s="197">
        <v>0.539588747905282</v>
      </c>
      <c r="AM79" s="197">
        <v>0.53999350236794097</v>
      </c>
      <c r="AN79" s="197">
        <v>0.54039831803278604</v>
      </c>
      <c r="AO79" s="197">
        <v>0.54080319489981699</v>
      </c>
      <c r="AP79" s="197">
        <v>0.54120813296903403</v>
      </c>
    </row>
    <row r="80" spans="4:44" ht="14.25" customHeight="1" x14ac:dyDescent="0.3">
      <c r="G80" s="140"/>
      <c r="H80" s="393"/>
      <c r="J80" s="354"/>
      <c r="K80" s="137" t="s">
        <v>821</v>
      </c>
      <c r="L80" s="187" t="s">
        <v>871</v>
      </c>
      <c r="M80" s="181">
        <v>0.46737000000000001</v>
      </c>
      <c r="N80" s="181">
        <v>0.470960222222222</v>
      </c>
      <c r="O80" s="181">
        <v>0.474550444444444</v>
      </c>
      <c r="P80" s="181">
        <v>0.47814066666666599</v>
      </c>
      <c r="Q80" s="181">
        <v>0.48173088888888799</v>
      </c>
      <c r="R80" s="181">
        <v>0.48532111111111098</v>
      </c>
      <c r="S80" s="181">
        <v>0.48891133333333298</v>
      </c>
      <c r="T80" s="181">
        <v>0.49250155555555503</v>
      </c>
      <c r="U80" s="181">
        <v>0.49609177777777702</v>
      </c>
      <c r="V80" s="181">
        <v>0.49968199999999902</v>
      </c>
      <c r="W80" s="181">
        <v>0.50008589999999997</v>
      </c>
      <c r="X80" s="181">
        <v>0.50048979999999998</v>
      </c>
      <c r="Y80" s="181">
        <v>0.5008937</v>
      </c>
      <c r="Z80" s="181">
        <v>0.50129760000000001</v>
      </c>
      <c r="AA80" s="181">
        <v>0.50170149999999902</v>
      </c>
      <c r="AB80" s="181">
        <v>0.50210539999999904</v>
      </c>
      <c r="AC80" s="181">
        <v>0.50250929999999905</v>
      </c>
      <c r="AD80" s="181">
        <v>0.50291319999999995</v>
      </c>
      <c r="AE80" s="181">
        <v>0.50331709999999996</v>
      </c>
      <c r="AF80" s="181">
        <v>0.50372099999999997</v>
      </c>
      <c r="AG80" s="181">
        <v>0.50412489999999999</v>
      </c>
      <c r="AH80" s="181">
        <v>0.5045288</v>
      </c>
      <c r="AI80" s="181">
        <v>0.50493270000000001</v>
      </c>
      <c r="AJ80" s="181">
        <v>0.50533660000000002</v>
      </c>
      <c r="AK80" s="181">
        <v>0.50574050000000004</v>
      </c>
      <c r="AL80" s="181">
        <v>0.50614440000000005</v>
      </c>
      <c r="AM80" s="181">
        <v>0.50654829999999995</v>
      </c>
      <c r="AN80" s="181">
        <v>0.50695219999999996</v>
      </c>
      <c r="AO80" s="181">
        <v>0.50735609999999998</v>
      </c>
      <c r="AP80" s="181">
        <v>0.50775999999999999</v>
      </c>
    </row>
    <row r="81" spans="7:42" ht="14.25" customHeight="1" thickBot="1" x14ac:dyDescent="0.35">
      <c r="G81" s="140"/>
      <c r="H81" s="393"/>
      <c r="J81" s="354"/>
      <c r="K81" s="198" t="s">
        <v>821</v>
      </c>
      <c r="L81" s="198" t="s">
        <v>872</v>
      </c>
      <c r="M81" s="199">
        <v>0.46737000000000001</v>
      </c>
      <c r="N81" s="199">
        <v>0.46801111111111099</v>
      </c>
      <c r="O81" s="199">
        <v>0.46865222222222203</v>
      </c>
      <c r="P81" s="199">
        <v>0.46929333333333301</v>
      </c>
      <c r="Q81" s="199">
        <v>0.46993444444444399</v>
      </c>
      <c r="R81" s="199">
        <v>0.47057555555555503</v>
      </c>
      <c r="S81" s="199">
        <v>0.47121666666666601</v>
      </c>
      <c r="T81" s="199">
        <v>0.47185777777777699</v>
      </c>
      <c r="U81" s="199">
        <v>0.47249888888888802</v>
      </c>
      <c r="V81" s="199">
        <v>0.47314000000000001</v>
      </c>
      <c r="W81" s="199">
        <v>0.473716999999999</v>
      </c>
      <c r="X81" s="199">
        <v>0.47429399999999999</v>
      </c>
      <c r="Y81" s="199">
        <v>0.47487099999999899</v>
      </c>
      <c r="Z81" s="199">
        <v>0.47544799999999998</v>
      </c>
      <c r="AA81" s="199">
        <v>0.47602499999999898</v>
      </c>
      <c r="AB81" s="199">
        <v>0.47660200000000003</v>
      </c>
      <c r="AC81" s="199">
        <v>0.47717899999999902</v>
      </c>
      <c r="AD81" s="199">
        <v>0.47775600000000001</v>
      </c>
      <c r="AE81" s="199">
        <v>0.47833299999999901</v>
      </c>
      <c r="AF81" s="199">
        <v>0.47891</v>
      </c>
      <c r="AG81" s="199">
        <v>0.479486999999999</v>
      </c>
      <c r="AH81" s="199">
        <v>0.48006399999999899</v>
      </c>
      <c r="AI81" s="199">
        <v>0.48064099999999899</v>
      </c>
      <c r="AJ81" s="199">
        <v>0.48121799999999898</v>
      </c>
      <c r="AK81" s="199">
        <v>0.48179499999999897</v>
      </c>
      <c r="AL81" s="199">
        <v>0.48237199999999902</v>
      </c>
      <c r="AM81" s="199">
        <v>0.48294899999999902</v>
      </c>
      <c r="AN81" s="199">
        <v>0.48352599999999901</v>
      </c>
      <c r="AO81" s="199">
        <v>0.48410299999999901</v>
      </c>
      <c r="AP81" s="199">
        <v>0.484679999999999</v>
      </c>
    </row>
    <row r="82" spans="7:42" ht="14.25" customHeight="1" thickTop="1" x14ac:dyDescent="0.3">
      <c r="G82" s="140"/>
      <c r="H82" s="393"/>
      <c r="J82" s="354"/>
      <c r="K82" s="196" t="s">
        <v>825</v>
      </c>
      <c r="L82" s="196" t="s">
        <v>870</v>
      </c>
      <c r="M82" s="197">
        <v>0.45683999999999902</v>
      </c>
      <c r="N82" s="197">
        <v>0.46386182716049301</v>
      </c>
      <c r="O82" s="197">
        <v>0.47092464197530798</v>
      </c>
      <c r="P82" s="197">
        <v>0.47802844444444398</v>
      </c>
      <c r="Q82" s="197">
        <v>0.48517323456790101</v>
      </c>
      <c r="R82" s="197">
        <v>0.49235901234567803</v>
      </c>
      <c r="S82" s="197">
        <v>0.49958577777777702</v>
      </c>
      <c r="T82" s="197">
        <v>0.50685353086419704</v>
      </c>
      <c r="U82" s="197">
        <v>0.51416227160493799</v>
      </c>
      <c r="V82" s="197">
        <v>0.52151199999999998</v>
      </c>
      <c r="W82" s="197">
        <v>0.52188681530054604</v>
      </c>
      <c r="X82" s="197">
        <v>0.52226166338797797</v>
      </c>
      <c r="Y82" s="197">
        <v>0.522636544262295</v>
      </c>
      <c r="Z82" s="197">
        <v>0.52301145792349701</v>
      </c>
      <c r="AA82" s="197">
        <v>0.52338640437158401</v>
      </c>
      <c r="AB82" s="197">
        <v>0.523761383606557</v>
      </c>
      <c r="AC82" s="197">
        <v>0.52413639562841496</v>
      </c>
      <c r="AD82" s="197">
        <v>0.52451144043715803</v>
      </c>
      <c r="AE82" s="197">
        <v>0.52488651803278596</v>
      </c>
      <c r="AF82" s="197">
        <v>0.5252616284153</v>
      </c>
      <c r="AG82" s="197">
        <v>0.52563677158469901</v>
      </c>
      <c r="AH82" s="197">
        <v>0.52601194754098302</v>
      </c>
      <c r="AI82" s="197">
        <v>0.526387156284153</v>
      </c>
      <c r="AJ82" s="197">
        <v>0.52676239781420697</v>
      </c>
      <c r="AK82" s="197">
        <v>0.52713767213114704</v>
      </c>
      <c r="AL82" s="197">
        <v>0.52751297923497198</v>
      </c>
      <c r="AM82" s="197">
        <v>0.52788831912568301</v>
      </c>
      <c r="AN82" s="197">
        <v>0.52826369180327803</v>
      </c>
      <c r="AO82" s="197">
        <v>0.52863909726775904</v>
      </c>
      <c r="AP82" s="197">
        <v>0.52901453551912503</v>
      </c>
    </row>
    <row r="83" spans="7:42" ht="14.25" customHeight="1" x14ac:dyDescent="0.3">
      <c r="G83" s="140"/>
      <c r="H83" s="393"/>
      <c r="J83" s="354"/>
      <c r="K83" s="137" t="s">
        <v>825</v>
      </c>
      <c r="L83" s="187" t="s">
        <v>871</v>
      </c>
      <c r="M83" s="181">
        <v>0.45683999999999902</v>
      </c>
      <c r="N83" s="181">
        <v>0.460349333333333</v>
      </c>
      <c r="O83" s="181">
        <v>0.46385866666666598</v>
      </c>
      <c r="P83" s="181">
        <v>0.46736799999999901</v>
      </c>
      <c r="Q83" s="181">
        <v>0.47087733333333298</v>
      </c>
      <c r="R83" s="181">
        <v>0.47438666666666601</v>
      </c>
      <c r="S83" s="181">
        <v>0.47789599999999899</v>
      </c>
      <c r="T83" s="181">
        <v>0.48140533333333302</v>
      </c>
      <c r="U83" s="181">
        <v>0.48491466666666599</v>
      </c>
      <c r="V83" s="181">
        <v>0.48842399999999903</v>
      </c>
      <c r="W83" s="181">
        <v>0.488818799999999</v>
      </c>
      <c r="X83" s="181">
        <v>0.48921359999999903</v>
      </c>
      <c r="Y83" s="181">
        <v>0.489608399999999</v>
      </c>
      <c r="Z83" s="181">
        <v>0.49000319999999897</v>
      </c>
      <c r="AA83" s="181">
        <v>0.490397999999999</v>
      </c>
      <c r="AB83" s="181">
        <v>0.49079279999999897</v>
      </c>
      <c r="AC83" s="181">
        <v>0.491187599999999</v>
      </c>
      <c r="AD83" s="181">
        <v>0.49158239999999898</v>
      </c>
      <c r="AE83" s="181">
        <v>0.491977199999999</v>
      </c>
      <c r="AF83" s="181">
        <v>0.49237199999999998</v>
      </c>
      <c r="AG83" s="181">
        <v>0.49276679999999901</v>
      </c>
      <c r="AH83" s="181">
        <v>0.49316159999999998</v>
      </c>
      <c r="AI83" s="181">
        <v>0.49355639999999901</v>
      </c>
      <c r="AJ83" s="181">
        <v>0.49395119999999998</v>
      </c>
      <c r="AK83" s="181">
        <v>0.49434600000000001</v>
      </c>
      <c r="AL83" s="181">
        <v>0.49474079999999898</v>
      </c>
      <c r="AM83" s="181">
        <v>0.49513559999999901</v>
      </c>
      <c r="AN83" s="181">
        <v>0.49553039999999998</v>
      </c>
      <c r="AO83" s="181">
        <v>0.49592519999999901</v>
      </c>
      <c r="AP83" s="181">
        <v>0.49631999999999898</v>
      </c>
    </row>
    <row r="84" spans="7:42" ht="14.25" customHeight="1" thickBot="1" x14ac:dyDescent="0.35">
      <c r="G84" s="140"/>
      <c r="H84" s="393"/>
      <c r="J84" s="354"/>
      <c r="K84" s="198" t="s">
        <v>825</v>
      </c>
      <c r="L84" s="198" t="s">
        <v>872</v>
      </c>
      <c r="M84" s="200">
        <v>0.45683999999999902</v>
      </c>
      <c r="N84" s="200">
        <v>0.45746666666666602</v>
      </c>
      <c r="O84" s="200">
        <v>0.45809333333333302</v>
      </c>
      <c r="P84" s="200">
        <v>0.45871999999999902</v>
      </c>
      <c r="Q84" s="200">
        <v>0.45934666666666601</v>
      </c>
      <c r="R84" s="200">
        <v>0.45997333333333301</v>
      </c>
      <c r="S84" s="200">
        <v>0.46059999999999901</v>
      </c>
      <c r="T84" s="200">
        <v>0.46122666666666601</v>
      </c>
      <c r="U84" s="200">
        <v>0.461853333333333</v>
      </c>
      <c r="V84" s="200">
        <v>0.46248</v>
      </c>
      <c r="W84" s="200">
        <v>0.46304399999999901</v>
      </c>
      <c r="X84" s="200">
        <v>0.46360799999999902</v>
      </c>
      <c r="Y84" s="200">
        <v>0.46417199999999897</v>
      </c>
      <c r="Z84" s="200">
        <v>0.46473599999999998</v>
      </c>
      <c r="AA84" s="200">
        <v>0.46529999999999899</v>
      </c>
      <c r="AB84" s="200">
        <v>0.465863999999999</v>
      </c>
      <c r="AC84" s="200">
        <v>0.46642799999999901</v>
      </c>
      <c r="AD84" s="200">
        <v>0.46699199999999902</v>
      </c>
      <c r="AE84" s="200">
        <v>0.46755599999999897</v>
      </c>
      <c r="AF84" s="200">
        <v>0.46811999999999898</v>
      </c>
      <c r="AG84" s="200">
        <v>0.46868399999999899</v>
      </c>
      <c r="AH84" s="200">
        <v>0.469247999999999</v>
      </c>
      <c r="AI84" s="200">
        <v>0.46981199999999901</v>
      </c>
      <c r="AJ84" s="200">
        <v>0.47037599999999902</v>
      </c>
      <c r="AK84" s="200">
        <v>0.47093999999999903</v>
      </c>
      <c r="AL84" s="200">
        <v>0.47150399999999898</v>
      </c>
      <c r="AM84" s="200">
        <v>0.47206799999999899</v>
      </c>
      <c r="AN84" s="200">
        <v>0.472631999999999</v>
      </c>
      <c r="AO84" s="200">
        <v>0.47319599999999901</v>
      </c>
      <c r="AP84" s="200">
        <v>0.47375999999999902</v>
      </c>
    </row>
    <row r="85" spans="7:42" ht="14.25" customHeight="1" thickTop="1" x14ac:dyDescent="0.3">
      <c r="G85" s="140"/>
      <c r="H85" s="393"/>
      <c r="J85" s="354"/>
      <c r="K85" s="196" t="s">
        <v>828</v>
      </c>
      <c r="L85" s="196" t="s">
        <v>870</v>
      </c>
      <c r="M85" s="197">
        <v>0.44468999999999997</v>
      </c>
      <c r="N85" s="197">
        <v>0.45157349382716</v>
      </c>
      <c r="O85" s="197">
        <v>0.458497975308642</v>
      </c>
      <c r="P85" s="197">
        <v>0.46546344444444399</v>
      </c>
      <c r="Q85" s="197">
        <v>0.472469901234567</v>
      </c>
      <c r="R85" s="197">
        <v>0.479517345679012</v>
      </c>
      <c r="S85" s="197">
        <v>0.48660577777777703</v>
      </c>
      <c r="T85" s="197">
        <v>0.49373519753086398</v>
      </c>
      <c r="U85" s="197">
        <v>0.50090560493827097</v>
      </c>
      <c r="V85" s="197">
        <v>0.50811699999999904</v>
      </c>
      <c r="W85" s="197">
        <v>0.50845839999999998</v>
      </c>
      <c r="X85" s="197">
        <v>0.50879979999999903</v>
      </c>
      <c r="Y85" s="197">
        <v>0.50914119999999996</v>
      </c>
      <c r="Z85" s="197">
        <v>0.50948259999999901</v>
      </c>
      <c r="AA85" s="197">
        <v>0.50982399999999894</v>
      </c>
      <c r="AB85" s="197">
        <v>0.51016539999999999</v>
      </c>
      <c r="AC85" s="197">
        <v>0.51050679999999904</v>
      </c>
      <c r="AD85" s="197">
        <v>0.51084819999999997</v>
      </c>
      <c r="AE85" s="197">
        <v>0.51118959999999902</v>
      </c>
      <c r="AF85" s="197">
        <v>0.51153099999999996</v>
      </c>
      <c r="AG85" s="197">
        <v>0.51187239999999901</v>
      </c>
      <c r="AH85" s="197">
        <v>0.51221379999999905</v>
      </c>
      <c r="AI85" s="197">
        <v>0.51255519999999999</v>
      </c>
      <c r="AJ85" s="197">
        <v>0.51289659999999904</v>
      </c>
      <c r="AK85" s="197">
        <v>0.51323799999999997</v>
      </c>
      <c r="AL85" s="197">
        <v>0.51357939999999902</v>
      </c>
      <c r="AM85" s="197">
        <v>0.51392079999999996</v>
      </c>
      <c r="AN85" s="197">
        <v>0.514262199999999</v>
      </c>
      <c r="AO85" s="197">
        <v>0.51460359999999905</v>
      </c>
      <c r="AP85" s="197">
        <v>0.51494499999999999</v>
      </c>
    </row>
    <row r="86" spans="7:42" ht="14.25" customHeight="1" x14ac:dyDescent="0.3">
      <c r="G86" s="140"/>
      <c r="H86" s="393"/>
      <c r="J86" s="354"/>
      <c r="K86" s="137" t="s">
        <v>828</v>
      </c>
      <c r="L86" s="187" t="s">
        <v>871</v>
      </c>
      <c r="M86" s="181">
        <v>0.44468999999999997</v>
      </c>
      <c r="N86" s="181">
        <v>0.448106</v>
      </c>
      <c r="O86" s="181">
        <v>0.45152199999999998</v>
      </c>
      <c r="P86" s="181">
        <v>0.45493800000000001</v>
      </c>
      <c r="Q86" s="181">
        <v>0.45835399999999998</v>
      </c>
      <c r="R86" s="181">
        <v>0.46177000000000001</v>
      </c>
      <c r="S86" s="181">
        <v>0.46518599999999999</v>
      </c>
      <c r="T86" s="181">
        <v>0.46860200000000002</v>
      </c>
      <c r="U86" s="181">
        <v>0.47201799999999999</v>
      </c>
      <c r="V86" s="181">
        <v>0.47543400000000002</v>
      </c>
      <c r="W86" s="181">
        <v>0.47581830000000003</v>
      </c>
      <c r="X86" s="181">
        <v>0.47620259999999998</v>
      </c>
      <c r="Y86" s="181">
        <v>0.47658689999999998</v>
      </c>
      <c r="Z86" s="181">
        <v>0.47697119999999998</v>
      </c>
      <c r="AA86" s="181">
        <v>0.47735549999999999</v>
      </c>
      <c r="AB86" s="181">
        <v>0.47773979999999999</v>
      </c>
      <c r="AC86" s="181">
        <v>0.4781241</v>
      </c>
      <c r="AD86" s="181">
        <v>0.4785084</v>
      </c>
      <c r="AE86" s="181">
        <v>0.4788927</v>
      </c>
      <c r="AF86" s="181">
        <v>0.47927700000000001</v>
      </c>
      <c r="AG86" s="181">
        <v>0.47966130000000001</v>
      </c>
      <c r="AH86" s="181">
        <v>0.48004560000000002</v>
      </c>
      <c r="AI86" s="181">
        <v>0.48042990000000002</v>
      </c>
      <c r="AJ86" s="181">
        <v>0.48081420000000002</v>
      </c>
      <c r="AK86" s="181">
        <v>0.48119849999999997</v>
      </c>
      <c r="AL86" s="181">
        <v>0.48158279999999998</v>
      </c>
      <c r="AM86" s="181">
        <v>0.48196709999999998</v>
      </c>
      <c r="AN86" s="181">
        <v>0.48235139999999999</v>
      </c>
      <c r="AO86" s="181">
        <v>0.48273569999999999</v>
      </c>
      <c r="AP86" s="181">
        <v>0.48311999999999999</v>
      </c>
    </row>
    <row r="87" spans="7:42" ht="14.25" customHeight="1" thickBot="1" x14ac:dyDescent="0.35">
      <c r="G87" s="140"/>
      <c r="H87" s="393"/>
      <c r="J87" s="354"/>
      <c r="K87" s="198" t="s">
        <v>828</v>
      </c>
      <c r="L87" s="198" t="s">
        <v>872</v>
      </c>
      <c r="M87" s="200">
        <v>0.44468999999999997</v>
      </c>
      <c r="N87" s="200">
        <v>0.44529999999999997</v>
      </c>
      <c r="O87" s="200">
        <v>0.44590999999999997</v>
      </c>
      <c r="P87" s="200">
        <v>0.44651999999999997</v>
      </c>
      <c r="Q87" s="200">
        <v>0.44713000000000003</v>
      </c>
      <c r="R87" s="200">
        <v>0.44774000000000003</v>
      </c>
      <c r="S87" s="200">
        <v>0.44835000000000003</v>
      </c>
      <c r="T87" s="200">
        <v>0.44896000000000003</v>
      </c>
      <c r="U87" s="200">
        <v>0.44957000000000003</v>
      </c>
      <c r="V87" s="200">
        <v>0.45018000000000002</v>
      </c>
      <c r="W87" s="200">
        <v>0.45072899999999999</v>
      </c>
      <c r="X87" s="200">
        <v>0.45127800000000001</v>
      </c>
      <c r="Y87" s="200">
        <v>0.45182699999999998</v>
      </c>
      <c r="Z87" s="200">
        <v>0.452376</v>
      </c>
      <c r="AA87" s="200">
        <v>0.45292500000000002</v>
      </c>
      <c r="AB87" s="200">
        <v>0.45347399999999999</v>
      </c>
      <c r="AC87" s="200">
        <v>0.45402300000000001</v>
      </c>
      <c r="AD87" s="200">
        <v>0.45457199999999998</v>
      </c>
      <c r="AE87" s="200">
        <v>0.455121</v>
      </c>
      <c r="AF87" s="200">
        <v>0.45567000000000002</v>
      </c>
      <c r="AG87" s="200">
        <v>0.45621899999999999</v>
      </c>
      <c r="AH87" s="200">
        <v>0.45676800000000001</v>
      </c>
      <c r="AI87" s="200">
        <v>0.45731699999999997</v>
      </c>
      <c r="AJ87" s="200">
        <v>0.457866</v>
      </c>
      <c r="AK87" s="200">
        <v>0.45841500000000002</v>
      </c>
      <c r="AL87" s="200">
        <v>0.45896399999999998</v>
      </c>
      <c r="AM87" s="200">
        <v>0.459513</v>
      </c>
      <c r="AN87" s="200">
        <v>0.46006200000000003</v>
      </c>
      <c r="AO87" s="200">
        <v>0.46061099999999999</v>
      </c>
      <c r="AP87" s="200">
        <v>0.46116000000000001</v>
      </c>
    </row>
    <row r="88" spans="7:42" ht="14.25" customHeight="1" thickTop="1" x14ac:dyDescent="0.3">
      <c r="G88" s="140"/>
      <c r="H88" s="393"/>
      <c r="J88" s="354"/>
      <c r="K88" s="196" t="s">
        <v>831</v>
      </c>
      <c r="L88" s="196" t="s">
        <v>870</v>
      </c>
      <c r="M88" s="197">
        <v>0.43010999999999999</v>
      </c>
      <c r="N88" s="197">
        <v>0.43682749382716002</v>
      </c>
      <c r="O88" s="197">
        <v>0.44358597530864202</v>
      </c>
      <c r="P88" s="197">
        <v>0.45038544444444401</v>
      </c>
      <c r="Q88" s="197">
        <v>0.45722590123456702</v>
      </c>
      <c r="R88" s="197">
        <v>0.46410734567901202</v>
      </c>
      <c r="S88" s="197">
        <v>0.47102977777777699</v>
      </c>
      <c r="T88" s="197">
        <v>0.477993197530864</v>
      </c>
      <c r="U88" s="197">
        <v>0.48499760493827099</v>
      </c>
      <c r="V88" s="197">
        <v>0.49204300000000001</v>
      </c>
      <c r="W88" s="197">
        <v>0.49234430163934401</v>
      </c>
      <c r="X88" s="197">
        <v>0.49264556393442599</v>
      </c>
      <c r="Y88" s="197">
        <v>0.49294678688524501</v>
      </c>
      <c r="Z88" s="197">
        <v>0.49324797049180302</v>
      </c>
      <c r="AA88" s="197">
        <v>0.49354911475409802</v>
      </c>
      <c r="AB88" s="197">
        <v>0.493850219672131</v>
      </c>
      <c r="AC88" s="197">
        <v>0.49415128524590102</v>
      </c>
      <c r="AD88" s="197">
        <v>0.49445231147540902</v>
      </c>
      <c r="AE88" s="197">
        <v>0.49475329836065501</v>
      </c>
      <c r="AF88" s="197">
        <v>0.49505424590163899</v>
      </c>
      <c r="AG88" s="197">
        <v>0.49535515409836001</v>
      </c>
      <c r="AH88" s="197">
        <v>0.49565602295081901</v>
      </c>
      <c r="AI88" s="197">
        <v>0.495956852459016</v>
      </c>
      <c r="AJ88" s="197">
        <v>0.49625764262295002</v>
      </c>
      <c r="AK88" s="197">
        <v>0.49655839344262198</v>
      </c>
      <c r="AL88" s="197">
        <v>0.49685910491803198</v>
      </c>
      <c r="AM88" s="197">
        <v>0.49715977704918002</v>
      </c>
      <c r="AN88" s="197">
        <v>0.49746040983606499</v>
      </c>
      <c r="AO88" s="197">
        <v>0.497761003278688</v>
      </c>
      <c r="AP88" s="197">
        <v>0.49806155737704899</v>
      </c>
    </row>
    <row r="89" spans="7:42" ht="14.25" customHeight="1" x14ac:dyDescent="0.3">
      <c r="G89" s="140"/>
      <c r="H89" s="393"/>
      <c r="J89" s="354"/>
      <c r="K89" s="137" t="s">
        <v>831</v>
      </c>
      <c r="L89" s="187" t="s">
        <v>871</v>
      </c>
      <c r="M89" s="181">
        <v>0.43010999999999999</v>
      </c>
      <c r="N89" s="181">
        <v>0.43341400000000002</v>
      </c>
      <c r="O89" s="181">
        <v>0.436718</v>
      </c>
      <c r="P89" s="181">
        <v>0.44002200000000002</v>
      </c>
      <c r="Q89" s="181">
        <v>0.443326</v>
      </c>
      <c r="R89" s="181">
        <v>0.44663000000000003</v>
      </c>
      <c r="S89" s="181">
        <v>0.449934</v>
      </c>
      <c r="T89" s="181">
        <v>0.45323799999999997</v>
      </c>
      <c r="U89" s="181">
        <v>0.456542</v>
      </c>
      <c r="V89" s="181">
        <v>0.45984599999999998</v>
      </c>
      <c r="W89" s="181">
        <v>0.46021770000000001</v>
      </c>
      <c r="X89" s="181">
        <v>0.46058939999999998</v>
      </c>
      <c r="Y89" s="181">
        <v>0.46096110000000001</v>
      </c>
      <c r="Z89" s="181">
        <v>0.46133279999999999</v>
      </c>
      <c r="AA89" s="181">
        <v>0.46170450000000002</v>
      </c>
      <c r="AB89" s="181">
        <v>0.46207619999999999</v>
      </c>
      <c r="AC89" s="181">
        <v>0.46244790000000002</v>
      </c>
      <c r="AD89" s="181">
        <v>0.4628196</v>
      </c>
      <c r="AE89" s="181">
        <v>0.46319129999999997</v>
      </c>
      <c r="AF89" s="181">
        <v>0.463563</v>
      </c>
      <c r="AG89" s="181">
        <v>0.46393469999999998</v>
      </c>
      <c r="AH89" s="181">
        <v>0.46430640000000001</v>
      </c>
      <c r="AI89" s="181">
        <v>0.46467809999999998</v>
      </c>
      <c r="AJ89" s="181">
        <v>0.46504980000000001</v>
      </c>
      <c r="AK89" s="181">
        <v>0.46542149999999999</v>
      </c>
      <c r="AL89" s="181">
        <v>0.46579320000000002</v>
      </c>
      <c r="AM89" s="181">
        <v>0.46616489999999999</v>
      </c>
      <c r="AN89" s="181">
        <v>0.46653660000000002</v>
      </c>
      <c r="AO89" s="181">
        <v>0.4669083</v>
      </c>
      <c r="AP89" s="181">
        <v>0.46727999999999997</v>
      </c>
    </row>
    <row r="90" spans="7:42" ht="14.25" customHeight="1" thickBot="1" x14ac:dyDescent="0.35">
      <c r="G90" s="140"/>
      <c r="H90" s="393"/>
      <c r="J90" s="354"/>
      <c r="K90" s="198" t="s">
        <v>831</v>
      </c>
      <c r="L90" s="198" t="s">
        <v>872</v>
      </c>
      <c r="M90" s="200">
        <v>0.43010999999999999</v>
      </c>
      <c r="N90" s="200">
        <v>0.43070000000000003</v>
      </c>
      <c r="O90" s="200">
        <v>0.43129000000000001</v>
      </c>
      <c r="P90" s="200">
        <v>0.43187999999999999</v>
      </c>
      <c r="Q90" s="200">
        <v>0.43247000000000002</v>
      </c>
      <c r="R90" s="200">
        <v>0.43306</v>
      </c>
      <c r="S90" s="200">
        <v>0.43364999999999998</v>
      </c>
      <c r="T90" s="200">
        <v>0.43424000000000001</v>
      </c>
      <c r="U90" s="200">
        <v>0.43482999999999999</v>
      </c>
      <c r="V90" s="200">
        <v>0.43541999999999997</v>
      </c>
      <c r="W90" s="200">
        <v>0.43595099999999998</v>
      </c>
      <c r="X90" s="200">
        <v>0.43648199999999998</v>
      </c>
      <c r="Y90" s="200">
        <v>0.43701299999999998</v>
      </c>
      <c r="Z90" s="200">
        <v>0.43754399999999999</v>
      </c>
      <c r="AA90" s="200">
        <v>0.43807499999999899</v>
      </c>
      <c r="AB90" s="200">
        <v>0.438605999999999</v>
      </c>
      <c r="AC90" s="200">
        <v>0.439136999999999</v>
      </c>
      <c r="AD90" s="200">
        <v>0.439667999999999</v>
      </c>
      <c r="AE90" s="200">
        <v>0.44019899999999901</v>
      </c>
      <c r="AF90" s="200">
        <v>0.44072999999999901</v>
      </c>
      <c r="AG90" s="200">
        <v>0.44126099999999902</v>
      </c>
      <c r="AH90" s="200">
        <v>0.44179199999999902</v>
      </c>
      <c r="AI90" s="200">
        <v>0.44232299999999902</v>
      </c>
      <c r="AJ90" s="200">
        <v>0.44285399999999903</v>
      </c>
      <c r="AK90" s="200">
        <v>0.44338499999999897</v>
      </c>
      <c r="AL90" s="200">
        <v>0.44391599999999898</v>
      </c>
      <c r="AM90" s="200">
        <v>0.44444699999999898</v>
      </c>
      <c r="AN90" s="200">
        <v>0.44497799999999899</v>
      </c>
      <c r="AO90" s="200">
        <v>0.44550899999999899</v>
      </c>
      <c r="AP90" s="200">
        <v>0.44603999999999899</v>
      </c>
    </row>
    <row r="91" spans="7:42" ht="14.25" customHeight="1" thickTop="1" x14ac:dyDescent="0.3">
      <c r="G91" s="140"/>
      <c r="H91" s="393"/>
      <c r="J91" s="354"/>
      <c r="K91" s="196" t="s">
        <v>834</v>
      </c>
      <c r="L91" s="196" t="s">
        <v>870</v>
      </c>
      <c r="M91" s="197">
        <v>0.40743000000000001</v>
      </c>
      <c r="N91" s="197">
        <v>0.41388927160493799</v>
      </c>
      <c r="O91" s="197">
        <v>0.420389530864197</v>
      </c>
      <c r="P91" s="197">
        <v>0.42693077777777699</v>
      </c>
      <c r="Q91" s="197">
        <v>0.43351301234567902</v>
      </c>
      <c r="R91" s="197">
        <v>0.44013623456790102</v>
      </c>
      <c r="S91" s="197">
        <v>0.446800444444444</v>
      </c>
      <c r="T91" s="197">
        <v>0.45350564197530802</v>
      </c>
      <c r="U91" s="197">
        <v>0.46025182716049301</v>
      </c>
      <c r="V91" s="197">
        <v>0.46703899999999998</v>
      </c>
      <c r="W91" s="197">
        <v>0.467277926411657</v>
      </c>
      <c r="X91" s="197">
        <v>0.46751675227686701</v>
      </c>
      <c r="Y91" s="197">
        <v>0.46775547759562802</v>
      </c>
      <c r="Z91" s="197">
        <v>0.46799410236794098</v>
      </c>
      <c r="AA91" s="197">
        <v>0.46823262659380599</v>
      </c>
      <c r="AB91" s="197">
        <v>0.468471050273224</v>
      </c>
      <c r="AC91" s="197">
        <v>0.46870937340619301</v>
      </c>
      <c r="AD91" s="197">
        <v>0.46894759599271402</v>
      </c>
      <c r="AE91" s="197">
        <v>0.46918571803278603</v>
      </c>
      <c r="AF91" s="197">
        <v>0.46942373952641098</v>
      </c>
      <c r="AG91" s="197">
        <v>0.46966166047358798</v>
      </c>
      <c r="AH91" s="197">
        <v>0.46989948087431699</v>
      </c>
      <c r="AI91" s="197">
        <v>0.47013720072859699</v>
      </c>
      <c r="AJ91" s="197">
        <v>0.470374820036429</v>
      </c>
      <c r="AK91" s="197">
        <v>0.470612338797814</v>
      </c>
      <c r="AL91" s="197">
        <v>0.47084975701275</v>
      </c>
      <c r="AM91" s="197">
        <v>0.471087074681238</v>
      </c>
      <c r="AN91" s="197">
        <v>0.47132429180327801</v>
      </c>
      <c r="AO91" s="197">
        <v>0.47156140837887001</v>
      </c>
      <c r="AP91" s="197">
        <v>0.47179842440801401</v>
      </c>
    </row>
    <row r="92" spans="7:42" ht="14.25" customHeight="1" x14ac:dyDescent="0.3">
      <c r="G92" s="140"/>
      <c r="H92" s="393"/>
      <c r="J92" s="354"/>
      <c r="K92" s="137" t="s">
        <v>834</v>
      </c>
      <c r="L92" s="187" t="s">
        <v>871</v>
      </c>
      <c r="M92" s="181">
        <v>0.40743000000000001</v>
      </c>
      <c r="N92" s="181">
        <v>0.41055977777777702</v>
      </c>
      <c r="O92" s="181">
        <v>0.41368955555555498</v>
      </c>
      <c r="P92" s="181">
        <v>0.41681933333333299</v>
      </c>
      <c r="Q92" s="181">
        <v>0.419949111111111</v>
      </c>
      <c r="R92" s="181">
        <v>0.42307888888888801</v>
      </c>
      <c r="S92" s="181">
        <v>0.42620866666666601</v>
      </c>
      <c r="T92" s="181">
        <v>0.42933844444444402</v>
      </c>
      <c r="U92" s="181">
        <v>0.43246822222222198</v>
      </c>
      <c r="V92" s="181">
        <v>0.43559799999999999</v>
      </c>
      <c r="W92" s="181">
        <v>0.43595010000000001</v>
      </c>
      <c r="X92" s="181">
        <v>0.43630219999999997</v>
      </c>
      <c r="Y92" s="181">
        <v>0.4366543</v>
      </c>
      <c r="Z92" s="181">
        <v>0.43700640000000002</v>
      </c>
      <c r="AA92" s="181">
        <v>0.43735849999999998</v>
      </c>
      <c r="AB92" s="181">
        <v>0.43771060000000001</v>
      </c>
      <c r="AC92" s="181">
        <v>0.43806270000000003</v>
      </c>
      <c r="AD92" s="181">
        <v>0.43841479999999999</v>
      </c>
      <c r="AE92" s="181">
        <v>0.43876689999999902</v>
      </c>
      <c r="AF92" s="181">
        <v>0.43911899999999998</v>
      </c>
      <c r="AG92" s="181">
        <v>0.4394711</v>
      </c>
      <c r="AH92" s="181">
        <v>0.43982320000000003</v>
      </c>
      <c r="AI92" s="181">
        <v>0.44017529999999999</v>
      </c>
      <c r="AJ92" s="181">
        <v>0.44052740000000001</v>
      </c>
      <c r="AK92" s="181">
        <v>0.44087949999999998</v>
      </c>
      <c r="AL92" s="181">
        <v>0.4412316</v>
      </c>
      <c r="AM92" s="181">
        <v>0.44158370000000002</v>
      </c>
      <c r="AN92" s="181">
        <v>0.44193579999999999</v>
      </c>
      <c r="AO92" s="181">
        <v>0.44228790000000001</v>
      </c>
      <c r="AP92" s="181">
        <v>0.44263999999999998</v>
      </c>
    </row>
    <row r="93" spans="7:42" ht="14.25" customHeight="1" thickBot="1" x14ac:dyDescent="0.35">
      <c r="G93" s="140"/>
      <c r="H93" s="393"/>
      <c r="J93" s="354"/>
      <c r="K93" s="198" t="s">
        <v>834</v>
      </c>
      <c r="L93" s="198" t="s">
        <v>872</v>
      </c>
      <c r="M93" s="200">
        <v>0.40743000000000001</v>
      </c>
      <c r="N93" s="200">
        <v>0.40798888888888801</v>
      </c>
      <c r="O93" s="200">
        <v>0.40854777777777701</v>
      </c>
      <c r="P93" s="200">
        <v>0.40910666666666601</v>
      </c>
      <c r="Q93" s="200">
        <v>0.40966555555555501</v>
      </c>
      <c r="R93" s="200">
        <v>0.410224444444444</v>
      </c>
      <c r="S93" s="200">
        <v>0.410783333333333</v>
      </c>
      <c r="T93" s="200">
        <v>0.411342222222222</v>
      </c>
      <c r="U93" s="200">
        <v>0.411901111111111</v>
      </c>
      <c r="V93" s="200">
        <v>0.41245999999999999</v>
      </c>
      <c r="W93" s="200">
        <v>0.41296299999999903</v>
      </c>
      <c r="X93" s="200">
        <v>0.413466</v>
      </c>
      <c r="Y93" s="200">
        <v>0.41396899999999998</v>
      </c>
      <c r="Z93" s="200">
        <v>0.41447200000000001</v>
      </c>
      <c r="AA93" s="200">
        <v>0.41497499999999898</v>
      </c>
      <c r="AB93" s="200">
        <v>0.41547799999999901</v>
      </c>
      <c r="AC93" s="200">
        <v>0.41598099999999899</v>
      </c>
      <c r="AD93" s="200">
        <v>0.41648399999999902</v>
      </c>
      <c r="AE93" s="200">
        <v>0.416986999999999</v>
      </c>
      <c r="AF93" s="200">
        <v>0.41748999999999897</v>
      </c>
      <c r="AG93" s="200">
        <v>0.417992999999999</v>
      </c>
      <c r="AH93" s="200">
        <v>0.41849599999999898</v>
      </c>
      <c r="AI93" s="200">
        <v>0.41899899999999901</v>
      </c>
      <c r="AJ93" s="200">
        <v>0.41950199999999899</v>
      </c>
      <c r="AK93" s="200">
        <v>0.42000499999999902</v>
      </c>
      <c r="AL93" s="200">
        <v>0.42050799999999899</v>
      </c>
      <c r="AM93" s="200">
        <v>0.42101099999999902</v>
      </c>
      <c r="AN93" s="200">
        <v>0.421513999999999</v>
      </c>
      <c r="AO93" s="200">
        <v>0.42201699999999898</v>
      </c>
      <c r="AP93" s="200">
        <v>0.42251999999999901</v>
      </c>
    </row>
    <row r="94" spans="7:42" ht="14.25" customHeight="1" thickTop="1" x14ac:dyDescent="0.3">
      <c r="G94" s="140"/>
      <c r="H94" s="393"/>
      <c r="J94" s="354"/>
      <c r="K94" s="196" t="s">
        <v>837</v>
      </c>
      <c r="L94" s="196" t="s">
        <v>870</v>
      </c>
      <c r="M94" s="197">
        <v>0.37584000000000001</v>
      </c>
      <c r="N94" s="197">
        <v>0.381939604938271</v>
      </c>
      <c r="O94" s="197">
        <v>0.38808019753086398</v>
      </c>
      <c r="P94" s="197">
        <v>0.39426177777777699</v>
      </c>
      <c r="Q94" s="197">
        <v>0.40048434567901198</v>
      </c>
      <c r="R94" s="197">
        <v>0.406747901234567</v>
      </c>
      <c r="S94" s="197">
        <v>0.413052444444444</v>
      </c>
      <c r="T94" s="197">
        <v>0.41939797530864198</v>
      </c>
      <c r="U94" s="197">
        <v>0.42578449382715999</v>
      </c>
      <c r="V94" s="197">
        <v>0.43221199999999999</v>
      </c>
      <c r="W94" s="197">
        <v>0.43236404663023598</v>
      </c>
      <c r="X94" s="197">
        <v>0.43251590746812302</v>
      </c>
      <c r="Y94" s="197">
        <v>0.432667582513661</v>
      </c>
      <c r="Z94" s="197">
        <v>0.43281907176684797</v>
      </c>
      <c r="AA94" s="197">
        <v>0.432970375227686</v>
      </c>
      <c r="AB94" s="197">
        <v>0.43312149289617402</v>
      </c>
      <c r="AC94" s="197">
        <v>0.43327242477231298</v>
      </c>
      <c r="AD94" s="197">
        <v>0.43342317085610199</v>
      </c>
      <c r="AE94" s="197">
        <v>0.43357373114754</v>
      </c>
      <c r="AF94" s="197">
        <v>0.43372410564663</v>
      </c>
      <c r="AG94" s="197">
        <v>0.43387429435336899</v>
      </c>
      <c r="AH94" s="197">
        <v>0.43402429726775898</v>
      </c>
      <c r="AI94" s="197">
        <v>0.43417411438979903</v>
      </c>
      <c r="AJ94" s="197">
        <v>0.43432374571948901</v>
      </c>
      <c r="AK94" s="197">
        <v>0.43447319125682998</v>
      </c>
      <c r="AL94" s="197">
        <v>0.43462245100182101</v>
      </c>
      <c r="AM94" s="197">
        <v>0.43477152495446197</v>
      </c>
      <c r="AN94" s="197">
        <v>0.43492041311475399</v>
      </c>
      <c r="AO94" s="197">
        <v>0.435069115482695</v>
      </c>
      <c r="AP94" s="197">
        <v>0.43521763205828701</v>
      </c>
    </row>
    <row r="95" spans="7:42" ht="14.25" customHeight="1" x14ac:dyDescent="0.3">
      <c r="G95" s="140"/>
      <c r="H95" s="393"/>
      <c r="J95" s="354"/>
      <c r="K95" s="137" t="s">
        <v>837</v>
      </c>
      <c r="L95" s="187" t="s">
        <v>871</v>
      </c>
      <c r="M95" s="181">
        <v>0.37584000000000001</v>
      </c>
      <c r="N95" s="181">
        <v>0.37872711111111101</v>
      </c>
      <c r="O95" s="181">
        <v>0.38161422222222202</v>
      </c>
      <c r="P95" s="181">
        <v>0.38450133333333297</v>
      </c>
      <c r="Q95" s="181">
        <v>0.38738844444444398</v>
      </c>
      <c r="R95" s="181">
        <v>0.39027555555555499</v>
      </c>
      <c r="S95" s="181">
        <v>0.39316266666666599</v>
      </c>
      <c r="T95" s="181">
        <v>0.396049777777777</v>
      </c>
      <c r="U95" s="181">
        <v>0.39893688888888801</v>
      </c>
      <c r="V95" s="181">
        <v>0.40182400000000001</v>
      </c>
      <c r="W95" s="181">
        <v>0.40214879999999997</v>
      </c>
      <c r="X95" s="181">
        <v>0.40247359999999999</v>
      </c>
      <c r="Y95" s="181">
        <v>0.4027984</v>
      </c>
      <c r="Z95" s="181">
        <v>0.40312320000000001</v>
      </c>
      <c r="AA95" s="181">
        <v>0.40344799999999997</v>
      </c>
      <c r="AB95" s="181">
        <v>0.40377279999999999</v>
      </c>
      <c r="AC95" s="181">
        <v>0.4040976</v>
      </c>
      <c r="AD95" s="181">
        <v>0.40442240000000002</v>
      </c>
      <c r="AE95" s="181">
        <v>0.40474719999999997</v>
      </c>
      <c r="AF95" s="181">
        <v>0.40507199999999999</v>
      </c>
      <c r="AG95" s="181">
        <v>0.4053968</v>
      </c>
      <c r="AH95" s="181">
        <v>0.40572160000000002</v>
      </c>
      <c r="AI95" s="181">
        <v>0.40604639999999997</v>
      </c>
      <c r="AJ95" s="181">
        <v>0.40637119999999999</v>
      </c>
      <c r="AK95" s="181">
        <v>0.406696</v>
      </c>
      <c r="AL95" s="181">
        <v>0.40702080000000002</v>
      </c>
      <c r="AM95" s="181">
        <v>0.40734559999999997</v>
      </c>
      <c r="AN95" s="181">
        <v>0.40767039999999999</v>
      </c>
      <c r="AO95" s="181">
        <v>0.4079952</v>
      </c>
      <c r="AP95" s="181">
        <v>0.40832000000000002</v>
      </c>
    </row>
    <row r="96" spans="7:42" ht="14.25" customHeight="1" thickBot="1" x14ac:dyDescent="0.35">
      <c r="G96" s="140"/>
      <c r="H96" s="393"/>
      <c r="J96" s="354"/>
      <c r="K96" s="198" t="s">
        <v>837</v>
      </c>
      <c r="L96" s="198" t="s">
        <v>872</v>
      </c>
      <c r="M96" s="200">
        <v>0.37584000000000001</v>
      </c>
      <c r="N96" s="200">
        <v>0.376355555555555</v>
      </c>
      <c r="O96" s="200">
        <v>0.37687111111111099</v>
      </c>
      <c r="P96" s="200">
        <v>0.37738666666666598</v>
      </c>
      <c r="Q96" s="200">
        <v>0.37790222222222197</v>
      </c>
      <c r="R96" s="200">
        <v>0.37841777777777702</v>
      </c>
      <c r="S96" s="200">
        <v>0.37893333333333301</v>
      </c>
      <c r="T96" s="200">
        <v>0.379448888888888</v>
      </c>
      <c r="U96" s="200">
        <v>0.37996444444444399</v>
      </c>
      <c r="V96" s="200">
        <v>0.38047999999999998</v>
      </c>
      <c r="W96" s="200">
        <v>0.380944</v>
      </c>
      <c r="X96" s="200">
        <v>0.38140800000000002</v>
      </c>
      <c r="Y96" s="200">
        <v>0.38187199999999999</v>
      </c>
      <c r="Z96" s="200">
        <v>0.38233600000000001</v>
      </c>
      <c r="AA96" s="200">
        <v>0.38279999999999997</v>
      </c>
      <c r="AB96" s="200">
        <v>0.38326399999999999</v>
      </c>
      <c r="AC96" s="200">
        <v>0.38372800000000001</v>
      </c>
      <c r="AD96" s="200">
        <v>0.38419199999999998</v>
      </c>
      <c r="AE96" s="200">
        <v>0.384656</v>
      </c>
      <c r="AF96" s="200">
        <v>0.38512000000000002</v>
      </c>
      <c r="AG96" s="200">
        <v>0.38558399999999998</v>
      </c>
      <c r="AH96" s="200">
        <v>0.386047999999999</v>
      </c>
      <c r="AI96" s="200">
        <v>0.38651199999999902</v>
      </c>
      <c r="AJ96" s="200">
        <v>0.38697599999999899</v>
      </c>
      <c r="AK96" s="200">
        <v>0.38743999999999901</v>
      </c>
      <c r="AL96" s="200">
        <v>0.38790399999999903</v>
      </c>
      <c r="AM96" s="200">
        <v>0.38836799999999899</v>
      </c>
      <c r="AN96" s="200">
        <v>0.38883199999999901</v>
      </c>
      <c r="AO96" s="200">
        <v>0.38929599999999998</v>
      </c>
      <c r="AP96" s="200">
        <v>0.389759999999999</v>
      </c>
    </row>
    <row r="97" spans="7:67" ht="14.25" customHeight="1" thickTop="1" x14ac:dyDescent="0.3">
      <c r="G97" s="140"/>
      <c r="H97" s="393"/>
      <c r="J97" s="354"/>
      <c r="K97" s="196" t="s">
        <v>840</v>
      </c>
      <c r="L97" s="196" t="s">
        <v>870</v>
      </c>
      <c r="M97" s="197">
        <v>0.33939000000000002</v>
      </c>
      <c r="N97" s="197">
        <v>0.34507460493827102</v>
      </c>
      <c r="O97" s="197">
        <v>0.350800197530864</v>
      </c>
      <c r="P97" s="197">
        <v>0.35656677777777701</v>
      </c>
      <c r="Q97" s="197">
        <v>0.362374345679012</v>
      </c>
      <c r="R97" s="197">
        <v>0.36822290123456702</v>
      </c>
      <c r="S97" s="197">
        <v>0.37411244444444403</v>
      </c>
      <c r="T97" s="197">
        <v>0.38004297530864101</v>
      </c>
      <c r="U97" s="197">
        <v>0.38601449382716002</v>
      </c>
      <c r="V97" s="197">
        <v>0.39202700000000001</v>
      </c>
      <c r="W97" s="197">
        <v>0.39229039999999998</v>
      </c>
      <c r="X97" s="197">
        <v>0.39255380000000001</v>
      </c>
      <c r="Y97" s="197">
        <v>0.39281719999999998</v>
      </c>
      <c r="Z97" s="197">
        <v>0.3930806</v>
      </c>
      <c r="AA97" s="197">
        <v>0.39334400000000003</v>
      </c>
      <c r="AB97" s="197">
        <v>0.3936074</v>
      </c>
      <c r="AC97" s="197">
        <v>0.39387080000000002</v>
      </c>
      <c r="AD97" s="197">
        <v>0.39413419999999999</v>
      </c>
      <c r="AE97" s="197">
        <v>0.39439760000000001</v>
      </c>
      <c r="AF97" s="197">
        <v>0.39466099999999998</v>
      </c>
      <c r="AG97" s="197">
        <v>0.39492440000000001</v>
      </c>
      <c r="AH97" s="197">
        <v>0.39518779999999998</v>
      </c>
      <c r="AI97" s="197">
        <v>0.3954512</v>
      </c>
      <c r="AJ97" s="197">
        <v>0.39571460000000003</v>
      </c>
      <c r="AK97" s="197">
        <v>0.395978</v>
      </c>
      <c r="AL97" s="197">
        <v>0.39624140000000002</v>
      </c>
      <c r="AM97" s="197">
        <v>0.39650479999999999</v>
      </c>
      <c r="AN97" s="197">
        <v>0.39676820000000002</v>
      </c>
      <c r="AO97" s="197">
        <v>0.39703159999999998</v>
      </c>
      <c r="AP97" s="197">
        <v>0.39729500000000001</v>
      </c>
    </row>
    <row r="98" spans="7:67" ht="14.25" customHeight="1" x14ac:dyDescent="0.3">
      <c r="G98" s="140"/>
      <c r="H98" s="393"/>
      <c r="J98" s="354"/>
      <c r="K98" s="137" t="s">
        <v>840</v>
      </c>
      <c r="L98" s="187" t="s">
        <v>871</v>
      </c>
      <c r="M98" s="181">
        <v>0.33939000000000002</v>
      </c>
      <c r="N98" s="181">
        <v>0.34199711111111097</v>
      </c>
      <c r="O98" s="181">
        <v>0.34460422222222198</v>
      </c>
      <c r="P98" s="181">
        <v>0.34721133333333298</v>
      </c>
      <c r="Q98" s="181">
        <v>0.34981844444444399</v>
      </c>
      <c r="R98" s="181">
        <v>0.35242555555555499</v>
      </c>
      <c r="S98" s="181">
        <v>0.355032666666666</v>
      </c>
      <c r="T98" s="181">
        <v>0.357639777777777</v>
      </c>
      <c r="U98" s="181">
        <v>0.36024688888888801</v>
      </c>
      <c r="V98" s="181">
        <v>0.36285400000000001</v>
      </c>
      <c r="W98" s="181">
        <v>0.36314730000000001</v>
      </c>
      <c r="X98" s="181">
        <v>0.363440599999999</v>
      </c>
      <c r="Y98" s="181">
        <v>0.3637339</v>
      </c>
      <c r="Z98" s="181">
        <v>0.3640272</v>
      </c>
      <c r="AA98" s="181">
        <v>0.36432049999999899</v>
      </c>
      <c r="AB98" s="181">
        <v>0.36461379999999999</v>
      </c>
      <c r="AC98" s="181">
        <v>0.36490709999999998</v>
      </c>
      <c r="AD98" s="181">
        <v>0.36520039999999998</v>
      </c>
      <c r="AE98" s="181">
        <v>0.36549369999999998</v>
      </c>
      <c r="AF98" s="181">
        <v>0.36578699999999997</v>
      </c>
      <c r="AG98" s="181">
        <v>0.36608030000000003</v>
      </c>
      <c r="AH98" s="181">
        <v>0.36637360000000002</v>
      </c>
      <c r="AI98" s="181">
        <v>0.36666689999999902</v>
      </c>
      <c r="AJ98" s="181">
        <v>0.36696020000000001</v>
      </c>
      <c r="AK98" s="181">
        <v>0.36725350000000001</v>
      </c>
      <c r="AL98" s="181">
        <v>0.36754679999999901</v>
      </c>
      <c r="AM98" s="181">
        <v>0.3678401</v>
      </c>
      <c r="AN98" s="181">
        <v>0.3681334</v>
      </c>
      <c r="AO98" s="181">
        <v>0.3684267</v>
      </c>
      <c r="AP98" s="181">
        <v>0.36871999999999999</v>
      </c>
    </row>
    <row r="99" spans="7:67" ht="14.25" customHeight="1" thickBot="1" x14ac:dyDescent="0.35">
      <c r="G99" s="140"/>
      <c r="H99" s="393"/>
      <c r="J99" s="354"/>
      <c r="K99" s="198" t="s">
        <v>840</v>
      </c>
      <c r="L99" s="198" t="s">
        <v>872</v>
      </c>
      <c r="M99" s="200">
        <v>0.33939000000000002</v>
      </c>
      <c r="N99" s="200">
        <v>0.33985555555555502</v>
      </c>
      <c r="O99" s="200">
        <v>0.34032111111111102</v>
      </c>
      <c r="P99" s="200">
        <v>0.34078666666666602</v>
      </c>
      <c r="Q99" s="200">
        <v>0.34125222222222201</v>
      </c>
      <c r="R99" s="200">
        <v>0.34171777777777701</v>
      </c>
      <c r="S99" s="200">
        <v>0.34218333333333301</v>
      </c>
      <c r="T99" s="200">
        <v>0.342648888888888</v>
      </c>
      <c r="U99" s="200">
        <v>0.343114444444444</v>
      </c>
      <c r="V99" s="200">
        <v>0.34358</v>
      </c>
      <c r="W99" s="200">
        <v>0.343998999999999</v>
      </c>
      <c r="X99" s="200">
        <v>0.344418</v>
      </c>
      <c r="Y99" s="200">
        <v>0.34483699999999901</v>
      </c>
      <c r="Z99" s="200">
        <v>0.34525600000000001</v>
      </c>
      <c r="AA99" s="200">
        <v>0.34567499999999901</v>
      </c>
      <c r="AB99" s="200">
        <v>0.34609400000000001</v>
      </c>
      <c r="AC99" s="200">
        <v>0.34651299999999902</v>
      </c>
      <c r="AD99" s="200">
        <v>0.34693200000000002</v>
      </c>
      <c r="AE99" s="200">
        <v>0.34735099999999902</v>
      </c>
      <c r="AF99" s="200">
        <v>0.34777000000000002</v>
      </c>
      <c r="AG99" s="200">
        <v>0.34818899999999903</v>
      </c>
      <c r="AH99" s="200">
        <v>0.34860799999999997</v>
      </c>
      <c r="AI99" s="200">
        <v>0.34902699999999998</v>
      </c>
      <c r="AJ99" s="200">
        <v>0.34944599999999998</v>
      </c>
      <c r="AK99" s="200">
        <v>0.34986499999999998</v>
      </c>
      <c r="AL99" s="200">
        <v>0.35028399999999998</v>
      </c>
      <c r="AM99" s="200">
        <v>0.35070299999999999</v>
      </c>
      <c r="AN99" s="200">
        <v>0.35112199999999999</v>
      </c>
      <c r="AO99" s="200">
        <v>0.35154099999999999</v>
      </c>
      <c r="AP99" s="200">
        <v>0.35196</v>
      </c>
    </row>
    <row r="100" spans="7:67" ht="14.25" customHeight="1" thickTop="1" x14ac:dyDescent="0.3">
      <c r="G100" s="140"/>
      <c r="H100" s="393"/>
      <c r="J100" s="354"/>
      <c r="K100" s="196" t="s">
        <v>844</v>
      </c>
      <c r="L100" s="196" t="s">
        <v>870</v>
      </c>
      <c r="M100" s="197">
        <v>0.32805000000000001</v>
      </c>
      <c r="N100" s="197">
        <v>0.33360549382715998</v>
      </c>
      <c r="O100" s="197">
        <v>0.33920197530864199</v>
      </c>
      <c r="P100" s="197">
        <v>0.34483944444444398</v>
      </c>
      <c r="Q100" s="197">
        <v>0.350517901234567</v>
      </c>
      <c r="R100" s="197">
        <v>0.356237345679012</v>
      </c>
      <c r="S100" s="197">
        <v>0.36199777777777697</v>
      </c>
      <c r="T100" s="197">
        <v>0.36779919753086399</v>
      </c>
      <c r="U100" s="197">
        <v>0.37364160493827098</v>
      </c>
      <c r="V100" s="197">
        <v>0.379525</v>
      </c>
      <c r="W100" s="197">
        <v>0.37977999999999901</v>
      </c>
      <c r="X100" s="197">
        <v>0.38003500000000001</v>
      </c>
      <c r="Y100" s="197">
        <v>0.38029000000000002</v>
      </c>
      <c r="Z100" s="197">
        <v>0.38054499999999902</v>
      </c>
      <c r="AA100" s="197">
        <v>0.38079999999999897</v>
      </c>
      <c r="AB100" s="197">
        <v>0.38105499999999998</v>
      </c>
      <c r="AC100" s="197">
        <v>0.38130999999999998</v>
      </c>
      <c r="AD100" s="197">
        <v>0.38156499999999999</v>
      </c>
      <c r="AE100" s="197">
        <v>0.38181999999999999</v>
      </c>
      <c r="AF100" s="197">
        <v>0.382075</v>
      </c>
      <c r="AG100" s="197">
        <v>0.382329999999999</v>
      </c>
      <c r="AH100" s="197">
        <v>0.38258500000000001</v>
      </c>
      <c r="AI100" s="197">
        <v>0.38284000000000001</v>
      </c>
      <c r="AJ100" s="197">
        <v>0.38309499999999902</v>
      </c>
      <c r="AK100" s="197">
        <v>0.38335000000000002</v>
      </c>
      <c r="AL100" s="197">
        <v>0.38360499999999997</v>
      </c>
      <c r="AM100" s="197">
        <v>0.38385999999999998</v>
      </c>
      <c r="AN100" s="197">
        <v>0.38411499999999998</v>
      </c>
      <c r="AO100" s="197">
        <v>0.38436999999999999</v>
      </c>
      <c r="AP100" s="197">
        <v>0.38462499999999999</v>
      </c>
    </row>
    <row r="101" spans="7:67" ht="14.25" customHeight="1" thickBot="1" x14ac:dyDescent="0.35">
      <c r="G101" s="140"/>
      <c r="H101" s="393"/>
      <c r="J101" s="354"/>
      <c r="K101" s="137" t="s">
        <v>844</v>
      </c>
      <c r="L101" s="187" t="s">
        <v>871</v>
      </c>
      <c r="M101" s="181">
        <v>0.32805000000000001</v>
      </c>
      <c r="N101" s="181">
        <v>0.33056999999999997</v>
      </c>
      <c r="O101" s="181">
        <v>0.33309</v>
      </c>
      <c r="P101" s="181">
        <v>0.33561000000000002</v>
      </c>
      <c r="Q101" s="181">
        <v>0.33812999999999999</v>
      </c>
      <c r="R101" s="181">
        <v>0.34065000000000001</v>
      </c>
      <c r="S101" s="181">
        <v>0.34316999999999998</v>
      </c>
      <c r="T101" s="181">
        <v>0.34569</v>
      </c>
      <c r="U101" s="181">
        <v>0.34821000000000002</v>
      </c>
      <c r="V101" s="181">
        <v>0.35072999999999999</v>
      </c>
      <c r="W101" s="181">
        <v>0.35101349999999998</v>
      </c>
      <c r="X101" s="181">
        <v>0.35129700000000003</v>
      </c>
      <c r="Y101" s="181">
        <v>0.35158050000000002</v>
      </c>
      <c r="Z101" s="181">
        <v>0.35186400000000001</v>
      </c>
      <c r="AA101" s="181">
        <v>0.3521475</v>
      </c>
      <c r="AB101" s="181">
        <v>0.35243099999999999</v>
      </c>
      <c r="AC101" s="181">
        <v>0.35271449999999999</v>
      </c>
      <c r="AD101" s="181">
        <v>0.35299799999999998</v>
      </c>
      <c r="AE101" s="181">
        <v>0.35328150000000003</v>
      </c>
      <c r="AF101" s="181">
        <v>0.35356500000000002</v>
      </c>
      <c r="AG101" s="181">
        <v>0.35384850000000001</v>
      </c>
      <c r="AH101" s="181">
        <v>0.354132</v>
      </c>
      <c r="AI101" s="181">
        <v>0.35441549999999999</v>
      </c>
      <c r="AJ101" s="181">
        <v>0.35469899999999999</v>
      </c>
      <c r="AK101" s="181">
        <v>0.35498249999999998</v>
      </c>
      <c r="AL101" s="181">
        <v>0.35526600000000003</v>
      </c>
      <c r="AM101" s="181">
        <v>0.35554950000000002</v>
      </c>
      <c r="AN101" s="181">
        <v>0.35583300000000001</v>
      </c>
      <c r="AO101" s="181">
        <v>0.3561165</v>
      </c>
      <c r="AP101" s="181">
        <v>0.35639999999999999</v>
      </c>
      <c r="AX101" s="201"/>
      <c r="AY101" s="201"/>
      <c r="AZ101" s="201"/>
      <c r="BA101" s="201"/>
      <c r="BB101" s="201"/>
      <c r="BC101" s="201"/>
      <c r="BD101" s="201"/>
      <c r="BE101" s="201"/>
      <c r="BF101" s="201"/>
      <c r="BG101" s="201"/>
      <c r="BH101" s="201"/>
      <c r="BI101" s="201"/>
      <c r="BJ101" s="201"/>
      <c r="BK101" s="201"/>
      <c r="BL101" s="201"/>
      <c r="BM101" s="201"/>
      <c r="BN101" s="201"/>
      <c r="BO101" s="201"/>
    </row>
    <row r="102" spans="7:67" ht="14.25" customHeight="1" thickTop="1" thickBot="1" x14ac:dyDescent="0.35">
      <c r="G102" s="140"/>
      <c r="H102" s="393"/>
      <c r="J102" s="354"/>
      <c r="K102" s="198" t="s">
        <v>844</v>
      </c>
      <c r="L102" s="198" t="s">
        <v>872</v>
      </c>
      <c r="M102" s="199">
        <v>0.32805000000000001</v>
      </c>
      <c r="N102" s="199">
        <v>0.32850000000000001</v>
      </c>
      <c r="O102" s="199">
        <v>0.32895000000000002</v>
      </c>
      <c r="P102" s="199">
        <v>0.32940000000000003</v>
      </c>
      <c r="Q102" s="199">
        <v>0.32984999999999998</v>
      </c>
      <c r="R102" s="199">
        <v>0.33029999999999998</v>
      </c>
      <c r="S102" s="199">
        <v>0.33074999999999999</v>
      </c>
      <c r="T102" s="199">
        <v>0.33119999999999999</v>
      </c>
      <c r="U102" s="199">
        <v>0.33165</v>
      </c>
      <c r="V102" s="199">
        <v>0.33210000000000001</v>
      </c>
      <c r="W102" s="199">
        <v>0.332505</v>
      </c>
      <c r="X102" s="199">
        <v>0.33290999999999998</v>
      </c>
      <c r="Y102" s="199">
        <v>0.33331499999999997</v>
      </c>
      <c r="Z102" s="199">
        <v>0.33372000000000002</v>
      </c>
      <c r="AA102" s="199">
        <v>0.33412500000000001</v>
      </c>
      <c r="AB102" s="199">
        <v>0.33452999999999999</v>
      </c>
      <c r="AC102" s="199">
        <v>0.33493499999999998</v>
      </c>
      <c r="AD102" s="199">
        <v>0.33534000000000003</v>
      </c>
      <c r="AE102" s="199">
        <v>0.33574500000000002</v>
      </c>
      <c r="AF102" s="199">
        <v>0.33615</v>
      </c>
      <c r="AG102" s="199">
        <v>0.33655499999999999</v>
      </c>
      <c r="AH102" s="199">
        <v>0.33695999999999998</v>
      </c>
      <c r="AI102" s="199">
        <v>0.33736500000000003</v>
      </c>
      <c r="AJ102" s="199">
        <v>0.33777000000000001</v>
      </c>
      <c r="AK102" s="199">
        <v>0.338175</v>
      </c>
      <c r="AL102" s="199">
        <v>0.33857999999999999</v>
      </c>
      <c r="AM102" s="199">
        <v>0.33898499999999998</v>
      </c>
      <c r="AN102" s="199">
        <v>0.33939000000000002</v>
      </c>
      <c r="AO102" s="199">
        <v>0.33979500000000001</v>
      </c>
      <c r="AP102" s="199">
        <v>0.3402</v>
      </c>
      <c r="AX102" s="202"/>
      <c r="AY102" s="202"/>
      <c r="AZ102" s="202"/>
      <c r="BA102" s="202"/>
      <c r="BB102" s="202"/>
      <c r="BC102" s="202"/>
      <c r="BD102" s="202"/>
      <c r="BE102" s="202"/>
      <c r="BF102" s="202"/>
      <c r="BG102" s="202"/>
      <c r="BH102" s="202"/>
      <c r="BI102" s="202"/>
      <c r="BJ102" s="202"/>
      <c r="BK102" s="202"/>
      <c r="BL102" s="202"/>
      <c r="BM102" s="202"/>
      <c r="BN102" s="202"/>
      <c r="BO102" s="202"/>
    </row>
    <row r="103" spans="7:67" ht="14.25" customHeight="1" thickTop="1" x14ac:dyDescent="0.3">
      <c r="G103" s="140"/>
      <c r="H103" s="393"/>
      <c r="J103" s="354"/>
      <c r="K103" s="196" t="s">
        <v>848</v>
      </c>
      <c r="L103" s="196" t="s">
        <v>870</v>
      </c>
      <c r="M103" s="197">
        <v>0.25839000000000001</v>
      </c>
      <c r="N103" s="197">
        <v>0.26315238271604902</v>
      </c>
      <c r="O103" s="197">
        <v>0.267955753086419</v>
      </c>
      <c r="P103" s="197">
        <v>0.27280011111111102</v>
      </c>
      <c r="Q103" s="197">
        <v>0.27768545679012302</v>
      </c>
      <c r="R103" s="197">
        <v>0.282611790123456</v>
      </c>
      <c r="S103" s="197">
        <v>0.28757911111111101</v>
      </c>
      <c r="T103" s="197">
        <v>0.292587419753086</v>
      </c>
      <c r="U103" s="197">
        <v>0.29763671604938202</v>
      </c>
      <c r="V103" s="197">
        <v>0.30272700000000002</v>
      </c>
      <c r="W103" s="197">
        <v>0.30293039999999999</v>
      </c>
      <c r="X103" s="197">
        <v>0.30313380000000001</v>
      </c>
      <c r="Y103" s="197">
        <v>0.30333719999999997</v>
      </c>
      <c r="Z103" s="197">
        <v>0.30354059999999999</v>
      </c>
      <c r="AA103" s="197">
        <v>0.30374400000000001</v>
      </c>
      <c r="AB103" s="197">
        <v>0.30394739999999998</v>
      </c>
      <c r="AC103" s="197">
        <v>0.3041508</v>
      </c>
      <c r="AD103" s="197">
        <v>0.30435420000000002</v>
      </c>
      <c r="AE103" s="197">
        <v>0.30455759999999998</v>
      </c>
      <c r="AF103" s="197">
        <v>0.304761</v>
      </c>
      <c r="AG103" s="197">
        <v>0.30496439999999903</v>
      </c>
      <c r="AH103" s="197">
        <v>0.30516779999999999</v>
      </c>
      <c r="AI103" s="197">
        <v>0.30537120000000001</v>
      </c>
      <c r="AJ103" s="197">
        <v>0.30557459999999997</v>
      </c>
      <c r="AK103" s="197">
        <v>0.30577799999999999</v>
      </c>
      <c r="AL103" s="197">
        <v>0.30598139999999902</v>
      </c>
      <c r="AM103" s="197">
        <v>0.30618479999999998</v>
      </c>
      <c r="AN103" s="197">
        <v>0.306388199999999</v>
      </c>
      <c r="AO103" s="197">
        <v>0.30659159999999902</v>
      </c>
      <c r="AP103" s="197">
        <v>0.30679499999999998</v>
      </c>
    </row>
    <row r="104" spans="7:67" ht="14.25" customHeight="1" x14ac:dyDescent="0.3">
      <c r="G104" s="140"/>
      <c r="H104" s="393"/>
      <c r="J104" s="354"/>
      <c r="K104" s="137" t="s">
        <v>848</v>
      </c>
      <c r="L104" s="187" t="s">
        <v>871</v>
      </c>
      <c r="M104" s="181">
        <v>0.25839000000000001</v>
      </c>
      <c r="N104" s="181">
        <v>0.26037488888888799</v>
      </c>
      <c r="O104" s="181">
        <v>0.26235977777777703</v>
      </c>
      <c r="P104" s="181">
        <v>0.26434466666666601</v>
      </c>
      <c r="Q104" s="181">
        <v>0.26632955555555499</v>
      </c>
      <c r="R104" s="181">
        <v>0.26831444444444402</v>
      </c>
      <c r="S104" s="181">
        <v>0.270299333333333</v>
      </c>
      <c r="T104" s="181">
        <v>0.27228422222222198</v>
      </c>
      <c r="U104" s="181">
        <v>0.27426911111111102</v>
      </c>
      <c r="V104" s="181">
        <v>0.276254</v>
      </c>
      <c r="W104" s="181">
        <v>0.27647729999999998</v>
      </c>
      <c r="X104" s="181">
        <v>0.27670059999999902</v>
      </c>
      <c r="Y104" s="181">
        <v>0.2769239</v>
      </c>
      <c r="Z104" s="181">
        <v>0.27714719999999998</v>
      </c>
      <c r="AA104" s="181">
        <v>0.27737050000000002</v>
      </c>
      <c r="AB104" s="181">
        <v>0.2775938</v>
      </c>
      <c r="AC104" s="181">
        <v>0.27781709999999998</v>
      </c>
      <c r="AD104" s="181">
        <v>0.27804040000000002</v>
      </c>
      <c r="AE104" s="181">
        <v>0.2782637</v>
      </c>
      <c r="AF104" s="181">
        <v>0.27848699999999998</v>
      </c>
      <c r="AG104" s="181">
        <v>0.27871030000000002</v>
      </c>
      <c r="AH104" s="181">
        <v>0.2789336</v>
      </c>
      <c r="AI104" s="181">
        <v>0.27915689999999999</v>
      </c>
      <c r="AJ104" s="181">
        <v>0.27938020000000002</v>
      </c>
      <c r="AK104" s="181">
        <v>0.2796035</v>
      </c>
      <c r="AL104" s="181">
        <v>0.27982679999999999</v>
      </c>
      <c r="AM104" s="181">
        <v>0.28005010000000002</v>
      </c>
      <c r="AN104" s="181">
        <v>0.28027340000000001</v>
      </c>
      <c r="AO104" s="181">
        <v>0.28049669999999999</v>
      </c>
      <c r="AP104" s="181">
        <v>0.28072000000000003</v>
      </c>
    </row>
    <row r="105" spans="7:67" ht="14.25" customHeight="1" x14ac:dyDescent="0.3">
      <c r="G105" s="140"/>
      <c r="H105" s="393"/>
      <c r="J105" s="387"/>
      <c r="K105" s="198" t="s">
        <v>848</v>
      </c>
      <c r="L105" s="198" t="s">
        <v>872</v>
      </c>
      <c r="M105" s="181">
        <v>0.25839000000000001</v>
      </c>
      <c r="N105" s="181">
        <v>0.258744444444444</v>
      </c>
      <c r="O105" s="181">
        <v>0.25909888888888799</v>
      </c>
      <c r="P105" s="181">
        <v>0.25945333333333298</v>
      </c>
      <c r="Q105" s="181">
        <v>0.25980777777777703</v>
      </c>
      <c r="R105" s="181">
        <v>0.26016222222222202</v>
      </c>
      <c r="S105" s="181">
        <v>0.26051666666666601</v>
      </c>
      <c r="T105" s="181">
        <v>0.260871111111111</v>
      </c>
      <c r="U105" s="181">
        <v>0.26122555555555499</v>
      </c>
      <c r="V105" s="181">
        <v>0.26157999999999998</v>
      </c>
      <c r="W105" s="181">
        <v>0.26189899999999999</v>
      </c>
      <c r="X105" s="181">
        <v>0.26221800000000001</v>
      </c>
      <c r="Y105" s="181">
        <v>0.26253699999999902</v>
      </c>
      <c r="Z105" s="181">
        <v>0.26285599999999998</v>
      </c>
      <c r="AA105" s="181">
        <v>0.26317499999999999</v>
      </c>
      <c r="AB105" s="181">
        <v>0.26349400000000001</v>
      </c>
      <c r="AC105" s="181">
        <v>0.26381299999999902</v>
      </c>
      <c r="AD105" s="181">
        <v>0.26413199999999998</v>
      </c>
      <c r="AE105" s="181">
        <v>0.26445099999999999</v>
      </c>
      <c r="AF105" s="181">
        <v>0.26477000000000001</v>
      </c>
      <c r="AG105" s="181">
        <v>0.26508900000000002</v>
      </c>
      <c r="AH105" s="181">
        <v>0.26540799999999998</v>
      </c>
      <c r="AI105" s="181">
        <v>0.26572699999999999</v>
      </c>
      <c r="AJ105" s="181">
        <v>0.266046</v>
      </c>
      <c r="AK105" s="181">
        <v>0.26636500000000002</v>
      </c>
      <c r="AL105" s="181">
        <v>0.26668399999999998</v>
      </c>
      <c r="AM105" s="181">
        <v>0.26700299999999999</v>
      </c>
      <c r="AN105" s="181">
        <v>0.267322</v>
      </c>
      <c r="AO105" s="181">
        <v>0.26764100000000002</v>
      </c>
      <c r="AP105" s="181">
        <v>0.26795999999999998</v>
      </c>
    </row>
    <row r="106" spans="7:67" ht="14.25" customHeight="1" x14ac:dyDescent="0.3">
      <c r="G106" s="140"/>
      <c r="H106" s="393"/>
      <c r="J106" s="203"/>
      <c r="K106" s="137"/>
      <c r="L106" s="137"/>
      <c r="M106" s="204"/>
      <c r="N106" s="204"/>
      <c r="O106" s="204"/>
      <c r="P106" s="204"/>
      <c r="Q106" s="204"/>
      <c r="R106" s="204"/>
      <c r="S106" s="204"/>
      <c r="T106" s="204"/>
      <c r="U106" s="204"/>
      <c r="V106" s="204"/>
      <c r="W106" s="204"/>
      <c r="X106" s="204"/>
      <c r="Y106" s="204"/>
      <c r="Z106" s="204"/>
      <c r="AA106" s="204"/>
      <c r="AB106" s="204"/>
      <c r="AC106" s="204"/>
      <c r="AD106" s="204"/>
      <c r="AE106" s="204"/>
      <c r="AF106" s="204"/>
      <c r="AG106" s="204"/>
      <c r="AH106" s="204"/>
      <c r="AI106" s="204"/>
      <c r="AJ106" s="204"/>
      <c r="AK106" s="204"/>
      <c r="AL106" s="204"/>
      <c r="AM106" s="204"/>
      <c r="AN106" s="204"/>
      <c r="AO106" s="204"/>
      <c r="AP106" s="204"/>
    </row>
    <row r="107" spans="7:67" ht="14.25" customHeight="1" x14ac:dyDescent="0.25">
      <c r="G107" s="140"/>
      <c r="H107" s="393"/>
      <c r="J107" s="142"/>
      <c r="M107" s="124">
        <v>2021</v>
      </c>
      <c r="N107" s="124">
        <v>2022</v>
      </c>
      <c r="O107" s="124">
        <v>2023</v>
      </c>
      <c r="P107" s="124">
        <v>2024</v>
      </c>
      <c r="Q107" s="124">
        <v>2025</v>
      </c>
      <c r="R107" s="124">
        <v>2026</v>
      </c>
      <c r="S107" s="124">
        <v>2027</v>
      </c>
      <c r="T107" s="124">
        <v>2028</v>
      </c>
      <c r="U107" s="124">
        <v>2029</v>
      </c>
      <c r="V107" s="124">
        <v>2030</v>
      </c>
      <c r="W107" s="124">
        <v>2031</v>
      </c>
      <c r="X107" s="124">
        <v>2032</v>
      </c>
      <c r="Y107" s="124">
        <v>2033</v>
      </c>
      <c r="Z107" s="124">
        <v>2034</v>
      </c>
      <c r="AA107" s="124">
        <v>2035</v>
      </c>
      <c r="AB107" s="124">
        <v>2036</v>
      </c>
      <c r="AC107" s="124">
        <v>2037</v>
      </c>
      <c r="AD107" s="124">
        <v>2038</v>
      </c>
      <c r="AE107" s="124">
        <v>2039</v>
      </c>
      <c r="AF107" s="124">
        <v>2040</v>
      </c>
      <c r="AG107" s="124">
        <v>2041</v>
      </c>
      <c r="AH107" s="124">
        <v>2042</v>
      </c>
      <c r="AI107" s="124">
        <v>2043</v>
      </c>
      <c r="AJ107" s="124">
        <v>2044</v>
      </c>
      <c r="AK107" s="124">
        <v>2045</v>
      </c>
      <c r="AL107" s="124">
        <v>2046</v>
      </c>
      <c r="AM107" s="124">
        <v>2047</v>
      </c>
      <c r="AN107" s="124">
        <v>2048</v>
      </c>
      <c r="AO107" s="124">
        <v>2049</v>
      </c>
      <c r="AP107" s="124">
        <v>2050</v>
      </c>
    </row>
    <row r="108" spans="7:67" ht="14.25" customHeight="1" x14ac:dyDescent="0.3">
      <c r="G108" s="140"/>
      <c r="H108" s="393"/>
      <c r="J108" s="353" t="s">
        <v>887</v>
      </c>
      <c r="K108" s="196" t="s">
        <v>815</v>
      </c>
      <c r="L108" s="196" t="s">
        <v>870</v>
      </c>
      <c r="M108" s="205">
        <v>4363.7939999999999</v>
      </c>
      <c r="N108" s="205">
        <v>4429.4253259259249</v>
      </c>
      <c r="O108" s="205">
        <v>4495.4157037037012</v>
      </c>
      <c r="P108" s="205">
        <v>4561.7651333333297</v>
      </c>
      <c r="Q108" s="205">
        <v>4628.4736148148095</v>
      </c>
      <c r="R108" s="205">
        <v>4695.5411481481415</v>
      </c>
      <c r="S108" s="205">
        <v>4762.9677333333266</v>
      </c>
      <c r="T108" s="205">
        <v>4830.753370370363</v>
      </c>
      <c r="U108" s="205">
        <v>4898.8980592592598</v>
      </c>
      <c r="V108" s="205">
        <v>4967.4017999999996</v>
      </c>
      <c r="W108" s="205">
        <v>4971.680423344259</v>
      </c>
      <c r="X108" s="205">
        <v>4975.9603104262223</v>
      </c>
      <c r="Y108" s="205">
        <v>4980.2414612458988</v>
      </c>
      <c r="Z108" s="205">
        <v>4984.5238758032792</v>
      </c>
      <c r="AA108" s="205">
        <v>4988.8075540983555</v>
      </c>
      <c r="AB108" s="205">
        <v>4993.092496131143</v>
      </c>
      <c r="AC108" s="205">
        <v>4997.3787019016372</v>
      </c>
      <c r="AD108" s="205">
        <v>5001.6661714098336</v>
      </c>
      <c r="AE108" s="205">
        <v>5005.9549046557358</v>
      </c>
      <c r="AF108" s="205">
        <v>5010.2449016393402</v>
      </c>
      <c r="AG108" s="205">
        <v>5014.5361623606505</v>
      </c>
      <c r="AH108" s="205">
        <v>5018.8286868196637</v>
      </c>
      <c r="AI108" s="205">
        <v>5023.1224750163919</v>
      </c>
      <c r="AJ108" s="205">
        <v>5027.4175269508141</v>
      </c>
      <c r="AK108" s="205">
        <v>5031.7138426229494</v>
      </c>
      <c r="AL108" s="205">
        <v>5036.0114220327805</v>
      </c>
      <c r="AM108" s="205">
        <v>5040.3102651803238</v>
      </c>
      <c r="AN108" s="205">
        <v>5044.6103720655719</v>
      </c>
      <c r="AO108" s="205">
        <v>5048.9117426885241</v>
      </c>
      <c r="AP108" s="205">
        <v>5053.2143770491803</v>
      </c>
    </row>
    <row r="109" spans="7:67" ht="14.25" customHeight="1" x14ac:dyDescent="0.3">
      <c r="G109" s="140"/>
      <c r="H109" s="393"/>
      <c r="J109" s="354"/>
      <c r="K109" s="137" t="s">
        <v>815</v>
      </c>
      <c r="L109" s="187" t="s">
        <v>871</v>
      </c>
      <c r="M109" s="206">
        <v>4363.7939999999999</v>
      </c>
      <c r="N109" s="206">
        <v>4397.3155999999935</v>
      </c>
      <c r="O109" s="206">
        <v>4430.8371999999972</v>
      </c>
      <c r="P109" s="206">
        <v>4464.3588</v>
      </c>
      <c r="Q109" s="206">
        <v>4497.8803999999946</v>
      </c>
      <c r="R109" s="206">
        <v>4531.4019999999973</v>
      </c>
      <c r="S109" s="206">
        <v>4564.9236000000001</v>
      </c>
      <c r="T109" s="206">
        <v>4598.4451999999947</v>
      </c>
      <c r="U109" s="206">
        <v>4631.9667999999974</v>
      </c>
      <c r="V109" s="206">
        <v>4665.4884000000002</v>
      </c>
      <c r="W109" s="206">
        <v>4669.2595799999999</v>
      </c>
      <c r="X109" s="206">
        <v>4673.0307599999996</v>
      </c>
      <c r="Y109" s="206">
        <v>4676.8019400000003</v>
      </c>
      <c r="Z109" s="206">
        <v>4680.57312</v>
      </c>
      <c r="AA109" s="206">
        <v>4684.3442999999997</v>
      </c>
      <c r="AB109" s="206">
        <v>4688.1154800000004</v>
      </c>
      <c r="AC109" s="206">
        <v>4691.8866600000001</v>
      </c>
      <c r="AD109" s="206">
        <v>4695.6578399999917</v>
      </c>
      <c r="AE109" s="206">
        <v>4699.4290200000005</v>
      </c>
      <c r="AF109" s="206">
        <v>4703.2002000000002</v>
      </c>
      <c r="AG109" s="206">
        <v>4706.97138</v>
      </c>
      <c r="AH109" s="206">
        <v>4710.7425599999997</v>
      </c>
      <c r="AI109" s="206">
        <v>4714.5137400000003</v>
      </c>
      <c r="AJ109" s="206">
        <v>4718.2849200000001</v>
      </c>
      <c r="AK109" s="206">
        <v>4722.0560999999998</v>
      </c>
      <c r="AL109" s="206">
        <v>4725.8272800000004</v>
      </c>
      <c r="AM109" s="206">
        <v>4729.5984600000002</v>
      </c>
      <c r="AN109" s="206">
        <v>4733.3696399999999</v>
      </c>
      <c r="AO109" s="206">
        <v>4737.1408200000005</v>
      </c>
      <c r="AP109" s="206">
        <v>4740.9120000000003</v>
      </c>
    </row>
    <row r="110" spans="7:67" ht="14.25" customHeight="1" thickBot="1" x14ac:dyDescent="0.35">
      <c r="G110" s="140"/>
      <c r="H110" s="393"/>
      <c r="J110" s="354"/>
      <c r="K110" s="198" t="s">
        <v>815</v>
      </c>
      <c r="L110" s="198" t="s">
        <v>872</v>
      </c>
      <c r="M110" s="207">
        <v>4363.7939999999999</v>
      </c>
      <c r="N110" s="207">
        <v>4369.779999999997</v>
      </c>
      <c r="O110" s="207">
        <v>4375.7659999999942</v>
      </c>
      <c r="P110" s="207">
        <v>4381.7519999999995</v>
      </c>
      <c r="Q110" s="207">
        <v>4387.7379999999976</v>
      </c>
      <c r="R110" s="207">
        <v>4393.7239999999947</v>
      </c>
      <c r="S110" s="207">
        <v>4399.71</v>
      </c>
      <c r="T110" s="207">
        <v>4405.6959999999972</v>
      </c>
      <c r="U110" s="207">
        <v>4411.6819999999943</v>
      </c>
      <c r="V110" s="207">
        <v>4417.6679999999997</v>
      </c>
      <c r="W110" s="207">
        <v>4423.0554000000002</v>
      </c>
      <c r="X110" s="207">
        <v>4428.4428000000007</v>
      </c>
      <c r="Y110" s="207">
        <v>4433.8301999999994</v>
      </c>
      <c r="Z110" s="207">
        <v>4439.2175999999999</v>
      </c>
      <c r="AA110" s="207">
        <v>4444.6050000000005</v>
      </c>
      <c r="AB110" s="207">
        <v>4449.9924000000001</v>
      </c>
      <c r="AC110" s="207">
        <v>4455.3797999999997</v>
      </c>
      <c r="AD110" s="207">
        <v>4460.7672000000002</v>
      </c>
      <c r="AE110" s="207">
        <v>4466.1545999999917</v>
      </c>
      <c r="AF110" s="207">
        <v>4471.5419999999995</v>
      </c>
      <c r="AG110" s="207">
        <v>4476.9294</v>
      </c>
      <c r="AH110" s="207">
        <v>4482.3168000000005</v>
      </c>
      <c r="AI110" s="207">
        <v>4487.7041999999992</v>
      </c>
      <c r="AJ110" s="207">
        <v>4493.0915999999997</v>
      </c>
      <c r="AK110" s="207">
        <v>4498.4790000000003</v>
      </c>
      <c r="AL110" s="207">
        <v>4503.8664000000008</v>
      </c>
      <c r="AM110" s="207">
        <v>4509.2537999999995</v>
      </c>
      <c r="AN110" s="207">
        <v>4514.6412</v>
      </c>
      <c r="AO110" s="207">
        <v>4520.0286000000006</v>
      </c>
      <c r="AP110" s="207">
        <v>4525.4159999999993</v>
      </c>
    </row>
    <row r="111" spans="7:67" ht="14.25" customHeight="1" thickTop="1" x14ac:dyDescent="0.3">
      <c r="G111" s="140"/>
      <c r="H111" s="393"/>
      <c r="J111" s="354"/>
      <c r="K111" s="196" t="s">
        <v>821</v>
      </c>
      <c r="L111" s="196" t="s">
        <v>870</v>
      </c>
      <c r="M111" s="208">
        <v>4094.1612</v>
      </c>
      <c r="N111" s="208">
        <v>4156.7226325925867</v>
      </c>
      <c r="O111" s="208">
        <v>4219.6431170370333</v>
      </c>
      <c r="P111" s="208">
        <v>4282.9226533333322</v>
      </c>
      <c r="Q111" s="208">
        <v>4346.561241481475</v>
      </c>
      <c r="R111" s="208">
        <v>4410.5588814814773</v>
      </c>
      <c r="S111" s="208">
        <v>4474.9155733333328</v>
      </c>
      <c r="T111" s="208">
        <v>4539.6313170370304</v>
      </c>
      <c r="U111" s="208">
        <v>4604.7061125925893</v>
      </c>
      <c r="V111" s="208">
        <v>4670.1399599999995</v>
      </c>
      <c r="W111" s="208">
        <v>4673.6770309945296</v>
      </c>
      <c r="X111" s="208">
        <v>4677.2146381202165</v>
      </c>
      <c r="Y111" s="208">
        <v>4680.7527813770448</v>
      </c>
      <c r="Z111" s="208">
        <v>4684.2914607650227</v>
      </c>
      <c r="AA111" s="208">
        <v>4687.8306762841494</v>
      </c>
      <c r="AB111" s="208">
        <v>4691.3704279344256</v>
      </c>
      <c r="AC111" s="208">
        <v>4694.9107157158423</v>
      </c>
      <c r="AD111" s="208">
        <v>4698.4515396284087</v>
      </c>
      <c r="AE111" s="208">
        <v>4701.9928996721237</v>
      </c>
      <c r="AF111" s="208">
        <v>4705.5347958469883</v>
      </c>
      <c r="AG111" s="208">
        <v>4709.0772281530026</v>
      </c>
      <c r="AH111" s="208">
        <v>4712.6201965901573</v>
      </c>
      <c r="AI111" s="208">
        <v>4716.1637011584617</v>
      </c>
      <c r="AJ111" s="208">
        <v>4719.7077418579156</v>
      </c>
      <c r="AK111" s="208">
        <v>4723.2523186885182</v>
      </c>
      <c r="AL111" s="208">
        <v>4726.7974316502705</v>
      </c>
      <c r="AM111" s="208">
        <v>4730.3430807431632</v>
      </c>
      <c r="AN111" s="208">
        <v>4733.8892659672056</v>
      </c>
      <c r="AO111" s="208">
        <v>4737.4359873223966</v>
      </c>
      <c r="AP111" s="208">
        <v>4740.9832448087382</v>
      </c>
    </row>
    <row r="112" spans="7:67" ht="14.25" customHeight="1" x14ac:dyDescent="0.3">
      <c r="G112" s="140"/>
      <c r="H112" s="393"/>
      <c r="J112" s="354"/>
      <c r="K112" s="137" t="s">
        <v>821</v>
      </c>
      <c r="L112" s="187" t="s">
        <v>871</v>
      </c>
      <c r="M112" s="209">
        <v>4094.1612</v>
      </c>
      <c r="N112" s="209">
        <v>4125.6115466666652</v>
      </c>
      <c r="O112" s="209">
        <v>4157.0618933333299</v>
      </c>
      <c r="P112" s="209">
        <v>4188.5122399999937</v>
      </c>
      <c r="Q112" s="209">
        <v>4219.9625866666584</v>
      </c>
      <c r="R112" s="209">
        <v>4251.4129333333321</v>
      </c>
      <c r="S112" s="209">
        <v>4282.8632799999968</v>
      </c>
      <c r="T112" s="209">
        <v>4314.3136266666625</v>
      </c>
      <c r="U112" s="209">
        <v>4345.7639733333272</v>
      </c>
      <c r="V112" s="209">
        <v>4377.2143199999909</v>
      </c>
      <c r="W112" s="209">
        <v>4380.7524839999996</v>
      </c>
      <c r="X112" s="209">
        <v>4384.2906480000001</v>
      </c>
      <c r="Y112" s="209">
        <v>4387.8288119999997</v>
      </c>
      <c r="Z112" s="209">
        <v>4391.3669760000002</v>
      </c>
      <c r="AA112" s="209">
        <v>4394.9051399999917</v>
      </c>
      <c r="AB112" s="209">
        <v>4398.4433039999913</v>
      </c>
      <c r="AC112" s="209">
        <v>4401.9814679999918</v>
      </c>
      <c r="AD112" s="209">
        <v>4405.5196319999995</v>
      </c>
      <c r="AE112" s="209">
        <v>4409.0577960000001</v>
      </c>
      <c r="AF112" s="209">
        <v>4412.5959599999996</v>
      </c>
      <c r="AG112" s="209">
        <v>4416.1341240000002</v>
      </c>
      <c r="AH112" s="209">
        <v>4419.6722879999998</v>
      </c>
      <c r="AI112" s="209">
        <v>4423.2104520000003</v>
      </c>
      <c r="AJ112" s="209">
        <v>4426.7486159999999</v>
      </c>
      <c r="AK112" s="209">
        <v>4430.2867800000004</v>
      </c>
      <c r="AL112" s="209">
        <v>4433.8249440000009</v>
      </c>
      <c r="AM112" s="209">
        <v>4437.3631079999996</v>
      </c>
      <c r="AN112" s="209">
        <v>4440.9012720000001</v>
      </c>
      <c r="AO112" s="209">
        <v>4444.4394359999997</v>
      </c>
      <c r="AP112" s="209">
        <v>4447.9776000000002</v>
      </c>
    </row>
    <row r="113" spans="1:67" ht="14.25" customHeight="1" thickBot="1" x14ac:dyDescent="0.35">
      <c r="G113" s="140"/>
      <c r="H113" s="393"/>
      <c r="J113" s="354"/>
      <c r="K113" s="198" t="s">
        <v>821</v>
      </c>
      <c r="L113" s="198" t="s">
        <v>872</v>
      </c>
      <c r="M113" s="207">
        <v>4094.1612</v>
      </c>
      <c r="N113" s="207">
        <v>4099.7773333333325</v>
      </c>
      <c r="O113" s="207">
        <v>4105.3934666666646</v>
      </c>
      <c r="P113" s="207">
        <v>4111.0095999999976</v>
      </c>
      <c r="Q113" s="207">
        <v>4116.6257333333297</v>
      </c>
      <c r="R113" s="207">
        <v>4122.2418666666617</v>
      </c>
      <c r="S113" s="207">
        <v>4127.8579999999938</v>
      </c>
      <c r="T113" s="207">
        <v>4133.4741333333268</v>
      </c>
      <c r="U113" s="207">
        <v>4139.0902666666589</v>
      </c>
      <c r="V113" s="207">
        <v>4144.7064</v>
      </c>
      <c r="W113" s="207">
        <v>4149.7609199999915</v>
      </c>
      <c r="X113" s="207">
        <v>4154.8154400000003</v>
      </c>
      <c r="Y113" s="207">
        <v>4159.8699599999909</v>
      </c>
      <c r="Z113" s="207">
        <v>4164.9244799999997</v>
      </c>
      <c r="AA113" s="207">
        <v>4169.9789999999912</v>
      </c>
      <c r="AB113" s="207">
        <v>4175.03352</v>
      </c>
      <c r="AC113" s="207">
        <v>4180.0880399999915</v>
      </c>
      <c r="AD113" s="207">
        <v>4185.1425600000002</v>
      </c>
      <c r="AE113" s="207">
        <v>4190.1970799999917</v>
      </c>
      <c r="AF113" s="207">
        <v>4195.2515999999996</v>
      </c>
      <c r="AG113" s="207">
        <v>4200.3061199999911</v>
      </c>
      <c r="AH113" s="207">
        <v>4205.3606399999908</v>
      </c>
      <c r="AI113" s="207">
        <v>4210.4151599999914</v>
      </c>
      <c r="AJ113" s="207">
        <v>4215.4696799999911</v>
      </c>
      <c r="AK113" s="207">
        <v>4220.5241999999907</v>
      </c>
      <c r="AL113" s="207">
        <v>4225.5787199999913</v>
      </c>
      <c r="AM113" s="207">
        <v>4230.633239999991</v>
      </c>
      <c r="AN113" s="207">
        <v>4235.6877599999916</v>
      </c>
      <c r="AO113" s="207">
        <v>4240.7422799999913</v>
      </c>
      <c r="AP113" s="207">
        <v>4245.796799999991</v>
      </c>
      <c r="AQ113" s="201"/>
      <c r="AR113" s="201"/>
      <c r="AS113" s="201"/>
      <c r="AT113" s="201"/>
      <c r="AU113" s="201"/>
      <c r="AV113" s="201"/>
      <c r="AW113" s="201"/>
    </row>
    <row r="114" spans="1:67" ht="14.25" customHeight="1" thickTop="1" x14ac:dyDescent="0.3">
      <c r="G114" s="140"/>
      <c r="H114" s="393"/>
      <c r="J114" s="354"/>
      <c r="K114" s="196" t="s">
        <v>825</v>
      </c>
      <c r="L114" s="196" t="s">
        <v>870</v>
      </c>
      <c r="M114" s="208">
        <v>4001.9183999999914</v>
      </c>
      <c r="N114" s="208">
        <v>4063.4296059259186</v>
      </c>
      <c r="O114" s="208">
        <v>4125.2998637036981</v>
      </c>
      <c r="P114" s="208">
        <v>4187.5291733333288</v>
      </c>
      <c r="Q114" s="208">
        <v>4250.1175348148126</v>
      </c>
      <c r="R114" s="208">
        <v>4313.0649481481396</v>
      </c>
      <c r="S114" s="208">
        <v>4376.3714133333269</v>
      </c>
      <c r="T114" s="208">
        <v>4440.0369303703665</v>
      </c>
      <c r="U114" s="208">
        <v>4504.0614992592564</v>
      </c>
      <c r="V114" s="208">
        <v>4568.4451199999994</v>
      </c>
      <c r="W114" s="208">
        <v>4571.7285020327836</v>
      </c>
      <c r="X114" s="208">
        <v>4575.0121712786868</v>
      </c>
      <c r="Y114" s="208">
        <v>4578.2961277377044</v>
      </c>
      <c r="Z114" s="208">
        <v>4581.5803714098338</v>
      </c>
      <c r="AA114" s="208">
        <v>4584.8649022950758</v>
      </c>
      <c r="AB114" s="208">
        <v>4588.1497203934396</v>
      </c>
      <c r="AC114" s="208">
        <v>4591.4348257049151</v>
      </c>
      <c r="AD114" s="208">
        <v>4594.7202182295041</v>
      </c>
      <c r="AE114" s="208">
        <v>4598.0058979672049</v>
      </c>
      <c r="AF114" s="208">
        <v>4601.2918649180283</v>
      </c>
      <c r="AG114" s="208">
        <v>4604.5781190819635</v>
      </c>
      <c r="AH114" s="208">
        <v>4607.8646604590112</v>
      </c>
      <c r="AI114" s="208">
        <v>4611.1514890491799</v>
      </c>
      <c r="AJ114" s="208">
        <v>4614.438604852453</v>
      </c>
      <c r="AK114" s="208">
        <v>4617.7260078688478</v>
      </c>
      <c r="AL114" s="208">
        <v>4621.0136980983543</v>
      </c>
      <c r="AM114" s="208">
        <v>4624.3016755409835</v>
      </c>
      <c r="AN114" s="208">
        <v>4627.5899401967154</v>
      </c>
      <c r="AO114" s="208">
        <v>4630.8784920655689</v>
      </c>
      <c r="AP114" s="208">
        <v>4634.1673311475352</v>
      </c>
      <c r="AQ114" s="202"/>
      <c r="AR114" s="202"/>
      <c r="AS114" s="202"/>
      <c r="AT114" s="202"/>
      <c r="AU114" s="202"/>
      <c r="AV114" s="202"/>
      <c r="AW114" s="202"/>
    </row>
    <row r="115" spans="1:67" ht="14.25" customHeight="1" x14ac:dyDescent="0.3">
      <c r="G115" s="140"/>
      <c r="H115" s="393"/>
      <c r="J115" s="354"/>
      <c r="K115" s="137" t="s">
        <v>825</v>
      </c>
      <c r="L115" s="187" t="s">
        <v>871</v>
      </c>
      <c r="M115" s="210">
        <v>4001.9183999999914</v>
      </c>
      <c r="N115" s="210">
        <v>4032.6601599999972</v>
      </c>
      <c r="O115" s="210">
        <v>4063.4019199999939</v>
      </c>
      <c r="P115" s="210">
        <v>4094.1436799999915</v>
      </c>
      <c r="Q115" s="210">
        <v>4124.8854399999973</v>
      </c>
      <c r="R115" s="210">
        <v>4155.6271999999944</v>
      </c>
      <c r="S115" s="210">
        <v>4186.3689599999907</v>
      </c>
      <c r="T115" s="210">
        <v>4217.1107199999969</v>
      </c>
      <c r="U115" s="210">
        <v>4247.8524799999941</v>
      </c>
      <c r="V115" s="210">
        <v>4278.5942399999913</v>
      </c>
      <c r="W115" s="210">
        <v>4282.0526879999916</v>
      </c>
      <c r="X115" s="210">
        <v>4285.5111359999919</v>
      </c>
      <c r="Y115" s="210">
        <v>4288.9695839999913</v>
      </c>
      <c r="Z115" s="210">
        <v>4292.4280319999907</v>
      </c>
      <c r="AA115" s="210">
        <v>4295.886479999991</v>
      </c>
      <c r="AB115" s="210">
        <v>4299.3449279999913</v>
      </c>
      <c r="AC115" s="210">
        <v>4302.8033759999917</v>
      </c>
      <c r="AD115" s="210">
        <v>4306.2618239999911</v>
      </c>
      <c r="AE115" s="210">
        <v>4309.7202719999914</v>
      </c>
      <c r="AF115" s="210">
        <v>4313.1787199999999</v>
      </c>
      <c r="AG115" s="210">
        <v>4316.6371679999911</v>
      </c>
      <c r="AH115" s="210">
        <v>4320.0956159999996</v>
      </c>
      <c r="AI115" s="210">
        <v>4323.5540639999917</v>
      </c>
      <c r="AJ115" s="210">
        <v>4327.0125120000002</v>
      </c>
      <c r="AK115" s="210">
        <v>4330.4709599999996</v>
      </c>
      <c r="AL115" s="210">
        <v>4333.9294079999909</v>
      </c>
      <c r="AM115" s="210">
        <v>4337.3878559999912</v>
      </c>
      <c r="AN115" s="210">
        <v>4340.8463039999997</v>
      </c>
      <c r="AO115" s="210">
        <v>4344.3047519999909</v>
      </c>
      <c r="AP115" s="210">
        <v>4347.7631999999912</v>
      </c>
    </row>
    <row r="116" spans="1:67" ht="14.25" customHeight="1" thickBot="1" x14ac:dyDescent="0.35">
      <c r="G116" s="140"/>
      <c r="H116" s="393"/>
      <c r="J116" s="354"/>
      <c r="K116" s="198" t="s">
        <v>825</v>
      </c>
      <c r="L116" s="198" t="s">
        <v>872</v>
      </c>
      <c r="M116" s="207">
        <v>4001.9183999999914</v>
      </c>
      <c r="N116" s="207">
        <v>4007.4079999999944</v>
      </c>
      <c r="O116" s="207">
        <v>4012.8975999999971</v>
      </c>
      <c r="P116" s="207">
        <v>4018.3871999999915</v>
      </c>
      <c r="Q116" s="207">
        <v>4023.8767999999941</v>
      </c>
      <c r="R116" s="207">
        <v>4029.3663999999972</v>
      </c>
      <c r="S116" s="207">
        <v>4034.8559999999911</v>
      </c>
      <c r="T116" s="207">
        <v>4040.3455999999942</v>
      </c>
      <c r="U116" s="207">
        <v>4045.8351999999973</v>
      </c>
      <c r="V116" s="207">
        <v>4051.3247999999999</v>
      </c>
      <c r="W116" s="207">
        <v>4056.2654399999915</v>
      </c>
      <c r="X116" s="207">
        <v>4061.2060799999913</v>
      </c>
      <c r="Y116" s="207">
        <v>4066.1467199999911</v>
      </c>
      <c r="Z116" s="207">
        <v>4071.08736</v>
      </c>
      <c r="AA116" s="207">
        <v>4076.0279999999912</v>
      </c>
      <c r="AB116" s="207">
        <v>4080.9686399999914</v>
      </c>
      <c r="AC116" s="207">
        <v>4085.9092799999912</v>
      </c>
      <c r="AD116" s="207">
        <v>4090.8499199999915</v>
      </c>
      <c r="AE116" s="207">
        <v>4095.7905599999908</v>
      </c>
      <c r="AF116" s="207">
        <v>4100.7311999999911</v>
      </c>
      <c r="AG116" s="207">
        <v>4105.6718399999909</v>
      </c>
      <c r="AH116" s="207">
        <v>4110.6124799999916</v>
      </c>
      <c r="AI116" s="207">
        <v>4115.5531199999914</v>
      </c>
      <c r="AJ116" s="207">
        <v>4120.4937599999912</v>
      </c>
      <c r="AK116" s="207">
        <v>4125.4343999999919</v>
      </c>
      <c r="AL116" s="207">
        <v>4130.3750399999908</v>
      </c>
      <c r="AM116" s="207">
        <v>4135.3156799999915</v>
      </c>
      <c r="AN116" s="207">
        <v>4140.2563199999913</v>
      </c>
      <c r="AO116" s="207">
        <v>4145.1969599999911</v>
      </c>
      <c r="AP116" s="207">
        <v>4150.1375999999909</v>
      </c>
    </row>
    <row r="117" spans="1:67" ht="14.25" customHeight="1" thickTop="1" x14ac:dyDescent="0.3">
      <c r="G117" s="140"/>
      <c r="H117" s="393"/>
      <c r="J117" s="354"/>
      <c r="K117" s="196" t="s">
        <v>828</v>
      </c>
      <c r="L117" s="196" t="s">
        <v>870</v>
      </c>
      <c r="M117" s="208">
        <v>3895.4843999999998</v>
      </c>
      <c r="N117" s="208">
        <v>3955.7838059259216</v>
      </c>
      <c r="O117" s="208">
        <v>4016.4422637037042</v>
      </c>
      <c r="P117" s="208">
        <v>4077.4597733333294</v>
      </c>
      <c r="Q117" s="208">
        <v>4138.8363348148068</v>
      </c>
      <c r="R117" s="208">
        <v>4200.5719481481447</v>
      </c>
      <c r="S117" s="208">
        <v>4262.6666133333265</v>
      </c>
      <c r="T117" s="208">
        <v>4325.1203303703687</v>
      </c>
      <c r="U117" s="208">
        <v>4387.933099259254</v>
      </c>
      <c r="V117" s="208">
        <v>4451.1049199999916</v>
      </c>
      <c r="W117" s="208">
        <v>4454.0955839999997</v>
      </c>
      <c r="X117" s="208">
        <v>4457.0862479999914</v>
      </c>
      <c r="Y117" s="208">
        <v>4460.0769119999995</v>
      </c>
      <c r="Z117" s="208">
        <v>4463.0675759999913</v>
      </c>
      <c r="AA117" s="208">
        <v>4466.0582399999912</v>
      </c>
      <c r="AB117" s="208">
        <v>4469.0489040000002</v>
      </c>
      <c r="AC117" s="208">
        <v>4472.039567999992</v>
      </c>
      <c r="AD117" s="208">
        <v>4475.0302320000001</v>
      </c>
      <c r="AE117" s="208">
        <v>4478.0208959999918</v>
      </c>
      <c r="AF117" s="208">
        <v>4481.0115599999999</v>
      </c>
      <c r="AG117" s="208">
        <v>4484.0022239999917</v>
      </c>
      <c r="AH117" s="208">
        <v>4486.9928879999916</v>
      </c>
      <c r="AI117" s="208">
        <v>4489.9835519999997</v>
      </c>
      <c r="AJ117" s="208">
        <v>4492.9742159999914</v>
      </c>
      <c r="AK117" s="208">
        <v>4495.9648799999995</v>
      </c>
      <c r="AL117" s="208">
        <v>4498.9555439999913</v>
      </c>
      <c r="AM117" s="208">
        <v>4501.9462079999994</v>
      </c>
      <c r="AN117" s="208">
        <v>4504.9368719999911</v>
      </c>
      <c r="AO117" s="208">
        <v>4507.927535999992</v>
      </c>
      <c r="AP117" s="208">
        <v>4510.9182000000001</v>
      </c>
    </row>
    <row r="118" spans="1:67" ht="14.25" customHeight="1" x14ac:dyDescent="0.3">
      <c r="G118" s="140"/>
      <c r="H118" s="393"/>
      <c r="J118" s="354"/>
      <c r="K118" s="137" t="s">
        <v>828</v>
      </c>
      <c r="L118" s="187" t="s">
        <v>871</v>
      </c>
      <c r="M118" s="206">
        <v>3895.4843999999998</v>
      </c>
      <c r="N118" s="206">
        <v>3925.4085599999999</v>
      </c>
      <c r="O118" s="206">
        <v>3955.3327199999999</v>
      </c>
      <c r="P118" s="206">
        <v>3985.2568799999999</v>
      </c>
      <c r="Q118" s="206">
        <v>4015.1810399999999</v>
      </c>
      <c r="R118" s="206">
        <v>4045.1052</v>
      </c>
      <c r="S118" s="206">
        <v>4075.02936</v>
      </c>
      <c r="T118" s="206">
        <v>4104.95352</v>
      </c>
      <c r="U118" s="206">
        <v>4134.8776799999996</v>
      </c>
      <c r="V118" s="206">
        <v>4164.8018400000001</v>
      </c>
      <c r="W118" s="206">
        <v>4168.1683080000003</v>
      </c>
      <c r="X118" s="206">
        <v>4171.5347759999995</v>
      </c>
      <c r="Y118" s="206">
        <v>4174.9012439999997</v>
      </c>
      <c r="Z118" s="206">
        <v>4178.2677119999998</v>
      </c>
      <c r="AA118" s="206">
        <v>4181.63418</v>
      </c>
      <c r="AB118" s="206">
        <v>4185.0006480000002</v>
      </c>
      <c r="AC118" s="206">
        <v>4188.3671160000004</v>
      </c>
      <c r="AD118" s="206">
        <v>4191.7335839999996</v>
      </c>
      <c r="AE118" s="206">
        <v>4195.1000519999998</v>
      </c>
      <c r="AF118" s="206">
        <v>4198.4665199999999</v>
      </c>
      <c r="AG118" s="206">
        <v>4201.8329880000001</v>
      </c>
      <c r="AH118" s="206">
        <v>4205.1994560000003</v>
      </c>
      <c r="AI118" s="206">
        <v>4208.5659240000005</v>
      </c>
      <c r="AJ118" s="206">
        <v>4211.9323920000006</v>
      </c>
      <c r="AK118" s="206">
        <v>4215.2988599999999</v>
      </c>
      <c r="AL118" s="206">
        <v>4218.665328</v>
      </c>
      <c r="AM118" s="206">
        <v>4222.0317960000002</v>
      </c>
      <c r="AN118" s="206">
        <v>4225.3982639999995</v>
      </c>
      <c r="AO118" s="206">
        <v>4228.7647319999996</v>
      </c>
      <c r="AP118" s="206">
        <v>4232.1311999999998</v>
      </c>
    </row>
    <row r="119" spans="1:67" ht="14.25" customHeight="1" thickBot="1" x14ac:dyDescent="0.35">
      <c r="G119" s="140"/>
      <c r="H119" s="393"/>
      <c r="J119" s="354"/>
      <c r="K119" s="198" t="s">
        <v>828</v>
      </c>
      <c r="L119" s="198" t="s">
        <v>872</v>
      </c>
      <c r="M119" s="207">
        <v>3895.4843999999998</v>
      </c>
      <c r="N119" s="207">
        <v>3900.828</v>
      </c>
      <c r="O119" s="207">
        <v>3906.1715999999997</v>
      </c>
      <c r="P119" s="207">
        <v>3911.5151999999998</v>
      </c>
      <c r="Q119" s="207">
        <v>3916.8588000000004</v>
      </c>
      <c r="R119" s="207">
        <v>3922.2024000000001</v>
      </c>
      <c r="S119" s="207">
        <v>3927.5460000000003</v>
      </c>
      <c r="T119" s="207">
        <v>3932.8896000000004</v>
      </c>
      <c r="U119" s="207">
        <v>3938.2332000000001</v>
      </c>
      <c r="V119" s="207">
        <v>3943.5768000000003</v>
      </c>
      <c r="W119" s="207">
        <v>3948.3860399999999</v>
      </c>
      <c r="X119" s="207">
        <v>3953.1952799999999</v>
      </c>
      <c r="Y119" s="207">
        <v>3958.00452</v>
      </c>
      <c r="Z119" s="207">
        <v>3962.81376</v>
      </c>
      <c r="AA119" s="207">
        <v>3967.623</v>
      </c>
      <c r="AB119" s="207">
        <v>3972.4322400000001</v>
      </c>
      <c r="AC119" s="207">
        <v>3977.2414800000001</v>
      </c>
      <c r="AD119" s="207">
        <v>3982.0507199999997</v>
      </c>
      <c r="AE119" s="207">
        <v>3986.8599599999998</v>
      </c>
      <c r="AF119" s="207">
        <v>3991.6692000000003</v>
      </c>
      <c r="AG119" s="207">
        <v>3996.4784399999999</v>
      </c>
      <c r="AH119" s="207">
        <v>4001.2876799999999</v>
      </c>
      <c r="AI119" s="207">
        <v>4006.09692</v>
      </c>
      <c r="AJ119" s="207">
        <v>4010.90616</v>
      </c>
      <c r="AK119" s="207">
        <v>4015.7154</v>
      </c>
      <c r="AL119" s="207">
        <v>4020.5246399999996</v>
      </c>
      <c r="AM119" s="207">
        <v>4025.3338800000001</v>
      </c>
      <c r="AN119" s="207">
        <v>4030.1431200000002</v>
      </c>
      <c r="AO119" s="207">
        <v>4034.9523599999998</v>
      </c>
      <c r="AP119" s="207">
        <v>4039.7616000000003</v>
      </c>
    </row>
    <row r="120" spans="1:67" ht="14.25" customHeight="1" thickTop="1" x14ac:dyDescent="0.3">
      <c r="G120" s="140"/>
      <c r="H120" s="393"/>
      <c r="J120" s="354"/>
      <c r="K120" s="196" t="s">
        <v>831</v>
      </c>
      <c r="L120" s="196" t="s">
        <v>870</v>
      </c>
      <c r="M120" s="208">
        <v>3767.7635999999998</v>
      </c>
      <c r="N120" s="208">
        <v>3826.6088459259217</v>
      </c>
      <c r="O120" s="208">
        <v>3885.8131437037041</v>
      </c>
      <c r="P120" s="208">
        <v>3945.3764933333296</v>
      </c>
      <c r="Q120" s="208">
        <v>4005.2988948148072</v>
      </c>
      <c r="R120" s="208">
        <v>4065.5803481481453</v>
      </c>
      <c r="S120" s="208">
        <v>4126.2208533333269</v>
      </c>
      <c r="T120" s="208">
        <v>4187.2204103703689</v>
      </c>
      <c r="U120" s="208">
        <v>4248.579019259254</v>
      </c>
      <c r="V120" s="208">
        <v>4310.2966800000004</v>
      </c>
      <c r="W120" s="208">
        <v>4312.9360823606539</v>
      </c>
      <c r="X120" s="208">
        <v>4315.5751400655718</v>
      </c>
      <c r="Y120" s="208">
        <v>4318.2138531147466</v>
      </c>
      <c r="Z120" s="208">
        <v>4320.8522215081948</v>
      </c>
      <c r="AA120" s="208">
        <v>4323.4902452458982</v>
      </c>
      <c r="AB120" s="208">
        <v>4326.1279243278677</v>
      </c>
      <c r="AC120" s="208">
        <v>4328.7652587540933</v>
      </c>
      <c r="AD120" s="208">
        <v>4331.4022485245832</v>
      </c>
      <c r="AE120" s="208">
        <v>4334.0388936393383</v>
      </c>
      <c r="AF120" s="208">
        <v>4336.6751940983577</v>
      </c>
      <c r="AG120" s="208">
        <v>4339.3111499016341</v>
      </c>
      <c r="AH120" s="208">
        <v>4341.9467610491747</v>
      </c>
      <c r="AI120" s="208">
        <v>4344.5820275409806</v>
      </c>
      <c r="AJ120" s="208">
        <v>4347.2169493770425</v>
      </c>
      <c r="AK120" s="208">
        <v>4349.8515265573687</v>
      </c>
      <c r="AL120" s="208">
        <v>4352.4857590819602</v>
      </c>
      <c r="AM120" s="208">
        <v>4355.1196469508168</v>
      </c>
      <c r="AN120" s="208">
        <v>4357.7531901639295</v>
      </c>
      <c r="AO120" s="208">
        <v>4360.3863887213065</v>
      </c>
      <c r="AP120" s="208">
        <v>4363.0192426229496</v>
      </c>
    </row>
    <row r="121" spans="1:67" ht="14.25" customHeight="1" x14ac:dyDescent="0.3">
      <c r="G121" s="140"/>
      <c r="H121" s="393"/>
      <c r="J121" s="354"/>
      <c r="K121" s="137" t="s">
        <v>831</v>
      </c>
      <c r="L121" s="187" t="s">
        <v>871</v>
      </c>
      <c r="M121" s="206">
        <v>3767.7635999999998</v>
      </c>
      <c r="N121" s="206">
        <v>3796.7066400000003</v>
      </c>
      <c r="O121" s="206">
        <v>3825.64968</v>
      </c>
      <c r="P121" s="206">
        <v>3854.5927200000001</v>
      </c>
      <c r="Q121" s="206">
        <v>3883.5357599999998</v>
      </c>
      <c r="R121" s="206">
        <v>3912.4788000000003</v>
      </c>
      <c r="S121" s="206">
        <v>3941.42184</v>
      </c>
      <c r="T121" s="206">
        <v>3970.3648799999996</v>
      </c>
      <c r="U121" s="206">
        <v>3999.3079200000002</v>
      </c>
      <c r="V121" s="206">
        <v>4028.2509599999998</v>
      </c>
      <c r="W121" s="206">
        <v>4031.5070519999999</v>
      </c>
      <c r="X121" s="206">
        <v>4034.763144</v>
      </c>
      <c r="Y121" s="206">
        <v>4038.0192360000001</v>
      </c>
      <c r="Z121" s="206">
        <v>4041.2753279999997</v>
      </c>
      <c r="AA121" s="206">
        <v>4044.5314200000003</v>
      </c>
      <c r="AB121" s="206">
        <v>4047.7875119999999</v>
      </c>
      <c r="AC121" s="206">
        <v>4051.0436040000004</v>
      </c>
      <c r="AD121" s="206">
        <v>4054.299696</v>
      </c>
      <c r="AE121" s="206">
        <v>4057.5557879999997</v>
      </c>
      <c r="AF121" s="206">
        <v>4060.8118800000002</v>
      </c>
      <c r="AG121" s="206">
        <v>4064.0679719999998</v>
      </c>
      <c r="AH121" s="206">
        <v>4067.3240639999999</v>
      </c>
      <c r="AI121" s="206">
        <v>4070.580156</v>
      </c>
      <c r="AJ121" s="206">
        <v>4073.8362480000001</v>
      </c>
      <c r="AK121" s="206">
        <v>4077.0923399999997</v>
      </c>
      <c r="AL121" s="206">
        <v>4080.3484320000002</v>
      </c>
      <c r="AM121" s="206">
        <v>4083.6045239999999</v>
      </c>
      <c r="AN121" s="206">
        <v>4086.8606160000004</v>
      </c>
      <c r="AO121" s="206">
        <v>4090.116708</v>
      </c>
      <c r="AP121" s="206">
        <v>4093.3727999999996</v>
      </c>
    </row>
    <row r="122" spans="1:67" ht="14.25" customHeight="1" thickBot="1" x14ac:dyDescent="0.35">
      <c r="G122" s="140"/>
      <c r="H122" s="393"/>
      <c r="J122" s="354"/>
      <c r="K122" s="198" t="s">
        <v>831</v>
      </c>
      <c r="L122" s="198" t="s">
        <v>872</v>
      </c>
      <c r="M122" s="207">
        <v>3767.7635999999998</v>
      </c>
      <c r="N122" s="207">
        <v>3772.9320000000002</v>
      </c>
      <c r="O122" s="207">
        <v>3778.1004000000003</v>
      </c>
      <c r="P122" s="207">
        <v>3783.2687999999998</v>
      </c>
      <c r="Q122" s="207">
        <v>3788.4372000000003</v>
      </c>
      <c r="R122" s="207">
        <v>3793.6055999999999</v>
      </c>
      <c r="S122" s="207">
        <v>3798.7739999999999</v>
      </c>
      <c r="T122" s="207">
        <v>3803.9423999999999</v>
      </c>
      <c r="U122" s="207">
        <v>3809.1107999999999</v>
      </c>
      <c r="V122" s="207">
        <v>3814.2791999999999</v>
      </c>
      <c r="W122" s="207">
        <v>3818.9307599999997</v>
      </c>
      <c r="X122" s="207">
        <v>3823.58232</v>
      </c>
      <c r="Y122" s="207">
        <v>3828.2338799999998</v>
      </c>
      <c r="Z122" s="207">
        <v>3832.88544</v>
      </c>
      <c r="AA122" s="207">
        <v>3837.5369999999912</v>
      </c>
      <c r="AB122" s="207">
        <v>3842.1885599999914</v>
      </c>
      <c r="AC122" s="207">
        <v>3846.8401199999912</v>
      </c>
      <c r="AD122" s="207">
        <v>3851.4916799999914</v>
      </c>
      <c r="AE122" s="207">
        <v>3856.1432399999912</v>
      </c>
      <c r="AF122" s="207">
        <v>3860.7947999999915</v>
      </c>
      <c r="AG122" s="207">
        <v>3865.4463599999913</v>
      </c>
      <c r="AH122" s="207">
        <v>3870.0979199999915</v>
      </c>
      <c r="AI122" s="207">
        <v>3874.7494799999913</v>
      </c>
      <c r="AJ122" s="207">
        <v>3879.4010399999916</v>
      </c>
      <c r="AK122" s="207">
        <v>3884.0525999999909</v>
      </c>
      <c r="AL122" s="207">
        <v>3888.7041599999911</v>
      </c>
      <c r="AM122" s="207">
        <v>3893.3557199999909</v>
      </c>
      <c r="AN122" s="207">
        <v>3898.0072799999912</v>
      </c>
      <c r="AO122" s="207">
        <v>3902.658839999991</v>
      </c>
      <c r="AP122" s="207">
        <v>3907.3103999999912</v>
      </c>
    </row>
    <row r="123" spans="1:67" ht="14.25" customHeight="1" thickTop="1" x14ac:dyDescent="0.3">
      <c r="G123" s="140"/>
      <c r="H123" s="393"/>
      <c r="J123" s="354"/>
      <c r="K123" s="196" t="s">
        <v>834</v>
      </c>
      <c r="L123" s="196" t="s">
        <v>870</v>
      </c>
      <c r="M123" s="208">
        <v>3569.0868</v>
      </c>
      <c r="N123" s="208">
        <v>3625.6700192592566</v>
      </c>
      <c r="O123" s="208">
        <v>3682.6122903703658</v>
      </c>
      <c r="P123" s="208">
        <v>3739.9136133333263</v>
      </c>
      <c r="Q123" s="208">
        <v>3797.5739881481481</v>
      </c>
      <c r="R123" s="208">
        <v>3855.5934148148131</v>
      </c>
      <c r="S123" s="208">
        <v>3913.9718933333293</v>
      </c>
      <c r="T123" s="208">
        <v>3972.7094237036981</v>
      </c>
      <c r="U123" s="208">
        <v>4031.8060059259187</v>
      </c>
      <c r="V123" s="208">
        <v>4091.2616399999997</v>
      </c>
      <c r="W123" s="208">
        <v>4093.3546353661154</v>
      </c>
      <c r="X123" s="208">
        <v>4095.4467499453549</v>
      </c>
      <c r="Y123" s="208">
        <v>4097.5379837377013</v>
      </c>
      <c r="Z123" s="208">
        <v>4099.6283367431633</v>
      </c>
      <c r="AA123" s="208">
        <v>4101.71780896174</v>
      </c>
      <c r="AB123" s="208">
        <v>4103.8064003934423</v>
      </c>
      <c r="AC123" s="208">
        <v>4105.8941110382511</v>
      </c>
      <c r="AD123" s="208">
        <v>4107.9809408961746</v>
      </c>
      <c r="AE123" s="208">
        <v>4110.0668899672055</v>
      </c>
      <c r="AF123" s="208">
        <v>4112.1519582513602</v>
      </c>
      <c r="AG123" s="208">
        <v>4114.2361457486304</v>
      </c>
      <c r="AH123" s="208">
        <v>4116.3194524590172</v>
      </c>
      <c r="AI123" s="208">
        <v>4118.4018783825095</v>
      </c>
      <c r="AJ123" s="208">
        <v>4120.4834235191183</v>
      </c>
      <c r="AK123" s="208">
        <v>4122.5640878688509</v>
      </c>
      <c r="AL123" s="208">
        <v>4124.6438714316901</v>
      </c>
      <c r="AM123" s="208">
        <v>4126.7227742076448</v>
      </c>
      <c r="AN123" s="208">
        <v>4128.8007961967151</v>
      </c>
      <c r="AO123" s="208">
        <v>4130.8779373989009</v>
      </c>
      <c r="AP123" s="208">
        <v>4132.9541978142024</v>
      </c>
    </row>
    <row r="124" spans="1:67" s="201" customFormat="1" ht="14.25" customHeight="1" thickBot="1" x14ac:dyDescent="0.35">
      <c r="A124" s="132"/>
      <c r="B124" s="132"/>
      <c r="C124" s="132"/>
      <c r="D124" s="132"/>
      <c r="E124" s="132"/>
      <c r="F124" s="132"/>
      <c r="G124" s="140"/>
      <c r="H124" s="393"/>
      <c r="I124" s="132"/>
      <c r="J124" s="354"/>
      <c r="K124" s="137" t="s">
        <v>834</v>
      </c>
      <c r="L124" s="187" t="s">
        <v>871</v>
      </c>
      <c r="M124" s="206">
        <v>3569.0868</v>
      </c>
      <c r="N124" s="206">
        <v>3596.5036533333268</v>
      </c>
      <c r="O124" s="206">
        <v>3623.9205066666618</v>
      </c>
      <c r="P124" s="206">
        <v>3651.3373599999968</v>
      </c>
      <c r="Q124" s="206">
        <v>3678.7542133333322</v>
      </c>
      <c r="R124" s="206">
        <v>3706.171066666659</v>
      </c>
      <c r="S124" s="206">
        <v>3733.5879199999945</v>
      </c>
      <c r="T124" s="206">
        <v>3761.0047733333295</v>
      </c>
      <c r="U124" s="206">
        <v>3788.4216266666645</v>
      </c>
      <c r="V124" s="206">
        <v>3815.8384799999999</v>
      </c>
      <c r="W124" s="206">
        <v>3818.9228760000001</v>
      </c>
      <c r="X124" s="206">
        <v>3822.0072719999998</v>
      </c>
      <c r="Y124" s="206">
        <v>3825.091668</v>
      </c>
      <c r="Z124" s="206">
        <v>3828.1760640000002</v>
      </c>
      <c r="AA124" s="206">
        <v>3831.26046</v>
      </c>
      <c r="AB124" s="206">
        <v>3834.3448560000002</v>
      </c>
      <c r="AC124" s="206">
        <v>3837.4292520000004</v>
      </c>
      <c r="AD124" s="206">
        <v>3840.5136480000001</v>
      </c>
      <c r="AE124" s="206">
        <v>3843.5980439999912</v>
      </c>
      <c r="AF124" s="206">
        <v>3846.68244</v>
      </c>
      <c r="AG124" s="206">
        <v>3849.7668360000002</v>
      </c>
      <c r="AH124" s="206">
        <v>3852.8512320000004</v>
      </c>
      <c r="AI124" s="206">
        <v>3855.9356279999997</v>
      </c>
      <c r="AJ124" s="206">
        <v>3859.0200239999999</v>
      </c>
      <c r="AK124" s="206">
        <v>3862.1044199999997</v>
      </c>
      <c r="AL124" s="206">
        <v>3865.1888159999999</v>
      </c>
      <c r="AM124" s="206">
        <v>3868.2732120000001</v>
      </c>
      <c r="AN124" s="206">
        <v>3871.3576079999998</v>
      </c>
      <c r="AO124" s="206">
        <v>3874.442004</v>
      </c>
      <c r="AP124" s="206">
        <v>3877.5263999999997</v>
      </c>
      <c r="AQ124" s="132"/>
      <c r="AR124" s="132"/>
      <c r="AS124" s="132"/>
      <c r="AT124" s="132"/>
      <c r="AU124" s="132"/>
      <c r="AV124" s="132"/>
      <c r="AW124" s="132"/>
      <c r="AX124" s="132"/>
      <c r="AY124" s="132"/>
      <c r="AZ124" s="132"/>
      <c r="BA124" s="132"/>
      <c r="BB124" s="132"/>
      <c r="BC124" s="132"/>
      <c r="BD124" s="132"/>
      <c r="BE124" s="132"/>
      <c r="BF124" s="132"/>
      <c r="BG124" s="132"/>
      <c r="BH124" s="132"/>
      <c r="BI124" s="132"/>
      <c r="BJ124" s="132"/>
      <c r="BK124" s="132"/>
      <c r="BL124" s="132"/>
      <c r="BM124" s="132"/>
      <c r="BN124" s="132"/>
      <c r="BO124" s="132"/>
    </row>
    <row r="125" spans="1:67" s="202" customFormat="1" ht="14.25" customHeight="1" thickTop="1" thickBot="1" x14ac:dyDescent="0.35">
      <c r="A125" s="132"/>
      <c r="B125" s="132"/>
      <c r="C125" s="132"/>
      <c r="D125" s="132"/>
      <c r="E125" s="132"/>
      <c r="F125" s="132"/>
      <c r="G125" s="140"/>
      <c r="H125" s="393"/>
      <c r="I125" s="132"/>
      <c r="J125" s="354"/>
      <c r="K125" s="198" t="s">
        <v>834</v>
      </c>
      <c r="L125" s="198" t="s">
        <v>872</v>
      </c>
      <c r="M125" s="207">
        <v>3569.0868</v>
      </c>
      <c r="N125" s="207">
        <v>3573.982666666659</v>
      </c>
      <c r="O125" s="207">
        <v>3578.8785333333267</v>
      </c>
      <c r="P125" s="207">
        <v>3583.7743999999943</v>
      </c>
      <c r="Q125" s="207">
        <v>3588.670266666662</v>
      </c>
      <c r="R125" s="207">
        <v>3593.5661333333296</v>
      </c>
      <c r="S125" s="207">
        <v>3598.4619999999973</v>
      </c>
      <c r="T125" s="207">
        <v>3603.3578666666649</v>
      </c>
      <c r="U125" s="207">
        <v>3608.2537333333325</v>
      </c>
      <c r="V125" s="207">
        <v>3613.1495999999997</v>
      </c>
      <c r="W125" s="207">
        <v>3617.5558799999912</v>
      </c>
      <c r="X125" s="207">
        <v>3621.96216</v>
      </c>
      <c r="Y125" s="207">
        <v>3626.3684399999997</v>
      </c>
      <c r="Z125" s="207">
        <v>3630.7747199999999</v>
      </c>
      <c r="AA125" s="207">
        <v>3635.1809999999909</v>
      </c>
      <c r="AB125" s="207">
        <v>3639.5872799999916</v>
      </c>
      <c r="AC125" s="207">
        <v>3643.9935599999912</v>
      </c>
      <c r="AD125" s="207">
        <v>3648.3998399999914</v>
      </c>
      <c r="AE125" s="207">
        <v>3652.8061199999911</v>
      </c>
      <c r="AF125" s="207">
        <v>3657.2123999999908</v>
      </c>
      <c r="AG125" s="207">
        <v>3661.6186799999914</v>
      </c>
      <c r="AH125" s="207">
        <v>3666.0249599999911</v>
      </c>
      <c r="AI125" s="207">
        <v>3670.4312399999912</v>
      </c>
      <c r="AJ125" s="207">
        <v>3674.8375199999909</v>
      </c>
      <c r="AK125" s="207">
        <v>3679.2437999999916</v>
      </c>
      <c r="AL125" s="207">
        <v>3683.6500799999912</v>
      </c>
      <c r="AM125" s="207">
        <v>3688.0563599999914</v>
      </c>
      <c r="AN125" s="207">
        <v>3692.4626399999911</v>
      </c>
      <c r="AO125" s="207">
        <v>3696.8689199999912</v>
      </c>
      <c r="AP125" s="207">
        <v>3701.2751999999914</v>
      </c>
      <c r="AQ125" s="132"/>
      <c r="AR125" s="132"/>
      <c r="AS125" s="132"/>
      <c r="AT125" s="132"/>
      <c r="AU125" s="132"/>
      <c r="AV125" s="132"/>
      <c r="AW125" s="132"/>
      <c r="AX125" s="132"/>
      <c r="AY125" s="132"/>
      <c r="AZ125" s="132"/>
      <c r="BA125" s="132"/>
      <c r="BB125" s="132"/>
      <c r="BC125" s="132"/>
      <c r="BD125" s="132"/>
      <c r="BE125" s="132"/>
      <c r="BF125" s="132"/>
      <c r="BG125" s="132"/>
      <c r="BH125" s="132"/>
      <c r="BI125" s="132"/>
      <c r="BJ125" s="132"/>
      <c r="BK125" s="132"/>
      <c r="BL125" s="132"/>
      <c r="BM125" s="132"/>
      <c r="BN125" s="132"/>
      <c r="BO125" s="132"/>
    </row>
    <row r="126" spans="1:67" ht="14.25" customHeight="1" thickTop="1" x14ac:dyDescent="0.3">
      <c r="G126" s="140"/>
      <c r="H126" s="393"/>
      <c r="J126" s="354"/>
      <c r="K126" s="196" t="s">
        <v>837</v>
      </c>
      <c r="L126" s="196" t="s">
        <v>870</v>
      </c>
      <c r="M126" s="208">
        <v>3292.3584000000001</v>
      </c>
      <c r="N126" s="208">
        <v>3345.7909392592542</v>
      </c>
      <c r="O126" s="208">
        <v>3399.5825303703687</v>
      </c>
      <c r="P126" s="208">
        <v>3453.7331733333262</v>
      </c>
      <c r="Q126" s="208">
        <v>3508.2428681481451</v>
      </c>
      <c r="R126" s="208">
        <v>3563.1116148148071</v>
      </c>
      <c r="S126" s="208">
        <v>3618.3394133333295</v>
      </c>
      <c r="T126" s="208">
        <v>3673.9262637037036</v>
      </c>
      <c r="U126" s="208">
        <v>3729.8721659259218</v>
      </c>
      <c r="V126" s="208">
        <v>3786.1771199999998</v>
      </c>
      <c r="W126" s="208">
        <v>3787.509048480867</v>
      </c>
      <c r="X126" s="208">
        <v>3788.8393494207576</v>
      </c>
      <c r="Y126" s="208">
        <v>3790.1680228196701</v>
      </c>
      <c r="Z126" s="208">
        <v>3791.4950686775883</v>
      </c>
      <c r="AA126" s="208">
        <v>3792.8204869945293</v>
      </c>
      <c r="AB126" s="208">
        <v>3794.1442777704842</v>
      </c>
      <c r="AC126" s="208">
        <v>3795.4664410054615</v>
      </c>
      <c r="AD126" s="208">
        <v>3796.7869766994536</v>
      </c>
      <c r="AE126" s="208">
        <v>3798.1058848524503</v>
      </c>
      <c r="AF126" s="208">
        <v>3799.4231654644786</v>
      </c>
      <c r="AG126" s="208">
        <v>3800.7388185355126</v>
      </c>
      <c r="AH126" s="208">
        <v>3802.0528440655689</v>
      </c>
      <c r="AI126" s="208">
        <v>3803.3652420546396</v>
      </c>
      <c r="AJ126" s="208">
        <v>3804.6760125027236</v>
      </c>
      <c r="AK126" s="208">
        <v>3805.9851554098304</v>
      </c>
      <c r="AL126" s="208">
        <v>3807.292670775952</v>
      </c>
      <c r="AM126" s="208">
        <v>3808.598558601087</v>
      </c>
      <c r="AN126" s="208">
        <v>3809.9028188852449</v>
      </c>
      <c r="AO126" s="208">
        <v>3811.2054516284084</v>
      </c>
      <c r="AP126" s="208">
        <v>3812.5064568305943</v>
      </c>
    </row>
    <row r="127" spans="1:67" ht="14.25" customHeight="1" x14ac:dyDescent="0.3">
      <c r="G127" s="140"/>
      <c r="H127" s="393"/>
      <c r="J127" s="354"/>
      <c r="K127" s="137" t="s">
        <v>837</v>
      </c>
      <c r="L127" s="187" t="s">
        <v>871</v>
      </c>
      <c r="M127" s="206">
        <v>3292.3584000000001</v>
      </c>
      <c r="N127" s="206">
        <v>3317.6494933333324</v>
      </c>
      <c r="O127" s="206">
        <v>3342.9405866666648</v>
      </c>
      <c r="P127" s="206">
        <v>3368.2316799999967</v>
      </c>
      <c r="Q127" s="206">
        <v>3393.522773333329</v>
      </c>
      <c r="R127" s="206">
        <v>3418.8138666666619</v>
      </c>
      <c r="S127" s="206">
        <v>3444.1049599999942</v>
      </c>
      <c r="T127" s="206">
        <v>3469.3960533333266</v>
      </c>
      <c r="U127" s="206">
        <v>3494.6871466666589</v>
      </c>
      <c r="V127" s="206">
        <v>3519.9782399999999</v>
      </c>
      <c r="W127" s="206">
        <v>3522.8234879999995</v>
      </c>
      <c r="X127" s="206">
        <v>3525.6687360000001</v>
      </c>
      <c r="Y127" s="206">
        <v>3528.5139840000002</v>
      </c>
      <c r="Z127" s="206">
        <v>3531.3592320000002</v>
      </c>
      <c r="AA127" s="206">
        <v>3534.2044799999999</v>
      </c>
      <c r="AB127" s="206">
        <v>3537.049728</v>
      </c>
      <c r="AC127" s="206">
        <v>3539.894976</v>
      </c>
      <c r="AD127" s="206">
        <v>3542.7402240000001</v>
      </c>
      <c r="AE127" s="206">
        <v>3545.5854719999998</v>
      </c>
      <c r="AF127" s="206">
        <v>3548.4307199999998</v>
      </c>
      <c r="AG127" s="206">
        <v>3551.2759679999999</v>
      </c>
      <c r="AH127" s="206">
        <v>3554.121216</v>
      </c>
      <c r="AI127" s="206">
        <v>3556.9664639999996</v>
      </c>
      <c r="AJ127" s="206">
        <v>3559.8117119999997</v>
      </c>
      <c r="AK127" s="206">
        <v>3562.6569599999998</v>
      </c>
      <c r="AL127" s="206">
        <v>3565.5022080000003</v>
      </c>
      <c r="AM127" s="206">
        <v>3568.347456</v>
      </c>
      <c r="AN127" s="206">
        <v>3571.192704</v>
      </c>
      <c r="AO127" s="206">
        <v>3574.0379520000001</v>
      </c>
      <c r="AP127" s="206">
        <v>3576.8832000000002</v>
      </c>
    </row>
    <row r="128" spans="1:67" ht="14.25" customHeight="1" thickBot="1" x14ac:dyDescent="0.35">
      <c r="G128" s="140"/>
      <c r="H128" s="393"/>
      <c r="J128" s="354"/>
      <c r="K128" s="198" t="s">
        <v>837</v>
      </c>
      <c r="L128" s="198" t="s">
        <v>872</v>
      </c>
      <c r="M128" s="207">
        <v>3292.3584000000001</v>
      </c>
      <c r="N128" s="207">
        <v>3296.8746666666616</v>
      </c>
      <c r="O128" s="207">
        <v>3301.3909333333322</v>
      </c>
      <c r="P128" s="207">
        <v>3305.9071999999942</v>
      </c>
      <c r="Q128" s="207">
        <v>3310.4234666666644</v>
      </c>
      <c r="R128" s="207">
        <v>3314.9397333333268</v>
      </c>
      <c r="S128" s="207">
        <v>3319.4559999999974</v>
      </c>
      <c r="T128" s="207">
        <v>3323.9722666666589</v>
      </c>
      <c r="U128" s="207">
        <v>3328.4885333333295</v>
      </c>
      <c r="V128" s="207">
        <v>3333.0047999999997</v>
      </c>
      <c r="W128" s="207">
        <v>3337.0694400000002</v>
      </c>
      <c r="X128" s="207">
        <v>3341.1340800000003</v>
      </c>
      <c r="Y128" s="207">
        <v>3345.1987199999999</v>
      </c>
      <c r="Z128" s="207">
        <v>3349.2633599999999</v>
      </c>
      <c r="AA128" s="207">
        <v>3353.328</v>
      </c>
      <c r="AB128" s="207">
        <v>3357.39264</v>
      </c>
      <c r="AC128" s="207">
        <v>3361.4572800000001</v>
      </c>
      <c r="AD128" s="207">
        <v>3365.5219199999997</v>
      </c>
      <c r="AE128" s="207">
        <v>3369.5865600000002</v>
      </c>
      <c r="AF128" s="207">
        <v>3373.6512000000002</v>
      </c>
      <c r="AG128" s="207">
        <v>3377.7158399999998</v>
      </c>
      <c r="AH128" s="207">
        <v>3381.7804799999913</v>
      </c>
      <c r="AI128" s="207">
        <v>3385.8451199999913</v>
      </c>
      <c r="AJ128" s="207">
        <v>3389.9097599999909</v>
      </c>
      <c r="AK128" s="207">
        <v>3393.9743999999914</v>
      </c>
      <c r="AL128" s="207">
        <v>3398.0390399999915</v>
      </c>
      <c r="AM128" s="207">
        <v>3402.1036799999911</v>
      </c>
      <c r="AN128" s="207">
        <v>3406.1683199999911</v>
      </c>
      <c r="AO128" s="207">
        <v>3410.2329599999998</v>
      </c>
      <c r="AP128" s="207">
        <v>3414.2975999999912</v>
      </c>
    </row>
    <row r="129" spans="7:42" ht="14.25" customHeight="1" thickTop="1" x14ac:dyDescent="0.3">
      <c r="G129" s="140"/>
      <c r="H129" s="393"/>
      <c r="J129" s="354"/>
      <c r="K129" s="196" t="s">
        <v>840</v>
      </c>
      <c r="L129" s="196" t="s">
        <v>870</v>
      </c>
      <c r="M129" s="208">
        <v>2973.0564000000004</v>
      </c>
      <c r="N129" s="208">
        <v>3022.8535392592544</v>
      </c>
      <c r="O129" s="208">
        <v>3073.0097303703687</v>
      </c>
      <c r="P129" s="208">
        <v>3123.5249733333267</v>
      </c>
      <c r="Q129" s="208">
        <v>3174.399268148145</v>
      </c>
      <c r="R129" s="208">
        <v>3225.6326148148073</v>
      </c>
      <c r="S129" s="208">
        <v>3277.2250133333296</v>
      </c>
      <c r="T129" s="208">
        <v>3329.1764637036954</v>
      </c>
      <c r="U129" s="208">
        <v>3381.4869659259216</v>
      </c>
      <c r="V129" s="208">
        <v>3434.15652</v>
      </c>
      <c r="W129" s="208">
        <v>3436.4639039999997</v>
      </c>
      <c r="X129" s="208">
        <v>3438.7712879999999</v>
      </c>
      <c r="Y129" s="208">
        <v>3441.0786719999996</v>
      </c>
      <c r="Z129" s="208">
        <v>3443.3860559999998</v>
      </c>
      <c r="AA129" s="208">
        <v>3445.69344</v>
      </c>
      <c r="AB129" s="208">
        <v>3448.0008240000002</v>
      </c>
      <c r="AC129" s="208">
        <v>3450.3082080000004</v>
      </c>
      <c r="AD129" s="208">
        <v>3452.6155920000001</v>
      </c>
      <c r="AE129" s="208">
        <v>3454.9229760000003</v>
      </c>
      <c r="AF129" s="208">
        <v>3457.23036</v>
      </c>
      <c r="AG129" s="208">
        <v>3459.5377440000002</v>
      </c>
      <c r="AH129" s="208">
        <v>3461.8451279999999</v>
      </c>
      <c r="AI129" s="208">
        <v>3464.1525120000001</v>
      </c>
      <c r="AJ129" s="208">
        <v>3466.4598960000003</v>
      </c>
      <c r="AK129" s="208">
        <v>3468.76728</v>
      </c>
      <c r="AL129" s="208">
        <v>3471.0746640000002</v>
      </c>
      <c r="AM129" s="208">
        <v>3473.3820479999999</v>
      </c>
      <c r="AN129" s="208">
        <v>3475.6894320000001</v>
      </c>
      <c r="AO129" s="208">
        <v>3477.9968159999999</v>
      </c>
      <c r="AP129" s="208">
        <v>3480.3042</v>
      </c>
    </row>
    <row r="130" spans="7:42" ht="14.25" customHeight="1" x14ac:dyDescent="0.3">
      <c r="G130" s="140"/>
      <c r="H130" s="393"/>
      <c r="J130" s="354"/>
      <c r="K130" s="137" t="s">
        <v>840</v>
      </c>
      <c r="L130" s="187" t="s">
        <v>871</v>
      </c>
      <c r="M130" s="206">
        <v>2973.0564000000004</v>
      </c>
      <c r="N130" s="206">
        <v>2995.8946933333323</v>
      </c>
      <c r="O130" s="206">
        <v>3018.7329866666646</v>
      </c>
      <c r="P130" s="206">
        <v>3041.5712799999969</v>
      </c>
      <c r="Q130" s="206">
        <v>3064.4095733333293</v>
      </c>
      <c r="R130" s="206">
        <v>3087.2478666666616</v>
      </c>
      <c r="S130" s="206">
        <v>3110.0861599999939</v>
      </c>
      <c r="T130" s="206">
        <v>3132.9244533333267</v>
      </c>
      <c r="U130" s="206">
        <v>3155.762746666659</v>
      </c>
      <c r="V130" s="206">
        <v>3178.60104</v>
      </c>
      <c r="W130" s="206">
        <v>3181.1703480000001</v>
      </c>
      <c r="X130" s="206">
        <v>3183.7396559999911</v>
      </c>
      <c r="Y130" s="206">
        <v>3186.3089639999998</v>
      </c>
      <c r="Z130" s="206">
        <v>3188.8782719999999</v>
      </c>
      <c r="AA130" s="206">
        <v>3191.4475799999914</v>
      </c>
      <c r="AB130" s="206">
        <v>3194.0168880000001</v>
      </c>
      <c r="AC130" s="206">
        <v>3196.5861959999997</v>
      </c>
      <c r="AD130" s="206">
        <v>3199.1555039999998</v>
      </c>
      <c r="AE130" s="206">
        <v>3201.7248119999999</v>
      </c>
      <c r="AF130" s="206">
        <v>3204.2941199999996</v>
      </c>
      <c r="AG130" s="206">
        <v>3206.8634280000001</v>
      </c>
      <c r="AH130" s="206">
        <v>3209.4327360000002</v>
      </c>
      <c r="AI130" s="206">
        <v>3212.0020439999912</v>
      </c>
      <c r="AJ130" s="206">
        <v>3214.5713519999999</v>
      </c>
      <c r="AK130" s="206">
        <v>3217.14066</v>
      </c>
      <c r="AL130" s="206">
        <v>3219.7099679999915</v>
      </c>
      <c r="AM130" s="206">
        <v>3222.2792760000002</v>
      </c>
      <c r="AN130" s="206">
        <v>3224.8485839999998</v>
      </c>
      <c r="AO130" s="206">
        <v>3227.4178919999999</v>
      </c>
      <c r="AP130" s="206">
        <v>3229.9872</v>
      </c>
    </row>
    <row r="131" spans="7:42" ht="14.25" customHeight="1" thickBot="1" x14ac:dyDescent="0.35">
      <c r="G131" s="140"/>
      <c r="H131" s="393"/>
      <c r="J131" s="354"/>
      <c r="K131" s="198" t="s">
        <v>840</v>
      </c>
      <c r="L131" s="198" t="s">
        <v>872</v>
      </c>
      <c r="M131" s="207">
        <v>2973.0564000000004</v>
      </c>
      <c r="N131" s="207">
        <v>2977.1346666666618</v>
      </c>
      <c r="O131" s="207">
        <v>2981.2129333333323</v>
      </c>
      <c r="P131" s="207">
        <v>2985.2911999999942</v>
      </c>
      <c r="Q131" s="207">
        <v>2989.3694666666647</v>
      </c>
      <c r="R131" s="207">
        <v>2993.4477333333266</v>
      </c>
      <c r="S131" s="207">
        <v>2997.5259999999971</v>
      </c>
      <c r="T131" s="207">
        <v>3001.604266666659</v>
      </c>
      <c r="U131" s="207">
        <v>3005.6825333333295</v>
      </c>
      <c r="V131" s="207">
        <v>3009.7608</v>
      </c>
      <c r="W131" s="207">
        <v>3013.4312399999912</v>
      </c>
      <c r="X131" s="207">
        <v>3017.1016800000002</v>
      </c>
      <c r="Y131" s="207">
        <v>3020.7721199999914</v>
      </c>
      <c r="Z131" s="207">
        <v>3024.44256</v>
      </c>
      <c r="AA131" s="207">
        <v>3028.1129999999912</v>
      </c>
      <c r="AB131" s="207">
        <v>3031.7834400000002</v>
      </c>
      <c r="AC131" s="207">
        <v>3035.4538799999914</v>
      </c>
      <c r="AD131" s="207">
        <v>3039.1243200000004</v>
      </c>
      <c r="AE131" s="207">
        <v>3042.7947599999916</v>
      </c>
      <c r="AF131" s="207">
        <v>3046.4652000000001</v>
      </c>
      <c r="AG131" s="207">
        <v>3050.1356399999913</v>
      </c>
      <c r="AH131" s="207">
        <v>3053.8060799999998</v>
      </c>
      <c r="AI131" s="207">
        <v>3057.4765199999997</v>
      </c>
      <c r="AJ131" s="207">
        <v>3061.14696</v>
      </c>
      <c r="AK131" s="207">
        <v>3064.8173999999999</v>
      </c>
      <c r="AL131" s="207">
        <v>3068.4878399999998</v>
      </c>
      <c r="AM131" s="207">
        <v>3072.1582800000001</v>
      </c>
      <c r="AN131" s="207">
        <v>3075.82872</v>
      </c>
      <c r="AO131" s="207">
        <v>3079.4991599999998</v>
      </c>
      <c r="AP131" s="207">
        <v>3083.1696000000002</v>
      </c>
    </row>
    <row r="132" spans="7:42" ht="14.25" customHeight="1" thickTop="1" x14ac:dyDescent="0.3">
      <c r="G132" s="140"/>
      <c r="H132" s="393"/>
      <c r="J132" s="354"/>
      <c r="K132" s="196" t="s">
        <v>844</v>
      </c>
      <c r="L132" s="196" t="s">
        <v>870</v>
      </c>
      <c r="M132" s="208">
        <v>2873.7179999999998</v>
      </c>
      <c r="N132" s="208">
        <v>2922.3841259259216</v>
      </c>
      <c r="O132" s="208">
        <v>2971.4093037037037</v>
      </c>
      <c r="P132" s="208">
        <v>3020.7935333333294</v>
      </c>
      <c r="Q132" s="208">
        <v>3070.5368148148068</v>
      </c>
      <c r="R132" s="208">
        <v>3120.6391481481451</v>
      </c>
      <c r="S132" s="208">
        <v>3171.1005333333264</v>
      </c>
      <c r="T132" s="208">
        <v>3221.9209703703687</v>
      </c>
      <c r="U132" s="208">
        <v>3273.100459259254</v>
      </c>
      <c r="V132" s="208">
        <v>3324.6390000000001</v>
      </c>
      <c r="W132" s="208">
        <v>3326.8727999999915</v>
      </c>
      <c r="X132" s="208">
        <v>3329.1066000000001</v>
      </c>
      <c r="Y132" s="208">
        <v>3331.3404</v>
      </c>
      <c r="Z132" s="208">
        <v>3333.5741999999914</v>
      </c>
      <c r="AA132" s="208">
        <v>3335.8079999999909</v>
      </c>
      <c r="AB132" s="208">
        <v>3338.0418</v>
      </c>
      <c r="AC132" s="208">
        <v>3340.2755999999999</v>
      </c>
      <c r="AD132" s="208">
        <v>3342.5093999999999</v>
      </c>
      <c r="AE132" s="208">
        <v>3344.7431999999999</v>
      </c>
      <c r="AF132" s="208">
        <v>3346.9769999999999</v>
      </c>
      <c r="AG132" s="208">
        <v>3349.2107999999912</v>
      </c>
      <c r="AH132" s="208">
        <v>3351.4446000000003</v>
      </c>
      <c r="AI132" s="208">
        <v>3353.6784000000002</v>
      </c>
      <c r="AJ132" s="208">
        <v>3355.9121999999916</v>
      </c>
      <c r="AK132" s="208">
        <v>3358.1460000000002</v>
      </c>
      <c r="AL132" s="208">
        <v>3360.3797999999997</v>
      </c>
      <c r="AM132" s="208">
        <v>3362.6135999999997</v>
      </c>
      <c r="AN132" s="208">
        <v>3364.8473999999997</v>
      </c>
      <c r="AO132" s="208">
        <v>3367.0812000000001</v>
      </c>
      <c r="AP132" s="208">
        <v>3369.3150000000001</v>
      </c>
    </row>
    <row r="133" spans="7:42" ht="14.25" customHeight="1" x14ac:dyDescent="0.3">
      <c r="G133" s="140"/>
      <c r="H133" s="393"/>
      <c r="J133" s="354"/>
      <c r="K133" s="137" t="s">
        <v>844</v>
      </c>
      <c r="L133" s="187" t="s">
        <v>871</v>
      </c>
      <c r="M133" s="206">
        <v>2873.7179999999998</v>
      </c>
      <c r="N133" s="206">
        <v>2895.7931999999996</v>
      </c>
      <c r="O133" s="206">
        <v>2917.8683999999998</v>
      </c>
      <c r="P133" s="206">
        <v>2939.9436000000001</v>
      </c>
      <c r="Q133" s="206">
        <v>2962.0187999999998</v>
      </c>
      <c r="R133" s="206">
        <v>2984.0940000000001</v>
      </c>
      <c r="S133" s="206">
        <v>3006.1691999999998</v>
      </c>
      <c r="T133" s="206">
        <v>3028.2444</v>
      </c>
      <c r="U133" s="206">
        <v>3050.3196000000003</v>
      </c>
      <c r="V133" s="206">
        <v>3072.3948</v>
      </c>
      <c r="W133" s="206">
        <v>3074.87826</v>
      </c>
      <c r="X133" s="206">
        <v>3077.3617200000003</v>
      </c>
      <c r="Y133" s="206">
        <v>3079.8451800000003</v>
      </c>
      <c r="Z133" s="206">
        <v>3082.3286400000002</v>
      </c>
      <c r="AA133" s="206">
        <v>3084.8121000000001</v>
      </c>
      <c r="AB133" s="206">
        <v>3087.29556</v>
      </c>
      <c r="AC133" s="206">
        <v>3089.7790199999999</v>
      </c>
      <c r="AD133" s="206">
        <v>3092.2624799999999</v>
      </c>
      <c r="AE133" s="206">
        <v>3094.7459400000002</v>
      </c>
      <c r="AF133" s="206">
        <v>3097.2294000000002</v>
      </c>
      <c r="AG133" s="206">
        <v>3099.7128600000001</v>
      </c>
      <c r="AH133" s="206">
        <v>3102.19632</v>
      </c>
      <c r="AI133" s="206">
        <v>3104.6797799999999</v>
      </c>
      <c r="AJ133" s="206">
        <v>3107.1632399999999</v>
      </c>
      <c r="AK133" s="206">
        <v>3109.6466999999998</v>
      </c>
      <c r="AL133" s="206">
        <v>3112.1301600000002</v>
      </c>
      <c r="AM133" s="206">
        <v>3114.6136200000001</v>
      </c>
      <c r="AN133" s="206">
        <v>3117.09708</v>
      </c>
      <c r="AO133" s="206">
        <v>3119.5805399999999</v>
      </c>
      <c r="AP133" s="206">
        <v>3122.0639999999999</v>
      </c>
    </row>
    <row r="134" spans="7:42" ht="14.25" customHeight="1" thickBot="1" x14ac:dyDescent="0.35">
      <c r="G134" s="140"/>
      <c r="H134" s="393"/>
      <c r="J134" s="354"/>
      <c r="K134" s="198" t="s">
        <v>844</v>
      </c>
      <c r="L134" s="198" t="s">
        <v>872</v>
      </c>
      <c r="M134" s="207">
        <v>2873.7179999999998</v>
      </c>
      <c r="N134" s="207">
        <v>2877.6600000000003</v>
      </c>
      <c r="O134" s="207">
        <v>2881.6020000000003</v>
      </c>
      <c r="P134" s="207">
        <v>2885.5440000000003</v>
      </c>
      <c r="Q134" s="207">
        <v>2889.4859999999999</v>
      </c>
      <c r="R134" s="207">
        <v>2893.4279999999999</v>
      </c>
      <c r="S134" s="207">
        <v>2897.37</v>
      </c>
      <c r="T134" s="207">
        <v>2901.3119999999999</v>
      </c>
      <c r="U134" s="207">
        <v>2905.2539999999999</v>
      </c>
      <c r="V134" s="207">
        <v>2909.1959999999999</v>
      </c>
      <c r="W134" s="207">
        <v>2912.7437999999997</v>
      </c>
      <c r="X134" s="207">
        <v>2916.2916</v>
      </c>
      <c r="Y134" s="207">
        <v>2919.8393999999998</v>
      </c>
      <c r="Z134" s="207">
        <v>2923.3872000000001</v>
      </c>
      <c r="AA134" s="207">
        <v>2926.9349999999999</v>
      </c>
      <c r="AB134" s="207">
        <v>2930.4827999999998</v>
      </c>
      <c r="AC134" s="207">
        <v>2934.0306</v>
      </c>
      <c r="AD134" s="207">
        <v>2937.5784000000003</v>
      </c>
      <c r="AE134" s="207">
        <v>2941.1262000000002</v>
      </c>
      <c r="AF134" s="207">
        <v>2944.674</v>
      </c>
      <c r="AG134" s="207">
        <v>2948.2217999999998</v>
      </c>
      <c r="AH134" s="207">
        <v>2951.7695999999996</v>
      </c>
      <c r="AI134" s="207">
        <v>2955.3174000000004</v>
      </c>
      <c r="AJ134" s="207">
        <v>2958.8652000000002</v>
      </c>
      <c r="AK134" s="207">
        <v>2962.413</v>
      </c>
      <c r="AL134" s="207">
        <v>2965.9607999999998</v>
      </c>
      <c r="AM134" s="207">
        <v>2969.5085999999997</v>
      </c>
      <c r="AN134" s="207">
        <v>2973.0564000000004</v>
      </c>
      <c r="AO134" s="207">
        <v>2976.6042000000002</v>
      </c>
      <c r="AP134" s="207">
        <v>2980.152</v>
      </c>
    </row>
    <row r="135" spans="7:42" ht="14.25" customHeight="1" thickTop="1" x14ac:dyDescent="0.3">
      <c r="G135" s="140"/>
      <c r="H135" s="393"/>
      <c r="J135" s="354"/>
      <c r="K135" s="196" t="s">
        <v>848</v>
      </c>
      <c r="L135" s="196" t="s">
        <v>870</v>
      </c>
      <c r="M135" s="208">
        <v>2263.4964</v>
      </c>
      <c r="N135" s="208">
        <v>2305.2148725925895</v>
      </c>
      <c r="O135" s="208">
        <v>2347.2923970370302</v>
      </c>
      <c r="P135" s="208">
        <v>2389.7289733333328</v>
      </c>
      <c r="Q135" s="208">
        <v>2432.5246014814775</v>
      </c>
      <c r="R135" s="208">
        <v>2475.6792814814744</v>
      </c>
      <c r="S135" s="208">
        <v>2519.1930133333326</v>
      </c>
      <c r="T135" s="208">
        <v>2563.0657970370335</v>
      </c>
      <c r="U135" s="208">
        <v>2607.2976325925865</v>
      </c>
      <c r="V135" s="208">
        <v>2651.8885200000004</v>
      </c>
      <c r="W135" s="208">
        <v>2653.6703039999998</v>
      </c>
      <c r="X135" s="208">
        <v>2655.452088</v>
      </c>
      <c r="Y135" s="208">
        <v>2657.2338719999998</v>
      </c>
      <c r="Z135" s="208">
        <v>2659.015656</v>
      </c>
      <c r="AA135" s="208">
        <v>2660.7974400000003</v>
      </c>
      <c r="AB135" s="208">
        <v>2662.5792239999996</v>
      </c>
      <c r="AC135" s="208">
        <v>2664.3610079999999</v>
      </c>
      <c r="AD135" s="208">
        <v>2666.1427920000001</v>
      </c>
      <c r="AE135" s="208">
        <v>2667.9245759999999</v>
      </c>
      <c r="AF135" s="208">
        <v>2669.7063600000001</v>
      </c>
      <c r="AG135" s="208">
        <v>2671.4881439999913</v>
      </c>
      <c r="AH135" s="208">
        <v>2673.2699279999997</v>
      </c>
      <c r="AI135" s="208">
        <v>2675.051712</v>
      </c>
      <c r="AJ135" s="208">
        <v>2676.8334959999997</v>
      </c>
      <c r="AK135" s="208">
        <v>2678.61528</v>
      </c>
      <c r="AL135" s="208">
        <v>2680.3970639999916</v>
      </c>
      <c r="AM135" s="208">
        <v>2682.178848</v>
      </c>
      <c r="AN135" s="208">
        <v>2683.9606319999912</v>
      </c>
      <c r="AO135" s="208">
        <v>2685.7424159999914</v>
      </c>
      <c r="AP135" s="208">
        <v>2687.5241999999998</v>
      </c>
    </row>
    <row r="136" spans="7:42" ht="14.25" customHeight="1" x14ac:dyDescent="0.3">
      <c r="G136" s="140"/>
      <c r="H136" s="393"/>
      <c r="J136" s="354"/>
      <c r="K136" s="137" t="s">
        <v>848</v>
      </c>
      <c r="L136" s="187" t="s">
        <v>871</v>
      </c>
      <c r="M136" s="206">
        <v>2263.4964</v>
      </c>
      <c r="N136" s="206">
        <v>2280.8840266666589</v>
      </c>
      <c r="O136" s="206">
        <v>2298.2716533333269</v>
      </c>
      <c r="P136" s="206">
        <v>2315.6592799999944</v>
      </c>
      <c r="Q136" s="206">
        <v>2333.0469066666615</v>
      </c>
      <c r="R136" s="206">
        <v>2350.4345333333295</v>
      </c>
      <c r="S136" s="206">
        <v>2367.822159999997</v>
      </c>
      <c r="T136" s="206">
        <v>2385.2097866666645</v>
      </c>
      <c r="U136" s="206">
        <v>2402.5974133333325</v>
      </c>
      <c r="V136" s="206">
        <v>2419.98504</v>
      </c>
      <c r="W136" s="206">
        <v>2421.9411479999999</v>
      </c>
      <c r="X136" s="206">
        <v>2423.8972559999916</v>
      </c>
      <c r="Y136" s="206">
        <v>2425.8533640000001</v>
      </c>
      <c r="Z136" s="206">
        <v>2427.8094719999999</v>
      </c>
      <c r="AA136" s="206">
        <v>2429.7655800000002</v>
      </c>
      <c r="AB136" s="206">
        <v>2431.7216880000001</v>
      </c>
      <c r="AC136" s="206">
        <v>2433.6777959999999</v>
      </c>
      <c r="AD136" s="206">
        <v>2435.6339040000003</v>
      </c>
      <c r="AE136" s="206">
        <v>2437.5900120000001</v>
      </c>
      <c r="AF136" s="206">
        <v>2439.54612</v>
      </c>
      <c r="AG136" s="206">
        <v>2441.5022280000003</v>
      </c>
      <c r="AH136" s="206">
        <v>2443.4583360000001</v>
      </c>
      <c r="AI136" s="206">
        <v>2445.414444</v>
      </c>
      <c r="AJ136" s="206">
        <v>2447.3705520000003</v>
      </c>
      <c r="AK136" s="206">
        <v>2449.3266600000002</v>
      </c>
      <c r="AL136" s="206">
        <v>2451.282768</v>
      </c>
      <c r="AM136" s="206">
        <v>2453.2388760000003</v>
      </c>
      <c r="AN136" s="206">
        <v>2455.1949840000002</v>
      </c>
      <c r="AO136" s="206">
        <v>2457.1510920000001</v>
      </c>
      <c r="AP136" s="206">
        <v>2459.1072000000004</v>
      </c>
    </row>
    <row r="137" spans="7:42" ht="14.25" customHeight="1" x14ac:dyDescent="0.3">
      <c r="G137" s="140"/>
      <c r="H137" s="393"/>
      <c r="J137" s="387"/>
      <c r="K137" s="198" t="s">
        <v>848</v>
      </c>
      <c r="L137" s="198" t="s">
        <v>872</v>
      </c>
      <c r="M137" s="211">
        <v>2263.4964</v>
      </c>
      <c r="N137" s="211">
        <v>2266.6013333333294</v>
      </c>
      <c r="O137" s="211">
        <v>2269.7062666666588</v>
      </c>
      <c r="P137" s="211">
        <v>2272.8111999999969</v>
      </c>
      <c r="Q137" s="211">
        <v>2275.9161333333268</v>
      </c>
      <c r="R137" s="211">
        <v>2279.0210666666649</v>
      </c>
      <c r="S137" s="211">
        <v>2282.1259999999943</v>
      </c>
      <c r="T137" s="211">
        <v>2285.2309333333324</v>
      </c>
      <c r="U137" s="211">
        <v>2288.3358666666618</v>
      </c>
      <c r="V137" s="211">
        <v>2291.4407999999999</v>
      </c>
      <c r="W137" s="211">
        <v>2294.23524</v>
      </c>
      <c r="X137" s="211">
        <v>2297.0296800000001</v>
      </c>
      <c r="Y137" s="211">
        <v>2299.8241199999916</v>
      </c>
      <c r="Z137" s="211">
        <v>2302.6185599999999</v>
      </c>
      <c r="AA137" s="211">
        <v>2305.413</v>
      </c>
      <c r="AB137" s="211">
        <v>2308.2074400000001</v>
      </c>
      <c r="AC137" s="211">
        <v>2311.0018799999916</v>
      </c>
      <c r="AD137" s="211">
        <v>2313.7963199999999</v>
      </c>
      <c r="AE137" s="211">
        <v>2316.59076</v>
      </c>
      <c r="AF137" s="211">
        <v>2319.3852000000002</v>
      </c>
      <c r="AG137" s="211">
        <v>2322.1796400000003</v>
      </c>
      <c r="AH137" s="211">
        <v>2324.97408</v>
      </c>
      <c r="AI137" s="211">
        <v>2327.7685200000001</v>
      </c>
      <c r="AJ137" s="211">
        <v>2330.5629600000002</v>
      </c>
      <c r="AK137" s="211">
        <v>2333.3574000000003</v>
      </c>
      <c r="AL137" s="211">
        <v>2336.15184</v>
      </c>
      <c r="AM137" s="211">
        <v>2338.9462800000001</v>
      </c>
      <c r="AN137" s="211">
        <v>2341.7407200000002</v>
      </c>
      <c r="AO137" s="211">
        <v>2344.5351600000004</v>
      </c>
      <c r="AP137" s="211">
        <v>2347.3295999999996</v>
      </c>
    </row>
    <row r="138" spans="7:42" ht="14.25" customHeight="1" x14ac:dyDescent="0.3">
      <c r="G138" s="140"/>
      <c r="H138" s="393"/>
      <c r="J138" s="203"/>
      <c r="K138" s="137"/>
      <c r="L138" s="137"/>
      <c r="M138" s="212"/>
      <c r="N138" s="212"/>
      <c r="O138" s="212"/>
      <c r="P138" s="212"/>
      <c r="Q138" s="212"/>
      <c r="R138" s="212"/>
      <c r="S138" s="212"/>
      <c r="T138" s="212"/>
      <c r="U138" s="212"/>
      <c r="V138" s="213"/>
      <c r="W138" s="212"/>
      <c r="X138" s="212"/>
      <c r="Y138" s="212"/>
      <c r="Z138" s="212"/>
      <c r="AA138" s="212"/>
      <c r="AB138" s="212"/>
      <c r="AC138" s="212"/>
      <c r="AD138" s="212"/>
      <c r="AE138" s="212"/>
      <c r="AF138" s="212"/>
      <c r="AG138" s="212"/>
      <c r="AH138" s="212"/>
      <c r="AI138" s="212"/>
      <c r="AJ138" s="212"/>
      <c r="AK138" s="212"/>
      <c r="AL138" s="212"/>
      <c r="AM138" s="212"/>
      <c r="AN138" s="212"/>
      <c r="AO138" s="212"/>
      <c r="AP138" s="212"/>
    </row>
    <row r="139" spans="7:42" ht="14.25" customHeight="1" x14ac:dyDescent="0.25">
      <c r="G139" s="140"/>
      <c r="H139" s="393"/>
      <c r="J139" s="142"/>
      <c r="M139" s="124">
        <v>2021</v>
      </c>
      <c r="N139" s="124">
        <v>2022</v>
      </c>
      <c r="O139" s="124">
        <v>2023</v>
      </c>
      <c r="P139" s="124">
        <v>2024</v>
      </c>
      <c r="Q139" s="124">
        <v>2025</v>
      </c>
      <c r="R139" s="124">
        <v>2026</v>
      </c>
      <c r="S139" s="124">
        <v>2027</v>
      </c>
      <c r="T139" s="124">
        <v>2028</v>
      </c>
      <c r="U139" s="124">
        <v>2029</v>
      </c>
      <c r="V139" s="124">
        <v>2030</v>
      </c>
      <c r="W139" s="124">
        <v>2031</v>
      </c>
      <c r="X139" s="124">
        <v>2032</v>
      </c>
      <c r="Y139" s="124">
        <v>2033</v>
      </c>
      <c r="Z139" s="124">
        <v>2034</v>
      </c>
      <c r="AA139" s="124">
        <v>2035</v>
      </c>
      <c r="AB139" s="124">
        <v>2036</v>
      </c>
      <c r="AC139" s="124">
        <v>2037</v>
      </c>
      <c r="AD139" s="124">
        <v>2038</v>
      </c>
      <c r="AE139" s="124">
        <v>2039</v>
      </c>
      <c r="AF139" s="124">
        <v>2040</v>
      </c>
      <c r="AG139" s="124">
        <v>2041</v>
      </c>
      <c r="AH139" s="124">
        <v>2042</v>
      </c>
      <c r="AI139" s="124">
        <v>2043</v>
      </c>
      <c r="AJ139" s="124">
        <v>2044</v>
      </c>
      <c r="AK139" s="124">
        <v>2045</v>
      </c>
      <c r="AL139" s="124">
        <v>2046</v>
      </c>
      <c r="AM139" s="124">
        <v>2047</v>
      </c>
      <c r="AN139" s="124">
        <v>2048</v>
      </c>
      <c r="AO139" s="124">
        <v>2049</v>
      </c>
      <c r="AP139" s="124">
        <v>2050</v>
      </c>
    </row>
    <row r="140" spans="7:42" ht="14.25" customHeight="1" x14ac:dyDescent="0.3">
      <c r="G140" s="140"/>
      <c r="H140" s="393"/>
      <c r="J140" s="353" t="s">
        <v>888</v>
      </c>
      <c r="K140" s="196" t="s">
        <v>815</v>
      </c>
      <c r="L140" s="196" t="s">
        <v>870</v>
      </c>
      <c r="M140" s="214">
        <v>1363.0000000000048</v>
      </c>
      <c r="N140" s="214">
        <v>1533.3167150176362</v>
      </c>
      <c r="O140" s="214">
        <v>1434.0015417728744</v>
      </c>
      <c r="P140" s="214">
        <v>1273.9566478720978</v>
      </c>
      <c r="Q140" s="214">
        <v>1244.2755304961363</v>
      </c>
      <c r="R140" s="214">
        <v>1214.5944131201636</v>
      </c>
      <c r="S140" s="214">
        <v>1184.9132957442018</v>
      </c>
      <c r="T140" s="214">
        <v>1155.2321783682294</v>
      </c>
      <c r="U140" s="214">
        <v>1125.5510609922676</v>
      </c>
      <c r="V140" s="214">
        <v>1095.8699436162949</v>
      </c>
      <c r="W140" s="214">
        <v>1083.5551837210719</v>
      </c>
      <c r="X140" s="214">
        <v>1071.240423825838</v>
      </c>
      <c r="Y140" s="214">
        <v>1058.9256639306138</v>
      </c>
      <c r="Z140" s="214">
        <v>1046.6109040353833</v>
      </c>
      <c r="AA140" s="214">
        <v>1034.2961441401537</v>
      </c>
      <c r="AB140" s="214">
        <v>1021.981384244924</v>
      </c>
      <c r="AC140" s="214">
        <v>1009.6666243496944</v>
      </c>
      <c r="AD140" s="214">
        <v>997.35186445446493</v>
      </c>
      <c r="AE140" s="214">
        <v>985.03710455923544</v>
      </c>
      <c r="AF140" s="214">
        <v>972.72234466400585</v>
      </c>
      <c r="AG140" s="214">
        <v>960.40758476877625</v>
      </c>
      <c r="AH140" s="214">
        <v>948.09282487354665</v>
      </c>
      <c r="AI140" s="214">
        <v>935.77806497831716</v>
      </c>
      <c r="AJ140" s="214">
        <v>923.46330508308654</v>
      </c>
      <c r="AK140" s="214">
        <v>911.14854518785694</v>
      </c>
      <c r="AL140" s="214">
        <v>898.83378529262734</v>
      </c>
      <c r="AM140" s="214">
        <v>886.51902539739785</v>
      </c>
      <c r="AN140" s="214">
        <v>874.20426550216825</v>
      </c>
      <c r="AO140" s="214">
        <v>861.88950560693866</v>
      </c>
      <c r="AP140" s="214">
        <v>849.57474571170906</v>
      </c>
    </row>
    <row r="141" spans="7:42" ht="14.25" customHeight="1" x14ac:dyDescent="0.3">
      <c r="G141" s="140"/>
      <c r="H141" s="393"/>
      <c r="J141" s="354"/>
      <c r="K141" s="137" t="s">
        <v>815</v>
      </c>
      <c r="L141" s="187" t="s">
        <v>871</v>
      </c>
      <c r="M141" s="215">
        <v>1363.0000000000048</v>
      </c>
      <c r="N141" s="215">
        <v>1540.2333333333315</v>
      </c>
      <c r="O141" s="215">
        <v>1447.233333333339</v>
      </c>
      <c r="P141" s="215">
        <v>1291.9999999999948</v>
      </c>
      <c r="Q141" s="215">
        <v>1268.333333333328</v>
      </c>
      <c r="R141" s="215">
        <v>1244.6666666666617</v>
      </c>
      <c r="S141" s="215">
        <v>1220.999999999995</v>
      </c>
      <c r="T141" s="215">
        <v>1197.3333333333287</v>
      </c>
      <c r="U141" s="215">
        <v>1173.666666666662</v>
      </c>
      <c r="V141" s="215">
        <v>1149.9999999999957</v>
      </c>
      <c r="W141" s="215">
        <v>1138.6766064586523</v>
      </c>
      <c r="X141" s="215">
        <v>1127.3532129172982</v>
      </c>
      <c r="Y141" s="215">
        <v>1116.029819375955</v>
      </c>
      <c r="Z141" s="215">
        <v>1104.7064258346009</v>
      </c>
      <c r="AA141" s="215">
        <v>1093.383032293247</v>
      </c>
      <c r="AB141" s="215">
        <v>1082.0596387519035</v>
      </c>
      <c r="AC141" s="215">
        <v>1070.7362452105497</v>
      </c>
      <c r="AD141" s="215">
        <v>1059.4128516692083</v>
      </c>
      <c r="AE141" s="215">
        <v>1048.0894581278596</v>
      </c>
      <c r="AF141" s="215">
        <v>1036.7660645865099</v>
      </c>
      <c r="AG141" s="215">
        <v>1025.4426710451601</v>
      </c>
      <c r="AH141" s="215">
        <v>1014.1192775038104</v>
      </c>
      <c r="AI141" s="215">
        <v>1002.7958839624617</v>
      </c>
      <c r="AJ141" s="215">
        <v>991.47249042111207</v>
      </c>
      <c r="AK141" s="215">
        <v>980.14909687976228</v>
      </c>
      <c r="AL141" s="215">
        <v>968.82570333841363</v>
      </c>
      <c r="AM141" s="215">
        <v>957.50230979706396</v>
      </c>
      <c r="AN141" s="215">
        <v>946.17891625571417</v>
      </c>
      <c r="AO141" s="215">
        <v>934.8555227143645</v>
      </c>
      <c r="AP141" s="215">
        <v>923.53212917301573</v>
      </c>
    </row>
    <row r="142" spans="7:42" ht="14.25" customHeight="1" thickBot="1" x14ac:dyDescent="0.35">
      <c r="G142" s="140"/>
      <c r="H142" s="393"/>
      <c r="J142" s="354"/>
      <c r="K142" s="198" t="s">
        <v>815</v>
      </c>
      <c r="L142" s="198" t="s">
        <v>872</v>
      </c>
      <c r="M142" s="216">
        <v>1363.0000000000048</v>
      </c>
      <c r="N142" s="216">
        <v>1556.0722383392163</v>
      </c>
      <c r="O142" s="216">
        <v>1477.5338472576204</v>
      </c>
      <c r="P142" s="216">
        <v>1333.3188826240321</v>
      </c>
      <c r="Q142" s="216">
        <v>1323.4251768320451</v>
      </c>
      <c r="R142" s="216">
        <v>1313.5314710400578</v>
      </c>
      <c r="S142" s="216">
        <v>1303.6377652480705</v>
      </c>
      <c r="T142" s="216">
        <v>1293.7440594560726</v>
      </c>
      <c r="U142" s="216">
        <v>1283.8503536640853</v>
      </c>
      <c r="V142" s="216">
        <v>1273.9566478720978</v>
      </c>
      <c r="W142" s="216">
        <v>1265.366506952058</v>
      </c>
      <c r="X142" s="216">
        <v>1256.7763660320179</v>
      </c>
      <c r="Y142" s="216">
        <v>1248.1862251119783</v>
      </c>
      <c r="Z142" s="216">
        <v>1239.5960841919486</v>
      </c>
      <c r="AA142" s="216">
        <v>1231.0059432719088</v>
      </c>
      <c r="AB142" s="216">
        <v>1222.4158023518687</v>
      </c>
      <c r="AC142" s="216">
        <v>1213.8256614318288</v>
      </c>
      <c r="AD142" s="216">
        <v>1205.2355205117888</v>
      </c>
      <c r="AE142" s="216">
        <v>1196.6453795917489</v>
      </c>
      <c r="AF142" s="216">
        <v>1188.0552386717088</v>
      </c>
      <c r="AG142" s="216">
        <v>1179.4650977516692</v>
      </c>
      <c r="AH142" s="216">
        <v>1170.8749568316291</v>
      </c>
      <c r="AI142" s="216">
        <v>1162.2848159115892</v>
      </c>
      <c r="AJ142" s="216">
        <v>1153.6946749915494</v>
      </c>
      <c r="AK142" s="216">
        <v>1145.1045340715198</v>
      </c>
      <c r="AL142" s="216">
        <v>1136.5143931514801</v>
      </c>
      <c r="AM142" s="216">
        <v>1127.9242522314401</v>
      </c>
      <c r="AN142" s="216">
        <v>1119.3341113114002</v>
      </c>
      <c r="AO142" s="216">
        <v>1110.7439703913601</v>
      </c>
      <c r="AP142" s="216">
        <v>1102.1538294713203</v>
      </c>
    </row>
    <row r="143" spans="7:42" ht="14.25" customHeight="1" thickTop="1" x14ac:dyDescent="0.3">
      <c r="G143" s="140"/>
      <c r="H143" s="393"/>
      <c r="J143" s="354"/>
      <c r="K143" s="196" t="s">
        <v>821</v>
      </c>
      <c r="L143" s="196" t="s">
        <v>870</v>
      </c>
      <c r="M143" s="217">
        <v>1363.0000000000048</v>
      </c>
      <c r="N143" s="217">
        <v>1533.3167150176362</v>
      </c>
      <c r="O143" s="217">
        <v>1434.0015417728744</v>
      </c>
      <c r="P143" s="217">
        <v>1273.9566478720978</v>
      </c>
      <c r="Q143" s="217">
        <v>1244.2755304961363</v>
      </c>
      <c r="R143" s="217">
        <v>1214.5944131201636</v>
      </c>
      <c r="S143" s="217">
        <v>1184.9132957442018</v>
      </c>
      <c r="T143" s="217">
        <v>1155.2321783682294</v>
      </c>
      <c r="U143" s="217">
        <v>1125.5510609922676</v>
      </c>
      <c r="V143" s="217">
        <v>1095.8699436162949</v>
      </c>
      <c r="W143" s="217">
        <v>1083.5551837210719</v>
      </c>
      <c r="X143" s="217">
        <v>1071.240423825838</v>
      </c>
      <c r="Y143" s="217">
        <v>1058.9256639306138</v>
      </c>
      <c r="Z143" s="217">
        <v>1046.6109040353833</v>
      </c>
      <c r="AA143" s="217">
        <v>1034.2961441401537</v>
      </c>
      <c r="AB143" s="217">
        <v>1021.981384244924</v>
      </c>
      <c r="AC143" s="217">
        <v>1009.6666243496944</v>
      </c>
      <c r="AD143" s="217">
        <v>997.35186445446493</v>
      </c>
      <c r="AE143" s="217">
        <v>985.03710455923544</v>
      </c>
      <c r="AF143" s="217">
        <v>972.72234466400585</v>
      </c>
      <c r="AG143" s="217">
        <v>960.40758476877625</v>
      </c>
      <c r="AH143" s="217">
        <v>948.09282487354665</v>
      </c>
      <c r="AI143" s="217">
        <v>935.77806497831716</v>
      </c>
      <c r="AJ143" s="217">
        <v>923.46330508308654</v>
      </c>
      <c r="AK143" s="217">
        <v>911.14854518785694</v>
      </c>
      <c r="AL143" s="217">
        <v>898.83378529262734</v>
      </c>
      <c r="AM143" s="217">
        <v>886.51902539739785</v>
      </c>
      <c r="AN143" s="217">
        <v>874.20426550216825</v>
      </c>
      <c r="AO143" s="217">
        <v>861.88950560693866</v>
      </c>
      <c r="AP143" s="217">
        <v>849.57474571170906</v>
      </c>
    </row>
    <row r="144" spans="7:42" ht="14.25" customHeight="1" x14ac:dyDescent="0.3">
      <c r="G144" s="140"/>
      <c r="H144" s="393"/>
      <c r="J144" s="354"/>
      <c r="K144" s="137" t="s">
        <v>821</v>
      </c>
      <c r="L144" s="187" t="s">
        <v>871</v>
      </c>
      <c r="M144" s="218">
        <v>1363.0000000000048</v>
      </c>
      <c r="N144" s="218">
        <v>1540.2333333333315</v>
      </c>
      <c r="O144" s="218">
        <v>1447.233333333339</v>
      </c>
      <c r="P144" s="218">
        <v>1291.9999999999948</v>
      </c>
      <c r="Q144" s="218">
        <v>1268.333333333328</v>
      </c>
      <c r="R144" s="218">
        <v>1244.6666666666617</v>
      </c>
      <c r="S144" s="218">
        <v>1220.999999999995</v>
      </c>
      <c r="T144" s="218">
        <v>1197.3333333333287</v>
      </c>
      <c r="U144" s="218">
        <v>1173.666666666662</v>
      </c>
      <c r="V144" s="218">
        <v>1149.9999999999957</v>
      </c>
      <c r="W144" s="218">
        <v>1138.6766064586523</v>
      </c>
      <c r="X144" s="218">
        <v>1127.3532129172982</v>
      </c>
      <c r="Y144" s="218">
        <v>1116.029819375955</v>
      </c>
      <c r="Z144" s="218">
        <v>1104.7064258346009</v>
      </c>
      <c r="AA144" s="218">
        <v>1093.383032293247</v>
      </c>
      <c r="AB144" s="218">
        <v>1082.0596387519035</v>
      </c>
      <c r="AC144" s="218">
        <v>1070.7362452105497</v>
      </c>
      <c r="AD144" s="218">
        <v>1059.4128516692083</v>
      </c>
      <c r="AE144" s="218">
        <v>1048.0894581278596</v>
      </c>
      <c r="AF144" s="218">
        <v>1036.7660645865099</v>
      </c>
      <c r="AG144" s="218">
        <v>1025.4426710451601</v>
      </c>
      <c r="AH144" s="218">
        <v>1014.1192775038104</v>
      </c>
      <c r="AI144" s="218">
        <v>1002.7958839624617</v>
      </c>
      <c r="AJ144" s="218">
        <v>991.47249042111207</v>
      </c>
      <c r="AK144" s="218">
        <v>980.14909687976228</v>
      </c>
      <c r="AL144" s="218">
        <v>968.82570333841363</v>
      </c>
      <c r="AM144" s="218">
        <v>957.50230979706396</v>
      </c>
      <c r="AN144" s="218">
        <v>946.17891625571417</v>
      </c>
      <c r="AO144" s="218">
        <v>934.8555227143645</v>
      </c>
      <c r="AP144" s="218">
        <v>923.53212917301573</v>
      </c>
    </row>
    <row r="145" spans="7:42" ht="14.25" customHeight="1" thickBot="1" x14ac:dyDescent="0.35">
      <c r="G145" s="140"/>
      <c r="H145" s="393"/>
      <c r="J145" s="354"/>
      <c r="K145" s="198" t="s">
        <v>821</v>
      </c>
      <c r="L145" s="198" t="s">
        <v>872</v>
      </c>
      <c r="M145" s="216">
        <v>1363.0000000000048</v>
      </c>
      <c r="N145" s="216">
        <v>1556.0722383392163</v>
      </c>
      <c r="O145" s="216">
        <v>1477.5338472576204</v>
      </c>
      <c r="P145" s="216">
        <v>1333.3188826240321</v>
      </c>
      <c r="Q145" s="216">
        <v>1323.4251768320451</v>
      </c>
      <c r="R145" s="216">
        <v>1313.5314710400578</v>
      </c>
      <c r="S145" s="216">
        <v>1303.6377652480705</v>
      </c>
      <c r="T145" s="216">
        <v>1293.7440594560726</v>
      </c>
      <c r="U145" s="216">
        <v>1283.8503536640853</v>
      </c>
      <c r="V145" s="216">
        <v>1273.9566478720978</v>
      </c>
      <c r="W145" s="216">
        <v>1265.366506952058</v>
      </c>
      <c r="X145" s="216">
        <v>1256.7763660320179</v>
      </c>
      <c r="Y145" s="216">
        <v>1248.1862251119783</v>
      </c>
      <c r="Z145" s="216">
        <v>1239.5960841919486</v>
      </c>
      <c r="AA145" s="216">
        <v>1231.0059432719088</v>
      </c>
      <c r="AB145" s="216">
        <v>1222.4158023518687</v>
      </c>
      <c r="AC145" s="216">
        <v>1213.8256614318288</v>
      </c>
      <c r="AD145" s="216">
        <v>1205.2355205117888</v>
      </c>
      <c r="AE145" s="216">
        <v>1196.6453795917489</v>
      </c>
      <c r="AF145" s="216">
        <v>1188.0552386717088</v>
      </c>
      <c r="AG145" s="216">
        <v>1179.4650977516692</v>
      </c>
      <c r="AH145" s="216">
        <v>1170.8749568316291</v>
      </c>
      <c r="AI145" s="216">
        <v>1162.2848159115892</v>
      </c>
      <c r="AJ145" s="216">
        <v>1153.6946749915494</v>
      </c>
      <c r="AK145" s="216">
        <v>1145.1045340715198</v>
      </c>
      <c r="AL145" s="216">
        <v>1136.5143931514801</v>
      </c>
      <c r="AM145" s="216">
        <v>1127.9242522314401</v>
      </c>
      <c r="AN145" s="216">
        <v>1119.3341113114002</v>
      </c>
      <c r="AO145" s="216">
        <v>1110.7439703913601</v>
      </c>
      <c r="AP145" s="216">
        <v>1102.1538294713203</v>
      </c>
    </row>
    <row r="146" spans="7:42" ht="14.25" customHeight="1" thickTop="1" x14ac:dyDescent="0.3">
      <c r="G146" s="140"/>
      <c r="H146" s="393"/>
      <c r="J146" s="354"/>
      <c r="K146" s="196" t="s">
        <v>825</v>
      </c>
      <c r="L146" s="196" t="s">
        <v>870</v>
      </c>
      <c r="M146" s="217">
        <v>1363.0000000000048</v>
      </c>
      <c r="N146" s="217">
        <v>1533.3167150176362</v>
      </c>
      <c r="O146" s="217">
        <v>1434.0015417728744</v>
      </c>
      <c r="P146" s="217">
        <v>1273.9566478720978</v>
      </c>
      <c r="Q146" s="217">
        <v>1244.2755304961363</v>
      </c>
      <c r="R146" s="217">
        <v>1214.5944131201636</v>
      </c>
      <c r="S146" s="217">
        <v>1184.9132957442018</v>
      </c>
      <c r="T146" s="217">
        <v>1155.2321783682294</v>
      </c>
      <c r="U146" s="217">
        <v>1125.5510609922676</v>
      </c>
      <c r="V146" s="217">
        <v>1095.8699436162949</v>
      </c>
      <c r="W146" s="217">
        <v>1083.5551837210719</v>
      </c>
      <c r="X146" s="217">
        <v>1071.240423825838</v>
      </c>
      <c r="Y146" s="217">
        <v>1058.9256639306138</v>
      </c>
      <c r="Z146" s="217">
        <v>1046.6109040353833</v>
      </c>
      <c r="AA146" s="217">
        <v>1034.2961441401537</v>
      </c>
      <c r="AB146" s="217">
        <v>1021.981384244924</v>
      </c>
      <c r="AC146" s="217">
        <v>1009.6666243496944</v>
      </c>
      <c r="AD146" s="217">
        <v>997.35186445446493</v>
      </c>
      <c r="AE146" s="217">
        <v>985.03710455923544</v>
      </c>
      <c r="AF146" s="217">
        <v>972.72234466400585</v>
      </c>
      <c r="AG146" s="217">
        <v>960.40758476877625</v>
      </c>
      <c r="AH146" s="217">
        <v>948.09282487354665</v>
      </c>
      <c r="AI146" s="217">
        <v>935.77806497831716</v>
      </c>
      <c r="AJ146" s="217">
        <v>923.46330508308654</v>
      </c>
      <c r="AK146" s="217">
        <v>911.14854518785694</v>
      </c>
      <c r="AL146" s="217">
        <v>898.83378529262734</v>
      </c>
      <c r="AM146" s="217">
        <v>886.51902539739785</v>
      </c>
      <c r="AN146" s="217">
        <v>874.20426550216825</v>
      </c>
      <c r="AO146" s="217">
        <v>861.88950560693866</v>
      </c>
      <c r="AP146" s="217">
        <v>849.57474571170906</v>
      </c>
    </row>
    <row r="147" spans="7:42" ht="14.25" customHeight="1" x14ac:dyDescent="0.3">
      <c r="G147" s="140"/>
      <c r="H147" s="393"/>
      <c r="J147" s="354"/>
      <c r="K147" s="137" t="s">
        <v>825</v>
      </c>
      <c r="L147" s="187" t="s">
        <v>871</v>
      </c>
      <c r="M147" s="219">
        <v>1363.0000000000048</v>
      </c>
      <c r="N147" s="219">
        <v>1540.2333333333315</v>
      </c>
      <c r="O147" s="219">
        <v>1447.233333333339</v>
      </c>
      <c r="P147" s="219">
        <v>1291.9999999999948</v>
      </c>
      <c r="Q147" s="219">
        <v>1268.333333333328</v>
      </c>
      <c r="R147" s="219">
        <v>1244.6666666666617</v>
      </c>
      <c r="S147" s="219">
        <v>1220.999999999995</v>
      </c>
      <c r="T147" s="219">
        <v>1197.3333333333287</v>
      </c>
      <c r="U147" s="219">
        <v>1173.666666666662</v>
      </c>
      <c r="V147" s="219">
        <v>1149.9999999999957</v>
      </c>
      <c r="W147" s="219">
        <v>1138.6766064586523</v>
      </c>
      <c r="X147" s="219">
        <v>1127.3532129172982</v>
      </c>
      <c r="Y147" s="219">
        <v>1116.029819375955</v>
      </c>
      <c r="Z147" s="219">
        <v>1104.7064258346009</v>
      </c>
      <c r="AA147" s="219">
        <v>1093.383032293247</v>
      </c>
      <c r="AB147" s="219">
        <v>1082.0596387519035</v>
      </c>
      <c r="AC147" s="219">
        <v>1070.7362452105497</v>
      </c>
      <c r="AD147" s="219">
        <v>1059.4128516692083</v>
      </c>
      <c r="AE147" s="219">
        <v>1048.0894581278596</v>
      </c>
      <c r="AF147" s="219">
        <v>1036.7660645865099</v>
      </c>
      <c r="AG147" s="219">
        <v>1025.4426710451601</v>
      </c>
      <c r="AH147" s="219">
        <v>1014.1192775038104</v>
      </c>
      <c r="AI147" s="219">
        <v>1002.7958839624617</v>
      </c>
      <c r="AJ147" s="219">
        <v>991.47249042111207</v>
      </c>
      <c r="AK147" s="219">
        <v>980.14909687976228</v>
      </c>
      <c r="AL147" s="219">
        <v>968.82570333841363</v>
      </c>
      <c r="AM147" s="219">
        <v>957.50230979706396</v>
      </c>
      <c r="AN147" s="219">
        <v>946.17891625571417</v>
      </c>
      <c r="AO147" s="219">
        <v>934.8555227143645</v>
      </c>
      <c r="AP147" s="219">
        <v>923.53212917301573</v>
      </c>
    </row>
    <row r="148" spans="7:42" ht="14.25" customHeight="1" thickBot="1" x14ac:dyDescent="0.35">
      <c r="G148" s="140"/>
      <c r="H148" s="393"/>
      <c r="J148" s="354"/>
      <c r="K148" s="198" t="s">
        <v>825</v>
      </c>
      <c r="L148" s="198" t="s">
        <v>872</v>
      </c>
      <c r="M148" s="216">
        <v>1363.0000000000048</v>
      </c>
      <c r="N148" s="216">
        <v>1556.0722383392163</v>
      </c>
      <c r="O148" s="216">
        <v>1477.5338472576204</v>
      </c>
      <c r="P148" s="216">
        <v>1333.3188826240321</v>
      </c>
      <c r="Q148" s="216">
        <v>1323.4251768320451</v>
      </c>
      <c r="R148" s="216">
        <v>1313.5314710400578</v>
      </c>
      <c r="S148" s="216">
        <v>1303.6377652480705</v>
      </c>
      <c r="T148" s="216">
        <v>1293.7440594560726</v>
      </c>
      <c r="U148" s="216">
        <v>1283.8503536640853</v>
      </c>
      <c r="V148" s="216">
        <v>1273.9566478720978</v>
      </c>
      <c r="W148" s="216">
        <v>1265.366506952058</v>
      </c>
      <c r="X148" s="216">
        <v>1256.7763660320179</v>
      </c>
      <c r="Y148" s="216">
        <v>1248.1862251119783</v>
      </c>
      <c r="Z148" s="216">
        <v>1239.5960841919486</v>
      </c>
      <c r="AA148" s="216">
        <v>1231.0059432719088</v>
      </c>
      <c r="AB148" s="216">
        <v>1222.4158023518687</v>
      </c>
      <c r="AC148" s="216">
        <v>1213.8256614318288</v>
      </c>
      <c r="AD148" s="216">
        <v>1205.2355205117888</v>
      </c>
      <c r="AE148" s="216">
        <v>1196.6453795917489</v>
      </c>
      <c r="AF148" s="216">
        <v>1188.0552386717088</v>
      </c>
      <c r="AG148" s="216">
        <v>1179.4650977516692</v>
      </c>
      <c r="AH148" s="216">
        <v>1170.8749568316291</v>
      </c>
      <c r="AI148" s="216">
        <v>1162.2848159115892</v>
      </c>
      <c r="AJ148" s="216">
        <v>1153.6946749915494</v>
      </c>
      <c r="AK148" s="216">
        <v>1145.1045340715198</v>
      </c>
      <c r="AL148" s="216">
        <v>1136.5143931514801</v>
      </c>
      <c r="AM148" s="216">
        <v>1127.9242522314401</v>
      </c>
      <c r="AN148" s="216">
        <v>1119.3341113114002</v>
      </c>
      <c r="AO148" s="216">
        <v>1110.7439703913601</v>
      </c>
      <c r="AP148" s="216">
        <v>1102.1538294713203</v>
      </c>
    </row>
    <row r="149" spans="7:42" ht="14.25" customHeight="1" thickTop="1" x14ac:dyDescent="0.3">
      <c r="G149" s="140"/>
      <c r="H149" s="393"/>
      <c r="J149" s="354"/>
      <c r="K149" s="196" t="s">
        <v>828</v>
      </c>
      <c r="L149" s="196" t="s">
        <v>870</v>
      </c>
      <c r="M149" s="217">
        <v>1363.0000000000048</v>
      </c>
      <c r="N149" s="217">
        <v>1533.3167150176362</v>
      </c>
      <c r="O149" s="217">
        <v>1434.0015417728744</v>
      </c>
      <c r="P149" s="217">
        <v>1273.9566478720978</v>
      </c>
      <c r="Q149" s="217">
        <v>1244.2755304961363</v>
      </c>
      <c r="R149" s="217">
        <v>1214.5944131201636</v>
      </c>
      <c r="S149" s="217">
        <v>1184.9132957442018</v>
      </c>
      <c r="T149" s="217">
        <v>1155.2321783682294</v>
      </c>
      <c r="U149" s="217">
        <v>1125.5510609922676</v>
      </c>
      <c r="V149" s="217">
        <v>1095.8699436162949</v>
      </c>
      <c r="W149" s="217">
        <v>1083.5551837210719</v>
      </c>
      <c r="X149" s="217">
        <v>1071.240423825838</v>
      </c>
      <c r="Y149" s="217">
        <v>1058.9256639306138</v>
      </c>
      <c r="Z149" s="217">
        <v>1046.6109040353833</v>
      </c>
      <c r="AA149" s="217">
        <v>1034.2961441401537</v>
      </c>
      <c r="AB149" s="217">
        <v>1021.981384244924</v>
      </c>
      <c r="AC149" s="217">
        <v>1009.6666243496944</v>
      </c>
      <c r="AD149" s="217">
        <v>997.35186445446493</v>
      </c>
      <c r="AE149" s="217">
        <v>985.03710455923544</v>
      </c>
      <c r="AF149" s="217">
        <v>972.72234466400585</v>
      </c>
      <c r="AG149" s="217">
        <v>960.40758476877625</v>
      </c>
      <c r="AH149" s="217">
        <v>948.09282487354665</v>
      </c>
      <c r="AI149" s="217">
        <v>935.77806497831716</v>
      </c>
      <c r="AJ149" s="217">
        <v>923.46330508308654</v>
      </c>
      <c r="AK149" s="217">
        <v>911.14854518785694</v>
      </c>
      <c r="AL149" s="217">
        <v>898.83378529262734</v>
      </c>
      <c r="AM149" s="217">
        <v>886.51902539739785</v>
      </c>
      <c r="AN149" s="217">
        <v>874.20426550216825</v>
      </c>
      <c r="AO149" s="217">
        <v>861.88950560693866</v>
      </c>
      <c r="AP149" s="217">
        <v>849.57474571170906</v>
      </c>
    </row>
    <row r="150" spans="7:42" ht="14.25" customHeight="1" x14ac:dyDescent="0.3">
      <c r="G150" s="140"/>
      <c r="H150" s="393"/>
      <c r="J150" s="354"/>
      <c r="K150" s="137" t="s">
        <v>828</v>
      </c>
      <c r="L150" s="187" t="s">
        <v>871</v>
      </c>
      <c r="M150" s="215">
        <v>1363.0000000000048</v>
      </c>
      <c r="N150" s="215">
        <v>1540.2333333333315</v>
      </c>
      <c r="O150" s="215">
        <v>1447.233333333339</v>
      </c>
      <c r="P150" s="215">
        <v>1291.9999999999948</v>
      </c>
      <c r="Q150" s="215">
        <v>1268.333333333328</v>
      </c>
      <c r="R150" s="215">
        <v>1244.6666666666617</v>
      </c>
      <c r="S150" s="215">
        <v>1220.999999999995</v>
      </c>
      <c r="T150" s="215">
        <v>1197.3333333333287</v>
      </c>
      <c r="U150" s="215">
        <v>1173.666666666662</v>
      </c>
      <c r="V150" s="215">
        <v>1149.9999999999957</v>
      </c>
      <c r="W150" s="215">
        <v>1138.6766064586523</v>
      </c>
      <c r="X150" s="215">
        <v>1127.3532129172982</v>
      </c>
      <c r="Y150" s="215">
        <v>1116.029819375955</v>
      </c>
      <c r="Z150" s="215">
        <v>1104.7064258346009</v>
      </c>
      <c r="AA150" s="215">
        <v>1093.383032293247</v>
      </c>
      <c r="AB150" s="215">
        <v>1082.0596387519035</v>
      </c>
      <c r="AC150" s="215">
        <v>1070.7362452105497</v>
      </c>
      <c r="AD150" s="215">
        <v>1059.4128516692083</v>
      </c>
      <c r="AE150" s="215">
        <v>1048.0894581278596</v>
      </c>
      <c r="AF150" s="215">
        <v>1036.7660645865099</v>
      </c>
      <c r="AG150" s="215">
        <v>1025.4426710451601</v>
      </c>
      <c r="AH150" s="215">
        <v>1014.1192775038104</v>
      </c>
      <c r="AI150" s="215">
        <v>1002.7958839624617</v>
      </c>
      <c r="AJ150" s="215">
        <v>991.47249042111207</v>
      </c>
      <c r="AK150" s="215">
        <v>980.14909687976228</v>
      </c>
      <c r="AL150" s="215">
        <v>968.82570333841363</v>
      </c>
      <c r="AM150" s="215">
        <v>957.50230979706396</v>
      </c>
      <c r="AN150" s="215">
        <v>946.17891625571417</v>
      </c>
      <c r="AO150" s="215">
        <v>934.8555227143645</v>
      </c>
      <c r="AP150" s="215">
        <v>923.53212917301573</v>
      </c>
    </row>
    <row r="151" spans="7:42" ht="14.25" customHeight="1" thickBot="1" x14ac:dyDescent="0.35">
      <c r="G151" s="140"/>
      <c r="H151" s="393"/>
      <c r="J151" s="354"/>
      <c r="K151" s="198" t="s">
        <v>828</v>
      </c>
      <c r="L151" s="198" t="s">
        <v>872</v>
      </c>
      <c r="M151" s="216">
        <v>1363.0000000000048</v>
      </c>
      <c r="N151" s="216">
        <v>1556.0722383392163</v>
      </c>
      <c r="O151" s="216">
        <v>1477.5338472576204</v>
      </c>
      <c r="P151" s="216">
        <v>1333.3188826240321</v>
      </c>
      <c r="Q151" s="216">
        <v>1323.4251768320451</v>
      </c>
      <c r="R151" s="216">
        <v>1313.5314710400578</v>
      </c>
      <c r="S151" s="216">
        <v>1303.6377652480705</v>
      </c>
      <c r="T151" s="216">
        <v>1293.7440594560726</v>
      </c>
      <c r="U151" s="216">
        <v>1283.8503536640853</v>
      </c>
      <c r="V151" s="216">
        <v>1273.9566478720978</v>
      </c>
      <c r="W151" s="216">
        <v>1265.366506952058</v>
      </c>
      <c r="X151" s="216">
        <v>1256.7763660320179</v>
      </c>
      <c r="Y151" s="216">
        <v>1248.1862251119783</v>
      </c>
      <c r="Z151" s="216">
        <v>1239.5960841919486</v>
      </c>
      <c r="AA151" s="216">
        <v>1231.0059432719088</v>
      </c>
      <c r="AB151" s="216">
        <v>1222.4158023518687</v>
      </c>
      <c r="AC151" s="216">
        <v>1213.8256614318288</v>
      </c>
      <c r="AD151" s="216">
        <v>1205.2355205117888</v>
      </c>
      <c r="AE151" s="216">
        <v>1196.6453795917489</v>
      </c>
      <c r="AF151" s="216">
        <v>1188.0552386717088</v>
      </c>
      <c r="AG151" s="216">
        <v>1179.4650977516692</v>
      </c>
      <c r="AH151" s="216">
        <v>1170.8749568316291</v>
      </c>
      <c r="AI151" s="216">
        <v>1162.2848159115892</v>
      </c>
      <c r="AJ151" s="216">
        <v>1153.6946749915494</v>
      </c>
      <c r="AK151" s="216">
        <v>1145.1045340715198</v>
      </c>
      <c r="AL151" s="216">
        <v>1136.5143931514801</v>
      </c>
      <c r="AM151" s="216">
        <v>1127.9242522314401</v>
      </c>
      <c r="AN151" s="216">
        <v>1119.3341113114002</v>
      </c>
      <c r="AO151" s="216">
        <v>1110.7439703913601</v>
      </c>
      <c r="AP151" s="216">
        <v>1102.1538294713203</v>
      </c>
    </row>
    <row r="152" spans="7:42" ht="14.25" customHeight="1" thickTop="1" x14ac:dyDescent="0.3">
      <c r="G152" s="140"/>
      <c r="H152" s="393"/>
      <c r="J152" s="354"/>
      <c r="K152" s="196" t="s">
        <v>831</v>
      </c>
      <c r="L152" s="196" t="s">
        <v>870</v>
      </c>
      <c r="M152" s="217">
        <v>1363.0000000000048</v>
      </c>
      <c r="N152" s="217">
        <v>1533.3167150176362</v>
      </c>
      <c r="O152" s="217">
        <v>1434.0015417728744</v>
      </c>
      <c r="P152" s="217">
        <v>1273.9566478720978</v>
      </c>
      <c r="Q152" s="217">
        <v>1244.2755304961363</v>
      </c>
      <c r="R152" s="217">
        <v>1214.5944131201636</v>
      </c>
      <c r="S152" s="217">
        <v>1184.9132957442018</v>
      </c>
      <c r="T152" s="217">
        <v>1155.2321783682294</v>
      </c>
      <c r="U152" s="217">
        <v>1125.5510609922676</v>
      </c>
      <c r="V152" s="217">
        <v>1095.8699436162949</v>
      </c>
      <c r="W152" s="217">
        <v>1083.5551837210719</v>
      </c>
      <c r="X152" s="217">
        <v>1071.240423825838</v>
      </c>
      <c r="Y152" s="217">
        <v>1058.9256639306138</v>
      </c>
      <c r="Z152" s="217">
        <v>1046.6109040353833</v>
      </c>
      <c r="AA152" s="217">
        <v>1034.2961441401537</v>
      </c>
      <c r="AB152" s="217">
        <v>1021.981384244924</v>
      </c>
      <c r="AC152" s="217">
        <v>1009.6666243496944</v>
      </c>
      <c r="AD152" s="217">
        <v>997.35186445446493</v>
      </c>
      <c r="AE152" s="217">
        <v>985.03710455923544</v>
      </c>
      <c r="AF152" s="217">
        <v>972.72234466400585</v>
      </c>
      <c r="AG152" s="217">
        <v>960.40758476877625</v>
      </c>
      <c r="AH152" s="217">
        <v>948.09282487354665</v>
      </c>
      <c r="AI152" s="217">
        <v>935.77806497831716</v>
      </c>
      <c r="AJ152" s="217">
        <v>923.46330508308654</v>
      </c>
      <c r="AK152" s="217">
        <v>911.14854518785694</v>
      </c>
      <c r="AL152" s="217">
        <v>898.83378529262734</v>
      </c>
      <c r="AM152" s="217">
        <v>886.51902539739785</v>
      </c>
      <c r="AN152" s="217">
        <v>874.20426550216825</v>
      </c>
      <c r="AO152" s="217">
        <v>861.88950560693866</v>
      </c>
      <c r="AP152" s="217">
        <v>849.57474571170906</v>
      </c>
    </row>
    <row r="153" spans="7:42" ht="14.25" customHeight="1" x14ac:dyDescent="0.3">
      <c r="G153" s="140"/>
      <c r="H153" s="393"/>
      <c r="J153" s="354"/>
      <c r="K153" s="137" t="s">
        <v>831</v>
      </c>
      <c r="L153" s="187" t="s">
        <v>871</v>
      </c>
      <c r="M153" s="215">
        <v>1363.0000000000048</v>
      </c>
      <c r="N153" s="215">
        <v>1540.2333333333315</v>
      </c>
      <c r="O153" s="215">
        <v>1447.233333333339</v>
      </c>
      <c r="P153" s="215">
        <v>1291.9999999999948</v>
      </c>
      <c r="Q153" s="215">
        <v>1268.333333333328</v>
      </c>
      <c r="R153" s="215">
        <v>1244.6666666666617</v>
      </c>
      <c r="S153" s="215">
        <v>1220.999999999995</v>
      </c>
      <c r="T153" s="215">
        <v>1197.3333333333287</v>
      </c>
      <c r="U153" s="215">
        <v>1173.666666666662</v>
      </c>
      <c r="V153" s="215">
        <v>1149.9999999999957</v>
      </c>
      <c r="W153" s="215">
        <v>1138.6766064586523</v>
      </c>
      <c r="X153" s="215">
        <v>1127.3532129172982</v>
      </c>
      <c r="Y153" s="215">
        <v>1116.029819375955</v>
      </c>
      <c r="Z153" s="215">
        <v>1104.7064258346009</v>
      </c>
      <c r="AA153" s="215">
        <v>1093.383032293247</v>
      </c>
      <c r="AB153" s="215">
        <v>1082.0596387519035</v>
      </c>
      <c r="AC153" s="215">
        <v>1070.7362452105497</v>
      </c>
      <c r="AD153" s="215">
        <v>1059.4128516692083</v>
      </c>
      <c r="AE153" s="215">
        <v>1048.0894581278596</v>
      </c>
      <c r="AF153" s="215">
        <v>1036.7660645865099</v>
      </c>
      <c r="AG153" s="215">
        <v>1025.4426710451601</v>
      </c>
      <c r="AH153" s="215">
        <v>1014.1192775038104</v>
      </c>
      <c r="AI153" s="215">
        <v>1002.7958839624617</v>
      </c>
      <c r="AJ153" s="215">
        <v>991.47249042111207</v>
      </c>
      <c r="AK153" s="215">
        <v>980.14909687976228</v>
      </c>
      <c r="AL153" s="215">
        <v>968.82570333841363</v>
      </c>
      <c r="AM153" s="215">
        <v>957.50230979706396</v>
      </c>
      <c r="AN153" s="215">
        <v>946.17891625571417</v>
      </c>
      <c r="AO153" s="215">
        <v>934.8555227143645</v>
      </c>
      <c r="AP153" s="215">
        <v>923.53212917301573</v>
      </c>
    </row>
    <row r="154" spans="7:42" ht="14.25" customHeight="1" thickBot="1" x14ac:dyDescent="0.35">
      <c r="G154" s="140"/>
      <c r="H154" s="393"/>
      <c r="J154" s="354"/>
      <c r="K154" s="198" t="s">
        <v>831</v>
      </c>
      <c r="L154" s="198" t="s">
        <v>872</v>
      </c>
      <c r="M154" s="216">
        <v>1363.0000000000048</v>
      </c>
      <c r="N154" s="216">
        <v>1556.0722383392163</v>
      </c>
      <c r="O154" s="216">
        <v>1477.5338472576204</v>
      </c>
      <c r="P154" s="216">
        <v>1333.3188826240321</v>
      </c>
      <c r="Q154" s="216">
        <v>1323.4251768320451</v>
      </c>
      <c r="R154" s="216">
        <v>1313.5314710400578</v>
      </c>
      <c r="S154" s="216">
        <v>1303.6377652480705</v>
      </c>
      <c r="T154" s="216">
        <v>1293.7440594560726</v>
      </c>
      <c r="U154" s="216">
        <v>1283.8503536640853</v>
      </c>
      <c r="V154" s="216">
        <v>1273.9566478720978</v>
      </c>
      <c r="W154" s="216">
        <v>1265.366506952058</v>
      </c>
      <c r="X154" s="216">
        <v>1256.7763660320179</v>
      </c>
      <c r="Y154" s="216">
        <v>1248.1862251119783</v>
      </c>
      <c r="Z154" s="216">
        <v>1239.5960841919486</v>
      </c>
      <c r="AA154" s="216">
        <v>1231.0059432719088</v>
      </c>
      <c r="AB154" s="216">
        <v>1222.4158023518687</v>
      </c>
      <c r="AC154" s="216">
        <v>1213.8256614318288</v>
      </c>
      <c r="AD154" s="216">
        <v>1205.2355205117888</v>
      </c>
      <c r="AE154" s="216">
        <v>1196.6453795917489</v>
      </c>
      <c r="AF154" s="216">
        <v>1188.0552386717088</v>
      </c>
      <c r="AG154" s="216">
        <v>1179.4650977516692</v>
      </c>
      <c r="AH154" s="216">
        <v>1170.8749568316291</v>
      </c>
      <c r="AI154" s="216">
        <v>1162.2848159115892</v>
      </c>
      <c r="AJ154" s="216">
        <v>1153.6946749915494</v>
      </c>
      <c r="AK154" s="216">
        <v>1145.1045340715198</v>
      </c>
      <c r="AL154" s="216">
        <v>1136.5143931514801</v>
      </c>
      <c r="AM154" s="216">
        <v>1127.9242522314401</v>
      </c>
      <c r="AN154" s="216">
        <v>1119.3341113114002</v>
      </c>
      <c r="AO154" s="216">
        <v>1110.7439703913601</v>
      </c>
      <c r="AP154" s="216">
        <v>1102.1538294713203</v>
      </c>
    </row>
    <row r="155" spans="7:42" ht="14.25" customHeight="1" thickTop="1" x14ac:dyDescent="0.3">
      <c r="G155" s="140"/>
      <c r="H155" s="393"/>
      <c r="J155" s="354"/>
      <c r="K155" s="196" t="s">
        <v>834</v>
      </c>
      <c r="L155" s="196" t="s">
        <v>870</v>
      </c>
      <c r="M155" s="217">
        <v>1363.0000000000048</v>
      </c>
      <c r="N155" s="217">
        <v>1533.3167150176362</v>
      </c>
      <c r="O155" s="217">
        <v>1434.0015417728744</v>
      </c>
      <c r="P155" s="217">
        <v>1273.9566478720978</v>
      </c>
      <c r="Q155" s="217">
        <v>1244.2755304961363</v>
      </c>
      <c r="R155" s="217">
        <v>1214.5944131201636</v>
      </c>
      <c r="S155" s="217">
        <v>1184.9132957442018</v>
      </c>
      <c r="T155" s="217">
        <v>1155.2321783682294</v>
      </c>
      <c r="U155" s="217">
        <v>1125.5510609922676</v>
      </c>
      <c r="V155" s="217">
        <v>1095.8699436162949</v>
      </c>
      <c r="W155" s="217">
        <v>1083.5551837210719</v>
      </c>
      <c r="X155" s="217">
        <v>1071.240423825838</v>
      </c>
      <c r="Y155" s="217">
        <v>1058.9256639306138</v>
      </c>
      <c r="Z155" s="217">
        <v>1046.6109040353833</v>
      </c>
      <c r="AA155" s="217">
        <v>1034.2961441401537</v>
      </c>
      <c r="AB155" s="217">
        <v>1021.981384244924</v>
      </c>
      <c r="AC155" s="217">
        <v>1009.6666243496944</v>
      </c>
      <c r="AD155" s="217">
        <v>997.35186445446493</v>
      </c>
      <c r="AE155" s="217">
        <v>985.03710455923544</v>
      </c>
      <c r="AF155" s="217">
        <v>972.72234466400585</v>
      </c>
      <c r="AG155" s="217">
        <v>960.40758476877625</v>
      </c>
      <c r="AH155" s="217">
        <v>948.09282487354665</v>
      </c>
      <c r="AI155" s="217">
        <v>935.77806497831716</v>
      </c>
      <c r="AJ155" s="217">
        <v>923.46330508308654</v>
      </c>
      <c r="AK155" s="217">
        <v>911.14854518785694</v>
      </c>
      <c r="AL155" s="217">
        <v>898.83378529262734</v>
      </c>
      <c r="AM155" s="217">
        <v>886.51902539739785</v>
      </c>
      <c r="AN155" s="217">
        <v>874.20426550216825</v>
      </c>
      <c r="AO155" s="217">
        <v>861.88950560693866</v>
      </c>
      <c r="AP155" s="217">
        <v>849.57474571170906</v>
      </c>
    </row>
    <row r="156" spans="7:42" ht="14.25" customHeight="1" x14ac:dyDescent="0.3">
      <c r="G156" s="140"/>
      <c r="H156" s="393"/>
      <c r="J156" s="354"/>
      <c r="K156" s="137" t="s">
        <v>834</v>
      </c>
      <c r="L156" s="187" t="s">
        <v>871</v>
      </c>
      <c r="M156" s="215">
        <v>1363.0000000000048</v>
      </c>
      <c r="N156" s="215">
        <v>1540.2333333333315</v>
      </c>
      <c r="O156" s="215">
        <v>1447.233333333339</v>
      </c>
      <c r="P156" s="215">
        <v>1291.9999999999948</v>
      </c>
      <c r="Q156" s="215">
        <v>1268.333333333328</v>
      </c>
      <c r="R156" s="215">
        <v>1244.6666666666617</v>
      </c>
      <c r="S156" s="215">
        <v>1220.999999999995</v>
      </c>
      <c r="T156" s="215">
        <v>1197.3333333333287</v>
      </c>
      <c r="U156" s="215">
        <v>1173.666666666662</v>
      </c>
      <c r="V156" s="215">
        <v>1149.9999999999957</v>
      </c>
      <c r="W156" s="215">
        <v>1138.6766064586523</v>
      </c>
      <c r="X156" s="215">
        <v>1127.3532129172982</v>
      </c>
      <c r="Y156" s="215">
        <v>1116.029819375955</v>
      </c>
      <c r="Z156" s="215">
        <v>1104.7064258346009</v>
      </c>
      <c r="AA156" s="215">
        <v>1093.383032293247</v>
      </c>
      <c r="AB156" s="215">
        <v>1082.0596387519035</v>
      </c>
      <c r="AC156" s="215">
        <v>1070.7362452105497</v>
      </c>
      <c r="AD156" s="215">
        <v>1059.4128516692083</v>
      </c>
      <c r="AE156" s="215">
        <v>1048.0894581278596</v>
      </c>
      <c r="AF156" s="215">
        <v>1036.7660645865099</v>
      </c>
      <c r="AG156" s="215">
        <v>1025.4426710451601</v>
      </c>
      <c r="AH156" s="215">
        <v>1014.1192775038104</v>
      </c>
      <c r="AI156" s="215">
        <v>1002.7958839624617</v>
      </c>
      <c r="AJ156" s="215">
        <v>991.47249042111207</v>
      </c>
      <c r="AK156" s="215">
        <v>980.14909687976228</v>
      </c>
      <c r="AL156" s="215">
        <v>968.82570333841363</v>
      </c>
      <c r="AM156" s="215">
        <v>957.50230979706396</v>
      </c>
      <c r="AN156" s="215">
        <v>946.17891625571417</v>
      </c>
      <c r="AO156" s="215">
        <v>934.8555227143645</v>
      </c>
      <c r="AP156" s="215">
        <v>923.53212917301573</v>
      </c>
    </row>
    <row r="157" spans="7:42" ht="14.25" customHeight="1" thickBot="1" x14ac:dyDescent="0.35">
      <c r="G157" s="140"/>
      <c r="H157" s="393"/>
      <c r="J157" s="354"/>
      <c r="K157" s="198" t="s">
        <v>834</v>
      </c>
      <c r="L157" s="198" t="s">
        <v>872</v>
      </c>
      <c r="M157" s="216">
        <v>1363.0000000000048</v>
      </c>
      <c r="N157" s="216">
        <v>1556.0722383392163</v>
      </c>
      <c r="O157" s="216">
        <v>1477.5338472576204</v>
      </c>
      <c r="P157" s="216">
        <v>1333.3188826240321</v>
      </c>
      <c r="Q157" s="216">
        <v>1323.4251768320451</v>
      </c>
      <c r="R157" s="216">
        <v>1313.5314710400578</v>
      </c>
      <c r="S157" s="216">
        <v>1303.6377652480705</v>
      </c>
      <c r="T157" s="216">
        <v>1293.7440594560726</v>
      </c>
      <c r="U157" s="216">
        <v>1283.8503536640853</v>
      </c>
      <c r="V157" s="216">
        <v>1273.9566478720978</v>
      </c>
      <c r="W157" s="216">
        <v>1265.366506952058</v>
      </c>
      <c r="X157" s="216">
        <v>1256.7763660320179</v>
      </c>
      <c r="Y157" s="216">
        <v>1248.1862251119783</v>
      </c>
      <c r="Z157" s="216">
        <v>1239.5960841919486</v>
      </c>
      <c r="AA157" s="216">
        <v>1231.0059432719088</v>
      </c>
      <c r="AB157" s="216">
        <v>1222.4158023518687</v>
      </c>
      <c r="AC157" s="216">
        <v>1213.8256614318288</v>
      </c>
      <c r="AD157" s="216">
        <v>1205.2355205117888</v>
      </c>
      <c r="AE157" s="216">
        <v>1196.6453795917489</v>
      </c>
      <c r="AF157" s="216">
        <v>1188.0552386717088</v>
      </c>
      <c r="AG157" s="216">
        <v>1179.4650977516692</v>
      </c>
      <c r="AH157" s="216">
        <v>1170.8749568316291</v>
      </c>
      <c r="AI157" s="216">
        <v>1162.2848159115892</v>
      </c>
      <c r="AJ157" s="216">
        <v>1153.6946749915494</v>
      </c>
      <c r="AK157" s="216">
        <v>1145.1045340715198</v>
      </c>
      <c r="AL157" s="216">
        <v>1136.5143931514801</v>
      </c>
      <c r="AM157" s="216">
        <v>1127.9242522314401</v>
      </c>
      <c r="AN157" s="216">
        <v>1119.3341113114002</v>
      </c>
      <c r="AO157" s="216">
        <v>1110.7439703913601</v>
      </c>
      <c r="AP157" s="216">
        <v>1102.1538294713203</v>
      </c>
    </row>
    <row r="158" spans="7:42" ht="14.25" customHeight="1" thickTop="1" x14ac:dyDescent="0.3">
      <c r="G158" s="140"/>
      <c r="H158" s="393"/>
      <c r="J158" s="354"/>
      <c r="K158" s="196" t="s">
        <v>837</v>
      </c>
      <c r="L158" s="196" t="s">
        <v>870</v>
      </c>
      <c r="M158" s="217">
        <v>1363.0000000000048</v>
      </c>
      <c r="N158" s="217">
        <v>1533.3167150176362</v>
      </c>
      <c r="O158" s="217">
        <v>1434.0015417728744</v>
      </c>
      <c r="P158" s="217">
        <v>1273.9566478720978</v>
      </c>
      <c r="Q158" s="217">
        <v>1244.2755304961363</v>
      </c>
      <c r="R158" s="217">
        <v>1214.5944131201636</v>
      </c>
      <c r="S158" s="217">
        <v>1184.9132957442018</v>
      </c>
      <c r="T158" s="217">
        <v>1155.2321783682294</v>
      </c>
      <c r="U158" s="217">
        <v>1125.5510609922676</v>
      </c>
      <c r="V158" s="217">
        <v>1095.8699436162949</v>
      </c>
      <c r="W158" s="217">
        <v>1083.5551837210719</v>
      </c>
      <c r="X158" s="217">
        <v>1071.240423825838</v>
      </c>
      <c r="Y158" s="217">
        <v>1058.9256639306138</v>
      </c>
      <c r="Z158" s="217">
        <v>1046.6109040353833</v>
      </c>
      <c r="AA158" s="217">
        <v>1034.2961441401537</v>
      </c>
      <c r="AB158" s="217">
        <v>1021.981384244924</v>
      </c>
      <c r="AC158" s="217">
        <v>1009.6666243496944</v>
      </c>
      <c r="AD158" s="217">
        <v>997.35186445446493</v>
      </c>
      <c r="AE158" s="217">
        <v>985.03710455923544</v>
      </c>
      <c r="AF158" s="217">
        <v>972.72234466400585</v>
      </c>
      <c r="AG158" s="217">
        <v>960.40758476877625</v>
      </c>
      <c r="AH158" s="217">
        <v>948.09282487354665</v>
      </c>
      <c r="AI158" s="217">
        <v>935.77806497831716</v>
      </c>
      <c r="AJ158" s="217">
        <v>923.46330508308654</v>
      </c>
      <c r="AK158" s="217">
        <v>911.14854518785694</v>
      </c>
      <c r="AL158" s="217">
        <v>898.83378529262734</v>
      </c>
      <c r="AM158" s="217">
        <v>886.51902539739785</v>
      </c>
      <c r="AN158" s="217">
        <v>874.20426550216825</v>
      </c>
      <c r="AO158" s="217">
        <v>861.88950560693866</v>
      </c>
      <c r="AP158" s="217">
        <v>849.57474571170906</v>
      </c>
    </row>
    <row r="159" spans="7:42" ht="14.25" customHeight="1" x14ac:dyDescent="0.3">
      <c r="G159" s="140"/>
      <c r="H159" s="393"/>
      <c r="J159" s="354"/>
      <c r="K159" s="137" t="s">
        <v>837</v>
      </c>
      <c r="L159" s="187" t="s">
        <v>871</v>
      </c>
      <c r="M159" s="215">
        <v>1363.0000000000048</v>
      </c>
      <c r="N159" s="215">
        <v>1540.2333333333315</v>
      </c>
      <c r="O159" s="215">
        <v>1447.233333333339</v>
      </c>
      <c r="P159" s="215">
        <v>1291.9999999999948</v>
      </c>
      <c r="Q159" s="215">
        <v>1268.333333333328</v>
      </c>
      <c r="R159" s="215">
        <v>1244.6666666666617</v>
      </c>
      <c r="S159" s="215">
        <v>1220.999999999995</v>
      </c>
      <c r="T159" s="215">
        <v>1197.3333333333287</v>
      </c>
      <c r="U159" s="215">
        <v>1173.666666666662</v>
      </c>
      <c r="V159" s="215">
        <v>1149.9999999999957</v>
      </c>
      <c r="W159" s="215">
        <v>1138.6766064586523</v>
      </c>
      <c r="X159" s="215">
        <v>1127.3532129172982</v>
      </c>
      <c r="Y159" s="215">
        <v>1116.029819375955</v>
      </c>
      <c r="Z159" s="215">
        <v>1104.7064258346009</v>
      </c>
      <c r="AA159" s="215">
        <v>1093.383032293247</v>
      </c>
      <c r="AB159" s="215">
        <v>1082.0596387519035</v>
      </c>
      <c r="AC159" s="215">
        <v>1070.7362452105497</v>
      </c>
      <c r="AD159" s="215">
        <v>1059.4128516692083</v>
      </c>
      <c r="AE159" s="215">
        <v>1048.0894581278596</v>
      </c>
      <c r="AF159" s="215">
        <v>1036.7660645865099</v>
      </c>
      <c r="AG159" s="215">
        <v>1025.4426710451601</v>
      </c>
      <c r="AH159" s="215">
        <v>1014.1192775038104</v>
      </c>
      <c r="AI159" s="215">
        <v>1002.7958839624617</v>
      </c>
      <c r="AJ159" s="215">
        <v>991.47249042111207</v>
      </c>
      <c r="AK159" s="215">
        <v>980.14909687976228</v>
      </c>
      <c r="AL159" s="215">
        <v>968.82570333841363</v>
      </c>
      <c r="AM159" s="215">
        <v>957.50230979706396</v>
      </c>
      <c r="AN159" s="215">
        <v>946.17891625571417</v>
      </c>
      <c r="AO159" s="215">
        <v>934.8555227143645</v>
      </c>
      <c r="AP159" s="215">
        <v>923.53212917301573</v>
      </c>
    </row>
    <row r="160" spans="7:42" ht="14.25" customHeight="1" thickBot="1" x14ac:dyDescent="0.35">
      <c r="G160" s="140"/>
      <c r="H160" s="393"/>
      <c r="J160" s="354"/>
      <c r="K160" s="198" t="s">
        <v>837</v>
      </c>
      <c r="L160" s="198" t="s">
        <v>872</v>
      </c>
      <c r="M160" s="216">
        <v>1363.0000000000048</v>
      </c>
      <c r="N160" s="216">
        <v>1556.0722383392163</v>
      </c>
      <c r="O160" s="216">
        <v>1477.5338472576204</v>
      </c>
      <c r="P160" s="216">
        <v>1333.3188826240321</v>
      </c>
      <c r="Q160" s="216">
        <v>1323.4251768320451</v>
      </c>
      <c r="R160" s="216">
        <v>1313.5314710400578</v>
      </c>
      <c r="S160" s="216">
        <v>1303.6377652480705</v>
      </c>
      <c r="T160" s="216">
        <v>1293.7440594560726</v>
      </c>
      <c r="U160" s="216">
        <v>1283.8503536640853</v>
      </c>
      <c r="V160" s="216">
        <v>1273.9566478720978</v>
      </c>
      <c r="W160" s="216">
        <v>1265.366506952058</v>
      </c>
      <c r="X160" s="216">
        <v>1256.7763660320179</v>
      </c>
      <c r="Y160" s="216">
        <v>1248.1862251119783</v>
      </c>
      <c r="Z160" s="216">
        <v>1239.5960841919486</v>
      </c>
      <c r="AA160" s="216">
        <v>1231.0059432719088</v>
      </c>
      <c r="AB160" s="216">
        <v>1222.4158023518687</v>
      </c>
      <c r="AC160" s="216">
        <v>1213.8256614318288</v>
      </c>
      <c r="AD160" s="216">
        <v>1205.2355205117888</v>
      </c>
      <c r="AE160" s="216">
        <v>1196.6453795917489</v>
      </c>
      <c r="AF160" s="216">
        <v>1188.0552386717088</v>
      </c>
      <c r="AG160" s="216">
        <v>1179.4650977516692</v>
      </c>
      <c r="AH160" s="216">
        <v>1170.8749568316291</v>
      </c>
      <c r="AI160" s="216">
        <v>1162.2848159115892</v>
      </c>
      <c r="AJ160" s="216">
        <v>1153.6946749915494</v>
      </c>
      <c r="AK160" s="216">
        <v>1145.1045340715198</v>
      </c>
      <c r="AL160" s="216">
        <v>1136.5143931514801</v>
      </c>
      <c r="AM160" s="216">
        <v>1127.9242522314401</v>
      </c>
      <c r="AN160" s="216">
        <v>1119.3341113114002</v>
      </c>
      <c r="AO160" s="216">
        <v>1110.7439703913601</v>
      </c>
      <c r="AP160" s="216">
        <v>1102.1538294713203</v>
      </c>
    </row>
    <row r="161" spans="7:42" ht="14.25" customHeight="1" thickTop="1" x14ac:dyDescent="0.3">
      <c r="G161" s="140"/>
      <c r="H161" s="393"/>
      <c r="J161" s="354"/>
      <c r="K161" s="196" t="s">
        <v>840</v>
      </c>
      <c r="L161" s="196" t="s">
        <v>870</v>
      </c>
      <c r="M161" s="217">
        <v>1489.000000000003</v>
      </c>
      <c r="N161" s="217">
        <v>1666.7749551865948</v>
      </c>
      <c r="O161" s="217">
        <v>1550.7129577482642</v>
      </c>
      <c r="P161" s="217">
        <v>1370.1085787476256</v>
      </c>
      <c r="Q161" s="217">
        <v>1330.4781049968331</v>
      </c>
      <c r="R161" s="217">
        <v>1290.8476312460407</v>
      </c>
      <c r="S161" s="217">
        <v>1251.2171574952481</v>
      </c>
      <c r="T161" s="217">
        <v>1211.5866837444557</v>
      </c>
      <c r="U161" s="217">
        <v>1171.9562099936634</v>
      </c>
      <c r="V161" s="217">
        <v>1132.325736242871</v>
      </c>
      <c r="W161" s="217">
        <v>1119.409485299647</v>
      </c>
      <c r="X161" s="217">
        <v>1106.4932343564126</v>
      </c>
      <c r="Y161" s="217">
        <v>1093.5769834131888</v>
      </c>
      <c r="Z161" s="217">
        <v>1080.6607324699544</v>
      </c>
      <c r="AA161" s="217">
        <v>1067.7444815267199</v>
      </c>
      <c r="AB161" s="217">
        <v>1054.8282305834985</v>
      </c>
      <c r="AC161" s="217">
        <v>1041.9119796402681</v>
      </c>
      <c r="AD161" s="217">
        <v>1028.995728697038</v>
      </c>
      <c r="AE161" s="217">
        <v>1016.0794777538079</v>
      </c>
      <c r="AF161" s="217">
        <v>1003.1632268105766</v>
      </c>
      <c r="AG161" s="217">
        <v>990.24697586734749</v>
      </c>
      <c r="AH161" s="217">
        <v>977.33072492411634</v>
      </c>
      <c r="AI161" s="217">
        <v>964.4144739808861</v>
      </c>
      <c r="AJ161" s="217">
        <v>951.49822303765586</v>
      </c>
      <c r="AK161" s="217">
        <v>938.58197209442585</v>
      </c>
      <c r="AL161" s="217">
        <v>925.66572115119561</v>
      </c>
      <c r="AM161" s="217">
        <v>912.74947020796537</v>
      </c>
      <c r="AN161" s="217">
        <v>899.83321926473525</v>
      </c>
      <c r="AO161" s="217">
        <v>886.91696832150512</v>
      </c>
      <c r="AP161" s="217">
        <v>874.00071737827489</v>
      </c>
    </row>
    <row r="162" spans="7:42" ht="14.25" customHeight="1" x14ac:dyDescent="0.3">
      <c r="G162" s="140"/>
      <c r="H162" s="393"/>
      <c r="J162" s="354"/>
      <c r="K162" s="137" t="s">
        <v>840</v>
      </c>
      <c r="L162" s="187" t="s">
        <v>871</v>
      </c>
      <c r="M162" s="215">
        <v>1489.000000000003</v>
      </c>
      <c r="N162" s="215">
        <v>1675.9333333333295</v>
      </c>
      <c r="O162" s="215">
        <v>1568.2333333333384</v>
      </c>
      <c r="P162" s="215">
        <v>1394.0000000000023</v>
      </c>
      <c r="Q162" s="215">
        <v>1362.3333333333355</v>
      </c>
      <c r="R162" s="215">
        <v>1330.6666666666686</v>
      </c>
      <c r="S162" s="215">
        <v>1299.0000000000018</v>
      </c>
      <c r="T162" s="215">
        <v>1267.3333333333346</v>
      </c>
      <c r="U162" s="215">
        <v>1235.6666666666677</v>
      </c>
      <c r="V162" s="215">
        <v>1204.0000000000009</v>
      </c>
      <c r="W162" s="215">
        <v>1192.2238801421004</v>
      </c>
      <c r="X162" s="215">
        <v>1180.4477602841998</v>
      </c>
      <c r="Y162" s="215">
        <v>1168.6716404262993</v>
      </c>
      <c r="Z162" s="215">
        <v>1156.8955205683883</v>
      </c>
      <c r="AA162" s="215">
        <v>1145.1194007104878</v>
      </c>
      <c r="AB162" s="215">
        <v>1133.3432808525872</v>
      </c>
      <c r="AC162" s="215">
        <v>1121.5671609946867</v>
      </c>
      <c r="AD162" s="215">
        <v>1109.7910411367861</v>
      </c>
      <c r="AE162" s="215">
        <v>1098.0149212788856</v>
      </c>
      <c r="AF162" s="215">
        <v>1086.2388014209851</v>
      </c>
      <c r="AG162" s="215">
        <v>1074.4626815630845</v>
      </c>
      <c r="AH162" s="215">
        <v>1062.6865617051735</v>
      </c>
      <c r="AI162" s="215">
        <v>1050.9104418472805</v>
      </c>
      <c r="AJ162" s="215">
        <v>1039.1343219893788</v>
      </c>
      <c r="AK162" s="215">
        <v>1027.3582021314771</v>
      </c>
      <c r="AL162" s="215">
        <v>1015.5820822735756</v>
      </c>
      <c r="AM162" s="215">
        <v>1003.805962415673</v>
      </c>
      <c r="AN162" s="215">
        <v>992.02984255777142</v>
      </c>
      <c r="AO162" s="215">
        <v>980.25372269986985</v>
      </c>
      <c r="AP162" s="215">
        <v>968.47760284196818</v>
      </c>
    </row>
    <row r="163" spans="7:42" ht="14.25" customHeight="1" thickBot="1" x14ac:dyDescent="0.35">
      <c r="G163" s="140"/>
      <c r="H163" s="393"/>
      <c r="J163" s="354"/>
      <c r="K163" s="198" t="s">
        <v>840</v>
      </c>
      <c r="L163" s="198" t="s">
        <v>872</v>
      </c>
      <c r="M163" s="216">
        <v>1489.000000000003</v>
      </c>
      <c r="N163" s="216">
        <v>1697.8488493775562</v>
      </c>
      <c r="O163" s="216">
        <v>1610.1586683744476</v>
      </c>
      <c r="P163" s="216">
        <v>1451.1709114196967</v>
      </c>
      <c r="Q163" s="216">
        <v>1438.5612152262613</v>
      </c>
      <c r="R163" s="216">
        <v>1425.9515190328366</v>
      </c>
      <c r="S163" s="216">
        <v>1413.3418228394012</v>
      </c>
      <c r="T163" s="216">
        <v>1400.7321266459658</v>
      </c>
      <c r="U163" s="216">
        <v>1388.1224304525304</v>
      </c>
      <c r="V163" s="216">
        <v>1375.5127342590949</v>
      </c>
      <c r="W163" s="216">
        <v>1366.4130590628117</v>
      </c>
      <c r="X163" s="216">
        <v>1357.3133838665176</v>
      </c>
      <c r="Y163" s="216">
        <v>1348.2137086702342</v>
      </c>
      <c r="Z163" s="216">
        <v>1339.1140334739403</v>
      </c>
      <c r="AA163" s="216">
        <v>1330.0143582776568</v>
      </c>
      <c r="AB163" s="216">
        <v>1320.9146830813627</v>
      </c>
      <c r="AC163" s="216">
        <v>1311.8150078850795</v>
      </c>
      <c r="AD163" s="216">
        <v>1302.7153326887853</v>
      </c>
      <c r="AE163" s="216">
        <v>1293.6156574925021</v>
      </c>
      <c r="AF163" s="216">
        <v>1284.515982296208</v>
      </c>
      <c r="AG163" s="216">
        <v>1275.4163070999246</v>
      </c>
      <c r="AH163" s="216">
        <v>1266.3166319036307</v>
      </c>
      <c r="AI163" s="216">
        <v>1257.2169567073472</v>
      </c>
      <c r="AJ163" s="216">
        <v>1248.1172815110638</v>
      </c>
      <c r="AK163" s="216">
        <v>1239.0176063147699</v>
      </c>
      <c r="AL163" s="216">
        <v>1229.9179311184864</v>
      </c>
      <c r="AM163" s="216">
        <v>1220.8182559221925</v>
      </c>
      <c r="AN163" s="216">
        <v>1211.7185807259091</v>
      </c>
      <c r="AO163" s="216">
        <v>1202.6189055296149</v>
      </c>
      <c r="AP163" s="216">
        <v>1193.5192303333317</v>
      </c>
    </row>
    <row r="164" spans="7:42" ht="14.25" customHeight="1" thickTop="1" x14ac:dyDescent="0.3">
      <c r="G164" s="140"/>
      <c r="H164" s="393"/>
      <c r="J164" s="354"/>
      <c r="K164" s="196" t="s">
        <v>844</v>
      </c>
      <c r="L164" s="196" t="s">
        <v>870</v>
      </c>
      <c r="M164" s="217">
        <v>1415.9999999999955</v>
      </c>
      <c r="N164" s="217">
        <v>1604.7596324113349</v>
      </c>
      <c r="O164" s="217">
        <v>1512.3749489608201</v>
      </c>
      <c r="P164" s="217">
        <v>1354.3294758556603</v>
      </c>
      <c r="Q164" s="217">
        <v>1333.772634474215</v>
      </c>
      <c r="R164" s="217">
        <v>1313.2157930927597</v>
      </c>
      <c r="S164" s="217">
        <v>1292.6589517113146</v>
      </c>
      <c r="T164" s="217">
        <v>1272.1021103298694</v>
      </c>
      <c r="U164" s="217">
        <v>1251.5452689484243</v>
      </c>
      <c r="V164" s="217">
        <v>1230.9884275669688</v>
      </c>
      <c r="W164" s="217">
        <v>1217.4534069951292</v>
      </c>
      <c r="X164" s="217">
        <v>1203.9183864232896</v>
      </c>
      <c r="Y164" s="217">
        <v>1190.3833658514498</v>
      </c>
      <c r="Z164" s="217">
        <v>1176.8483452796104</v>
      </c>
      <c r="AA164" s="217">
        <v>1163.3133247077708</v>
      </c>
      <c r="AB164" s="217">
        <v>1149.7783041359312</v>
      </c>
      <c r="AC164" s="217">
        <v>1136.2432835640916</v>
      </c>
      <c r="AD164" s="217">
        <v>1122.7082629922415</v>
      </c>
      <c r="AE164" s="217">
        <v>1109.1732424204019</v>
      </c>
      <c r="AF164" s="217">
        <v>1095.6382218485624</v>
      </c>
      <c r="AG164" s="217">
        <v>1082.1032012767228</v>
      </c>
      <c r="AH164" s="217">
        <v>1068.5681807048832</v>
      </c>
      <c r="AI164" s="217">
        <v>1055.0331601330458</v>
      </c>
      <c r="AJ164" s="217">
        <v>1041.4981395612051</v>
      </c>
      <c r="AK164" s="217">
        <v>1027.9631189893635</v>
      </c>
      <c r="AL164" s="217">
        <v>1014.428098417523</v>
      </c>
      <c r="AM164" s="217">
        <v>1000.8930778456822</v>
      </c>
      <c r="AN164" s="217">
        <v>987.35805727384059</v>
      </c>
      <c r="AO164" s="217">
        <v>973.82303670199997</v>
      </c>
      <c r="AP164" s="217">
        <v>960.28801613015821</v>
      </c>
    </row>
    <row r="165" spans="7:42" ht="14.25" customHeight="1" x14ac:dyDescent="0.3">
      <c r="G165" s="140"/>
      <c r="H165" s="393"/>
      <c r="J165" s="354"/>
      <c r="K165" s="137" t="s">
        <v>844</v>
      </c>
      <c r="L165" s="187" t="s">
        <v>871</v>
      </c>
      <c r="M165" s="215">
        <v>1415.9999999999955</v>
      </c>
      <c r="N165" s="215">
        <v>1608.8500000000045</v>
      </c>
      <c r="O165" s="215">
        <v>1520.1999999999994</v>
      </c>
      <c r="P165" s="215">
        <v>1365.000000000002</v>
      </c>
      <c r="Q165" s="215">
        <v>1347.9999999999973</v>
      </c>
      <c r="R165" s="215">
        <v>1331.0000000000032</v>
      </c>
      <c r="S165" s="215">
        <v>1313.9999999999984</v>
      </c>
      <c r="T165" s="215">
        <v>1297.0000000000041</v>
      </c>
      <c r="U165" s="215">
        <v>1279.9999999999993</v>
      </c>
      <c r="V165" s="215">
        <v>1262.9999999999945</v>
      </c>
      <c r="W165" s="215">
        <v>1251.0429902181963</v>
      </c>
      <c r="X165" s="215">
        <v>1239.0859804363979</v>
      </c>
      <c r="Y165" s="215">
        <v>1227.128970654589</v>
      </c>
      <c r="Z165" s="215">
        <v>1215.1719608727906</v>
      </c>
      <c r="AA165" s="215">
        <v>1203.2149510909924</v>
      </c>
      <c r="AB165" s="215">
        <v>1191.2579413091835</v>
      </c>
      <c r="AC165" s="215">
        <v>1179.300931527385</v>
      </c>
      <c r="AD165" s="215">
        <v>1167.3439217455762</v>
      </c>
      <c r="AE165" s="215">
        <v>1155.3869119637779</v>
      </c>
      <c r="AF165" s="215">
        <v>1143.4299021819797</v>
      </c>
      <c r="AG165" s="215">
        <v>1131.4728924001708</v>
      </c>
      <c r="AH165" s="215">
        <v>1119.5158826183724</v>
      </c>
      <c r="AI165" s="215">
        <v>1107.5588728365742</v>
      </c>
      <c r="AJ165" s="215">
        <v>1095.6018630547651</v>
      </c>
      <c r="AK165" s="215">
        <v>1083.6448532729669</v>
      </c>
      <c r="AL165" s="215">
        <v>1071.687843491158</v>
      </c>
      <c r="AM165" s="215">
        <v>1059.7308337093648</v>
      </c>
      <c r="AN165" s="215">
        <v>1047.7738239275623</v>
      </c>
      <c r="AO165" s="215">
        <v>1035.8168141457597</v>
      </c>
      <c r="AP165" s="215">
        <v>1023.8598043639583</v>
      </c>
    </row>
    <row r="166" spans="7:42" ht="14.25" customHeight="1" thickBot="1" x14ac:dyDescent="0.35">
      <c r="G166" s="140"/>
      <c r="H166" s="393"/>
      <c r="J166" s="354"/>
      <c r="K166" s="198" t="s">
        <v>844</v>
      </c>
      <c r="L166" s="198" t="s">
        <v>872</v>
      </c>
      <c r="M166" s="216">
        <v>1415.9999999999955</v>
      </c>
      <c r="N166" s="216">
        <v>1620.5198774704506</v>
      </c>
      <c r="O166" s="216">
        <v>1542.5249829869347</v>
      </c>
      <c r="P166" s="216">
        <v>1395.4431586185503</v>
      </c>
      <c r="Q166" s="216">
        <v>1388.5908781580722</v>
      </c>
      <c r="R166" s="216">
        <v>1381.7385976975834</v>
      </c>
      <c r="S166" s="216">
        <v>1374.8863172371055</v>
      </c>
      <c r="T166" s="216">
        <v>1368.0340367766271</v>
      </c>
      <c r="U166" s="216">
        <v>1361.1817563161385</v>
      </c>
      <c r="V166" s="216">
        <v>1354.3294758556603</v>
      </c>
      <c r="W166" s="216">
        <v>1344.9401220743118</v>
      </c>
      <c r="X166" s="216">
        <v>1335.5507682929531</v>
      </c>
      <c r="Y166" s="216">
        <v>1326.1614145116048</v>
      </c>
      <c r="Z166" s="216">
        <v>1316.7720607302565</v>
      </c>
      <c r="AA166" s="216">
        <v>1307.382706948908</v>
      </c>
      <c r="AB166" s="216">
        <v>1297.9933531675597</v>
      </c>
      <c r="AC166" s="216">
        <v>1288.6039993862009</v>
      </c>
      <c r="AD166" s="216">
        <v>1279.2146456048526</v>
      </c>
      <c r="AE166" s="216">
        <v>1269.8252918235041</v>
      </c>
      <c r="AF166" s="216">
        <v>1260.4359380421558</v>
      </c>
      <c r="AG166" s="216">
        <v>1251.0465842608075</v>
      </c>
      <c r="AH166" s="216">
        <v>1241.6572304794593</v>
      </c>
      <c r="AI166" s="216">
        <v>1232.2678766981003</v>
      </c>
      <c r="AJ166" s="216">
        <v>1222.878522916752</v>
      </c>
      <c r="AK166" s="216">
        <v>1213.4891691354037</v>
      </c>
      <c r="AL166" s="216">
        <v>1204.0998153540554</v>
      </c>
      <c r="AM166" s="216">
        <v>1194.7104615727071</v>
      </c>
      <c r="AN166" s="216">
        <v>1185.3211077913484</v>
      </c>
      <c r="AO166" s="216">
        <v>1175.9317540100001</v>
      </c>
      <c r="AP166" s="216">
        <v>1166.5424002286518</v>
      </c>
    </row>
    <row r="167" spans="7:42" ht="14.25" customHeight="1" thickTop="1" x14ac:dyDescent="0.3">
      <c r="G167" s="140"/>
      <c r="H167" s="393"/>
      <c r="J167" s="354"/>
      <c r="K167" s="196" t="s">
        <v>848</v>
      </c>
      <c r="L167" s="196" t="s">
        <v>870</v>
      </c>
      <c r="M167" s="217">
        <v>1961.000000000005</v>
      </c>
      <c r="N167" s="217">
        <v>2186.9432544118254</v>
      </c>
      <c r="O167" s="217">
        <v>2026.6175301791509</v>
      </c>
      <c r="P167" s="217">
        <v>1783.0693593351969</v>
      </c>
      <c r="Q167" s="217">
        <v>1723.7591457802644</v>
      </c>
      <c r="R167" s="217">
        <v>1664.4489322253319</v>
      </c>
      <c r="S167" s="217">
        <v>1605.1387186703887</v>
      </c>
      <c r="T167" s="217">
        <v>1545.828505115456</v>
      </c>
      <c r="U167" s="217">
        <v>1486.5182915605237</v>
      </c>
      <c r="V167" s="217">
        <v>1427.2080780055912</v>
      </c>
      <c r="W167" s="217">
        <v>1410.5440952688537</v>
      </c>
      <c r="X167" s="217">
        <v>1393.8801125321268</v>
      </c>
      <c r="Y167" s="217">
        <v>1377.2161297953999</v>
      </c>
      <c r="Z167" s="217">
        <v>1360.552147058673</v>
      </c>
      <c r="AA167" s="217">
        <v>1343.8881643219463</v>
      </c>
      <c r="AB167" s="217">
        <v>1327.2241815852192</v>
      </c>
      <c r="AC167" s="217">
        <v>1310.5601988484923</v>
      </c>
      <c r="AD167" s="217">
        <v>1293.8962161117654</v>
      </c>
      <c r="AE167" s="217">
        <v>1277.2322333750385</v>
      </c>
      <c r="AF167" s="217">
        <v>1260.5682506383116</v>
      </c>
      <c r="AG167" s="217">
        <v>1243.9042679015847</v>
      </c>
      <c r="AH167" s="217">
        <v>1227.2402851648578</v>
      </c>
      <c r="AI167" s="217">
        <v>1210.5763024281309</v>
      </c>
      <c r="AJ167" s="217">
        <v>1193.9123196914043</v>
      </c>
      <c r="AK167" s="217">
        <v>1177.2483369546774</v>
      </c>
      <c r="AL167" s="217">
        <v>1160.5843542179502</v>
      </c>
      <c r="AM167" s="217">
        <v>1143.9203714812234</v>
      </c>
      <c r="AN167" s="217">
        <v>1127.2563887444965</v>
      </c>
      <c r="AO167" s="217">
        <v>1110.5924060077696</v>
      </c>
      <c r="AP167" s="217">
        <v>1093.9284232710427</v>
      </c>
    </row>
    <row r="168" spans="7:42" ht="14.25" customHeight="1" x14ac:dyDescent="0.3">
      <c r="G168" s="140"/>
      <c r="H168" s="393"/>
      <c r="J168" s="354"/>
      <c r="K168" s="137" t="s">
        <v>848</v>
      </c>
      <c r="L168" s="187" t="s">
        <v>871</v>
      </c>
      <c r="M168" s="215">
        <v>1961.000000000005</v>
      </c>
      <c r="N168" s="215">
        <v>2200.8444444444458</v>
      </c>
      <c r="O168" s="215">
        <v>2053.2111111111149</v>
      </c>
      <c r="P168" s="215">
        <v>1819.3333333333301</v>
      </c>
      <c r="Q168" s="215">
        <v>1772.1111111111086</v>
      </c>
      <c r="R168" s="215">
        <v>1724.8888888888873</v>
      </c>
      <c r="S168" s="215">
        <v>1677.6666666666656</v>
      </c>
      <c r="T168" s="215">
        <v>1630.4444444444441</v>
      </c>
      <c r="U168" s="215">
        <v>1583.2222222222226</v>
      </c>
      <c r="V168" s="215">
        <v>1536.0000000000014</v>
      </c>
      <c r="W168" s="215">
        <v>1521.2503237299074</v>
      </c>
      <c r="X168" s="215">
        <v>1506.5006474598026</v>
      </c>
      <c r="Y168" s="215">
        <v>1491.7509711897089</v>
      </c>
      <c r="Z168" s="215">
        <v>1477.0012949196148</v>
      </c>
      <c r="AA168" s="215">
        <v>1462.2516186495209</v>
      </c>
      <c r="AB168" s="215">
        <v>1447.5019423794165</v>
      </c>
      <c r="AC168" s="215">
        <v>1432.7522661093224</v>
      </c>
      <c r="AD168" s="215">
        <v>1418.0025898392284</v>
      </c>
      <c r="AE168" s="215">
        <v>1403.2529135691343</v>
      </c>
      <c r="AF168" s="215">
        <v>1388.5032372990299</v>
      </c>
      <c r="AG168" s="215">
        <v>1373.753561028936</v>
      </c>
      <c r="AH168" s="215">
        <v>1359.0038847588419</v>
      </c>
      <c r="AI168" s="215">
        <v>1344.2542084887482</v>
      </c>
      <c r="AJ168" s="215">
        <v>1329.5045322186434</v>
      </c>
      <c r="AK168" s="215">
        <v>1314.7548559485497</v>
      </c>
      <c r="AL168" s="215">
        <v>1300.0051796784555</v>
      </c>
      <c r="AM168" s="215">
        <v>1285.2555034083616</v>
      </c>
      <c r="AN168" s="215">
        <v>1270.5058271382572</v>
      </c>
      <c r="AO168" s="215">
        <v>1255.7561508681631</v>
      </c>
      <c r="AP168" s="215">
        <v>1241.0064745980692</v>
      </c>
    </row>
    <row r="169" spans="7:42" ht="14.25" customHeight="1" x14ac:dyDescent="0.3">
      <c r="G169" s="140"/>
      <c r="H169" s="393"/>
      <c r="J169" s="387"/>
      <c r="K169" s="198" t="s">
        <v>848</v>
      </c>
      <c r="L169" s="198" t="s">
        <v>872</v>
      </c>
      <c r="M169" s="220">
        <v>1961.000000000005</v>
      </c>
      <c r="N169" s="220">
        <v>2233.3238414117841</v>
      </c>
      <c r="O169" s="220">
        <v>2115.3456096573318</v>
      </c>
      <c r="P169" s="220">
        <v>1904.0621949872627</v>
      </c>
      <c r="Q169" s="220">
        <v>1885.0829266496889</v>
      </c>
      <c r="R169" s="220">
        <v>1866.1036583121045</v>
      </c>
      <c r="S169" s="220">
        <v>1847.1243899745307</v>
      </c>
      <c r="T169" s="220">
        <v>1828.1451216369462</v>
      </c>
      <c r="U169" s="220">
        <v>1809.1658532993727</v>
      </c>
      <c r="V169" s="220">
        <v>1790.1865849617884</v>
      </c>
      <c r="W169" s="220">
        <v>1778.6259992415121</v>
      </c>
      <c r="X169" s="220">
        <v>1767.0654135212467</v>
      </c>
      <c r="Y169" s="220">
        <v>1755.5048278009704</v>
      </c>
      <c r="Z169" s="220">
        <v>1743.9442420806943</v>
      </c>
      <c r="AA169" s="220">
        <v>1732.3836563604179</v>
      </c>
      <c r="AB169" s="220">
        <v>1720.8230706401419</v>
      </c>
      <c r="AC169" s="220">
        <v>1709.2624849198762</v>
      </c>
      <c r="AD169" s="220">
        <v>1697.7018991996001</v>
      </c>
      <c r="AE169" s="220">
        <v>1686.141313479324</v>
      </c>
      <c r="AF169" s="220">
        <v>1674.5807277590479</v>
      </c>
      <c r="AG169" s="220">
        <v>1663.0201420387716</v>
      </c>
      <c r="AH169" s="220">
        <v>1651.4595563185062</v>
      </c>
      <c r="AI169" s="220">
        <v>1639.8989705982299</v>
      </c>
      <c r="AJ169" s="220">
        <v>1628.3383848779538</v>
      </c>
      <c r="AK169" s="220">
        <v>1616.7777991576775</v>
      </c>
      <c r="AL169" s="220">
        <v>1605.2172134374014</v>
      </c>
      <c r="AM169" s="220">
        <v>1593.6566277171357</v>
      </c>
      <c r="AN169" s="220">
        <v>1582.0960419968596</v>
      </c>
      <c r="AO169" s="220">
        <v>1570.5354562765835</v>
      </c>
      <c r="AP169" s="220">
        <v>1558.9748705563075</v>
      </c>
    </row>
    <row r="170" spans="7:42" ht="14.25" customHeight="1" x14ac:dyDescent="0.3">
      <c r="G170" s="140"/>
      <c r="H170" s="393"/>
      <c r="J170" s="203"/>
      <c r="K170" s="137"/>
      <c r="L170" s="137"/>
      <c r="M170" s="221"/>
      <c r="N170" s="221"/>
      <c r="O170" s="221"/>
      <c r="P170" s="221"/>
      <c r="Q170" s="221"/>
      <c r="R170" s="221"/>
      <c r="S170" s="221"/>
      <c r="T170" s="221"/>
      <c r="U170" s="221"/>
      <c r="V170" s="221"/>
      <c r="W170" s="221"/>
      <c r="X170" s="221"/>
      <c r="Y170" s="221"/>
      <c r="Z170" s="221"/>
      <c r="AA170" s="221"/>
      <c r="AB170" s="221"/>
      <c r="AC170" s="221"/>
      <c r="AD170" s="221"/>
      <c r="AE170" s="221"/>
      <c r="AF170" s="221"/>
      <c r="AG170" s="221"/>
      <c r="AH170" s="221"/>
      <c r="AI170" s="221"/>
      <c r="AJ170" s="221"/>
      <c r="AK170" s="221"/>
      <c r="AL170" s="221"/>
      <c r="AM170" s="221"/>
      <c r="AN170" s="221"/>
      <c r="AO170" s="221"/>
      <c r="AP170" s="221"/>
    </row>
    <row r="171" spans="7:42" ht="14.25" customHeight="1" x14ac:dyDescent="0.25">
      <c r="G171" s="140"/>
      <c r="H171" s="393"/>
      <c r="M171" s="124">
        <v>2021</v>
      </c>
      <c r="N171" s="124">
        <v>2022</v>
      </c>
      <c r="O171" s="124">
        <v>2023</v>
      </c>
      <c r="P171" s="124">
        <v>2024</v>
      </c>
      <c r="Q171" s="124">
        <v>2025</v>
      </c>
      <c r="R171" s="124">
        <v>2026</v>
      </c>
      <c r="S171" s="124">
        <v>2027</v>
      </c>
      <c r="T171" s="124">
        <v>2028</v>
      </c>
      <c r="U171" s="124">
        <v>2029</v>
      </c>
      <c r="V171" s="124">
        <v>2030</v>
      </c>
      <c r="W171" s="124">
        <v>2031</v>
      </c>
      <c r="X171" s="124">
        <v>2032</v>
      </c>
      <c r="Y171" s="124">
        <v>2033</v>
      </c>
      <c r="Z171" s="124">
        <v>2034</v>
      </c>
      <c r="AA171" s="124">
        <v>2035</v>
      </c>
      <c r="AB171" s="124">
        <v>2036</v>
      </c>
      <c r="AC171" s="124">
        <v>2037</v>
      </c>
      <c r="AD171" s="124">
        <v>2038</v>
      </c>
      <c r="AE171" s="124">
        <v>2039</v>
      </c>
      <c r="AF171" s="124">
        <v>2040</v>
      </c>
      <c r="AG171" s="124">
        <v>2041</v>
      </c>
      <c r="AH171" s="124">
        <v>2042</v>
      </c>
      <c r="AI171" s="124">
        <v>2043</v>
      </c>
      <c r="AJ171" s="124">
        <v>2044</v>
      </c>
      <c r="AK171" s="124">
        <v>2045</v>
      </c>
      <c r="AL171" s="124">
        <v>2046</v>
      </c>
      <c r="AM171" s="124">
        <v>2047</v>
      </c>
      <c r="AN171" s="124">
        <v>2048</v>
      </c>
      <c r="AO171" s="124">
        <v>2049</v>
      </c>
      <c r="AP171" s="124">
        <v>2050</v>
      </c>
    </row>
    <row r="172" spans="7:42" ht="14.25" customHeight="1" x14ac:dyDescent="0.3">
      <c r="G172" s="140"/>
      <c r="H172" s="393"/>
      <c r="J172" s="353" t="s">
        <v>889</v>
      </c>
      <c r="K172" s="196" t="s">
        <v>815</v>
      </c>
      <c r="L172" s="196" t="s">
        <v>870</v>
      </c>
      <c r="M172" s="214">
        <v>79.116965003244744</v>
      </c>
      <c r="N172" s="214">
        <v>89.003202407146063</v>
      </c>
      <c r="O172" s="214">
        <v>83.238334405754301</v>
      </c>
      <c r="P172" s="214">
        <v>73.948337142587974</v>
      </c>
      <c r="Q172" s="214">
        <v>72.225461189036139</v>
      </c>
      <c r="R172" s="214">
        <v>70.502585235483664</v>
      </c>
      <c r="S172" s="214">
        <v>68.779709281931815</v>
      </c>
      <c r="T172" s="214">
        <v>67.056833328379369</v>
      </c>
      <c r="U172" s="214">
        <v>65.33395737482752</v>
      </c>
      <c r="V172" s="214">
        <v>63.611081421275053</v>
      </c>
      <c r="W172" s="214">
        <v>62.896256456011862</v>
      </c>
      <c r="X172" s="214">
        <v>62.181431490748054</v>
      </c>
      <c r="Y172" s="214">
        <v>61.466606525484799</v>
      </c>
      <c r="Z172" s="214">
        <v>60.751781560221183</v>
      </c>
      <c r="AA172" s="214">
        <v>60.036956594957616</v>
      </c>
      <c r="AB172" s="214">
        <v>59.322131629694049</v>
      </c>
      <c r="AC172" s="214">
        <v>58.607306664430489</v>
      </c>
      <c r="AD172" s="214">
        <v>57.892481699166922</v>
      </c>
      <c r="AE172" s="214">
        <v>57.177656733903369</v>
      </c>
      <c r="AF172" s="214">
        <v>56.462831768639802</v>
      </c>
      <c r="AG172" s="214">
        <v>55.748006803376235</v>
      </c>
      <c r="AH172" s="214">
        <v>55.033181838112675</v>
      </c>
      <c r="AI172" s="214">
        <v>54.318356872849115</v>
      </c>
      <c r="AJ172" s="214">
        <v>53.603531907585491</v>
      </c>
      <c r="AK172" s="214">
        <v>52.888706942321924</v>
      </c>
      <c r="AL172" s="214">
        <v>52.173881977058358</v>
      </c>
      <c r="AM172" s="214">
        <v>51.459057011794805</v>
      </c>
      <c r="AN172" s="214">
        <v>50.744232046531238</v>
      </c>
      <c r="AO172" s="214">
        <v>50.029407081267678</v>
      </c>
      <c r="AP172" s="214">
        <v>49.314582116004111</v>
      </c>
    </row>
    <row r="173" spans="7:42" ht="14.25" customHeight="1" x14ac:dyDescent="0.3">
      <c r="G173" s="140"/>
      <c r="H173" s="393"/>
      <c r="J173" s="354"/>
      <c r="K173" s="137" t="s">
        <v>815</v>
      </c>
      <c r="L173" s="187" t="s">
        <v>871</v>
      </c>
      <c r="M173" s="215">
        <v>79.116965003244744</v>
      </c>
      <c r="N173" s="215">
        <v>89.404685788821538</v>
      </c>
      <c r="O173" s="215">
        <v>84.006389570698914</v>
      </c>
      <c r="P173" s="215">
        <v>74.995685094784619</v>
      </c>
      <c r="Q173" s="215">
        <v>73.621925125298105</v>
      </c>
      <c r="R173" s="215">
        <v>72.248165155811606</v>
      </c>
      <c r="S173" s="215">
        <v>70.874405186325092</v>
      </c>
      <c r="T173" s="215">
        <v>69.500645216838592</v>
      </c>
      <c r="U173" s="215">
        <v>68.126885247352078</v>
      </c>
      <c r="V173" s="215">
        <v>66.753125277865593</v>
      </c>
      <c r="W173" s="215">
        <v>66.095845358182217</v>
      </c>
      <c r="X173" s="215">
        <v>65.43856543849823</v>
      </c>
      <c r="Y173" s="215">
        <v>64.781285518814869</v>
      </c>
      <c r="Z173" s="215">
        <v>64.124005599130882</v>
      </c>
      <c r="AA173" s="215">
        <v>63.46672567944691</v>
      </c>
      <c r="AB173" s="215">
        <v>62.809445759763541</v>
      </c>
      <c r="AC173" s="215">
        <v>62.152165840079554</v>
      </c>
      <c r="AD173" s="215">
        <v>61.494885920396314</v>
      </c>
      <c r="AE173" s="215">
        <v>60.83760600071264</v>
      </c>
      <c r="AF173" s="215">
        <v>60.180326081028902</v>
      </c>
      <c r="AG173" s="215">
        <v>59.523046161345171</v>
      </c>
      <c r="AH173" s="215">
        <v>58.865766241661433</v>
      </c>
      <c r="AI173" s="215">
        <v>58.208486321977759</v>
      </c>
      <c r="AJ173" s="215">
        <v>57.551206402294028</v>
      </c>
      <c r="AK173" s="215">
        <v>56.89392648261029</v>
      </c>
      <c r="AL173" s="215">
        <v>56.236646562926616</v>
      </c>
      <c r="AM173" s="215">
        <v>55.579366643242885</v>
      </c>
      <c r="AN173" s="215">
        <v>54.922086723559147</v>
      </c>
      <c r="AO173" s="215">
        <v>54.264806803875409</v>
      </c>
      <c r="AP173" s="215">
        <v>53.607526884191735</v>
      </c>
    </row>
    <row r="174" spans="7:42" ht="14.25" customHeight="1" thickBot="1" x14ac:dyDescent="0.35">
      <c r="G174" s="140"/>
      <c r="H174" s="393"/>
      <c r="J174" s="354"/>
      <c r="K174" s="198" t="s">
        <v>815</v>
      </c>
      <c r="L174" s="198" t="s">
        <v>872</v>
      </c>
      <c r="M174" s="216">
        <v>79.116965003244744</v>
      </c>
      <c r="N174" s="216">
        <v>90.324073971536365</v>
      </c>
      <c r="O174" s="216">
        <v>85.765219137630453</v>
      </c>
      <c r="P174" s="216">
        <v>77.394089049692269</v>
      </c>
      <c r="Q174" s="216">
        <v>76.81979706517501</v>
      </c>
      <c r="R174" s="216">
        <v>76.245505080657722</v>
      </c>
      <c r="S174" s="216">
        <v>75.671213096140434</v>
      </c>
      <c r="T174" s="216">
        <v>75.096921111622535</v>
      </c>
      <c r="U174" s="216">
        <v>74.522629127105262</v>
      </c>
      <c r="V174" s="216">
        <v>73.948337142587974</v>
      </c>
      <c r="W174" s="216">
        <v>73.449712139988023</v>
      </c>
      <c r="X174" s="216">
        <v>72.951087137388058</v>
      </c>
      <c r="Y174" s="216">
        <v>72.452462134788107</v>
      </c>
      <c r="Z174" s="216">
        <v>71.953837132188767</v>
      </c>
      <c r="AA174" s="216">
        <v>71.455212129588816</v>
      </c>
      <c r="AB174" s="216">
        <v>70.95658712698885</v>
      </c>
      <c r="AC174" s="216">
        <v>70.457962124388899</v>
      </c>
      <c r="AD174" s="216">
        <v>69.959337121788948</v>
      </c>
      <c r="AE174" s="216">
        <v>69.460712119188997</v>
      </c>
      <c r="AF174" s="216">
        <v>68.962087116589032</v>
      </c>
      <c r="AG174" s="216">
        <v>68.463462113989081</v>
      </c>
      <c r="AH174" s="216">
        <v>67.964837111389116</v>
      </c>
      <c r="AI174" s="216">
        <v>67.466212108789165</v>
      </c>
      <c r="AJ174" s="216">
        <v>66.967587106189214</v>
      </c>
      <c r="AK174" s="216">
        <v>66.468962103589874</v>
      </c>
      <c r="AL174" s="216">
        <v>65.970337100989923</v>
      </c>
      <c r="AM174" s="216">
        <v>65.471712098389958</v>
      </c>
      <c r="AN174" s="216">
        <v>64.973087095790007</v>
      </c>
      <c r="AO174" s="216">
        <v>64.474462093190056</v>
      </c>
      <c r="AP174" s="216">
        <v>63.975837090590105</v>
      </c>
    </row>
    <row r="175" spans="7:42" ht="14.25" customHeight="1" thickTop="1" x14ac:dyDescent="0.3">
      <c r="G175" s="140"/>
      <c r="H175" s="393"/>
      <c r="J175" s="354"/>
      <c r="K175" s="196" t="s">
        <v>821</v>
      </c>
      <c r="L175" s="196" t="s">
        <v>870</v>
      </c>
      <c r="M175" s="217">
        <v>79.116965003244744</v>
      </c>
      <c r="N175" s="217">
        <v>89.003202407146063</v>
      </c>
      <c r="O175" s="217">
        <v>83.238334405754301</v>
      </c>
      <c r="P175" s="217">
        <v>73.948337142587974</v>
      </c>
      <c r="Q175" s="217">
        <v>72.225461189036139</v>
      </c>
      <c r="R175" s="217">
        <v>70.502585235483664</v>
      </c>
      <c r="S175" s="217">
        <v>68.779709281931815</v>
      </c>
      <c r="T175" s="217">
        <v>67.056833328379369</v>
      </c>
      <c r="U175" s="217">
        <v>65.33395737482752</v>
      </c>
      <c r="V175" s="217">
        <v>63.611081421275053</v>
      </c>
      <c r="W175" s="217">
        <v>62.896256456011862</v>
      </c>
      <c r="X175" s="217">
        <v>62.181431490748054</v>
      </c>
      <c r="Y175" s="217">
        <v>61.466606525484799</v>
      </c>
      <c r="Z175" s="217">
        <v>60.751781560221183</v>
      </c>
      <c r="AA175" s="217">
        <v>60.036956594957616</v>
      </c>
      <c r="AB175" s="217">
        <v>59.322131629694049</v>
      </c>
      <c r="AC175" s="217">
        <v>58.607306664430489</v>
      </c>
      <c r="AD175" s="217">
        <v>57.892481699166922</v>
      </c>
      <c r="AE175" s="217">
        <v>57.177656733903369</v>
      </c>
      <c r="AF175" s="217">
        <v>56.462831768639802</v>
      </c>
      <c r="AG175" s="217">
        <v>55.748006803376235</v>
      </c>
      <c r="AH175" s="217">
        <v>55.033181838112675</v>
      </c>
      <c r="AI175" s="217">
        <v>54.318356872849115</v>
      </c>
      <c r="AJ175" s="217">
        <v>53.603531907585491</v>
      </c>
      <c r="AK175" s="217">
        <v>52.888706942321924</v>
      </c>
      <c r="AL175" s="217">
        <v>52.173881977058358</v>
      </c>
      <c r="AM175" s="217">
        <v>51.459057011794805</v>
      </c>
      <c r="AN175" s="217">
        <v>50.744232046531238</v>
      </c>
      <c r="AO175" s="217">
        <v>50.029407081267678</v>
      </c>
      <c r="AP175" s="217">
        <v>49.314582116004111</v>
      </c>
    </row>
    <row r="176" spans="7:42" ht="14.25" customHeight="1" x14ac:dyDescent="0.3">
      <c r="G176" s="140"/>
      <c r="H176" s="393"/>
      <c r="J176" s="354"/>
      <c r="K176" s="137" t="s">
        <v>821</v>
      </c>
      <c r="L176" s="187" t="s">
        <v>871</v>
      </c>
      <c r="M176" s="218">
        <v>79.116965003244744</v>
      </c>
      <c r="N176" s="218">
        <v>89.404685788821538</v>
      </c>
      <c r="O176" s="218">
        <v>84.006389570698914</v>
      </c>
      <c r="P176" s="218">
        <v>74.995685094784619</v>
      </c>
      <c r="Q176" s="218">
        <v>73.621925125298105</v>
      </c>
      <c r="R176" s="218">
        <v>72.248165155811606</v>
      </c>
      <c r="S176" s="218">
        <v>70.874405186325092</v>
      </c>
      <c r="T176" s="218">
        <v>69.500645216838592</v>
      </c>
      <c r="U176" s="218">
        <v>68.126885247352078</v>
      </c>
      <c r="V176" s="218">
        <v>66.753125277865593</v>
      </c>
      <c r="W176" s="218">
        <v>66.095845358182217</v>
      </c>
      <c r="X176" s="218">
        <v>65.43856543849823</v>
      </c>
      <c r="Y176" s="218">
        <v>64.781285518814869</v>
      </c>
      <c r="Z176" s="218">
        <v>64.124005599130882</v>
      </c>
      <c r="AA176" s="218">
        <v>63.46672567944691</v>
      </c>
      <c r="AB176" s="218">
        <v>62.809445759763541</v>
      </c>
      <c r="AC176" s="218">
        <v>62.152165840079554</v>
      </c>
      <c r="AD176" s="218">
        <v>61.494885920396314</v>
      </c>
      <c r="AE176" s="218">
        <v>60.83760600071264</v>
      </c>
      <c r="AF176" s="218">
        <v>60.180326081028902</v>
      </c>
      <c r="AG176" s="218">
        <v>59.523046161345171</v>
      </c>
      <c r="AH176" s="218">
        <v>58.865766241661433</v>
      </c>
      <c r="AI176" s="218">
        <v>58.208486321977759</v>
      </c>
      <c r="AJ176" s="218">
        <v>57.551206402294028</v>
      </c>
      <c r="AK176" s="218">
        <v>56.89392648261029</v>
      </c>
      <c r="AL176" s="218">
        <v>56.236646562926616</v>
      </c>
      <c r="AM176" s="218">
        <v>55.579366643242885</v>
      </c>
      <c r="AN176" s="218">
        <v>54.922086723559147</v>
      </c>
      <c r="AO176" s="218">
        <v>54.264806803875409</v>
      </c>
      <c r="AP176" s="218">
        <v>53.607526884191735</v>
      </c>
    </row>
    <row r="177" spans="7:42" ht="14.25" customHeight="1" thickBot="1" x14ac:dyDescent="0.35">
      <c r="G177" s="140"/>
      <c r="H177" s="393"/>
      <c r="J177" s="354"/>
      <c r="K177" s="198" t="s">
        <v>821</v>
      </c>
      <c r="L177" s="198" t="s">
        <v>872</v>
      </c>
      <c r="M177" s="216">
        <v>79.116965003244744</v>
      </c>
      <c r="N177" s="216">
        <v>90.324073971536365</v>
      </c>
      <c r="O177" s="216">
        <v>85.765219137630453</v>
      </c>
      <c r="P177" s="216">
        <v>77.394089049692269</v>
      </c>
      <c r="Q177" s="216">
        <v>76.81979706517501</v>
      </c>
      <c r="R177" s="216">
        <v>76.245505080657722</v>
      </c>
      <c r="S177" s="216">
        <v>75.671213096140434</v>
      </c>
      <c r="T177" s="216">
        <v>75.096921111622535</v>
      </c>
      <c r="U177" s="216">
        <v>74.522629127105262</v>
      </c>
      <c r="V177" s="216">
        <v>73.948337142587974</v>
      </c>
      <c r="W177" s="216">
        <v>73.449712139988023</v>
      </c>
      <c r="X177" s="216">
        <v>72.951087137388058</v>
      </c>
      <c r="Y177" s="216">
        <v>72.452462134788107</v>
      </c>
      <c r="Z177" s="216">
        <v>71.953837132188767</v>
      </c>
      <c r="AA177" s="216">
        <v>71.455212129588816</v>
      </c>
      <c r="AB177" s="216">
        <v>70.95658712698885</v>
      </c>
      <c r="AC177" s="216">
        <v>70.457962124388899</v>
      </c>
      <c r="AD177" s="216">
        <v>69.959337121788948</v>
      </c>
      <c r="AE177" s="216">
        <v>69.460712119188997</v>
      </c>
      <c r="AF177" s="216">
        <v>68.962087116589032</v>
      </c>
      <c r="AG177" s="216">
        <v>68.463462113989081</v>
      </c>
      <c r="AH177" s="216">
        <v>67.964837111389116</v>
      </c>
      <c r="AI177" s="216">
        <v>67.466212108789165</v>
      </c>
      <c r="AJ177" s="216">
        <v>66.967587106189214</v>
      </c>
      <c r="AK177" s="216">
        <v>66.468962103589874</v>
      </c>
      <c r="AL177" s="216">
        <v>65.970337100989923</v>
      </c>
      <c r="AM177" s="216">
        <v>65.471712098389958</v>
      </c>
      <c r="AN177" s="216">
        <v>64.973087095790007</v>
      </c>
      <c r="AO177" s="216">
        <v>64.474462093190056</v>
      </c>
      <c r="AP177" s="216">
        <v>63.975837090590105</v>
      </c>
    </row>
    <row r="178" spans="7:42" ht="14.25" customHeight="1" thickTop="1" x14ac:dyDescent="0.3">
      <c r="G178" s="140"/>
      <c r="H178" s="393"/>
      <c r="J178" s="354"/>
      <c r="K178" s="196" t="s">
        <v>825</v>
      </c>
      <c r="L178" s="196" t="s">
        <v>870</v>
      </c>
      <c r="M178" s="217">
        <v>79.116965003244744</v>
      </c>
      <c r="N178" s="217">
        <v>89.003202407146063</v>
      </c>
      <c r="O178" s="217">
        <v>83.238334405754301</v>
      </c>
      <c r="P178" s="217">
        <v>73.948337142587974</v>
      </c>
      <c r="Q178" s="217">
        <v>72.225461189036139</v>
      </c>
      <c r="R178" s="217">
        <v>70.502585235483664</v>
      </c>
      <c r="S178" s="217">
        <v>68.779709281931815</v>
      </c>
      <c r="T178" s="217">
        <v>67.056833328379369</v>
      </c>
      <c r="U178" s="217">
        <v>65.33395737482752</v>
      </c>
      <c r="V178" s="217">
        <v>63.611081421275053</v>
      </c>
      <c r="W178" s="217">
        <v>62.896256456011862</v>
      </c>
      <c r="X178" s="217">
        <v>62.181431490748054</v>
      </c>
      <c r="Y178" s="217">
        <v>61.466606525484799</v>
      </c>
      <c r="Z178" s="217">
        <v>60.751781560221183</v>
      </c>
      <c r="AA178" s="217">
        <v>60.036956594957616</v>
      </c>
      <c r="AB178" s="217">
        <v>59.322131629694049</v>
      </c>
      <c r="AC178" s="217">
        <v>58.607306664430489</v>
      </c>
      <c r="AD178" s="217">
        <v>57.892481699166922</v>
      </c>
      <c r="AE178" s="217">
        <v>57.177656733903369</v>
      </c>
      <c r="AF178" s="217">
        <v>56.462831768639802</v>
      </c>
      <c r="AG178" s="217">
        <v>55.748006803376235</v>
      </c>
      <c r="AH178" s="217">
        <v>55.033181838112675</v>
      </c>
      <c r="AI178" s="217">
        <v>54.318356872849115</v>
      </c>
      <c r="AJ178" s="217">
        <v>53.603531907585491</v>
      </c>
      <c r="AK178" s="217">
        <v>52.888706942321924</v>
      </c>
      <c r="AL178" s="217">
        <v>52.173881977058358</v>
      </c>
      <c r="AM178" s="217">
        <v>51.459057011794805</v>
      </c>
      <c r="AN178" s="217">
        <v>50.744232046531238</v>
      </c>
      <c r="AO178" s="217">
        <v>50.029407081267678</v>
      </c>
      <c r="AP178" s="217">
        <v>49.314582116004111</v>
      </c>
    </row>
    <row r="179" spans="7:42" ht="14.25" customHeight="1" x14ac:dyDescent="0.3">
      <c r="G179" s="140"/>
      <c r="H179" s="393"/>
      <c r="J179" s="354"/>
      <c r="K179" s="137" t="s">
        <v>825</v>
      </c>
      <c r="L179" s="187" t="s">
        <v>871</v>
      </c>
      <c r="M179" s="219">
        <v>79.116965003244744</v>
      </c>
      <c r="N179" s="219">
        <v>89.404685788821538</v>
      </c>
      <c r="O179" s="219">
        <v>84.006389570698914</v>
      </c>
      <c r="P179" s="219">
        <v>74.995685094784619</v>
      </c>
      <c r="Q179" s="219">
        <v>73.621925125298105</v>
      </c>
      <c r="R179" s="219">
        <v>72.248165155811606</v>
      </c>
      <c r="S179" s="219">
        <v>70.874405186325092</v>
      </c>
      <c r="T179" s="219">
        <v>69.500645216838592</v>
      </c>
      <c r="U179" s="219">
        <v>68.126885247352078</v>
      </c>
      <c r="V179" s="219">
        <v>66.753125277865593</v>
      </c>
      <c r="W179" s="219">
        <v>66.095845358182217</v>
      </c>
      <c r="X179" s="219">
        <v>65.43856543849823</v>
      </c>
      <c r="Y179" s="219">
        <v>64.781285518814869</v>
      </c>
      <c r="Z179" s="219">
        <v>64.124005599130882</v>
      </c>
      <c r="AA179" s="219">
        <v>63.46672567944691</v>
      </c>
      <c r="AB179" s="219">
        <v>62.809445759763541</v>
      </c>
      <c r="AC179" s="219">
        <v>62.152165840079554</v>
      </c>
      <c r="AD179" s="219">
        <v>61.494885920396314</v>
      </c>
      <c r="AE179" s="219">
        <v>60.83760600071264</v>
      </c>
      <c r="AF179" s="219">
        <v>60.180326081028902</v>
      </c>
      <c r="AG179" s="219">
        <v>59.523046161345171</v>
      </c>
      <c r="AH179" s="219">
        <v>58.865766241661433</v>
      </c>
      <c r="AI179" s="219">
        <v>58.208486321977759</v>
      </c>
      <c r="AJ179" s="219">
        <v>57.551206402294028</v>
      </c>
      <c r="AK179" s="219">
        <v>56.89392648261029</v>
      </c>
      <c r="AL179" s="219">
        <v>56.236646562926616</v>
      </c>
      <c r="AM179" s="219">
        <v>55.579366643242885</v>
      </c>
      <c r="AN179" s="219">
        <v>54.922086723559147</v>
      </c>
      <c r="AO179" s="219">
        <v>54.264806803875409</v>
      </c>
      <c r="AP179" s="219">
        <v>53.607526884191735</v>
      </c>
    </row>
    <row r="180" spans="7:42" ht="14.25" customHeight="1" thickBot="1" x14ac:dyDescent="0.35">
      <c r="G180" s="140"/>
      <c r="H180" s="393"/>
      <c r="J180" s="354"/>
      <c r="K180" s="198" t="s">
        <v>825</v>
      </c>
      <c r="L180" s="198" t="s">
        <v>872</v>
      </c>
      <c r="M180" s="216">
        <v>79.116965003244744</v>
      </c>
      <c r="N180" s="216">
        <v>90.324073971536365</v>
      </c>
      <c r="O180" s="216">
        <v>85.765219137630453</v>
      </c>
      <c r="P180" s="216">
        <v>77.394089049692269</v>
      </c>
      <c r="Q180" s="216">
        <v>76.81979706517501</v>
      </c>
      <c r="R180" s="216">
        <v>76.245505080657722</v>
      </c>
      <c r="S180" s="216">
        <v>75.671213096140434</v>
      </c>
      <c r="T180" s="216">
        <v>75.096921111622535</v>
      </c>
      <c r="U180" s="216">
        <v>74.522629127105262</v>
      </c>
      <c r="V180" s="216">
        <v>73.948337142587974</v>
      </c>
      <c r="W180" s="216">
        <v>73.449712139988023</v>
      </c>
      <c r="X180" s="216">
        <v>72.951087137388058</v>
      </c>
      <c r="Y180" s="216">
        <v>72.452462134788107</v>
      </c>
      <c r="Z180" s="216">
        <v>71.953837132188767</v>
      </c>
      <c r="AA180" s="216">
        <v>71.455212129588816</v>
      </c>
      <c r="AB180" s="216">
        <v>70.95658712698885</v>
      </c>
      <c r="AC180" s="216">
        <v>70.457962124388899</v>
      </c>
      <c r="AD180" s="216">
        <v>69.959337121788948</v>
      </c>
      <c r="AE180" s="216">
        <v>69.460712119188997</v>
      </c>
      <c r="AF180" s="216">
        <v>68.962087116589032</v>
      </c>
      <c r="AG180" s="216">
        <v>68.463462113989081</v>
      </c>
      <c r="AH180" s="216">
        <v>67.964837111389116</v>
      </c>
      <c r="AI180" s="216">
        <v>67.466212108789165</v>
      </c>
      <c r="AJ180" s="216">
        <v>66.967587106189214</v>
      </c>
      <c r="AK180" s="216">
        <v>66.468962103589874</v>
      </c>
      <c r="AL180" s="216">
        <v>65.970337100989923</v>
      </c>
      <c r="AM180" s="216">
        <v>65.471712098389958</v>
      </c>
      <c r="AN180" s="216">
        <v>64.973087095790007</v>
      </c>
      <c r="AO180" s="216">
        <v>64.474462093190056</v>
      </c>
      <c r="AP180" s="216">
        <v>63.975837090590105</v>
      </c>
    </row>
    <row r="181" spans="7:42" ht="14.25" customHeight="1" thickTop="1" x14ac:dyDescent="0.3">
      <c r="G181" s="140"/>
      <c r="H181" s="393"/>
      <c r="J181" s="354"/>
      <c r="K181" s="196" t="s">
        <v>828</v>
      </c>
      <c r="L181" s="196" t="s">
        <v>870</v>
      </c>
      <c r="M181" s="217">
        <v>79.116965003244744</v>
      </c>
      <c r="N181" s="217">
        <v>89.003202407146063</v>
      </c>
      <c r="O181" s="217">
        <v>83.238334405754301</v>
      </c>
      <c r="P181" s="217">
        <v>73.948337142587974</v>
      </c>
      <c r="Q181" s="217">
        <v>72.225461189036139</v>
      </c>
      <c r="R181" s="217">
        <v>70.502585235483664</v>
      </c>
      <c r="S181" s="217">
        <v>68.779709281931815</v>
      </c>
      <c r="T181" s="217">
        <v>67.056833328379369</v>
      </c>
      <c r="U181" s="217">
        <v>65.33395737482752</v>
      </c>
      <c r="V181" s="217">
        <v>63.611081421275053</v>
      </c>
      <c r="W181" s="217">
        <v>62.896256456011862</v>
      </c>
      <c r="X181" s="217">
        <v>62.181431490748054</v>
      </c>
      <c r="Y181" s="217">
        <v>61.466606525484799</v>
      </c>
      <c r="Z181" s="217">
        <v>60.751781560221183</v>
      </c>
      <c r="AA181" s="217">
        <v>60.036956594957616</v>
      </c>
      <c r="AB181" s="217">
        <v>59.322131629694049</v>
      </c>
      <c r="AC181" s="217">
        <v>58.607306664430489</v>
      </c>
      <c r="AD181" s="217">
        <v>57.892481699166922</v>
      </c>
      <c r="AE181" s="217">
        <v>57.177656733903369</v>
      </c>
      <c r="AF181" s="217">
        <v>56.462831768639802</v>
      </c>
      <c r="AG181" s="217">
        <v>55.748006803376235</v>
      </c>
      <c r="AH181" s="217">
        <v>55.033181838112675</v>
      </c>
      <c r="AI181" s="217">
        <v>54.318356872849115</v>
      </c>
      <c r="AJ181" s="217">
        <v>53.603531907585491</v>
      </c>
      <c r="AK181" s="217">
        <v>52.888706942321924</v>
      </c>
      <c r="AL181" s="217">
        <v>52.173881977058358</v>
      </c>
      <c r="AM181" s="217">
        <v>51.459057011794805</v>
      </c>
      <c r="AN181" s="217">
        <v>50.744232046531238</v>
      </c>
      <c r="AO181" s="217">
        <v>50.029407081267678</v>
      </c>
      <c r="AP181" s="217">
        <v>49.314582116004111</v>
      </c>
    </row>
    <row r="182" spans="7:42" ht="14.25" customHeight="1" x14ac:dyDescent="0.3">
      <c r="G182" s="140"/>
      <c r="H182" s="393"/>
      <c r="J182" s="354"/>
      <c r="K182" s="137" t="s">
        <v>828</v>
      </c>
      <c r="L182" s="187" t="s">
        <v>871</v>
      </c>
      <c r="M182" s="215">
        <v>79.116965003244744</v>
      </c>
      <c r="N182" s="215">
        <v>89.404685788821538</v>
      </c>
      <c r="O182" s="215">
        <v>84.006389570698914</v>
      </c>
      <c r="P182" s="215">
        <v>74.995685094784619</v>
      </c>
      <c r="Q182" s="215">
        <v>73.621925125298105</v>
      </c>
      <c r="R182" s="215">
        <v>72.248165155811606</v>
      </c>
      <c r="S182" s="215">
        <v>70.874405186325092</v>
      </c>
      <c r="T182" s="215">
        <v>69.500645216838592</v>
      </c>
      <c r="U182" s="215">
        <v>68.126885247352078</v>
      </c>
      <c r="V182" s="215">
        <v>66.753125277865593</v>
      </c>
      <c r="W182" s="215">
        <v>66.095845358182217</v>
      </c>
      <c r="X182" s="215">
        <v>65.43856543849823</v>
      </c>
      <c r="Y182" s="215">
        <v>64.781285518814869</v>
      </c>
      <c r="Z182" s="215">
        <v>64.124005599130882</v>
      </c>
      <c r="AA182" s="215">
        <v>63.46672567944691</v>
      </c>
      <c r="AB182" s="215">
        <v>62.809445759763541</v>
      </c>
      <c r="AC182" s="215">
        <v>62.152165840079554</v>
      </c>
      <c r="AD182" s="215">
        <v>61.494885920396314</v>
      </c>
      <c r="AE182" s="215">
        <v>60.83760600071264</v>
      </c>
      <c r="AF182" s="215">
        <v>60.180326081028902</v>
      </c>
      <c r="AG182" s="215">
        <v>59.523046161345171</v>
      </c>
      <c r="AH182" s="215">
        <v>58.865766241661433</v>
      </c>
      <c r="AI182" s="215">
        <v>58.208486321977759</v>
      </c>
      <c r="AJ182" s="215">
        <v>57.551206402294028</v>
      </c>
      <c r="AK182" s="215">
        <v>56.89392648261029</v>
      </c>
      <c r="AL182" s="215">
        <v>56.236646562926616</v>
      </c>
      <c r="AM182" s="215">
        <v>55.579366643242885</v>
      </c>
      <c r="AN182" s="215">
        <v>54.922086723559147</v>
      </c>
      <c r="AO182" s="215">
        <v>54.264806803875409</v>
      </c>
      <c r="AP182" s="215">
        <v>53.607526884191735</v>
      </c>
    </row>
    <row r="183" spans="7:42" ht="14.25" customHeight="1" thickBot="1" x14ac:dyDescent="0.35">
      <c r="G183" s="140"/>
      <c r="H183" s="393"/>
      <c r="J183" s="354"/>
      <c r="K183" s="198" t="s">
        <v>828</v>
      </c>
      <c r="L183" s="198" t="s">
        <v>872</v>
      </c>
      <c r="M183" s="216">
        <v>79.116965003244744</v>
      </c>
      <c r="N183" s="216">
        <v>90.324073971536365</v>
      </c>
      <c r="O183" s="216">
        <v>85.765219137630453</v>
      </c>
      <c r="P183" s="216">
        <v>77.394089049692269</v>
      </c>
      <c r="Q183" s="216">
        <v>76.81979706517501</v>
      </c>
      <c r="R183" s="216">
        <v>76.245505080657722</v>
      </c>
      <c r="S183" s="216">
        <v>75.671213096140434</v>
      </c>
      <c r="T183" s="216">
        <v>75.096921111622535</v>
      </c>
      <c r="U183" s="216">
        <v>74.522629127105262</v>
      </c>
      <c r="V183" s="216">
        <v>73.948337142587974</v>
      </c>
      <c r="W183" s="216">
        <v>73.449712139988023</v>
      </c>
      <c r="X183" s="216">
        <v>72.951087137388058</v>
      </c>
      <c r="Y183" s="216">
        <v>72.452462134788107</v>
      </c>
      <c r="Z183" s="216">
        <v>71.953837132188767</v>
      </c>
      <c r="AA183" s="216">
        <v>71.455212129588816</v>
      </c>
      <c r="AB183" s="216">
        <v>70.95658712698885</v>
      </c>
      <c r="AC183" s="216">
        <v>70.457962124388899</v>
      </c>
      <c r="AD183" s="216">
        <v>69.959337121788948</v>
      </c>
      <c r="AE183" s="216">
        <v>69.460712119188997</v>
      </c>
      <c r="AF183" s="216">
        <v>68.962087116589032</v>
      </c>
      <c r="AG183" s="216">
        <v>68.463462113989081</v>
      </c>
      <c r="AH183" s="216">
        <v>67.964837111389116</v>
      </c>
      <c r="AI183" s="216">
        <v>67.466212108789165</v>
      </c>
      <c r="AJ183" s="216">
        <v>66.967587106189214</v>
      </c>
      <c r="AK183" s="216">
        <v>66.468962103589874</v>
      </c>
      <c r="AL183" s="216">
        <v>65.970337100989923</v>
      </c>
      <c r="AM183" s="216">
        <v>65.471712098389958</v>
      </c>
      <c r="AN183" s="216">
        <v>64.973087095790007</v>
      </c>
      <c r="AO183" s="216">
        <v>64.474462093190056</v>
      </c>
      <c r="AP183" s="216">
        <v>63.975837090590105</v>
      </c>
    </row>
    <row r="184" spans="7:42" ht="14.25" customHeight="1" thickTop="1" x14ac:dyDescent="0.3">
      <c r="G184" s="140"/>
      <c r="H184" s="393"/>
      <c r="J184" s="354"/>
      <c r="K184" s="196" t="s">
        <v>831</v>
      </c>
      <c r="L184" s="196" t="s">
        <v>870</v>
      </c>
      <c r="M184" s="217">
        <v>79.116965003244744</v>
      </c>
      <c r="N184" s="217">
        <v>89.003202407146063</v>
      </c>
      <c r="O184" s="217">
        <v>83.238334405754301</v>
      </c>
      <c r="P184" s="217">
        <v>73.948337142587974</v>
      </c>
      <c r="Q184" s="217">
        <v>72.225461189036139</v>
      </c>
      <c r="R184" s="217">
        <v>70.502585235483664</v>
      </c>
      <c r="S184" s="217">
        <v>68.779709281931815</v>
      </c>
      <c r="T184" s="217">
        <v>67.056833328379369</v>
      </c>
      <c r="U184" s="217">
        <v>65.33395737482752</v>
      </c>
      <c r="V184" s="217">
        <v>63.611081421275053</v>
      </c>
      <c r="W184" s="217">
        <v>62.896256456011862</v>
      </c>
      <c r="X184" s="217">
        <v>62.181431490748054</v>
      </c>
      <c r="Y184" s="217">
        <v>61.466606525484799</v>
      </c>
      <c r="Z184" s="217">
        <v>60.751781560221183</v>
      </c>
      <c r="AA184" s="217">
        <v>60.036956594957616</v>
      </c>
      <c r="AB184" s="217">
        <v>59.322131629694049</v>
      </c>
      <c r="AC184" s="217">
        <v>58.607306664430489</v>
      </c>
      <c r="AD184" s="217">
        <v>57.892481699166922</v>
      </c>
      <c r="AE184" s="217">
        <v>57.177656733903369</v>
      </c>
      <c r="AF184" s="217">
        <v>56.462831768639802</v>
      </c>
      <c r="AG184" s="217">
        <v>55.748006803376235</v>
      </c>
      <c r="AH184" s="217">
        <v>55.033181838112675</v>
      </c>
      <c r="AI184" s="217">
        <v>54.318356872849115</v>
      </c>
      <c r="AJ184" s="217">
        <v>53.603531907585491</v>
      </c>
      <c r="AK184" s="217">
        <v>52.888706942321924</v>
      </c>
      <c r="AL184" s="217">
        <v>52.173881977058358</v>
      </c>
      <c r="AM184" s="217">
        <v>51.459057011794805</v>
      </c>
      <c r="AN184" s="217">
        <v>50.744232046531238</v>
      </c>
      <c r="AO184" s="217">
        <v>50.029407081267678</v>
      </c>
      <c r="AP184" s="217">
        <v>49.314582116004111</v>
      </c>
    </row>
    <row r="185" spans="7:42" ht="14.25" customHeight="1" x14ac:dyDescent="0.3">
      <c r="G185" s="140"/>
      <c r="H185" s="393"/>
      <c r="J185" s="354"/>
      <c r="K185" s="137" t="s">
        <v>831</v>
      </c>
      <c r="L185" s="187" t="s">
        <v>871</v>
      </c>
      <c r="M185" s="215">
        <v>79.116965003244744</v>
      </c>
      <c r="N185" s="215">
        <v>89.404685788821538</v>
      </c>
      <c r="O185" s="215">
        <v>84.006389570698914</v>
      </c>
      <c r="P185" s="215">
        <v>74.995685094784619</v>
      </c>
      <c r="Q185" s="215">
        <v>73.621925125298105</v>
      </c>
      <c r="R185" s="215">
        <v>72.248165155811606</v>
      </c>
      <c r="S185" s="215">
        <v>70.874405186325092</v>
      </c>
      <c r="T185" s="215">
        <v>69.500645216838592</v>
      </c>
      <c r="U185" s="215">
        <v>68.126885247352078</v>
      </c>
      <c r="V185" s="215">
        <v>66.753125277865593</v>
      </c>
      <c r="W185" s="215">
        <v>66.095845358182217</v>
      </c>
      <c r="X185" s="215">
        <v>65.43856543849823</v>
      </c>
      <c r="Y185" s="215">
        <v>64.781285518814869</v>
      </c>
      <c r="Z185" s="215">
        <v>64.124005599130882</v>
      </c>
      <c r="AA185" s="215">
        <v>63.46672567944691</v>
      </c>
      <c r="AB185" s="215">
        <v>62.809445759763541</v>
      </c>
      <c r="AC185" s="215">
        <v>62.152165840079554</v>
      </c>
      <c r="AD185" s="215">
        <v>61.494885920396314</v>
      </c>
      <c r="AE185" s="215">
        <v>60.83760600071264</v>
      </c>
      <c r="AF185" s="215">
        <v>60.180326081028902</v>
      </c>
      <c r="AG185" s="215">
        <v>59.523046161345171</v>
      </c>
      <c r="AH185" s="215">
        <v>58.865766241661433</v>
      </c>
      <c r="AI185" s="215">
        <v>58.208486321977759</v>
      </c>
      <c r="AJ185" s="215">
        <v>57.551206402294028</v>
      </c>
      <c r="AK185" s="215">
        <v>56.89392648261029</v>
      </c>
      <c r="AL185" s="215">
        <v>56.236646562926616</v>
      </c>
      <c r="AM185" s="215">
        <v>55.579366643242885</v>
      </c>
      <c r="AN185" s="215">
        <v>54.922086723559147</v>
      </c>
      <c r="AO185" s="215">
        <v>54.264806803875409</v>
      </c>
      <c r="AP185" s="215">
        <v>53.607526884191735</v>
      </c>
    </row>
    <row r="186" spans="7:42" ht="14.25" customHeight="1" thickBot="1" x14ac:dyDescent="0.35">
      <c r="G186" s="140"/>
      <c r="H186" s="393"/>
      <c r="J186" s="354"/>
      <c r="K186" s="198" t="s">
        <v>831</v>
      </c>
      <c r="L186" s="198" t="s">
        <v>872</v>
      </c>
      <c r="M186" s="216">
        <v>79.116965003244744</v>
      </c>
      <c r="N186" s="216">
        <v>90.324073971536365</v>
      </c>
      <c r="O186" s="216">
        <v>85.765219137630453</v>
      </c>
      <c r="P186" s="216">
        <v>77.394089049692269</v>
      </c>
      <c r="Q186" s="216">
        <v>76.81979706517501</v>
      </c>
      <c r="R186" s="216">
        <v>76.245505080657722</v>
      </c>
      <c r="S186" s="216">
        <v>75.671213096140434</v>
      </c>
      <c r="T186" s="216">
        <v>75.096921111622535</v>
      </c>
      <c r="U186" s="216">
        <v>74.522629127105262</v>
      </c>
      <c r="V186" s="216">
        <v>73.948337142587974</v>
      </c>
      <c r="W186" s="216">
        <v>73.449712139988023</v>
      </c>
      <c r="X186" s="216">
        <v>72.951087137388058</v>
      </c>
      <c r="Y186" s="216">
        <v>72.452462134788107</v>
      </c>
      <c r="Z186" s="216">
        <v>71.953837132188767</v>
      </c>
      <c r="AA186" s="216">
        <v>71.455212129588816</v>
      </c>
      <c r="AB186" s="216">
        <v>70.95658712698885</v>
      </c>
      <c r="AC186" s="216">
        <v>70.457962124388899</v>
      </c>
      <c r="AD186" s="216">
        <v>69.959337121788948</v>
      </c>
      <c r="AE186" s="216">
        <v>69.460712119188997</v>
      </c>
      <c r="AF186" s="216">
        <v>68.962087116589032</v>
      </c>
      <c r="AG186" s="216">
        <v>68.463462113989081</v>
      </c>
      <c r="AH186" s="216">
        <v>67.964837111389116</v>
      </c>
      <c r="AI186" s="216">
        <v>67.466212108789165</v>
      </c>
      <c r="AJ186" s="216">
        <v>66.967587106189214</v>
      </c>
      <c r="AK186" s="216">
        <v>66.468962103589874</v>
      </c>
      <c r="AL186" s="216">
        <v>65.970337100989923</v>
      </c>
      <c r="AM186" s="216">
        <v>65.471712098389958</v>
      </c>
      <c r="AN186" s="216">
        <v>64.973087095790007</v>
      </c>
      <c r="AO186" s="216">
        <v>64.474462093190056</v>
      </c>
      <c r="AP186" s="216">
        <v>63.975837090590105</v>
      </c>
    </row>
    <row r="187" spans="7:42" ht="14.25" customHeight="1" thickTop="1" x14ac:dyDescent="0.3">
      <c r="G187" s="140"/>
      <c r="H187" s="393"/>
      <c r="J187" s="354"/>
      <c r="K187" s="196" t="s">
        <v>834</v>
      </c>
      <c r="L187" s="196" t="s">
        <v>870</v>
      </c>
      <c r="M187" s="217">
        <v>79.116965003244744</v>
      </c>
      <c r="N187" s="217">
        <v>89.003202407146063</v>
      </c>
      <c r="O187" s="217">
        <v>83.238334405754301</v>
      </c>
      <c r="P187" s="217">
        <v>73.948337142587974</v>
      </c>
      <c r="Q187" s="217">
        <v>72.225461189036139</v>
      </c>
      <c r="R187" s="217">
        <v>70.502585235483664</v>
      </c>
      <c r="S187" s="217">
        <v>68.779709281931815</v>
      </c>
      <c r="T187" s="217">
        <v>67.056833328379369</v>
      </c>
      <c r="U187" s="217">
        <v>65.33395737482752</v>
      </c>
      <c r="V187" s="217">
        <v>63.611081421275053</v>
      </c>
      <c r="W187" s="217">
        <v>62.896256456011862</v>
      </c>
      <c r="X187" s="217">
        <v>62.181431490748054</v>
      </c>
      <c r="Y187" s="217">
        <v>61.466606525484799</v>
      </c>
      <c r="Z187" s="217">
        <v>60.751781560221183</v>
      </c>
      <c r="AA187" s="217">
        <v>60.036956594957616</v>
      </c>
      <c r="AB187" s="217">
        <v>59.322131629694049</v>
      </c>
      <c r="AC187" s="217">
        <v>58.607306664430489</v>
      </c>
      <c r="AD187" s="217">
        <v>57.892481699166922</v>
      </c>
      <c r="AE187" s="217">
        <v>57.177656733903369</v>
      </c>
      <c r="AF187" s="217">
        <v>56.462831768639802</v>
      </c>
      <c r="AG187" s="217">
        <v>55.748006803376235</v>
      </c>
      <c r="AH187" s="217">
        <v>55.033181838112675</v>
      </c>
      <c r="AI187" s="217">
        <v>54.318356872849115</v>
      </c>
      <c r="AJ187" s="217">
        <v>53.603531907585491</v>
      </c>
      <c r="AK187" s="217">
        <v>52.888706942321924</v>
      </c>
      <c r="AL187" s="217">
        <v>52.173881977058358</v>
      </c>
      <c r="AM187" s="217">
        <v>51.459057011794805</v>
      </c>
      <c r="AN187" s="217">
        <v>50.744232046531238</v>
      </c>
      <c r="AO187" s="217">
        <v>50.029407081267678</v>
      </c>
      <c r="AP187" s="217">
        <v>49.314582116004111</v>
      </c>
    </row>
    <row r="188" spans="7:42" ht="14.25" customHeight="1" x14ac:dyDescent="0.3">
      <c r="G188" s="140"/>
      <c r="H188" s="393"/>
      <c r="J188" s="354"/>
      <c r="K188" s="137" t="s">
        <v>834</v>
      </c>
      <c r="L188" s="187" t="s">
        <v>871</v>
      </c>
      <c r="M188" s="215">
        <v>79.116965003244744</v>
      </c>
      <c r="N188" s="215">
        <v>89.404685788821538</v>
      </c>
      <c r="O188" s="215">
        <v>84.006389570698914</v>
      </c>
      <c r="P188" s="215">
        <v>74.995685094784619</v>
      </c>
      <c r="Q188" s="215">
        <v>73.621925125298105</v>
      </c>
      <c r="R188" s="215">
        <v>72.248165155811606</v>
      </c>
      <c r="S188" s="215">
        <v>70.874405186325092</v>
      </c>
      <c r="T188" s="215">
        <v>69.500645216838592</v>
      </c>
      <c r="U188" s="215">
        <v>68.126885247352078</v>
      </c>
      <c r="V188" s="215">
        <v>66.753125277865593</v>
      </c>
      <c r="W188" s="215">
        <v>66.095845358182217</v>
      </c>
      <c r="X188" s="215">
        <v>65.43856543849823</v>
      </c>
      <c r="Y188" s="215">
        <v>64.781285518814869</v>
      </c>
      <c r="Z188" s="215">
        <v>64.124005599130882</v>
      </c>
      <c r="AA188" s="215">
        <v>63.46672567944691</v>
      </c>
      <c r="AB188" s="215">
        <v>62.809445759763541</v>
      </c>
      <c r="AC188" s="215">
        <v>62.152165840079554</v>
      </c>
      <c r="AD188" s="215">
        <v>61.494885920396314</v>
      </c>
      <c r="AE188" s="215">
        <v>60.83760600071264</v>
      </c>
      <c r="AF188" s="215">
        <v>60.180326081028902</v>
      </c>
      <c r="AG188" s="215">
        <v>59.523046161345171</v>
      </c>
      <c r="AH188" s="215">
        <v>58.865766241661433</v>
      </c>
      <c r="AI188" s="215">
        <v>58.208486321977759</v>
      </c>
      <c r="AJ188" s="215">
        <v>57.551206402294028</v>
      </c>
      <c r="AK188" s="215">
        <v>56.89392648261029</v>
      </c>
      <c r="AL188" s="215">
        <v>56.236646562926616</v>
      </c>
      <c r="AM188" s="215">
        <v>55.579366643242885</v>
      </c>
      <c r="AN188" s="215">
        <v>54.922086723559147</v>
      </c>
      <c r="AO188" s="215">
        <v>54.264806803875409</v>
      </c>
      <c r="AP188" s="215">
        <v>53.607526884191735</v>
      </c>
    </row>
    <row r="189" spans="7:42" ht="14.25" customHeight="1" thickBot="1" x14ac:dyDescent="0.35">
      <c r="G189" s="140"/>
      <c r="H189" s="393"/>
      <c r="J189" s="354"/>
      <c r="K189" s="198" t="s">
        <v>834</v>
      </c>
      <c r="L189" s="198" t="s">
        <v>872</v>
      </c>
      <c r="M189" s="216">
        <v>79.116965003244744</v>
      </c>
      <c r="N189" s="216">
        <v>90.324073971536365</v>
      </c>
      <c r="O189" s="216">
        <v>85.765219137630453</v>
      </c>
      <c r="P189" s="216">
        <v>77.394089049692269</v>
      </c>
      <c r="Q189" s="216">
        <v>76.81979706517501</v>
      </c>
      <c r="R189" s="216">
        <v>76.245505080657722</v>
      </c>
      <c r="S189" s="216">
        <v>75.671213096140434</v>
      </c>
      <c r="T189" s="216">
        <v>75.096921111622535</v>
      </c>
      <c r="U189" s="216">
        <v>74.522629127105262</v>
      </c>
      <c r="V189" s="216">
        <v>73.948337142587974</v>
      </c>
      <c r="W189" s="216">
        <v>73.449712139988023</v>
      </c>
      <c r="X189" s="216">
        <v>72.951087137388058</v>
      </c>
      <c r="Y189" s="216">
        <v>72.452462134788107</v>
      </c>
      <c r="Z189" s="216">
        <v>71.953837132188767</v>
      </c>
      <c r="AA189" s="216">
        <v>71.455212129588816</v>
      </c>
      <c r="AB189" s="216">
        <v>70.95658712698885</v>
      </c>
      <c r="AC189" s="216">
        <v>70.457962124388899</v>
      </c>
      <c r="AD189" s="216">
        <v>69.959337121788948</v>
      </c>
      <c r="AE189" s="216">
        <v>69.460712119188997</v>
      </c>
      <c r="AF189" s="216">
        <v>68.962087116589032</v>
      </c>
      <c r="AG189" s="216">
        <v>68.463462113989081</v>
      </c>
      <c r="AH189" s="216">
        <v>67.964837111389116</v>
      </c>
      <c r="AI189" s="216">
        <v>67.466212108789165</v>
      </c>
      <c r="AJ189" s="216">
        <v>66.967587106189214</v>
      </c>
      <c r="AK189" s="216">
        <v>66.468962103589874</v>
      </c>
      <c r="AL189" s="216">
        <v>65.970337100989923</v>
      </c>
      <c r="AM189" s="216">
        <v>65.471712098389958</v>
      </c>
      <c r="AN189" s="216">
        <v>64.973087095790007</v>
      </c>
      <c r="AO189" s="216">
        <v>64.474462093190056</v>
      </c>
      <c r="AP189" s="216">
        <v>63.975837090590105</v>
      </c>
    </row>
    <row r="190" spans="7:42" ht="14.25" customHeight="1" thickTop="1" x14ac:dyDescent="0.3">
      <c r="G190" s="140"/>
      <c r="H190" s="393"/>
      <c r="J190" s="354"/>
      <c r="K190" s="196" t="s">
        <v>837</v>
      </c>
      <c r="L190" s="196" t="s">
        <v>870</v>
      </c>
      <c r="M190" s="217">
        <v>79.116965003244744</v>
      </c>
      <c r="N190" s="217">
        <v>89.003202407146063</v>
      </c>
      <c r="O190" s="217">
        <v>83.238334405754301</v>
      </c>
      <c r="P190" s="217">
        <v>73.948337142587974</v>
      </c>
      <c r="Q190" s="217">
        <v>72.225461189036139</v>
      </c>
      <c r="R190" s="217">
        <v>70.502585235483664</v>
      </c>
      <c r="S190" s="217">
        <v>68.779709281931815</v>
      </c>
      <c r="T190" s="217">
        <v>67.056833328379369</v>
      </c>
      <c r="U190" s="217">
        <v>65.33395737482752</v>
      </c>
      <c r="V190" s="217">
        <v>63.611081421275053</v>
      </c>
      <c r="W190" s="217">
        <v>62.896256456011862</v>
      </c>
      <c r="X190" s="217">
        <v>62.181431490748054</v>
      </c>
      <c r="Y190" s="217">
        <v>61.466606525484799</v>
      </c>
      <c r="Z190" s="217">
        <v>60.751781560221183</v>
      </c>
      <c r="AA190" s="217">
        <v>60.036956594957616</v>
      </c>
      <c r="AB190" s="217">
        <v>59.322131629694049</v>
      </c>
      <c r="AC190" s="217">
        <v>58.607306664430489</v>
      </c>
      <c r="AD190" s="217">
        <v>57.892481699166922</v>
      </c>
      <c r="AE190" s="217">
        <v>57.177656733903369</v>
      </c>
      <c r="AF190" s="217">
        <v>56.462831768639802</v>
      </c>
      <c r="AG190" s="217">
        <v>55.748006803376235</v>
      </c>
      <c r="AH190" s="217">
        <v>55.033181838112675</v>
      </c>
      <c r="AI190" s="217">
        <v>54.318356872849115</v>
      </c>
      <c r="AJ190" s="217">
        <v>53.603531907585491</v>
      </c>
      <c r="AK190" s="217">
        <v>52.888706942321924</v>
      </c>
      <c r="AL190" s="217">
        <v>52.173881977058358</v>
      </c>
      <c r="AM190" s="217">
        <v>51.459057011794805</v>
      </c>
      <c r="AN190" s="217">
        <v>50.744232046531238</v>
      </c>
      <c r="AO190" s="217">
        <v>50.029407081267678</v>
      </c>
      <c r="AP190" s="217">
        <v>49.314582116004111</v>
      </c>
    </row>
    <row r="191" spans="7:42" ht="14.25" customHeight="1" x14ac:dyDescent="0.3">
      <c r="G191" s="140"/>
      <c r="H191" s="393"/>
      <c r="J191" s="354"/>
      <c r="K191" s="137" t="s">
        <v>837</v>
      </c>
      <c r="L191" s="187" t="s">
        <v>871</v>
      </c>
      <c r="M191" s="215">
        <v>79.116965003244744</v>
      </c>
      <c r="N191" s="215">
        <v>89.404685788821538</v>
      </c>
      <c r="O191" s="215">
        <v>84.006389570698914</v>
      </c>
      <c r="P191" s="215">
        <v>74.995685094784619</v>
      </c>
      <c r="Q191" s="215">
        <v>73.621925125298105</v>
      </c>
      <c r="R191" s="215">
        <v>72.248165155811606</v>
      </c>
      <c r="S191" s="215">
        <v>70.874405186325092</v>
      </c>
      <c r="T191" s="215">
        <v>69.500645216838592</v>
      </c>
      <c r="U191" s="215">
        <v>68.126885247352078</v>
      </c>
      <c r="V191" s="215">
        <v>66.753125277865593</v>
      </c>
      <c r="W191" s="215">
        <v>66.095845358182217</v>
      </c>
      <c r="X191" s="215">
        <v>65.43856543849823</v>
      </c>
      <c r="Y191" s="215">
        <v>64.781285518814869</v>
      </c>
      <c r="Z191" s="215">
        <v>64.124005599130882</v>
      </c>
      <c r="AA191" s="215">
        <v>63.46672567944691</v>
      </c>
      <c r="AB191" s="215">
        <v>62.809445759763541</v>
      </c>
      <c r="AC191" s="215">
        <v>62.152165840079554</v>
      </c>
      <c r="AD191" s="215">
        <v>61.494885920396314</v>
      </c>
      <c r="AE191" s="215">
        <v>60.83760600071264</v>
      </c>
      <c r="AF191" s="215">
        <v>60.180326081028902</v>
      </c>
      <c r="AG191" s="215">
        <v>59.523046161345171</v>
      </c>
      <c r="AH191" s="215">
        <v>58.865766241661433</v>
      </c>
      <c r="AI191" s="215">
        <v>58.208486321977759</v>
      </c>
      <c r="AJ191" s="215">
        <v>57.551206402294028</v>
      </c>
      <c r="AK191" s="215">
        <v>56.89392648261029</v>
      </c>
      <c r="AL191" s="215">
        <v>56.236646562926616</v>
      </c>
      <c r="AM191" s="215">
        <v>55.579366643242885</v>
      </c>
      <c r="AN191" s="215">
        <v>54.922086723559147</v>
      </c>
      <c r="AO191" s="215">
        <v>54.264806803875409</v>
      </c>
      <c r="AP191" s="215">
        <v>53.607526884191735</v>
      </c>
    </row>
    <row r="192" spans="7:42" ht="14.25" customHeight="1" thickBot="1" x14ac:dyDescent="0.35">
      <c r="G192" s="140"/>
      <c r="H192" s="393"/>
      <c r="J192" s="354"/>
      <c r="K192" s="198" t="s">
        <v>837</v>
      </c>
      <c r="L192" s="198" t="s">
        <v>872</v>
      </c>
      <c r="M192" s="216">
        <v>79.116965003244744</v>
      </c>
      <c r="N192" s="216">
        <v>90.324073971536365</v>
      </c>
      <c r="O192" s="216">
        <v>85.765219137630453</v>
      </c>
      <c r="P192" s="216">
        <v>77.394089049692269</v>
      </c>
      <c r="Q192" s="216">
        <v>76.81979706517501</v>
      </c>
      <c r="R192" s="216">
        <v>76.245505080657722</v>
      </c>
      <c r="S192" s="216">
        <v>75.671213096140434</v>
      </c>
      <c r="T192" s="216">
        <v>75.096921111622535</v>
      </c>
      <c r="U192" s="216">
        <v>74.522629127105262</v>
      </c>
      <c r="V192" s="216">
        <v>73.948337142587974</v>
      </c>
      <c r="W192" s="216">
        <v>73.449712139988023</v>
      </c>
      <c r="X192" s="216">
        <v>72.951087137388058</v>
      </c>
      <c r="Y192" s="216">
        <v>72.452462134788107</v>
      </c>
      <c r="Z192" s="216">
        <v>71.953837132188767</v>
      </c>
      <c r="AA192" s="216">
        <v>71.455212129588816</v>
      </c>
      <c r="AB192" s="216">
        <v>70.95658712698885</v>
      </c>
      <c r="AC192" s="216">
        <v>70.457962124388899</v>
      </c>
      <c r="AD192" s="216">
        <v>69.959337121788948</v>
      </c>
      <c r="AE192" s="216">
        <v>69.460712119188997</v>
      </c>
      <c r="AF192" s="216">
        <v>68.962087116589032</v>
      </c>
      <c r="AG192" s="216">
        <v>68.463462113989081</v>
      </c>
      <c r="AH192" s="216">
        <v>67.964837111389116</v>
      </c>
      <c r="AI192" s="216">
        <v>67.466212108789165</v>
      </c>
      <c r="AJ192" s="216">
        <v>66.967587106189214</v>
      </c>
      <c r="AK192" s="216">
        <v>66.468962103589874</v>
      </c>
      <c r="AL192" s="216">
        <v>65.970337100989923</v>
      </c>
      <c r="AM192" s="216">
        <v>65.471712098389958</v>
      </c>
      <c r="AN192" s="216">
        <v>64.973087095790007</v>
      </c>
      <c r="AO192" s="216">
        <v>64.474462093190056</v>
      </c>
      <c r="AP192" s="216">
        <v>63.975837090590105</v>
      </c>
    </row>
    <row r="193" spans="7:42" ht="14.25" customHeight="1" thickTop="1" x14ac:dyDescent="0.3">
      <c r="G193" s="140"/>
      <c r="H193" s="393"/>
      <c r="J193" s="354"/>
      <c r="K193" s="196" t="s">
        <v>840</v>
      </c>
      <c r="L193" s="196" t="s">
        <v>870</v>
      </c>
      <c r="M193" s="217">
        <v>86.430785685862986</v>
      </c>
      <c r="N193" s="217">
        <v>96.749945559634753</v>
      </c>
      <c r="O193" s="217">
        <v>90.012988120504133</v>
      </c>
      <c r="P193" s="217">
        <v>79.52959095775563</v>
      </c>
      <c r="Q193" s="217">
        <v>77.229192715053159</v>
      </c>
      <c r="R193" s="217">
        <v>74.928794472350702</v>
      </c>
      <c r="S193" s="217">
        <v>72.62839622964826</v>
      </c>
      <c r="T193" s="217">
        <v>70.327997986945803</v>
      </c>
      <c r="U193" s="217">
        <v>68.027599744243346</v>
      </c>
      <c r="V193" s="217">
        <v>65.72720150154089</v>
      </c>
      <c r="W193" s="217">
        <v>64.977462269077094</v>
      </c>
      <c r="X193" s="217">
        <v>64.227723036612673</v>
      </c>
      <c r="Y193" s="217">
        <v>63.477983804148877</v>
      </c>
      <c r="Z193" s="217">
        <v>62.728244571684456</v>
      </c>
      <c r="AA193" s="217">
        <v>61.978505339220042</v>
      </c>
      <c r="AB193" s="217">
        <v>61.228766106756368</v>
      </c>
      <c r="AC193" s="217">
        <v>60.479026874292195</v>
      </c>
      <c r="AD193" s="217">
        <v>59.729287641828023</v>
      </c>
      <c r="AE193" s="217">
        <v>58.979548409363851</v>
      </c>
      <c r="AF193" s="217">
        <v>58.229809176899622</v>
      </c>
      <c r="AG193" s="217">
        <v>57.480069944435506</v>
      </c>
      <c r="AH193" s="217">
        <v>56.730330711971277</v>
      </c>
      <c r="AI193" s="217">
        <v>55.980591479507105</v>
      </c>
      <c r="AJ193" s="217">
        <v>55.230852247042932</v>
      </c>
      <c r="AK193" s="217">
        <v>54.481113014578767</v>
      </c>
      <c r="AL193" s="217">
        <v>53.731373782114595</v>
      </c>
      <c r="AM193" s="217">
        <v>52.981634549650423</v>
      </c>
      <c r="AN193" s="217">
        <v>52.23189531718625</v>
      </c>
      <c r="AO193" s="217">
        <v>51.482156084722085</v>
      </c>
      <c r="AP193" s="217">
        <v>50.732416852257913</v>
      </c>
    </row>
    <row r="194" spans="7:42" ht="14.25" customHeight="1" x14ac:dyDescent="0.3">
      <c r="G194" s="140"/>
      <c r="H194" s="393"/>
      <c r="J194" s="354"/>
      <c r="K194" s="137" t="s">
        <v>840</v>
      </c>
      <c r="L194" s="187" t="s">
        <v>871</v>
      </c>
      <c r="M194" s="215">
        <v>86.430785685862986</v>
      </c>
      <c r="N194" s="215">
        <v>97.28155457160959</v>
      </c>
      <c r="O194" s="215">
        <v>91.029979273848227</v>
      </c>
      <c r="P194" s="215">
        <v>80.91639707595229</v>
      </c>
      <c r="Q194" s="215">
        <v>79.078267539315391</v>
      </c>
      <c r="R194" s="215">
        <v>77.240138002678492</v>
      </c>
      <c r="S194" s="215">
        <v>75.402008466041593</v>
      </c>
      <c r="T194" s="215">
        <v>73.563878929404694</v>
      </c>
      <c r="U194" s="215">
        <v>71.725749392767781</v>
      </c>
      <c r="V194" s="215">
        <v>69.887619856130897</v>
      </c>
      <c r="W194" s="215">
        <v>69.204060895990381</v>
      </c>
      <c r="X194" s="215">
        <v>68.520501935849865</v>
      </c>
      <c r="Y194" s="215">
        <v>67.836942975709334</v>
      </c>
      <c r="Z194" s="215">
        <v>67.153384015568207</v>
      </c>
      <c r="AA194" s="215">
        <v>66.469825055427691</v>
      </c>
      <c r="AB194" s="215">
        <v>65.786266095287161</v>
      </c>
      <c r="AC194" s="215">
        <v>65.102707135146645</v>
      </c>
      <c r="AD194" s="215">
        <v>64.419148175006129</v>
      </c>
      <c r="AE194" s="215">
        <v>63.735589214865612</v>
      </c>
      <c r="AF194" s="215">
        <v>63.052030254725082</v>
      </c>
      <c r="AG194" s="215">
        <v>62.368471294584566</v>
      </c>
      <c r="AH194" s="215">
        <v>61.684912334443432</v>
      </c>
      <c r="AI194" s="215">
        <v>61.001353374303349</v>
      </c>
      <c r="AJ194" s="215">
        <v>60.317794414162762</v>
      </c>
      <c r="AK194" s="215">
        <v>59.634235454022182</v>
      </c>
      <c r="AL194" s="215">
        <v>58.950676493881602</v>
      </c>
      <c r="AM194" s="215">
        <v>58.267117533740965</v>
      </c>
      <c r="AN194" s="215">
        <v>57.583558573600378</v>
      </c>
      <c r="AO194" s="215">
        <v>56.899999613459798</v>
      </c>
      <c r="AP194" s="215">
        <v>56.216440653319218</v>
      </c>
    </row>
    <row r="195" spans="7:42" ht="14.25" customHeight="1" thickBot="1" x14ac:dyDescent="0.35">
      <c r="G195" s="140"/>
      <c r="H195" s="393"/>
      <c r="J195" s="354"/>
      <c r="K195" s="198" t="s">
        <v>840</v>
      </c>
      <c r="L195" s="198" t="s">
        <v>872</v>
      </c>
      <c r="M195" s="216">
        <v>86.430785685862986</v>
      </c>
      <c r="N195" s="216">
        <v>98.553666909026418</v>
      </c>
      <c r="O195" s="216">
        <v>93.463585484557498</v>
      </c>
      <c r="P195" s="216">
        <v>84.234950999646742</v>
      </c>
      <c r="Q195" s="216">
        <v>83.503006104241337</v>
      </c>
      <c r="R195" s="216">
        <v>82.771061208836556</v>
      </c>
      <c r="S195" s="216">
        <v>82.039116313431137</v>
      </c>
      <c r="T195" s="216">
        <v>81.307171418025732</v>
      </c>
      <c r="U195" s="216">
        <v>80.575226522620312</v>
      </c>
      <c r="V195" s="216">
        <v>79.843281627214907</v>
      </c>
      <c r="W195" s="216">
        <v>79.31508009820152</v>
      </c>
      <c r="X195" s="216">
        <v>78.786878569187522</v>
      </c>
      <c r="Y195" s="216">
        <v>78.258677040174135</v>
      </c>
      <c r="Z195" s="216">
        <v>77.730475511160137</v>
      </c>
      <c r="AA195" s="216">
        <v>77.20227398214675</v>
      </c>
      <c r="AB195" s="216">
        <v>76.674072453132737</v>
      </c>
      <c r="AC195" s="216">
        <v>76.145870924119365</v>
      </c>
      <c r="AD195" s="216">
        <v>75.617669395105352</v>
      </c>
      <c r="AE195" s="216">
        <v>75.089467866091979</v>
      </c>
      <c r="AF195" s="216">
        <v>74.561266337077967</v>
      </c>
      <c r="AG195" s="216">
        <v>74.03306480806458</v>
      </c>
      <c r="AH195" s="216">
        <v>73.504863279050582</v>
      </c>
      <c r="AI195" s="216">
        <v>72.976661750037195</v>
      </c>
      <c r="AJ195" s="216">
        <v>72.448460221023808</v>
      </c>
      <c r="AK195" s="216">
        <v>71.92025869200981</v>
      </c>
      <c r="AL195" s="216">
        <v>71.392057162996423</v>
      </c>
      <c r="AM195" s="216">
        <v>70.863855633982425</v>
      </c>
      <c r="AN195" s="216">
        <v>70.335654104969038</v>
      </c>
      <c r="AO195" s="216">
        <v>69.807452575955026</v>
      </c>
      <c r="AP195" s="216">
        <v>69.279251046941653</v>
      </c>
    </row>
    <row r="196" spans="7:42" ht="14.25" customHeight="1" thickTop="1" x14ac:dyDescent="0.3">
      <c r="G196" s="140"/>
      <c r="H196" s="393"/>
      <c r="J196" s="354"/>
      <c r="K196" s="196" t="s">
        <v>844</v>
      </c>
      <c r="L196" s="196" t="s">
        <v>870</v>
      </c>
      <c r="M196" s="217">
        <v>82.193413385615401</v>
      </c>
      <c r="N196" s="217">
        <v>93.150191985405016</v>
      </c>
      <c r="O196" s="217">
        <v>87.787612552250067</v>
      </c>
      <c r="P196" s="217">
        <v>78.613674060260223</v>
      </c>
      <c r="Q196" s="217">
        <v>77.420427618475159</v>
      </c>
      <c r="R196" s="217">
        <v>76.227181176689498</v>
      </c>
      <c r="S196" s="217">
        <v>75.033934734904435</v>
      </c>
      <c r="T196" s="217">
        <v>73.840688293119371</v>
      </c>
      <c r="U196" s="217">
        <v>72.647441851334307</v>
      </c>
      <c r="V196" s="217">
        <v>71.454195409548646</v>
      </c>
      <c r="W196" s="217">
        <v>70.66853895400908</v>
      </c>
      <c r="X196" s="217">
        <v>69.882882498469513</v>
      </c>
      <c r="Y196" s="217">
        <v>69.097226042929947</v>
      </c>
      <c r="Z196" s="217">
        <v>68.311569587390395</v>
      </c>
      <c r="AA196" s="217">
        <v>67.525913131850828</v>
      </c>
      <c r="AB196" s="217">
        <v>66.740256676311262</v>
      </c>
      <c r="AC196" s="217">
        <v>65.954600220771695</v>
      </c>
      <c r="AD196" s="217">
        <v>65.168943765231518</v>
      </c>
      <c r="AE196" s="217">
        <v>64.383287309691951</v>
      </c>
      <c r="AF196" s="217">
        <v>63.597630854152385</v>
      </c>
      <c r="AG196" s="217">
        <v>62.811974398612826</v>
      </c>
      <c r="AH196" s="217">
        <v>62.026317943073259</v>
      </c>
      <c r="AI196" s="217">
        <v>61.240661487533821</v>
      </c>
      <c r="AJ196" s="217">
        <v>60.455005031994197</v>
      </c>
      <c r="AK196" s="217">
        <v>59.66934857645451</v>
      </c>
      <c r="AL196" s="217">
        <v>58.883692120914887</v>
      </c>
      <c r="AM196" s="217">
        <v>58.098035665375257</v>
      </c>
      <c r="AN196" s="217">
        <v>57.312379209835576</v>
      </c>
      <c r="AO196" s="217">
        <v>56.526722754295953</v>
      </c>
      <c r="AP196" s="217">
        <v>55.741066298756266</v>
      </c>
    </row>
    <row r="197" spans="7:42" ht="14.25" customHeight="1" x14ac:dyDescent="0.3">
      <c r="G197" s="140"/>
      <c r="H197" s="393"/>
      <c r="J197" s="354"/>
      <c r="K197" s="137" t="s">
        <v>844</v>
      </c>
      <c r="L197" s="187" t="s">
        <v>871</v>
      </c>
      <c r="M197" s="215">
        <v>82.193413385615401</v>
      </c>
      <c r="N197" s="215">
        <v>93.387622263734571</v>
      </c>
      <c r="O197" s="215">
        <v>88.241826997749214</v>
      </c>
      <c r="P197" s="215">
        <v>79.233057395032176</v>
      </c>
      <c r="Q197" s="215">
        <v>78.24627206483737</v>
      </c>
      <c r="R197" s="215">
        <v>77.259486734643176</v>
      </c>
      <c r="S197" s="215">
        <v>76.272701404448355</v>
      </c>
      <c r="T197" s="215">
        <v>75.285916074254146</v>
      </c>
      <c r="U197" s="215">
        <v>74.299130744059326</v>
      </c>
      <c r="V197" s="215">
        <v>73.31234541386452</v>
      </c>
      <c r="W197" s="215">
        <v>72.618286481766205</v>
      </c>
      <c r="X197" s="215">
        <v>71.924227549667904</v>
      </c>
      <c r="Y197" s="215">
        <v>71.230168617568978</v>
      </c>
      <c r="Z197" s="215">
        <v>70.536109685470677</v>
      </c>
      <c r="AA197" s="215">
        <v>69.842050753372376</v>
      </c>
      <c r="AB197" s="215">
        <v>69.14799182127345</v>
      </c>
      <c r="AC197" s="215">
        <v>68.45393288917515</v>
      </c>
      <c r="AD197" s="215">
        <v>67.759873957076223</v>
      </c>
      <c r="AE197" s="215">
        <v>67.065815024977937</v>
      </c>
      <c r="AF197" s="215">
        <v>66.371756092879622</v>
      </c>
      <c r="AG197" s="215">
        <v>65.67769716078071</v>
      </c>
      <c r="AH197" s="215">
        <v>64.983638228682395</v>
      </c>
      <c r="AI197" s="215">
        <v>64.289579296584094</v>
      </c>
      <c r="AJ197" s="215">
        <v>63.595520364485175</v>
      </c>
      <c r="AK197" s="215">
        <v>62.901461432386867</v>
      </c>
      <c r="AL197" s="215">
        <v>62.207402500287948</v>
      </c>
      <c r="AM197" s="215">
        <v>61.513343568189953</v>
      </c>
      <c r="AN197" s="215">
        <v>60.819284636091403</v>
      </c>
      <c r="AO197" s="215">
        <v>60.125225703992854</v>
      </c>
      <c r="AP197" s="215">
        <v>59.431166771894361</v>
      </c>
    </row>
    <row r="198" spans="7:42" ht="14.25" customHeight="1" thickBot="1" x14ac:dyDescent="0.35">
      <c r="G198" s="140"/>
      <c r="H198" s="393"/>
      <c r="J198" s="354"/>
      <c r="K198" s="198" t="s">
        <v>844</v>
      </c>
      <c r="L198" s="198" t="s">
        <v>872</v>
      </c>
      <c r="M198" s="216">
        <v>82.193413385615401</v>
      </c>
      <c r="N198" s="216">
        <v>94.06501425744068</v>
      </c>
      <c r="O198" s="216">
        <v>89.537707333534527</v>
      </c>
      <c r="P198" s="216">
        <v>81.000166943830337</v>
      </c>
      <c r="Q198" s="216">
        <v>80.602418129902205</v>
      </c>
      <c r="R198" s="216">
        <v>80.204669315973433</v>
      </c>
      <c r="S198" s="216">
        <v>79.806920502045287</v>
      </c>
      <c r="T198" s="216">
        <v>79.409171688117141</v>
      </c>
      <c r="U198" s="216">
        <v>79.011422874188384</v>
      </c>
      <c r="V198" s="216">
        <v>78.613674060260223</v>
      </c>
      <c r="W198" s="216">
        <v>78.068657791351924</v>
      </c>
      <c r="X198" s="216">
        <v>77.523641522443015</v>
      </c>
      <c r="Y198" s="216">
        <v>76.978625253534702</v>
      </c>
      <c r="Z198" s="216">
        <v>76.433608984626403</v>
      </c>
      <c r="AA198" s="216">
        <v>75.888592715718104</v>
      </c>
      <c r="AB198" s="216">
        <v>75.343576446809806</v>
      </c>
      <c r="AC198" s="216">
        <v>74.798560177900882</v>
      </c>
      <c r="AD198" s="216">
        <v>74.253543908992583</v>
      </c>
      <c r="AE198" s="216">
        <v>73.708527640084284</v>
      </c>
      <c r="AF198" s="216">
        <v>73.163511371175986</v>
      </c>
      <c r="AG198" s="216">
        <v>72.618495102267673</v>
      </c>
      <c r="AH198" s="216">
        <v>72.073478833359374</v>
      </c>
      <c r="AI198" s="216">
        <v>71.528462564450464</v>
      </c>
      <c r="AJ198" s="216">
        <v>70.983446295542151</v>
      </c>
      <c r="AK198" s="216">
        <v>70.438430026633853</v>
      </c>
      <c r="AL198" s="216">
        <v>69.893413757725554</v>
      </c>
      <c r="AM198" s="216">
        <v>69.348397488817255</v>
      </c>
      <c r="AN198" s="216">
        <v>68.803381219908346</v>
      </c>
      <c r="AO198" s="216">
        <v>68.258364951000047</v>
      </c>
      <c r="AP198" s="216">
        <v>67.713348682091748</v>
      </c>
    </row>
    <row r="199" spans="7:42" ht="14.25" customHeight="1" thickTop="1" x14ac:dyDescent="0.3">
      <c r="G199" s="140"/>
      <c r="H199" s="393"/>
      <c r="J199" s="354"/>
      <c r="K199" s="196" t="s">
        <v>848</v>
      </c>
      <c r="L199" s="196" t="s">
        <v>870</v>
      </c>
      <c r="M199" s="217">
        <v>113.828590147735</v>
      </c>
      <c r="N199" s="217">
        <v>126.9437365542054</v>
      </c>
      <c r="O199" s="217">
        <v>117.63743815858079</v>
      </c>
      <c r="P199" s="217">
        <v>103.50039332419684</v>
      </c>
      <c r="Q199" s="217">
        <v>100.05766104968434</v>
      </c>
      <c r="R199" s="217">
        <v>96.614928775171833</v>
      </c>
      <c r="S199" s="217">
        <v>93.1721965006587</v>
      </c>
      <c r="T199" s="217">
        <v>89.729464226146177</v>
      </c>
      <c r="U199" s="217">
        <v>86.286731951633669</v>
      </c>
      <c r="V199" s="217">
        <v>82.843999677121175</v>
      </c>
      <c r="W199" s="217">
        <v>81.876718870813662</v>
      </c>
      <c r="X199" s="217">
        <v>80.909438064506773</v>
      </c>
      <c r="Y199" s="217">
        <v>79.942157258199884</v>
      </c>
      <c r="Z199" s="217">
        <v>78.974876451892996</v>
      </c>
      <c r="AA199" s="217">
        <v>78.007595645586107</v>
      </c>
      <c r="AB199" s="217">
        <v>77.040314839279205</v>
      </c>
      <c r="AC199" s="217">
        <v>76.073034032972316</v>
      </c>
      <c r="AD199" s="217">
        <v>75.105753226665428</v>
      </c>
      <c r="AE199" s="217">
        <v>74.138472420358539</v>
      </c>
      <c r="AF199" s="217">
        <v>73.171191614051651</v>
      </c>
      <c r="AG199" s="217">
        <v>72.203910807744762</v>
      </c>
      <c r="AH199" s="217">
        <v>71.236630001437874</v>
      </c>
      <c r="AI199" s="217">
        <v>70.269349195130985</v>
      </c>
      <c r="AJ199" s="217">
        <v>69.302068388824097</v>
      </c>
      <c r="AK199" s="217">
        <v>68.334787582517208</v>
      </c>
      <c r="AL199" s="217">
        <v>67.367506776210305</v>
      </c>
      <c r="AM199" s="217">
        <v>66.400225969903417</v>
      </c>
      <c r="AN199" s="217">
        <v>65.432945163596528</v>
      </c>
      <c r="AO199" s="217">
        <v>64.46566435728964</v>
      </c>
      <c r="AP199" s="217">
        <v>63.498383550982751</v>
      </c>
    </row>
    <row r="200" spans="7:42" ht="14.25" customHeight="1" x14ac:dyDescent="0.3">
      <c r="G200" s="140"/>
      <c r="H200" s="393"/>
      <c r="J200" s="354"/>
      <c r="K200" s="137" t="s">
        <v>848</v>
      </c>
      <c r="L200" s="187" t="s">
        <v>871</v>
      </c>
      <c r="M200" s="215">
        <v>113.828590147735</v>
      </c>
      <c r="N200" s="215">
        <v>127.75064775399575</v>
      </c>
      <c r="O200" s="215">
        <v>119.1810943668751</v>
      </c>
      <c r="P200" s="215">
        <v>105.60537906278003</v>
      </c>
      <c r="Q200" s="215">
        <v>102.86430870112858</v>
      </c>
      <c r="R200" s="215">
        <v>100.12323833947713</v>
      </c>
      <c r="S200" s="215">
        <v>97.382167977825659</v>
      </c>
      <c r="T200" s="215">
        <v>94.641097616174207</v>
      </c>
      <c r="U200" s="215">
        <v>91.900027254522769</v>
      </c>
      <c r="V200" s="215">
        <v>89.158956892871316</v>
      </c>
      <c r="W200" s="215">
        <v>88.302794294727363</v>
      </c>
      <c r="X200" s="215">
        <v>87.446631696582784</v>
      </c>
      <c r="Y200" s="215">
        <v>86.590469098438845</v>
      </c>
      <c r="Z200" s="215">
        <v>85.734306500294878</v>
      </c>
      <c r="AA200" s="215">
        <v>84.878143902150939</v>
      </c>
      <c r="AB200" s="215">
        <v>84.021981304006374</v>
      </c>
      <c r="AC200" s="215">
        <v>83.165818705862407</v>
      </c>
      <c r="AD200" s="215">
        <v>82.309656107718453</v>
      </c>
      <c r="AE200" s="215">
        <v>81.4534935095745</v>
      </c>
      <c r="AF200" s="215">
        <v>80.597330911429935</v>
      </c>
      <c r="AG200" s="215">
        <v>79.741168313285982</v>
      </c>
      <c r="AH200" s="215">
        <v>78.885005715142029</v>
      </c>
      <c r="AI200" s="215">
        <v>78.028843116998075</v>
      </c>
      <c r="AJ200" s="215">
        <v>77.172680518853497</v>
      </c>
      <c r="AK200" s="215">
        <v>76.316517920709543</v>
      </c>
      <c r="AL200" s="215">
        <v>75.46035532256559</v>
      </c>
      <c r="AM200" s="215">
        <v>74.604192724421637</v>
      </c>
      <c r="AN200" s="215">
        <v>73.748030126277072</v>
      </c>
      <c r="AO200" s="215">
        <v>72.891867528133119</v>
      </c>
      <c r="AP200" s="215">
        <v>72.035704929989166</v>
      </c>
    </row>
    <row r="201" spans="7:42" ht="14.25" customHeight="1" x14ac:dyDescent="0.3">
      <c r="G201" s="140"/>
      <c r="H201" s="393"/>
      <c r="J201" s="387"/>
      <c r="K201" s="198" t="s">
        <v>848</v>
      </c>
      <c r="L201" s="198" t="s">
        <v>872</v>
      </c>
      <c r="M201" s="220">
        <v>113.828590147735</v>
      </c>
      <c r="N201" s="220">
        <v>129.63595319287427</v>
      </c>
      <c r="O201" s="220">
        <v>122.78776564125161</v>
      </c>
      <c r="P201" s="220">
        <v>110.52356716420257</v>
      </c>
      <c r="Q201" s="220">
        <v>109.42189283635884</v>
      </c>
      <c r="R201" s="220">
        <v>108.32021850851449</v>
      </c>
      <c r="S201" s="220">
        <v>107.21854418067075</v>
      </c>
      <c r="T201" s="220">
        <v>106.1168698528264</v>
      </c>
      <c r="U201" s="220">
        <v>105.01519552498267</v>
      </c>
      <c r="V201" s="220">
        <v>103.91352119713832</v>
      </c>
      <c r="W201" s="220">
        <v>103.24247317377214</v>
      </c>
      <c r="X201" s="220">
        <v>102.57142515040658</v>
      </c>
      <c r="Y201" s="220">
        <v>101.9003771270404</v>
      </c>
      <c r="Z201" s="220">
        <v>101.22932910367423</v>
      </c>
      <c r="AA201" s="220">
        <v>100.55828108030805</v>
      </c>
      <c r="AB201" s="220">
        <v>99.887233056941881</v>
      </c>
      <c r="AC201" s="220">
        <v>99.216185033576323</v>
      </c>
      <c r="AD201" s="220">
        <v>98.545137010210155</v>
      </c>
      <c r="AE201" s="220">
        <v>97.874088986843972</v>
      </c>
      <c r="AF201" s="220">
        <v>97.203040963477804</v>
      </c>
      <c r="AG201" s="220">
        <v>96.531992940111621</v>
      </c>
      <c r="AH201" s="220">
        <v>95.860944916746064</v>
      </c>
      <c r="AI201" s="220">
        <v>95.189896893379881</v>
      </c>
      <c r="AJ201" s="220">
        <v>94.518848870013713</v>
      </c>
      <c r="AK201" s="220">
        <v>93.84780084664753</v>
      </c>
      <c r="AL201" s="220">
        <v>93.176752823281362</v>
      </c>
      <c r="AM201" s="220">
        <v>92.50570479991579</v>
      </c>
      <c r="AN201" s="220">
        <v>91.834656776549622</v>
      </c>
      <c r="AO201" s="220">
        <v>91.163608753183439</v>
      </c>
      <c r="AP201" s="220">
        <v>90.492560729817271</v>
      </c>
    </row>
    <row r="202" spans="7:42" ht="14.25" customHeight="1" x14ac:dyDescent="0.3">
      <c r="G202" s="140"/>
      <c r="H202" s="393"/>
      <c r="J202" s="203"/>
      <c r="K202" s="137"/>
      <c r="L202" s="137"/>
      <c r="M202" s="221"/>
      <c r="N202" s="221"/>
      <c r="O202" s="221"/>
      <c r="P202" s="221"/>
      <c r="Q202" s="221"/>
      <c r="R202" s="221"/>
      <c r="S202" s="221"/>
      <c r="T202" s="221"/>
      <c r="U202" s="221"/>
      <c r="V202" s="221"/>
      <c r="W202" s="221"/>
      <c r="X202" s="221"/>
      <c r="Y202" s="221"/>
      <c r="Z202" s="221"/>
      <c r="AA202" s="221"/>
      <c r="AB202" s="221"/>
      <c r="AC202" s="221"/>
      <c r="AD202" s="221"/>
      <c r="AE202" s="221"/>
      <c r="AF202" s="221"/>
      <c r="AG202" s="221"/>
      <c r="AH202" s="221"/>
      <c r="AI202" s="221"/>
      <c r="AJ202" s="221"/>
      <c r="AK202" s="221"/>
      <c r="AL202" s="221"/>
      <c r="AM202" s="221"/>
      <c r="AN202" s="221"/>
      <c r="AO202" s="221"/>
      <c r="AP202" s="221"/>
    </row>
    <row r="203" spans="7:42" ht="14.25" customHeight="1" x14ac:dyDescent="0.3">
      <c r="G203" s="140"/>
      <c r="H203" s="393"/>
      <c r="J203" s="203"/>
      <c r="K203" s="137"/>
      <c r="L203" s="137"/>
      <c r="M203" s="124">
        <v>2021</v>
      </c>
      <c r="N203" s="124">
        <v>2022</v>
      </c>
      <c r="O203" s="124">
        <v>2023</v>
      </c>
      <c r="P203" s="124">
        <v>2024</v>
      </c>
      <c r="Q203" s="124">
        <v>2025</v>
      </c>
      <c r="R203" s="124">
        <v>2026</v>
      </c>
      <c r="S203" s="124">
        <v>2027</v>
      </c>
      <c r="T203" s="124">
        <v>2028</v>
      </c>
      <c r="U203" s="124">
        <v>2029</v>
      </c>
      <c r="V203" s="124">
        <v>2030</v>
      </c>
      <c r="W203" s="124">
        <v>2031</v>
      </c>
      <c r="X203" s="124">
        <v>2032</v>
      </c>
      <c r="Y203" s="124">
        <v>2033</v>
      </c>
      <c r="Z203" s="124">
        <v>2034</v>
      </c>
      <c r="AA203" s="124">
        <v>2035</v>
      </c>
      <c r="AB203" s="124">
        <v>2036</v>
      </c>
      <c r="AC203" s="124">
        <v>2037</v>
      </c>
      <c r="AD203" s="124">
        <v>2038</v>
      </c>
      <c r="AE203" s="124">
        <v>2039</v>
      </c>
      <c r="AF203" s="124">
        <v>2040</v>
      </c>
      <c r="AG203" s="124">
        <v>2041</v>
      </c>
      <c r="AH203" s="124">
        <v>2042</v>
      </c>
      <c r="AI203" s="124">
        <v>2043</v>
      </c>
      <c r="AJ203" s="124">
        <v>2044</v>
      </c>
      <c r="AK203" s="124">
        <v>2045</v>
      </c>
      <c r="AL203" s="124">
        <v>2046</v>
      </c>
      <c r="AM203" s="124">
        <v>2047</v>
      </c>
      <c r="AN203" s="124">
        <v>2048</v>
      </c>
      <c r="AO203" s="124">
        <v>2049</v>
      </c>
      <c r="AP203" s="124">
        <v>2050</v>
      </c>
    </row>
    <row r="204" spans="7:42" ht="14.25" customHeight="1" x14ac:dyDescent="0.3">
      <c r="G204" s="140"/>
      <c r="H204" s="393"/>
      <c r="J204" s="353" t="s">
        <v>890</v>
      </c>
      <c r="K204" s="196" t="s">
        <v>815</v>
      </c>
      <c r="L204" s="196" t="s">
        <v>870</v>
      </c>
      <c r="M204" s="222">
        <v>1283.88303499676</v>
      </c>
      <c r="N204" s="222">
        <v>1444.3135126104901</v>
      </c>
      <c r="O204" s="222">
        <v>1350.76320736712</v>
      </c>
      <c r="P204" s="222">
        <v>1200.00831072951</v>
      </c>
      <c r="Q204" s="222">
        <v>1172.0500693071001</v>
      </c>
      <c r="R204" s="222">
        <v>1144.09182788468</v>
      </c>
      <c r="S204" s="222">
        <v>1116.1335864622699</v>
      </c>
      <c r="T204" s="222">
        <v>1088.1753450398501</v>
      </c>
      <c r="U204" s="222">
        <v>1060.21710361744</v>
      </c>
      <c r="V204" s="222">
        <v>1032.2588621950199</v>
      </c>
      <c r="W204" s="222">
        <v>1020.65892726506</v>
      </c>
      <c r="X204" s="222">
        <v>1009.05899233509</v>
      </c>
      <c r="Y204" s="222">
        <v>997.45905740512899</v>
      </c>
      <c r="Z204" s="222">
        <v>985.85912247516205</v>
      </c>
      <c r="AA204" s="222">
        <v>974.25918754519603</v>
      </c>
      <c r="AB204" s="222">
        <v>962.65925261523</v>
      </c>
      <c r="AC204" s="222">
        <v>951.05931768526398</v>
      </c>
      <c r="AD204" s="222">
        <v>939.45938275529795</v>
      </c>
      <c r="AE204" s="222">
        <v>927.85944782533204</v>
      </c>
      <c r="AF204" s="222">
        <v>916.25951289536602</v>
      </c>
      <c r="AG204" s="222">
        <v>904.65957796539999</v>
      </c>
      <c r="AH204" s="222">
        <v>893.05964303543396</v>
      </c>
      <c r="AI204" s="222">
        <v>881.45970810546805</v>
      </c>
      <c r="AJ204" s="222">
        <v>869.859773175501</v>
      </c>
      <c r="AK204" s="222">
        <v>858.25983824553498</v>
      </c>
      <c r="AL204" s="222">
        <v>846.65990331556895</v>
      </c>
      <c r="AM204" s="222">
        <v>835.05996838560304</v>
      </c>
      <c r="AN204" s="222">
        <v>823.46003345563702</v>
      </c>
      <c r="AO204" s="222">
        <v>811.86009852567099</v>
      </c>
      <c r="AP204" s="222">
        <v>800.26016359570497</v>
      </c>
    </row>
    <row r="205" spans="7:42" ht="14.25" customHeight="1" x14ac:dyDescent="0.3">
      <c r="G205" s="140"/>
      <c r="H205" s="393"/>
      <c r="J205" s="354"/>
      <c r="K205" s="137" t="s">
        <v>815</v>
      </c>
      <c r="L205" s="187" t="s">
        <v>871</v>
      </c>
      <c r="M205" s="223">
        <v>1283.88303499676</v>
      </c>
      <c r="N205" s="223">
        <v>1450.82864754451</v>
      </c>
      <c r="O205" s="223">
        <v>1363.2269437626401</v>
      </c>
      <c r="P205" s="223">
        <v>1217.0043149052101</v>
      </c>
      <c r="Q205" s="223">
        <v>1194.71140820803</v>
      </c>
      <c r="R205" s="223">
        <v>1172.4185015108501</v>
      </c>
      <c r="S205" s="223">
        <v>1150.12559481367</v>
      </c>
      <c r="T205" s="223">
        <v>1127.8326881164901</v>
      </c>
      <c r="U205" s="223">
        <v>1105.53978141931</v>
      </c>
      <c r="V205" s="223">
        <v>1083.2468747221301</v>
      </c>
      <c r="W205" s="223">
        <v>1072.58076110047</v>
      </c>
      <c r="X205" s="223">
        <v>1061.9146474787999</v>
      </c>
      <c r="Y205" s="223">
        <v>1051.24853385714</v>
      </c>
      <c r="Z205" s="223">
        <v>1040.58242023547</v>
      </c>
      <c r="AA205" s="223">
        <v>1029.9163066138001</v>
      </c>
      <c r="AB205" s="223">
        <v>1019.25019299214</v>
      </c>
      <c r="AC205" s="223">
        <v>1008.58407937047</v>
      </c>
      <c r="AD205" s="223">
        <v>997.91796574881198</v>
      </c>
      <c r="AE205" s="223">
        <v>987.251852127147</v>
      </c>
      <c r="AF205" s="223">
        <v>976.585738505481</v>
      </c>
      <c r="AG205" s="223">
        <v>965.919624883815</v>
      </c>
      <c r="AH205" s="223">
        <v>955.253511262149</v>
      </c>
      <c r="AI205" s="223">
        <v>944.58739764048403</v>
      </c>
      <c r="AJ205" s="223">
        <v>933.92128401881803</v>
      </c>
      <c r="AK205" s="223">
        <v>923.25517039715203</v>
      </c>
      <c r="AL205" s="223">
        <v>912.58905677548705</v>
      </c>
      <c r="AM205" s="223">
        <v>901.92294315382105</v>
      </c>
      <c r="AN205" s="223">
        <v>891.25682953215505</v>
      </c>
      <c r="AO205" s="223">
        <v>880.59071591048905</v>
      </c>
      <c r="AP205" s="223">
        <v>869.92460228882396</v>
      </c>
    </row>
    <row r="206" spans="7:42" ht="14.25" customHeight="1" thickBot="1" x14ac:dyDescent="0.35">
      <c r="G206" s="140"/>
      <c r="H206" s="393"/>
      <c r="J206" s="354"/>
      <c r="K206" s="198" t="s">
        <v>815</v>
      </c>
      <c r="L206" s="198" t="s">
        <v>872</v>
      </c>
      <c r="M206" s="224">
        <v>1283.88303499676</v>
      </c>
      <c r="N206" s="224">
        <v>1465.7481643676799</v>
      </c>
      <c r="O206" s="224">
        <v>1391.7686281199899</v>
      </c>
      <c r="P206" s="224">
        <v>1255.9247935743399</v>
      </c>
      <c r="Q206" s="224">
        <v>1246.6053797668701</v>
      </c>
      <c r="R206" s="224">
        <v>1237.2859659594001</v>
      </c>
      <c r="S206" s="224">
        <v>1227.96655215193</v>
      </c>
      <c r="T206" s="224">
        <v>1218.64713834445</v>
      </c>
      <c r="U206" s="224">
        <v>1209.32772453698</v>
      </c>
      <c r="V206" s="224">
        <v>1200.00831072951</v>
      </c>
      <c r="W206" s="224">
        <v>1191.9167948120701</v>
      </c>
      <c r="X206" s="224">
        <v>1183.8252788946299</v>
      </c>
      <c r="Y206" s="224">
        <v>1175.7337629771901</v>
      </c>
      <c r="Z206" s="224">
        <v>1167.6422470597599</v>
      </c>
      <c r="AA206" s="224">
        <v>1159.55073114232</v>
      </c>
      <c r="AB206" s="224">
        <v>1151.4592152248799</v>
      </c>
      <c r="AC206" s="224">
        <v>1143.36769930744</v>
      </c>
      <c r="AD206" s="224">
        <v>1135.2761833899999</v>
      </c>
      <c r="AE206" s="224">
        <v>1127.18466747256</v>
      </c>
      <c r="AF206" s="224">
        <v>1119.0931515551199</v>
      </c>
      <c r="AG206" s="224">
        <v>1111.00163563768</v>
      </c>
      <c r="AH206" s="224">
        <v>1102.9101197202399</v>
      </c>
      <c r="AI206" s="224">
        <v>1094.8186038028</v>
      </c>
      <c r="AJ206" s="224">
        <v>1086.7270878853601</v>
      </c>
      <c r="AK206" s="224">
        <v>1078.63557196793</v>
      </c>
      <c r="AL206" s="224">
        <v>1070.5440560504901</v>
      </c>
      <c r="AM206" s="224">
        <v>1062.45254013305</v>
      </c>
      <c r="AN206" s="224">
        <v>1054.3610242156101</v>
      </c>
      <c r="AO206" s="224">
        <v>1046.26950829817</v>
      </c>
      <c r="AP206" s="224">
        <v>1038.1779923807301</v>
      </c>
    </row>
    <row r="207" spans="7:42" ht="14.25" customHeight="1" thickTop="1" x14ac:dyDescent="0.3">
      <c r="G207" s="140"/>
      <c r="H207" s="393"/>
      <c r="J207" s="354"/>
      <c r="K207" s="196" t="s">
        <v>821</v>
      </c>
      <c r="L207" s="196" t="s">
        <v>870</v>
      </c>
      <c r="M207" s="225">
        <v>1283.88303499676</v>
      </c>
      <c r="N207" s="225">
        <v>1444.3135126104901</v>
      </c>
      <c r="O207" s="225">
        <v>1350.76320736712</v>
      </c>
      <c r="P207" s="225">
        <v>1200.00831072951</v>
      </c>
      <c r="Q207" s="225">
        <v>1172.0500693071001</v>
      </c>
      <c r="R207" s="225">
        <v>1144.09182788468</v>
      </c>
      <c r="S207" s="225">
        <v>1116.1335864622699</v>
      </c>
      <c r="T207" s="225">
        <v>1088.1753450398501</v>
      </c>
      <c r="U207" s="225">
        <v>1060.21710361744</v>
      </c>
      <c r="V207" s="225">
        <v>1032.2588621950199</v>
      </c>
      <c r="W207" s="225">
        <v>1020.65892726506</v>
      </c>
      <c r="X207" s="225">
        <v>1009.05899233509</v>
      </c>
      <c r="Y207" s="225">
        <v>997.45905740512899</v>
      </c>
      <c r="Z207" s="225">
        <v>985.85912247516205</v>
      </c>
      <c r="AA207" s="225">
        <v>974.25918754519603</v>
      </c>
      <c r="AB207" s="225">
        <v>962.65925261523</v>
      </c>
      <c r="AC207" s="225">
        <v>951.05931768526398</v>
      </c>
      <c r="AD207" s="225">
        <v>939.45938275529795</v>
      </c>
      <c r="AE207" s="225">
        <v>927.85944782533204</v>
      </c>
      <c r="AF207" s="225">
        <v>916.25951289536602</v>
      </c>
      <c r="AG207" s="225">
        <v>904.65957796539999</v>
      </c>
      <c r="AH207" s="225">
        <v>893.05964303543396</v>
      </c>
      <c r="AI207" s="225">
        <v>881.45970810546805</v>
      </c>
      <c r="AJ207" s="225">
        <v>869.859773175501</v>
      </c>
      <c r="AK207" s="225">
        <v>858.25983824553498</v>
      </c>
      <c r="AL207" s="225">
        <v>846.65990331556895</v>
      </c>
      <c r="AM207" s="225">
        <v>835.05996838560304</v>
      </c>
      <c r="AN207" s="225">
        <v>823.46003345563702</v>
      </c>
      <c r="AO207" s="225">
        <v>811.86009852567099</v>
      </c>
      <c r="AP207" s="225">
        <v>800.26016359570497</v>
      </c>
    </row>
    <row r="208" spans="7:42" ht="14.25" customHeight="1" x14ac:dyDescent="0.3">
      <c r="G208" s="140"/>
      <c r="H208" s="393"/>
      <c r="J208" s="354"/>
      <c r="K208" s="137" t="s">
        <v>821</v>
      </c>
      <c r="L208" s="187" t="s">
        <v>871</v>
      </c>
      <c r="M208" s="223">
        <v>1283.88303499676</v>
      </c>
      <c r="N208" s="223">
        <v>1450.82864754451</v>
      </c>
      <c r="O208" s="223">
        <v>1363.2269437626401</v>
      </c>
      <c r="P208" s="223">
        <v>1217.0043149052101</v>
      </c>
      <c r="Q208" s="223">
        <v>1194.71140820803</v>
      </c>
      <c r="R208" s="223">
        <v>1172.4185015108501</v>
      </c>
      <c r="S208" s="223">
        <v>1150.12559481367</v>
      </c>
      <c r="T208" s="223">
        <v>1127.8326881164901</v>
      </c>
      <c r="U208" s="223">
        <v>1105.53978141931</v>
      </c>
      <c r="V208" s="223">
        <v>1083.2468747221301</v>
      </c>
      <c r="W208" s="223">
        <v>1072.58076110047</v>
      </c>
      <c r="X208" s="223">
        <v>1061.9146474787999</v>
      </c>
      <c r="Y208" s="223">
        <v>1051.24853385714</v>
      </c>
      <c r="Z208" s="223">
        <v>1040.58242023547</v>
      </c>
      <c r="AA208" s="223">
        <v>1029.9163066138001</v>
      </c>
      <c r="AB208" s="223">
        <v>1019.25019299214</v>
      </c>
      <c r="AC208" s="223">
        <v>1008.58407937047</v>
      </c>
      <c r="AD208" s="223">
        <v>997.91796574881198</v>
      </c>
      <c r="AE208" s="223">
        <v>987.251852127147</v>
      </c>
      <c r="AF208" s="223">
        <v>976.585738505481</v>
      </c>
      <c r="AG208" s="223">
        <v>965.919624883815</v>
      </c>
      <c r="AH208" s="223">
        <v>955.253511262149</v>
      </c>
      <c r="AI208" s="223">
        <v>944.58739764048403</v>
      </c>
      <c r="AJ208" s="223">
        <v>933.92128401881803</v>
      </c>
      <c r="AK208" s="223">
        <v>923.25517039715203</v>
      </c>
      <c r="AL208" s="223">
        <v>912.58905677548705</v>
      </c>
      <c r="AM208" s="223">
        <v>901.92294315382105</v>
      </c>
      <c r="AN208" s="223">
        <v>891.25682953215505</v>
      </c>
      <c r="AO208" s="223">
        <v>880.59071591048905</v>
      </c>
      <c r="AP208" s="223">
        <v>869.92460228882396</v>
      </c>
    </row>
    <row r="209" spans="7:42" ht="14.25" customHeight="1" thickBot="1" x14ac:dyDescent="0.35">
      <c r="G209" s="140"/>
      <c r="H209" s="393"/>
      <c r="J209" s="354"/>
      <c r="K209" s="198" t="s">
        <v>821</v>
      </c>
      <c r="L209" s="198" t="s">
        <v>872</v>
      </c>
      <c r="M209" s="224">
        <v>1283.88303499676</v>
      </c>
      <c r="N209" s="224">
        <v>1465.7481643676799</v>
      </c>
      <c r="O209" s="224">
        <v>1391.7686281199899</v>
      </c>
      <c r="P209" s="224">
        <v>1255.9247935743399</v>
      </c>
      <c r="Q209" s="224">
        <v>1246.6053797668701</v>
      </c>
      <c r="R209" s="224">
        <v>1237.2859659594001</v>
      </c>
      <c r="S209" s="224">
        <v>1227.96655215193</v>
      </c>
      <c r="T209" s="224">
        <v>1218.64713834445</v>
      </c>
      <c r="U209" s="224">
        <v>1209.32772453698</v>
      </c>
      <c r="V209" s="224">
        <v>1200.00831072951</v>
      </c>
      <c r="W209" s="224">
        <v>1191.9167948120701</v>
      </c>
      <c r="X209" s="224">
        <v>1183.8252788946299</v>
      </c>
      <c r="Y209" s="224">
        <v>1175.7337629771901</v>
      </c>
      <c r="Z209" s="224">
        <v>1167.6422470597599</v>
      </c>
      <c r="AA209" s="224">
        <v>1159.55073114232</v>
      </c>
      <c r="AB209" s="224">
        <v>1151.4592152248799</v>
      </c>
      <c r="AC209" s="224">
        <v>1143.36769930744</v>
      </c>
      <c r="AD209" s="224">
        <v>1135.2761833899999</v>
      </c>
      <c r="AE209" s="224">
        <v>1127.18466747256</v>
      </c>
      <c r="AF209" s="224">
        <v>1119.0931515551199</v>
      </c>
      <c r="AG209" s="224">
        <v>1111.00163563768</v>
      </c>
      <c r="AH209" s="224">
        <v>1102.9101197202399</v>
      </c>
      <c r="AI209" s="224">
        <v>1094.8186038028</v>
      </c>
      <c r="AJ209" s="224">
        <v>1086.7270878853601</v>
      </c>
      <c r="AK209" s="224">
        <v>1078.63557196793</v>
      </c>
      <c r="AL209" s="224">
        <v>1070.5440560504901</v>
      </c>
      <c r="AM209" s="224">
        <v>1062.45254013305</v>
      </c>
      <c r="AN209" s="224">
        <v>1054.3610242156101</v>
      </c>
      <c r="AO209" s="224">
        <v>1046.26950829817</v>
      </c>
      <c r="AP209" s="224">
        <v>1038.1779923807301</v>
      </c>
    </row>
    <row r="210" spans="7:42" ht="14.25" customHeight="1" thickTop="1" x14ac:dyDescent="0.3">
      <c r="G210" s="140"/>
      <c r="H210" s="393"/>
      <c r="J210" s="354"/>
      <c r="K210" s="196" t="s">
        <v>825</v>
      </c>
      <c r="L210" s="196" t="s">
        <v>870</v>
      </c>
      <c r="M210" s="225">
        <v>1283.88303499676</v>
      </c>
      <c r="N210" s="225">
        <v>1444.3135126104901</v>
      </c>
      <c r="O210" s="225">
        <v>1350.76320736712</v>
      </c>
      <c r="P210" s="225">
        <v>1200.00831072951</v>
      </c>
      <c r="Q210" s="225">
        <v>1172.0500693071001</v>
      </c>
      <c r="R210" s="225">
        <v>1144.09182788468</v>
      </c>
      <c r="S210" s="225">
        <v>1116.1335864622699</v>
      </c>
      <c r="T210" s="225">
        <v>1088.1753450398501</v>
      </c>
      <c r="U210" s="225">
        <v>1060.21710361744</v>
      </c>
      <c r="V210" s="225">
        <v>1032.2588621950199</v>
      </c>
      <c r="W210" s="225">
        <v>1020.65892726506</v>
      </c>
      <c r="X210" s="225">
        <v>1009.05899233509</v>
      </c>
      <c r="Y210" s="225">
        <v>997.45905740512899</v>
      </c>
      <c r="Z210" s="225">
        <v>985.85912247516205</v>
      </c>
      <c r="AA210" s="225">
        <v>974.25918754519603</v>
      </c>
      <c r="AB210" s="225">
        <v>962.65925261523</v>
      </c>
      <c r="AC210" s="225">
        <v>951.05931768526398</v>
      </c>
      <c r="AD210" s="225">
        <v>939.45938275529795</v>
      </c>
      <c r="AE210" s="225">
        <v>927.85944782533204</v>
      </c>
      <c r="AF210" s="225">
        <v>916.25951289536602</v>
      </c>
      <c r="AG210" s="225">
        <v>904.65957796539999</v>
      </c>
      <c r="AH210" s="225">
        <v>893.05964303543396</v>
      </c>
      <c r="AI210" s="225">
        <v>881.45970810546805</v>
      </c>
      <c r="AJ210" s="225">
        <v>869.859773175501</v>
      </c>
      <c r="AK210" s="225">
        <v>858.25983824553498</v>
      </c>
      <c r="AL210" s="225">
        <v>846.65990331556895</v>
      </c>
      <c r="AM210" s="225">
        <v>835.05996838560304</v>
      </c>
      <c r="AN210" s="225">
        <v>823.46003345563702</v>
      </c>
      <c r="AO210" s="225">
        <v>811.86009852567099</v>
      </c>
      <c r="AP210" s="225">
        <v>800.26016359570497</v>
      </c>
    </row>
    <row r="211" spans="7:42" ht="14.25" customHeight="1" x14ac:dyDescent="0.3">
      <c r="G211" s="140"/>
      <c r="H211" s="393"/>
      <c r="J211" s="354"/>
      <c r="K211" s="137" t="s">
        <v>825</v>
      </c>
      <c r="L211" s="187" t="s">
        <v>871</v>
      </c>
      <c r="M211" s="223">
        <v>1283.88303499676</v>
      </c>
      <c r="N211" s="223">
        <v>1450.82864754451</v>
      </c>
      <c r="O211" s="223">
        <v>1363.2269437626401</v>
      </c>
      <c r="P211" s="223">
        <v>1217.0043149052101</v>
      </c>
      <c r="Q211" s="223">
        <v>1194.71140820803</v>
      </c>
      <c r="R211" s="223">
        <v>1172.4185015108501</v>
      </c>
      <c r="S211" s="223">
        <v>1150.12559481367</v>
      </c>
      <c r="T211" s="223">
        <v>1127.8326881164901</v>
      </c>
      <c r="U211" s="223">
        <v>1105.53978141931</v>
      </c>
      <c r="V211" s="223">
        <v>1083.2468747221301</v>
      </c>
      <c r="W211" s="223">
        <v>1072.58076110047</v>
      </c>
      <c r="X211" s="223">
        <v>1061.9146474787999</v>
      </c>
      <c r="Y211" s="223">
        <v>1051.24853385714</v>
      </c>
      <c r="Z211" s="223">
        <v>1040.58242023547</v>
      </c>
      <c r="AA211" s="223">
        <v>1029.9163066138001</v>
      </c>
      <c r="AB211" s="223">
        <v>1019.25019299214</v>
      </c>
      <c r="AC211" s="223">
        <v>1008.58407937047</v>
      </c>
      <c r="AD211" s="223">
        <v>997.91796574881198</v>
      </c>
      <c r="AE211" s="223">
        <v>987.251852127147</v>
      </c>
      <c r="AF211" s="223">
        <v>976.585738505481</v>
      </c>
      <c r="AG211" s="223">
        <v>965.919624883815</v>
      </c>
      <c r="AH211" s="223">
        <v>955.253511262149</v>
      </c>
      <c r="AI211" s="223">
        <v>944.58739764048403</v>
      </c>
      <c r="AJ211" s="223">
        <v>933.92128401881803</v>
      </c>
      <c r="AK211" s="223">
        <v>923.25517039715203</v>
      </c>
      <c r="AL211" s="223">
        <v>912.58905677548705</v>
      </c>
      <c r="AM211" s="223">
        <v>901.92294315382105</v>
      </c>
      <c r="AN211" s="223">
        <v>891.25682953215505</v>
      </c>
      <c r="AO211" s="223">
        <v>880.59071591048905</v>
      </c>
      <c r="AP211" s="223">
        <v>869.92460228882396</v>
      </c>
    </row>
    <row r="212" spans="7:42" ht="14.25" customHeight="1" thickBot="1" x14ac:dyDescent="0.35">
      <c r="G212" s="140"/>
      <c r="H212" s="393"/>
      <c r="J212" s="354"/>
      <c r="K212" s="198" t="s">
        <v>825</v>
      </c>
      <c r="L212" s="198" t="s">
        <v>872</v>
      </c>
      <c r="M212" s="224">
        <v>1283.88303499676</v>
      </c>
      <c r="N212" s="224">
        <v>1465.7481643676799</v>
      </c>
      <c r="O212" s="224">
        <v>1391.7686281199899</v>
      </c>
      <c r="P212" s="224">
        <v>1255.9247935743399</v>
      </c>
      <c r="Q212" s="224">
        <v>1246.6053797668701</v>
      </c>
      <c r="R212" s="224">
        <v>1237.2859659594001</v>
      </c>
      <c r="S212" s="224">
        <v>1227.96655215193</v>
      </c>
      <c r="T212" s="224">
        <v>1218.64713834445</v>
      </c>
      <c r="U212" s="224">
        <v>1209.32772453698</v>
      </c>
      <c r="V212" s="224">
        <v>1200.00831072951</v>
      </c>
      <c r="W212" s="224">
        <v>1191.9167948120701</v>
      </c>
      <c r="X212" s="224">
        <v>1183.8252788946299</v>
      </c>
      <c r="Y212" s="224">
        <v>1175.7337629771901</v>
      </c>
      <c r="Z212" s="224">
        <v>1167.6422470597599</v>
      </c>
      <c r="AA212" s="224">
        <v>1159.55073114232</v>
      </c>
      <c r="AB212" s="224">
        <v>1151.4592152248799</v>
      </c>
      <c r="AC212" s="224">
        <v>1143.36769930744</v>
      </c>
      <c r="AD212" s="224">
        <v>1135.2761833899999</v>
      </c>
      <c r="AE212" s="224">
        <v>1127.18466747256</v>
      </c>
      <c r="AF212" s="224">
        <v>1119.0931515551199</v>
      </c>
      <c r="AG212" s="224">
        <v>1111.00163563768</v>
      </c>
      <c r="AH212" s="224">
        <v>1102.9101197202399</v>
      </c>
      <c r="AI212" s="224">
        <v>1094.8186038028</v>
      </c>
      <c r="AJ212" s="224">
        <v>1086.7270878853601</v>
      </c>
      <c r="AK212" s="224">
        <v>1078.63557196793</v>
      </c>
      <c r="AL212" s="224">
        <v>1070.5440560504901</v>
      </c>
      <c r="AM212" s="224">
        <v>1062.45254013305</v>
      </c>
      <c r="AN212" s="224">
        <v>1054.3610242156101</v>
      </c>
      <c r="AO212" s="224">
        <v>1046.26950829817</v>
      </c>
      <c r="AP212" s="224">
        <v>1038.1779923807301</v>
      </c>
    </row>
    <row r="213" spans="7:42" ht="14.25" customHeight="1" thickTop="1" x14ac:dyDescent="0.3">
      <c r="G213" s="140"/>
      <c r="H213" s="393"/>
      <c r="J213" s="354"/>
      <c r="K213" s="196" t="s">
        <v>828</v>
      </c>
      <c r="L213" s="196" t="s">
        <v>870</v>
      </c>
      <c r="M213" s="225">
        <v>1283.88303499676</v>
      </c>
      <c r="N213" s="225">
        <v>1444.3135126104901</v>
      </c>
      <c r="O213" s="225">
        <v>1350.76320736712</v>
      </c>
      <c r="P213" s="225">
        <v>1200.00831072951</v>
      </c>
      <c r="Q213" s="225">
        <v>1172.0500693071001</v>
      </c>
      <c r="R213" s="225">
        <v>1144.09182788468</v>
      </c>
      <c r="S213" s="225">
        <v>1116.1335864622699</v>
      </c>
      <c r="T213" s="225">
        <v>1088.1753450398501</v>
      </c>
      <c r="U213" s="225">
        <v>1060.21710361744</v>
      </c>
      <c r="V213" s="225">
        <v>1032.2588621950199</v>
      </c>
      <c r="W213" s="225">
        <v>1020.65892726506</v>
      </c>
      <c r="X213" s="225">
        <v>1009.05899233509</v>
      </c>
      <c r="Y213" s="225">
        <v>997.45905740512899</v>
      </c>
      <c r="Z213" s="225">
        <v>985.85912247516205</v>
      </c>
      <c r="AA213" s="225">
        <v>974.25918754519603</v>
      </c>
      <c r="AB213" s="225">
        <v>962.65925261523</v>
      </c>
      <c r="AC213" s="225">
        <v>951.05931768526398</v>
      </c>
      <c r="AD213" s="225">
        <v>939.45938275529795</v>
      </c>
      <c r="AE213" s="225">
        <v>927.85944782533204</v>
      </c>
      <c r="AF213" s="225">
        <v>916.25951289536602</v>
      </c>
      <c r="AG213" s="225">
        <v>904.65957796539999</v>
      </c>
      <c r="AH213" s="225">
        <v>893.05964303543396</v>
      </c>
      <c r="AI213" s="225">
        <v>881.45970810546805</v>
      </c>
      <c r="AJ213" s="225">
        <v>869.859773175501</v>
      </c>
      <c r="AK213" s="225">
        <v>858.25983824553498</v>
      </c>
      <c r="AL213" s="225">
        <v>846.65990331556895</v>
      </c>
      <c r="AM213" s="225">
        <v>835.05996838560304</v>
      </c>
      <c r="AN213" s="225">
        <v>823.46003345563702</v>
      </c>
      <c r="AO213" s="225">
        <v>811.86009852567099</v>
      </c>
      <c r="AP213" s="225">
        <v>800.26016359570497</v>
      </c>
    </row>
    <row r="214" spans="7:42" ht="14.25" customHeight="1" x14ac:dyDescent="0.3">
      <c r="G214" s="140"/>
      <c r="H214" s="393"/>
      <c r="J214" s="354"/>
      <c r="K214" s="137" t="s">
        <v>828</v>
      </c>
      <c r="L214" s="187" t="s">
        <v>871</v>
      </c>
      <c r="M214" s="223">
        <v>1283.88303499676</v>
      </c>
      <c r="N214" s="223">
        <v>1450.82864754451</v>
      </c>
      <c r="O214" s="223">
        <v>1363.2269437626401</v>
      </c>
      <c r="P214" s="223">
        <v>1217.0043149052101</v>
      </c>
      <c r="Q214" s="223">
        <v>1194.71140820803</v>
      </c>
      <c r="R214" s="223">
        <v>1172.4185015108501</v>
      </c>
      <c r="S214" s="223">
        <v>1150.12559481367</v>
      </c>
      <c r="T214" s="223">
        <v>1127.8326881164901</v>
      </c>
      <c r="U214" s="223">
        <v>1105.53978141931</v>
      </c>
      <c r="V214" s="223">
        <v>1083.2468747221301</v>
      </c>
      <c r="W214" s="223">
        <v>1072.58076110047</v>
      </c>
      <c r="X214" s="223">
        <v>1061.9146474787999</v>
      </c>
      <c r="Y214" s="223">
        <v>1051.24853385714</v>
      </c>
      <c r="Z214" s="223">
        <v>1040.58242023547</v>
      </c>
      <c r="AA214" s="223">
        <v>1029.9163066138001</v>
      </c>
      <c r="AB214" s="223">
        <v>1019.25019299214</v>
      </c>
      <c r="AC214" s="223">
        <v>1008.58407937047</v>
      </c>
      <c r="AD214" s="223">
        <v>997.91796574881198</v>
      </c>
      <c r="AE214" s="223">
        <v>987.251852127147</v>
      </c>
      <c r="AF214" s="223">
        <v>976.585738505481</v>
      </c>
      <c r="AG214" s="223">
        <v>965.919624883815</v>
      </c>
      <c r="AH214" s="223">
        <v>955.253511262149</v>
      </c>
      <c r="AI214" s="223">
        <v>944.58739764048403</v>
      </c>
      <c r="AJ214" s="223">
        <v>933.92128401881803</v>
      </c>
      <c r="AK214" s="223">
        <v>923.25517039715203</v>
      </c>
      <c r="AL214" s="223">
        <v>912.58905677548705</v>
      </c>
      <c r="AM214" s="223">
        <v>901.92294315382105</v>
      </c>
      <c r="AN214" s="223">
        <v>891.25682953215505</v>
      </c>
      <c r="AO214" s="223">
        <v>880.59071591048905</v>
      </c>
      <c r="AP214" s="223">
        <v>869.92460228882396</v>
      </c>
    </row>
    <row r="215" spans="7:42" ht="14.25" customHeight="1" thickBot="1" x14ac:dyDescent="0.35">
      <c r="G215" s="140"/>
      <c r="H215" s="393"/>
      <c r="J215" s="354"/>
      <c r="K215" s="198" t="s">
        <v>828</v>
      </c>
      <c r="L215" s="198" t="s">
        <v>872</v>
      </c>
      <c r="M215" s="224">
        <v>1283.88303499676</v>
      </c>
      <c r="N215" s="224">
        <v>1465.7481643676799</v>
      </c>
      <c r="O215" s="224">
        <v>1391.7686281199899</v>
      </c>
      <c r="P215" s="224">
        <v>1255.9247935743399</v>
      </c>
      <c r="Q215" s="224">
        <v>1246.6053797668701</v>
      </c>
      <c r="R215" s="224">
        <v>1237.2859659594001</v>
      </c>
      <c r="S215" s="224">
        <v>1227.96655215193</v>
      </c>
      <c r="T215" s="224">
        <v>1218.64713834445</v>
      </c>
      <c r="U215" s="224">
        <v>1209.32772453698</v>
      </c>
      <c r="V215" s="224">
        <v>1200.00831072951</v>
      </c>
      <c r="W215" s="224">
        <v>1191.9167948120701</v>
      </c>
      <c r="X215" s="224">
        <v>1183.8252788946299</v>
      </c>
      <c r="Y215" s="224">
        <v>1175.7337629771901</v>
      </c>
      <c r="Z215" s="224">
        <v>1167.6422470597599</v>
      </c>
      <c r="AA215" s="224">
        <v>1159.55073114232</v>
      </c>
      <c r="AB215" s="224">
        <v>1151.4592152248799</v>
      </c>
      <c r="AC215" s="224">
        <v>1143.36769930744</v>
      </c>
      <c r="AD215" s="224">
        <v>1135.2761833899999</v>
      </c>
      <c r="AE215" s="224">
        <v>1127.18466747256</v>
      </c>
      <c r="AF215" s="224">
        <v>1119.0931515551199</v>
      </c>
      <c r="AG215" s="224">
        <v>1111.00163563768</v>
      </c>
      <c r="AH215" s="224">
        <v>1102.9101197202399</v>
      </c>
      <c r="AI215" s="224">
        <v>1094.8186038028</v>
      </c>
      <c r="AJ215" s="224">
        <v>1086.7270878853601</v>
      </c>
      <c r="AK215" s="224">
        <v>1078.63557196793</v>
      </c>
      <c r="AL215" s="224">
        <v>1070.5440560504901</v>
      </c>
      <c r="AM215" s="224">
        <v>1062.45254013305</v>
      </c>
      <c r="AN215" s="224">
        <v>1054.3610242156101</v>
      </c>
      <c r="AO215" s="224">
        <v>1046.26950829817</v>
      </c>
      <c r="AP215" s="224">
        <v>1038.1779923807301</v>
      </c>
    </row>
    <row r="216" spans="7:42" ht="14.25" customHeight="1" thickTop="1" x14ac:dyDescent="0.3">
      <c r="G216" s="140"/>
      <c r="H216" s="393"/>
      <c r="J216" s="354"/>
      <c r="K216" s="196" t="s">
        <v>831</v>
      </c>
      <c r="L216" s="196" t="s">
        <v>870</v>
      </c>
      <c r="M216" s="225">
        <v>1283.88303499676</v>
      </c>
      <c r="N216" s="225">
        <v>1444.3135126104901</v>
      </c>
      <c r="O216" s="225">
        <v>1350.76320736712</v>
      </c>
      <c r="P216" s="225">
        <v>1200.00831072951</v>
      </c>
      <c r="Q216" s="225">
        <v>1172.0500693071001</v>
      </c>
      <c r="R216" s="225">
        <v>1144.09182788468</v>
      </c>
      <c r="S216" s="225">
        <v>1116.1335864622699</v>
      </c>
      <c r="T216" s="225">
        <v>1088.1753450398501</v>
      </c>
      <c r="U216" s="225">
        <v>1060.21710361744</v>
      </c>
      <c r="V216" s="225">
        <v>1032.2588621950199</v>
      </c>
      <c r="W216" s="225">
        <v>1020.65892726506</v>
      </c>
      <c r="X216" s="225">
        <v>1009.05899233509</v>
      </c>
      <c r="Y216" s="225">
        <v>997.45905740512899</v>
      </c>
      <c r="Z216" s="225">
        <v>985.85912247516205</v>
      </c>
      <c r="AA216" s="225">
        <v>974.25918754519603</v>
      </c>
      <c r="AB216" s="225">
        <v>962.65925261523</v>
      </c>
      <c r="AC216" s="225">
        <v>951.05931768526398</v>
      </c>
      <c r="AD216" s="225">
        <v>939.45938275529795</v>
      </c>
      <c r="AE216" s="225">
        <v>927.85944782533204</v>
      </c>
      <c r="AF216" s="225">
        <v>916.25951289536602</v>
      </c>
      <c r="AG216" s="225">
        <v>904.65957796539999</v>
      </c>
      <c r="AH216" s="225">
        <v>893.05964303543396</v>
      </c>
      <c r="AI216" s="225">
        <v>881.45970810546805</v>
      </c>
      <c r="AJ216" s="225">
        <v>869.859773175501</v>
      </c>
      <c r="AK216" s="225">
        <v>858.25983824553498</v>
      </c>
      <c r="AL216" s="225">
        <v>846.65990331556895</v>
      </c>
      <c r="AM216" s="225">
        <v>835.05996838560304</v>
      </c>
      <c r="AN216" s="225">
        <v>823.46003345563702</v>
      </c>
      <c r="AO216" s="225">
        <v>811.86009852567099</v>
      </c>
      <c r="AP216" s="225">
        <v>800.26016359570497</v>
      </c>
    </row>
    <row r="217" spans="7:42" ht="14.25" customHeight="1" x14ac:dyDescent="0.3">
      <c r="G217" s="140"/>
      <c r="H217" s="393"/>
      <c r="J217" s="354"/>
      <c r="K217" s="137" t="s">
        <v>831</v>
      </c>
      <c r="L217" s="187" t="s">
        <v>871</v>
      </c>
      <c r="M217" s="223">
        <v>1283.88303499676</v>
      </c>
      <c r="N217" s="223">
        <v>1450.82864754451</v>
      </c>
      <c r="O217" s="223">
        <v>1363.2269437626401</v>
      </c>
      <c r="P217" s="223">
        <v>1217.0043149052101</v>
      </c>
      <c r="Q217" s="223">
        <v>1194.71140820803</v>
      </c>
      <c r="R217" s="223">
        <v>1172.4185015108501</v>
      </c>
      <c r="S217" s="223">
        <v>1150.12559481367</v>
      </c>
      <c r="T217" s="223">
        <v>1127.8326881164901</v>
      </c>
      <c r="U217" s="223">
        <v>1105.53978141931</v>
      </c>
      <c r="V217" s="223">
        <v>1083.2468747221301</v>
      </c>
      <c r="W217" s="223">
        <v>1072.58076110047</v>
      </c>
      <c r="X217" s="223">
        <v>1061.9146474787999</v>
      </c>
      <c r="Y217" s="223">
        <v>1051.24853385714</v>
      </c>
      <c r="Z217" s="223">
        <v>1040.58242023547</v>
      </c>
      <c r="AA217" s="223">
        <v>1029.9163066138001</v>
      </c>
      <c r="AB217" s="223">
        <v>1019.25019299214</v>
      </c>
      <c r="AC217" s="223">
        <v>1008.58407937047</v>
      </c>
      <c r="AD217" s="223">
        <v>997.91796574881198</v>
      </c>
      <c r="AE217" s="223">
        <v>987.251852127147</v>
      </c>
      <c r="AF217" s="223">
        <v>976.585738505481</v>
      </c>
      <c r="AG217" s="223">
        <v>965.919624883815</v>
      </c>
      <c r="AH217" s="223">
        <v>955.253511262149</v>
      </c>
      <c r="AI217" s="223">
        <v>944.58739764048403</v>
      </c>
      <c r="AJ217" s="223">
        <v>933.92128401881803</v>
      </c>
      <c r="AK217" s="223">
        <v>923.25517039715203</v>
      </c>
      <c r="AL217" s="223">
        <v>912.58905677548705</v>
      </c>
      <c r="AM217" s="223">
        <v>901.92294315382105</v>
      </c>
      <c r="AN217" s="223">
        <v>891.25682953215505</v>
      </c>
      <c r="AO217" s="223">
        <v>880.59071591048905</v>
      </c>
      <c r="AP217" s="223">
        <v>869.92460228882396</v>
      </c>
    </row>
    <row r="218" spans="7:42" ht="14.25" customHeight="1" thickBot="1" x14ac:dyDescent="0.35">
      <c r="G218" s="140"/>
      <c r="H218" s="393"/>
      <c r="J218" s="354"/>
      <c r="K218" s="198" t="s">
        <v>831</v>
      </c>
      <c r="L218" s="198" t="s">
        <v>872</v>
      </c>
      <c r="M218" s="224">
        <v>1283.88303499676</v>
      </c>
      <c r="N218" s="224">
        <v>1465.7481643676799</v>
      </c>
      <c r="O218" s="224">
        <v>1391.7686281199899</v>
      </c>
      <c r="P218" s="224">
        <v>1255.9247935743399</v>
      </c>
      <c r="Q218" s="224">
        <v>1246.6053797668701</v>
      </c>
      <c r="R218" s="224">
        <v>1237.2859659594001</v>
      </c>
      <c r="S218" s="224">
        <v>1227.96655215193</v>
      </c>
      <c r="T218" s="224">
        <v>1218.64713834445</v>
      </c>
      <c r="U218" s="224">
        <v>1209.32772453698</v>
      </c>
      <c r="V218" s="224">
        <v>1200.00831072951</v>
      </c>
      <c r="W218" s="224">
        <v>1191.9167948120701</v>
      </c>
      <c r="X218" s="224">
        <v>1183.8252788946299</v>
      </c>
      <c r="Y218" s="224">
        <v>1175.7337629771901</v>
      </c>
      <c r="Z218" s="224">
        <v>1167.6422470597599</v>
      </c>
      <c r="AA218" s="224">
        <v>1159.55073114232</v>
      </c>
      <c r="AB218" s="224">
        <v>1151.4592152248799</v>
      </c>
      <c r="AC218" s="224">
        <v>1143.36769930744</v>
      </c>
      <c r="AD218" s="224">
        <v>1135.2761833899999</v>
      </c>
      <c r="AE218" s="224">
        <v>1127.18466747256</v>
      </c>
      <c r="AF218" s="224">
        <v>1119.0931515551199</v>
      </c>
      <c r="AG218" s="224">
        <v>1111.00163563768</v>
      </c>
      <c r="AH218" s="224">
        <v>1102.9101197202399</v>
      </c>
      <c r="AI218" s="224">
        <v>1094.8186038028</v>
      </c>
      <c r="AJ218" s="224">
        <v>1086.7270878853601</v>
      </c>
      <c r="AK218" s="224">
        <v>1078.63557196793</v>
      </c>
      <c r="AL218" s="224">
        <v>1070.5440560504901</v>
      </c>
      <c r="AM218" s="224">
        <v>1062.45254013305</v>
      </c>
      <c r="AN218" s="224">
        <v>1054.3610242156101</v>
      </c>
      <c r="AO218" s="224">
        <v>1046.26950829817</v>
      </c>
      <c r="AP218" s="224">
        <v>1038.1779923807301</v>
      </c>
    </row>
    <row r="219" spans="7:42" ht="14.25" customHeight="1" thickTop="1" x14ac:dyDescent="0.3">
      <c r="G219" s="140"/>
      <c r="H219" s="393"/>
      <c r="J219" s="354"/>
      <c r="K219" s="196" t="s">
        <v>834</v>
      </c>
      <c r="L219" s="196" t="s">
        <v>870</v>
      </c>
      <c r="M219" s="225">
        <v>1283.88303499676</v>
      </c>
      <c r="N219" s="225">
        <v>1444.3135126104901</v>
      </c>
      <c r="O219" s="225">
        <v>1350.76320736712</v>
      </c>
      <c r="P219" s="225">
        <v>1200.00831072951</v>
      </c>
      <c r="Q219" s="225">
        <v>1172.0500693071001</v>
      </c>
      <c r="R219" s="225">
        <v>1144.09182788468</v>
      </c>
      <c r="S219" s="225">
        <v>1116.1335864622699</v>
      </c>
      <c r="T219" s="225">
        <v>1088.1753450398501</v>
      </c>
      <c r="U219" s="225">
        <v>1060.21710361744</v>
      </c>
      <c r="V219" s="225">
        <v>1032.2588621950199</v>
      </c>
      <c r="W219" s="225">
        <v>1020.65892726506</v>
      </c>
      <c r="X219" s="225">
        <v>1009.05899233509</v>
      </c>
      <c r="Y219" s="225">
        <v>997.45905740512899</v>
      </c>
      <c r="Z219" s="225">
        <v>985.85912247516205</v>
      </c>
      <c r="AA219" s="225">
        <v>974.25918754519603</v>
      </c>
      <c r="AB219" s="225">
        <v>962.65925261523</v>
      </c>
      <c r="AC219" s="225">
        <v>951.05931768526398</v>
      </c>
      <c r="AD219" s="225">
        <v>939.45938275529795</v>
      </c>
      <c r="AE219" s="225">
        <v>927.85944782533204</v>
      </c>
      <c r="AF219" s="225">
        <v>916.25951289536602</v>
      </c>
      <c r="AG219" s="225">
        <v>904.65957796539999</v>
      </c>
      <c r="AH219" s="225">
        <v>893.05964303543396</v>
      </c>
      <c r="AI219" s="225">
        <v>881.45970810546805</v>
      </c>
      <c r="AJ219" s="225">
        <v>869.859773175501</v>
      </c>
      <c r="AK219" s="225">
        <v>858.25983824553498</v>
      </c>
      <c r="AL219" s="225">
        <v>846.65990331556895</v>
      </c>
      <c r="AM219" s="225">
        <v>835.05996838560304</v>
      </c>
      <c r="AN219" s="225">
        <v>823.46003345563702</v>
      </c>
      <c r="AO219" s="225">
        <v>811.86009852567099</v>
      </c>
      <c r="AP219" s="225">
        <v>800.26016359570497</v>
      </c>
    </row>
    <row r="220" spans="7:42" ht="14.25" customHeight="1" x14ac:dyDescent="0.3">
      <c r="G220" s="140"/>
      <c r="H220" s="393"/>
      <c r="J220" s="354"/>
      <c r="K220" s="137" t="s">
        <v>834</v>
      </c>
      <c r="L220" s="187" t="s">
        <v>871</v>
      </c>
      <c r="M220" s="223">
        <v>1283.88303499676</v>
      </c>
      <c r="N220" s="223">
        <v>1450.82864754451</v>
      </c>
      <c r="O220" s="223">
        <v>1363.2269437626401</v>
      </c>
      <c r="P220" s="223">
        <v>1217.0043149052101</v>
      </c>
      <c r="Q220" s="223">
        <v>1194.71140820803</v>
      </c>
      <c r="R220" s="223">
        <v>1172.4185015108501</v>
      </c>
      <c r="S220" s="223">
        <v>1150.12559481367</v>
      </c>
      <c r="T220" s="223">
        <v>1127.8326881164901</v>
      </c>
      <c r="U220" s="223">
        <v>1105.53978141931</v>
      </c>
      <c r="V220" s="223">
        <v>1083.2468747221301</v>
      </c>
      <c r="W220" s="223">
        <v>1072.58076110047</v>
      </c>
      <c r="X220" s="223">
        <v>1061.9146474787999</v>
      </c>
      <c r="Y220" s="223">
        <v>1051.24853385714</v>
      </c>
      <c r="Z220" s="223">
        <v>1040.58242023547</v>
      </c>
      <c r="AA220" s="223">
        <v>1029.9163066138001</v>
      </c>
      <c r="AB220" s="223">
        <v>1019.25019299214</v>
      </c>
      <c r="AC220" s="223">
        <v>1008.58407937047</v>
      </c>
      <c r="AD220" s="223">
        <v>997.91796574881198</v>
      </c>
      <c r="AE220" s="223">
        <v>987.251852127147</v>
      </c>
      <c r="AF220" s="223">
        <v>976.585738505481</v>
      </c>
      <c r="AG220" s="223">
        <v>965.919624883815</v>
      </c>
      <c r="AH220" s="223">
        <v>955.253511262149</v>
      </c>
      <c r="AI220" s="223">
        <v>944.58739764048403</v>
      </c>
      <c r="AJ220" s="223">
        <v>933.92128401881803</v>
      </c>
      <c r="AK220" s="223">
        <v>923.25517039715203</v>
      </c>
      <c r="AL220" s="223">
        <v>912.58905677548705</v>
      </c>
      <c r="AM220" s="223">
        <v>901.92294315382105</v>
      </c>
      <c r="AN220" s="223">
        <v>891.25682953215505</v>
      </c>
      <c r="AO220" s="223">
        <v>880.59071591048905</v>
      </c>
      <c r="AP220" s="223">
        <v>869.92460228882396</v>
      </c>
    </row>
    <row r="221" spans="7:42" ht="14.25" customHeight="1" thickBot="1" x14ac:dyDescent="0.35">
      <c r="G221" s="140"/>
      <c r="H221" s="393"/>
      <c r="J221" s="354"/>
      <c r="K221" s="198" t="s">
        <v>834</v>
      </c>
      <c r="L221" s="198" t="s">
        <v>872</v>
      </c>
      <c r="M221" s="224">
        <v>1283.88303499676</v>
      </c>
      <c r="N221" s="224">
        <v>1465.7481643676799</v>
      </c>
      <c r="O221" s="224">
        <v>1391.7686281199899</v>
      </c>
      <c r="P221" s="224">
        <v>1255.9247935743399</v>
      </c>
      <c r="Q221" s="224">
        <v>1246.6053797668701</v>
      </c>
      <c r="R221" s="224">
        <v>1237.2859659594001</v>
      </c>
      <c r="S221" s="224">
        <v>1227.96655215193</v>
      </c>
      <c r="T221" s="224">
        <v>1218.64713834445</v>
      </c>
      <c r="U221" s="224">
        <v>1209.32772453698</v>
      </c>
      <c r="V221" s="224">
        <v>1200.00831072951</v>
      </c>
      <c r="W221" s="224">
        <v>1191.9167948120701</v>
      </c>
      <c r="X221" s="224">
        <v>1183.8252788946299</v>
      </c>
      <c r="Y221" s="224">
        <v>1175.7337629771901</v>
      </c>
      <c r="Z221" s="224">
        <v>1167.6422470597599</v>
      </c>
      <c r="AA221" s="224">
        <v>1159.55073114232</v>
      </c>
      <c r="AB221" s="224">
        <v>1151.4592152248799</v>
      </c>
      <c r="AC221" s="224">
        <v>1143.36769930744</v>
      </c>
      <c r="AD221" s="224">
        <v>1135.2761833899999</v>
      </c>
      <c r="AE221" s="224">
        <v>1127.18466747256</v>
      </c>
      <c r="AF221" s="224">
        <v>1119.0931515551199</v>
      </c>
      <c r="AG221" s="224">
        <v>1111.00163563768</v>
      </c>
      <c r="AH221" s="224">
        <v>1102.9101197202399</v>
      </c>
      <c r="AI221" s="224">
        <v>1094.8186038028</v>
      </c>
      <c r="AJ221" s="224">
        <v>1086.7270878853601</v>
      </c>
      <c r="AK221" s="224">
        <v>1078.63557196793</v>
      </c>
      <c r="AL221" s="224">
        <v>1070.5440560504901</v>
      </c>
      <c r="AM221" s="224">
        <v>1062.45254013305</v>
      </c>
      <c r="AN221" s="224">
        <v>1054.3610242156101</v>
      </c>
      <c r="AO221" s="224">
        <v>1046.26950829817</v>
      </c>
      <c r="AP221" s="224">
        <v>1038.1779923807301</v>
      </c>
    </row>
    <row r="222" spans="7:42" ht="14.25" customHeight="1" thickTop="1" x14ac:dyDescent="0.3">
      <c r="G222" s="140"/>
      <c r="H222" s="393"/>
      <c r="J222" s="354"/>
      <c r="K222" s="196" t="s">
        <v>837</v>
      </c>
      <c r="L222" s="196" t="s">
        <v>870</v>
      </c>
      <c r="M222" s="225">
        <v>1283.88303499676</v>
      </c>
      <c r="N222" s="225">
        <v>1444.3135126104901</v>
      </c>
      <c r="O222" s="225">
        <v>1350.76320736712</v>
      </c>
      <c r="P222" s="225">
        <v>1200.00831072951</v>
      </c>
      <c r="Q222" s="225">
        <v>1172.0500693071001</v>
      </c>
      <c r="R222" s="225">
        <v>1144.09182788468</v>
      </c>
      <c r="S222" s="225">
        <v>1116.1335864622699</v>
      </c>
      <c r="T222" s="225">
        <v>1088.1753450398501</v>
      </c>
      <c r="U222" s="225">
        <v>1060.21710361744</v>
      </c>
      <c r="V222" s="225">
        <v>1032.2588621950199</v>
      </c>
      <c r="W222" s="225">
        <v>1020.65892726506</v>
      </c>
      <c r="X222" s="225">
        <v>1009.05899233509</v>
      </c>
      <c r="Y222" s="225">
        <v>997.45905740512899</v>
      </c>
      <c r="Z222" s="225">
        <v>985.85912247516205</v>
      </c>
      <c r="AA222" s="225">
        <v>974.25918754519603</v>
      </c>
      <c r="AB222" s="225">
        <v>962.65925261523</v>
      </c>
      <c r="AC222" s="225">
        <v>951.05931768526398</v>
      </c>
      <c r="AD222" s="225">
        <v>939.45938275529795</v>
      </c>
      <c r="AE222" s="225">
        <v>927.85944782533204</v>
      </c>
      <c r="AF222" s="225">
        <v>916.25951289536602</v>
      </c>
      <c r="AG222" s="225">
        <v>904.65957796539999</v>
      </c>
      <c r="AH222" s="225">
        <v>893.05964303543396</v>
      </c>
      <c r="AI222" s="225">
        <v>881.45970810546805</v>
      </c>
      <c r="AJ222" s="225">
        <v>869.859773175501</v>
      </c>
      <c r="AK222" s="225">
        <v>858.25983824553498</v>
      </c>
      <c r="AL222" s="225">
        <v>846.65990331556895</v>
      </c>
      <c r="AM222" s="225">
        <v>835.05996838560304</v>
      </c>
      <c r="AN222" s="225">
        <v>823.46003345563702</v>
      </c>
      <c r="AO222" s="225">
        <v>811.86009852567099</v>
      </c>
      <c r="AP222" s="225">
        <v>800.26016359570497</v>
      </c>
    </row>
    <row r="223" spans="7:42" ht="14.25" customHeight="1" x14ac:dyDescent="0.3">
      <c r="G223" s="140"/>
      <c r="H223" s="393"/>
      <c r="J223" s="354"/>
      <c r="K223" s="137" t="s">
        <v>837</v>
      </c>
      <c r="L223" s="187" t="s">
        <v>871</v>
      </c>
      <c r="M223" s="223">
        <v>1283.88303499676</v>
      </c>
      <c r="N223" s="223">
        <v>1450.82864754451</v>
      </c>
      <c r="O223" s="223">
        <v>1363.2269437626401</v>
      </c>
      <c r="P223" s="223">
        <v>1217.0043149052101</v>
      </c>
      <c r="Q223" s="223">
        <v>1194.71140820803</v>
      </c>
      <c r="R223" s="223">
        <v>1172.4185015108501</v>
      </c>
      <c r="S223" s="223">
        <v>1150.12559481367</v>
      </c>
      <c r="T223" s="223">
        <v>1127.8326881164901</v>
      </c>
      <c r="U223" s="223">
        <v>1105.53978141931</v>
      </c>
      <c r="V223" s="223">
        <v>1083.2468747221301</v>
      </c>
      <c r="W223" s="223">
        <v>1072.58076110047</v>
      </c>
      <c r="X223" s="223">
        <v>1061.9146474787999</v>
      </c>
      <c r="Y223" s="223">
        <v>1051.24853385714</v>
      </c>
      <c r="Z223" s="223">
        <v>1040.58242023547</v>
      </c>
      <c r="AA223" s="223">
        <v>1029.9163066138001</v>
      </c>
      <c r="AB223" s="223">
        <v>1019.25019299214</v>
      </c>
      <c r="AC223" s="223">
        <v>1008.58407937047</v>
      </c>
      <c r="AD223" s="223">
        <v>997.91796574881198</v>
      </c>
      <c r="AE223" s="223">
        <v>987.251852127147</v>
      </c>
      <c r="AF223" s="223">
        <v>976.585738505481</v>
      </c>
      <c r="AG223" s="223">
        <v>965.919624883815</v>
      </c>
      <c r="AH223" s="223">
        <v>955.253511262149</v>
      </c>
      <c r="AI223" s="223">
        <v>944.58739764048403</v>
      </c>
      <c r="AJ223" s="223">
        <v>933.92128401881803</v>
      </c>
      <c r="AK223" s="223">
        <v>923.25517039715203</v>
      </c>
      <c r="AL223" s="223">
        <v>912.58905677548705</v>
      </c>
      <c r="AM223" s="223">
        <v>901.92294315382105</v>
      </c>
      <c r="AN223" s="223">
        <v>891.25682953215505</v>
      </c>
      <c r="AO223" s="223">
        <v>880.59071591048905</v>
      </c>
      <c r="AP223" s="223">
        <v>869.92460228882396</v>
      </c>
    </row>
    <row r="224" spans="7:42" ht="14.25" customHeight="1" thickBot="1" x14ac:dyDescent="0.35">
      <c r="G224" s="140"/>
      <c r="H224" s="393"/>
      <c r="J224" s="354"/>
      <c r="K224" s="198" t="s">
        <v>837</v>
      </c>
      <c r="L224" s="198" t="s">
        <v>872</v>
      </c>
      <c r="M224" s="224">
        <v>1283.88303499676</v>
      </c>
      <c r="N224" s="224">
        <v>1465.7481643676799</v>
      </c>
      <c r="O224" s="224">
        <v>1391.7686281199899</v>
      </c>
      <c r="P224" s="224">
        <v>1255.9247935743399</v>
      </c>
      <c r="Q224" s="224">
        <v>1246.6053797668701</v>
      </c>
      <c r="R224" s="224">
        <v>1237.2859659594001</v>
      </c>
      <c r="S224" s="224">
        <v>1227.96655215193</v>
      </c>
      <c r="T224" s="224">
        <v>1218.64713834445</v>
      </c>
      <c r="U224" s="224">
        <v>1209.32772453698</v>
      </c>
      <c r="V224" s="224">
        <v>1200.00831072951</v>
      </c>
      <c r="W224" s="224">
        <v>1191.9167948120701</v>
      </c>
      <c r="X224" s="224">
        <v>1183.8252788946299</v>
      </c>
      <c r="Y224" s="224">
        <v>1175.7337629771901</v>
      </c>
      <c r="Z224" s="224">
        <v>1167.6422470597599</v>
      </c>
      <c r="AA224" s="224">
        <v>1159.55073114232</v>
      </c>
      <c r="AB224" s="224">
        <v>1151.4592152248799</v>
      </c>
      <c r="AC224" s="224">
        <v>1143.36769930744</v>
      </c>
      <c r="AD224" s="224">
        <v>1135.2761833899999</v>
      </c>
      <c r="AE224" s="224">
        <v>1127.18466747256</v>
      </c>
      <c r="AF224" s="224">
        <v>1119.0931515551199</v>
      </c>
      <c r="AG224" s="224">
        <v>1111.00163563768</v>
      </c>
      <c r="AH224" s="224">
        <v>1102.9101197202399</v>
      </c>
      <c r="AI224" s="224">
        <v>1094.8186038028</v>
      </c>
      <c r="AJ224" s="224">
        <v>1086.7270878853601</v>
      </c>
      <c r="AK224" s="224">
        <v>1078.63557196793</v>
      </c>
      <c r="AL224" s="224">
        <v>1070.5440560504901</v>
      </c>
      <c r="AM224" s="224">
        <v>1062.45254013305</v>
      </c>
      <c r="AN224" s="224">
        <v>1054.3610242156101</v>
      </c>
      <c r="AO224" s="224">
        <v>1046.26950829817</v>
      </c>
      <c r="AP224" s="224">
        <v>1038.1779923807301</v>
      </c>
    </row>
    <row r="225" spans="7:42" ht="14.25" customHeight="1" thickTop="1" x14ac:dyDescent="0.3">
      <c r="G225" s="140"/>
      <c r="H225" s="393"/>
      <c r="J225" s="354"/>
      <c r="K225" s="196" t="s">
        <v>840</v>
      </c>
      <c r="L225" s="196" t="s">
        <v>870</v>
      </c>
      <c r="M225" s="225">
        <v>1402.56921431414</v>
      </c>
      <c r="N225" s="225">
        <v>1570.0250096269599</v>
      </c>
      <c r="O225" s="225">
        <v>1460.6999696277601</v>
      </c>
      <c r="P225" s="225">
        <v>1290.5789877898701</v>
      </c>
      <c r="Q225" s="225">
        <v>1253.2489122817799</v>
      </c>
      <c r="R225" s="225">
        <v>1215.9188367736899</v>
      </c>
      <c r="S225" s="225">
        <v>1178.5887612655999</v>
      </c>
      <c r="T225" s="225">
        <v>1141.25868575751</v>
      </c>
      <c r="U225" s="225">
        <v>1103.92861024942</v>
      </c>
      <c r="V225" s="225">
        <v>1066.59853474133</v>
      </c>
      <c r="W225" s="225">
        <v>1054.43202303057</v>
      </c>
      <c r="X225" s="225">
        <v>1042.2655113198</v>
      </c>
      <c r="Y225" s="225">
        <v>1030.09899960904</v>
      </c>
      <c r="Z225" s="225">
        <v>1017.93248789827</v>
      </c>
      <c r="AA225" s="225">
        <v>1005.7659761875</v>
      </c>
      <c r="AB225" s="225">
        <v>993.59946447674201</v>
      </c>
      <c r="AC225" s="225">
        <v>981.43295276597598</v>
      </c>
      <c r="AD225" s="225">
        <v>969.26644105520995</v>
      </c>
      <c r="AE225" s="225">
        <v>957.09992934444404</v>
      </c>
      <c r="AF225" s="225">
        <v>944.93341763367698</v>
      </c>
      <c r="AG225" s="225">
        <v>932.76690592291197</v>
      </c>
      <c r="AH225" s="225">
        <v>920.60039421214503</v>
      </c>
      <c r="AI225" s="225">
        <v>908.433882501379</v>
      </c>
      <c r="AJ225" s="225">
        <v>896.26737079061297</v>
      </c>
      <c r="AK225" s="225">
        <v>884.10085907984705</v>
      </c>
      <c r="AL225" s="225">
        <v>871.93434736908102</v>
      </c>
      <c r="AM225" s="225">
        <v>859.76783565831499</v>
      </c>
      <c r="AN225" s="225">
        <v>847.60132394754896</v>
      </c>
      <c r="AO225" s="225">
        <v>835.43481223678305</v>
      </c>
      <c r="AP225" s="225">
        <v>823.26830052601701</v>
      </c>
    </row>
    <row r="226" spans="7:42" ht="14.25" customHeight="1" x14ac:dyDescent="0.3">
      <c r="G226" s="140"/>
      <c r="H226" s="393"/>
      <c r="J226" s="354"/>
      <c r="K226" s="137" t="s">
        <v>840</v>
      </c>
      <c r="L226" s="187" t="s">
        <v>871</v>
      </c>
      <c r="M226" s="223">
        <v>1402.56921431414</v>
      </c>
      <c r="N226" s="223">
        <v>1578.6517787617199</v>
      </c>
      <c r="O226" s="223">
        <v>1477.20335405949</v>
      </c>
      <c r="P226" s="223">
        <v>1313.08360292405</v>
      </c>
      <c r="Q226" s="223">
        <v>1283.2550657940201</v>
      </c>
      <c r="R226" s="223">
        <v>1253.42652866399</v>
      </c>
      <c r="S226" s="223">
        <v>1223.5979915339601</v>
      </c>
      <c r="T226" s="223">
        <v>1193.76945440393</v>
      </c>
      <c r="U226" s="223">
        <v>1163.9409172738999</v>
      </c>
      <c r="V226" s="223">
        <v>1134.11238014387</v>
      </c>
      <c r="W226" s="223">
        <v>1123.01981924611</v>
      </c>
      <c r="X226" s="223">
        <v>1111.9272583483501</v>
      </c>
      <c r="Y226" s="223">
        <v>1100.8346974505901</v>
      </c>
      <c r="Z226" s="223">
        <v>1089.7421365528201</v>
      </c>
      <c r="AA226" s="223">
        <v>1078.6495756550601</v>
      </c>
      <c r="AB226" s="223">
        <v>1067.5570147573001</v>
      </c>
      <c r="AC226" s="223">
        <v>1056.4644538595401</v>
      </c>
      <c r="AD226" s="223">
        <v>1045.3718929617801</v>
      </c>
      <c r="AE226" s="223">
        <v>1034.2793320640201</v>
      </c>
      <c r="AF226" s="223">
        <v>1023.18677116626</v>
      </c>
      <c r="AG226" s="223">
        <v>1012.0942102685</v>
      </c>
      <c r="AH226" s="223">
        <v>1001.00164937073</v>
      </c>
      <c r="AI226" s="223">
        <v>989.90908847297703</v>
      </c>
      <c r="AJ226" s="223">
        <v>978.81652757521601</v>
      </c>
      <c r="AK226" s="223">
        <v>967.723966677455</v>
      </c>
      <c r="AL226" s="223">
        <v>956.63140577969398</v>
      </c>
      <c r="AM226" s="223">
        <v>945.53884488193205</v>
      </c>
      <c r="AN226" s="223">
        <v>934.44628398417103</v>
      </c>
      <c r="AO226" s="223">
        <v>923.35372308641001</v>
      </c>
      <c r="AP226" s="223">
        <v>912.261162188649</v>
      </c>
    </row>
    <row r="227" spans="7:42" ht="14.25" customHeight="1" thickBot="1" x14ac:dyDescent="0.35">
      <c r="G227" s="140"/>
      <c r="H227" s="393"/>
      <c r="J227" s="354"/>
      <c r="K227" s="198" t="s">
        <v>840</v>
      </c>
      <c r="L227" s="198" t="s">
        <v>872</v>
      </c>
      <c r="M227" s="224">
        <v>1402.56921431414</v>
      </c>
      <c r="N227" s="224">
        <v>1599.2951824685299</v>
      </c>
      <c r="O227" s="224">
        <v>1516.69508288989</v>
      </c>
      <c r="P227" s="224">
        <v>1366.9359604200499</v>
      </c>
      <c r="Q227" s="224">
        <v>1355.0582091220199</v>
      </c>
      <c r="R227" s="224">
        <v>1343.1804578240001</v>
      </c>
      <c r="S227" s="224">
        <v>1331.3027065259701</v>
      </c>
      <c r="T227" s="224">
        <v>1319.42495522794</v>
      </c>
      <c r="U227" s="224">
        <v>1307.54720392991</v>
      </c>
      <c r="V227" s="224">
        <v>1295.6694526318799</v>
      </c>
      <c r="W227" s="224">
        <v>1287.0979789646101</v>
      </c>
      <c r="X227" s="224">
        <v>1278.52650529733</v>
      </c>
      <c r="Y227" s="224">
        <v>1269.9550316300599</v>
      </c>
      <c r="Z227" s="224">
        <v>1261.3835579627801</v>
      </c>
      <c r="AA227" s="224">
        <v>1252.81208429551</v>
      </c>
      <c r="AB227" s="224">
        <v>1244.2406106282299</v>
      </c>
      <c r="AC227" s="224">
        <v>1235.66913696096</v>
      </c>
      <c r="AD227" s="224">
        <v>1227.0976632936799</v>
      </c>
      <c r="AE227" s="224">
        <v>1218.5261896264101</v>
      </c>
      <c r="AF227" s="224">
        <v>1209.95471595913</v>
      </c>
      <c r="AG227" s="224">
        <v>1201.3832422918599</v>
      </c>
      <c r="AH227" s="224">
        <v>1192.8117686245801</v>
      </c>
      <c r="AI227" s="224">
        <v>1184.24029495731</v>
      </c>
      <c r="AJ227" s="224">
        <v>1175.6688212900399</v>
      </c>
      <c r="AK227" s="224">
        <v>1167.09734762276</v>
      </c>
      <c r="AL227" s="224">
        <v>1158.5258739554899</v>
      </c>
      <c r="AM227" s="224">
        <v>1149.9544002882101</v>
      </c>
      <c r="AN227" s="224">
        <v>1141.38292662094</v>
      </c>
      <c r="AO227" s="224">
        <v>1132.8114529536599</v>
      </c>
      <c r="AP227" s="224">
        <v>1124.2399792863901</v>
      </c>
    </row>
    <row r="228" spans="7:42" ht="14.25" customHeight="1" thickTop="1" x14ac:dyDescent="0.3">
      <c r="G228" s="140"/>
      <c r="H228" s="393"/>
      <c r="J228" s="354"/>
      <c r="K228" s="196" t="s">
        <v>844</v>
      </c>
      <c r="L228" s="196" t="s">
        <v>870</v>
      </c>
      <c r="M228" s="225">
        <v>1333.80658661438</v>
      </c>
      <c r="N228" s="225">
        <v>1511.60944042593</v>
      </c>
      <c r="O228" s="225">
        <v>1424.5873364085701</v>
      </c>
      <c r="P228" s="225">
        <v>1275.7158017954</v>
      </c>
      <c r="Q228" s="225">
        <v>1256.35220685574</v>
      </c>
      <c r="R228" s="225">
        <v>1236.9886119160701</v>
      </c>
      <c r="S228" s="225">
        <v>1217.6250169764101</v>
      </c>
      <c r="T228" s="225">
        <v>1198.26142203675</v>
      </c>
      <c r="U228" s="225">
        <v>1178.8978270970899</v>
      </c>
      <c r="V228" s="225">
        <v>1159.5342321574201</v>
      </c>
      <c r="W228" s="225">
        <v>1146.78486804112</v>
      </c>
      <c r="X228" s="225">
        <v>1134.03550392482</v>
      </c>
      <c r="Y228" s="225">
        <v>1121.2861398085199</v>
      </c>
      <c r="Z228" s="225">
        <v>1108.5367756922201</v>
      </c>
      <c r="AA228" s="225">
        <v>1095.78741157592</v>
      </c>
      <c r="AB228" s="225">
        <v>1083.03804745962</v>
      </c>
      <c r="AC228" s="225">
        <v>1070.2886833433199</v>
      </c>
      <c r="AD228" s="225">
        <v>1057.5393192270101</v>
      </c>
      <c r="AE228" s="225">
        <v>1044.78995511071</v>
      </c>
      <c r="AF228" s="225">
        <v>1032.04059099441</v>
      </c>
      <c r="AG228" s="225">
        <v>1019.29122687811</v>
      </c>
      <c r="AH228" s="225">
        <v>1006.54186276181</v>
      </c>
      <c r="AI228" s="225">
        <v>993.79249864551196</v>
      </c>
      <c r="AJ228" s="225">
        <v>981.04313452921099</v>
      </c>
      <c r="AK228" s="225">
        <v>968.293770412909</v>
      </c>
      <c r="AL228" s="225">
        <v>955.54440629660803</v>
      </c>
      <c r="AM228" s="225">
        <v>942.79504218030695</v>
      </c>
      <c r="AN228" s="225">
        <v>930.04567806400496</v>
      </c>
      <c r="AO228" s="225">
        <v>917.29631394770399</v>
      </c>
      <c r="AP228" s="225">
        <v>904.546949831402</v>
      </c>
    </row>
    <row r="229" spans="7:42" ht="14.25" customHeight="1" x14ac:dyDescent="0.3">
      <c r="G229" s="140"/>
      <c r="H229" s="393"/>
      <c r="J229" s="354"/>
      <c r="K229" s="137" t="s">
        <v>844</v>
      </c>
      <c r="L229" s="187" t="s">
        <v>871</v>
      </c>
      <c r="M229" s="223">
        <v>1333.80658661438</v>
      </c>
      <c r="N229" s="223">
        <v>1515.4623777362699</v>
      </c>
      <c r="O229" s="223">
        <v>1431.9581730022501</v>
      </c>
      <c r="P229" s="223">
        <v>1285.7669426049699</v>
      </c>
      <c r="Q229" s="223">
        <v>1269.75372793516</v>
      </c>
      <c r="R229" s="223">
        <v>1253.7405132653601</v>
      </c>
      <c r="S229" s="223">
        <v>1237.7272985955501</v>
      </c>
      <c r="T229" s="223">
        <v>1221.7140839257499</v>
      </c>
      <c r="U229" s="223">
        <v>1205.70086925594</v>
      </c>
      <c r="V229" s="223">
        <v>1189.6876545861301</v>
      </c>
      <c r="W229" s="223">
        <v>1178.42470373643</v>
      </c>
      <c r="X229" s="223">
        <v>1167.16175288673</v>
      </c>
      <c r="Y229" s="223">
        <v>1155.89880203702</v>
      </c>
      <c r="Z229" s="223">
        <v>1144.63585118732</v>
      </c>
      <c r="AA229" s="223">
        <v>1133.37290033762</v>
      </c>
      <c r="AB229" s="223">
        <v>1122.1099494879099</v>
      </c>
      <c r="AC229" s="223">
        <v>1110.8469986382099</v>
      </c>
      <c r="AD229" s="223">
        <v>1099.5840477884999</v>
      </c>
      <c r="AE229" s="223">
        <v>1088.3210969388001</v>
      </c>
      <c r="AF229" s="223">
        <v>1077.0581460891001</v>
      </c>
      <c r="AG229" s="223">
        <v>1065.7951952393901</v>
      </c>
      <c r="AH229" s="223">
        <v>1054.53224438969</v>
      </c>
      <c r="AI229" s="223">
        <v>1043.26929353999</v>
      </c>
      <c r="AJ229" s="223">
        <v>1032.00634269028</v>
      </c>
      <c r="AK229" s="223">
        <v>1020.74339184058</v>
      </c>
      <c r="AL229" s="223">
        <v>1009.48044099087</v>
      </c>
      <c r="AM229" s="223">
        <v>998.21749014117495</v>
      </c>
      <c r="AN229" s="223">
        <v>986.95453929147095</v>
      </c>
      <c r="AO229" s="223">
        <v>975.69158844176695</v>
      </c>
      <c r="AP229" s="223">
        <v>964.42863759206398</v>
      </c>
    </row>
    <row r="230" spans="7:42" ht="14.25" customHeight="1" thickBot="1" x14ac:dyDescent="0.35">
      <c r="G230" s="140"/>
      <c r="H230" s="393"/>
      <c r="J230" s="354"/>
      <c r="K230" s="198" t="s">
        <v>844</v>
      </c>
      <c r="L230" s="198" t="s">
        <v>872</v>
      </c>
      <c r="M230" s="224">
        <v>1333.80658661438</v>
      </c>
      <c r="N230" s="224">
        <v>1526.45486321301</v>
      </c>
      <c r="O230" s="224">
        <v>1452.9872756534</v>
      </c>
      <c r="P230" s="224">
        <v>1314.4429916747199</v>
      </c>
      <c r="Q230" s="224">
        <v>1307.98846002817</v>
      </c>
      <c r="R230" s="224">
        <v>1301.5339283816099</v>
      </c>
      <c r="S230" s="224">
        <v>1295.0793967350601</v>
      </c>
      <c r="T230" s="224">
        <v>1288.62486508851</v>
      </c>
      <c r="U230" s="224">
        <v>1282.1703334419501</v>
      </c>
      <c r="V230" s="224">
        <v>1275.7158017954</v>
      </c>
      <c r="W230" s="224">
        <v>1266.87146428296</v>
      </c>
      <c r="X230" s="224">
        <v>1258.02712677051</v>
      </c>
      <c r="Y230" s="224">
        <v>1249.18278925807</v>
      </c>
      <c r="Z230" s="224">
        <v>1240.33845174563</v>
      </c>
      <c r="AA230" s="224">
        <v>1231.49411423319</v>
      </c>
      <c r="AB230" s="224">
        <v>1222.64977672075</v>
      </c>
      <c r="AC230" s="224">
        <v>1213.8054392083</v>
      </c>
      <c r="AD230" s="224">
        <v>1204.96110169586</v>
      </c>
      <c r="AE230" s="224">
        <v>1196.1167641834199</v>
      </c>
      <c r="AF230" s="224">
        <v>1187.2724266709799</v>
      </c>
      <c r="AG230" s="224">
        <v>1178.4280891585399</v>
      </c>
      <c r="AH230" s="224">
        <v>1169.5837516460999</v>
      </c>
      <c r="AI230" s="224">
        <v>1160.7394141336499</v>
      </c>
      <c r="AJ230" s="224">
        <v>1151.8950766212099</v>
      </c>
      <c r="AK230" s="224">
        <v>1143.0507391087699</v>
      </c>
      <c r="AL230" s="224">
        <v>1134.2064015963299</v>
      </c>
      <c r="AM230" s="224">
        <v>1125.3620640838899</v>
      </c>
      <c r="AN230" s="224">
        <v>1116.5177265714401</v>
      </c>
      <c r="AO230" s="224">
        <v>1107.6733890590001</v>
      </c>
      <c r="AP230" s="224">
        <v>1098.8290515465601</v>
      </c>
    </row>
    <row r="231" spans="7:42" ht="14.25" customHeight="1" thickTop="1" x14ac:dyDescent="0.3">
      <c r="G231" s="140"/>
      <c r="H231" s="393"/>
      <c r="J231" s="354"/>
      <c r="K231" s="196" t="s">
        <v>848</v>
      </c>
      <c r="L231" s="196" t="s">
        <v>870</v>
      </c>
      <c r="M231" s="222">
        <v>1847.17140985227</v>
      </c>
      <c r="N231" s="222">
        <v>2059.99951785762</v>
      </c>
      <c r="O231" s="222">
        <v>1908.9800920205701</v>
      </c>
      <c r="P231" s="222">
        <v>1679.5689660109999</v>
      </c>
      <c r="Q231" s="222">
        <v>1623.70148473058</v>
      </c>
      <c r="R231" s="222">
        <v>1567.83400345016</v>
      </c>
      <c r="S231" s="222">
        <v>1511.9665221697301</v>
      </c>
      <c r="T231" s="222">
        <v>1456.0990408893099</v>
      </c>
      <c r="U231" s="222">
        <v>1400.2315596088899</v>
      </c>
      <c r="V231" s="222">
        <v>1344.36407832847</v>
      </c>
      <c r="W231" s="222">
        <v>1328.66737639804</v>
      </c>
      <c r="X231" s="222">
        <v>1312.97067446762</v>
      </c>
      <c r="Y231" s="222">
        <v>1297.2739725372001</v>
      </c>
      <c r="Z231" s="222">
        <v>1281.5772706067801</v>
      </c>
      <c r="AA231" s="222">
        <v>1265.8805686763601</v>
      </c>
      <c r="AB231" s="222">
        <v>1250.1838667459399</v>
      </c>
      <c r="AC231" s="222">
        <v>1234.4871648155199</v>
      </c>
      <c r="AD231" s="222">
        <v>1218.7904628850999</v>
      </c>
      <c r="AE231" s="222">
        <v>1203.09376095468</v>
      </c>
      <c r="AF231" s="222">
        <v>1187.39705902426</v>
      </c>
      <c r="AG231" s="222">
        <v>1171.70035709384</v>
      </c>
      <c r="AH231" s="222">
        <v>1156.00365516342</v>
      </c>
      <c r="AI231" s="222">
        <v>1140.3069532330001</v>
      </c>
      <c r="AJ231" s="222">
        <v>1124.6102513025801</v>
      </c>
      <c r="AK231" s="222">
        <v>1108.9135493721601</v>
      </c>
      <c r="AL231" s="222">
        <v>1093.2168474417399</v>
      </c>
      <c r="AM231" s="222">
        <v>1077.5201455113199</v>
      </c>
      <c r="AN231" s="222">
        <v>1061.8234435808999</v>
      </c>
      <c r="AO231" s="222">
        <v>1046.12674165048</v>
      </c>
      <c r="AP231" s="222">
        <v>1030.43003972006</v>
      </c>
    </row>
    <row r="232" spans="7:42" ht="14.25" customHeight="1" x14ac:dyDescent="0.3">
      <c r="G232" s="140"/>
      <c r="H232" s="393"/>
      <c r="J232" s="354"/>
      <c r="K232" s="137" t="s">
        <v>848</v>
      </c>
      <c r="L232" s="187" t="s">
        <v>871</v>
      </c>
      <c r="M232" s="223">
        <v>1847.17140985227</v>
      </c>
      <c r="N232" s="223">
        <v>2073.0937966904498</v>
      </c>
      <c r="O232" s="223">
        <v>1934.0300167442399</v>
      </c>
      <c r="P232" s="223">
        <v>1713.7279542705501</v>
      </c>
      <c r="Q232" s="223">
        <v>1669.2468024099801</v>
      </c>
      <c r="R232" s="223">
        <v>1624.7656505494101</v>
      </c>
      <c r="S232" s="223">
        <v>1580.2844986888399</v>
      </c>
      <c r="T232" s="223">
        <v>1535.8033468282699</v>
      </c>
      <c r="U232" s="223">
        <v>1491.3221949676999</v>
      </c>
      <c r="V232" s="223">
        <v>1446.84104310713</v>
      </c>
      <c r="W232" s="223">
        <v>1432.9475294351801</v>
      </c>
      <c r="X232" s="223">
        <v>1419.0540157632199</v>
      </c>
      <c r="Y232" s="223">
        <v>1405.16050209127</v>
      </c>
      <c r="Z232" s="223">
        <v>1391.2669884193199</v>
      </c>
      <c r="AA232" s="223">
        <v>1377.37347474737</v>
      </c>
      <c r="AB232" s="223">
        <v>1363.4799610754101</v>
      </c>
      <c r="AC232" s="223">
        <v>1349.5864474034599</v>
      </c>
      <c r="AD232" s="223">
        <v>1335.69293373151</v>
      </c>
      <c r="AE232" s="223">
        <v>1321.7994200595599</v>
      </c>
      <c r="AF232" s="223">
        <v>1307.9059063876</v>
      </c>
      <c r="AG232" s="223">
        <v>1294.0123927156501</v>
      </c>
      <c r="AH232" s="223">
        <v>1280.1188790437</v>
      </c>
      <c r="AI232" s="223">
        <v>1266.2253653717501</v>
      </c>
      <c r="AJ232" s="223">
        <v>1252.3318516997899</v>
      </c>
      <c r="AK232" s="223">
        <v>1238.43833802784</v>
      </c>
      <c r="AL232" s="223">
        <v>1224.5448243558899</v>
      </c>
      <c r="AM232" s="223">
        <v>1210.65131068394</v>
      </c>
      <c r="AN232" s="223">
        <v>1196.7577970119801</v>
      </c>
      <c r="AO232" s="223">
        <v>1182.8642833400299</v>
      </c>
      <c r="AP232" s="223">
        <v>1168.97076966808</v>
      </c>
    </row>
    <row r="233" spans="7:42" ht="14.25" customHeight="1" thickBot="1" x14ac:dyDescent="0.35">
      <c r="G233" s="140"/>
      <c r="H233" s="393"/>
      <c r="J233" s="387"/>
      <c r="K233" s="198" t="s">
        <v>848</v>
      </c>
      <c r="L233" s="198" t="s">
        <v>872</v>
      </c>
      <c r="M233" s="224">
        <v>1847.17140985227</v>
      </c>
      <c r="N233" s="224">
        <v>2103.6878882189098</v>
      </c>
      <c r="O233" s="224">
        <v>1992.55784401608</v>
      </c>
      <c r="P233" s="224">
        <v>1793.5386278230601</v>
      </c>
      <c r="Q233" s="224">
        <v>1775.6610338133301</v>
      </c>
      <c r="R233" s="224">
        <v>1757.78343980359</v>
      </c>
      <c r="S233" s="224">
        <v>1739.90584579386</v>
      </c>
      <c r="T233" s="224">
        <v>1722.0282517841199</v>
      </c>
      <c r="U233" s="224">
        <v>1704.1506577743901</v>
      </c>
      <c r="V233" s="224">
        <v>1686.27306376465</v>
      </c>
      <c r="W233" s="224">
        <v>1675.3835260677399</v>
      </c>
      <c r="X233" s="224">
        <v>1664.49398837084</v>
      </c>
      <c r="Y233" s="224">
        <v>1653.6044506739299</v>
      </c>
      <c r="Z233" s="224">
        <v>1642.71491297702</v>
      </c>
      <c r="AA233" s="224">
        <v>1631.8253752801099</v>
      </c>
      <c r="AB233" s="224">
        <v>1620.9358375832001</v>
      </c>
      <c r="AC233" s="224">
        <v>1610.0462998862999</v>
      </c>
      <c r="AD233" s="224">
        <v>1599.1567621893901</v>
      </c>
      <c r="AE233" s="224">
        <v>1588.26722449248</v>
      </c>
      <c r="AF233" s="224">
        <v>1577.3776867955701</v>
      </c>
      <c r="AG233" s="224">
        <v>1566.48814909866</v>
      </c>
      <c r="AH233" s="224">
        <v>1555.5986114017601</v>
      </c>
      <c r="AI233" s="224">
        <v>1544.70907370485</v>
      </c>
      <c r="AJ233" s="224">
        <v>1533.8195360079401</v>
      </c>
      <c r="AK233" s="224">
        <v>1522.92999831103</v>
      </c>
      <c r="AL233" s="224">
        <v>1512.0404606141201</v>
      </c>
      <c r="AM233" s="224">
        <v>1501.15092291722</v>
      </c>
      <c r="AN233" s="224">
        <v>1490.2613852203101</v>
      </c>
      <c r="AO233" s="224">
        <v>1479.3718475234</v>
      </c>
      <c r="AP233" s="224">
        <v>1468.4823098264901</v>
      </c>
    </row>
    <row r="234" spans="7:42" ht="14.25" customHeight="1" thickTop="1" x14ac:dyDescent="0.3">
      <c r="G234" s="140"/>
      <c r="H234" s="393"/>
      <c r="J234" s="203"/>
      <c r="K234" s="137"/>
      <c r="L234" s="137"/>
      <c r="M234" s="226"/>
      <c r="N234" s="226"/>
      <c r="O234" s="226"/>
      <c r="P234" s="226"/>
      <c r="Q234" s="226"/>
      <c r="R234" s="226"/>
      <c r="S234" s="226"/>
      <c r="T234" s="226"/>
      <c r="U234" s="226"/>
      <c r="V234" s="226"/>
      <c r="W234" s="226"/>
      <c r="X234" s="226"/>
      <c r="Y234" s="226"/>
      <c r="Z234" s="226"/>
      <c r="AA234" s="226"/>
      <c r="AB234" s="226"/>
      <c r="AC234" s="226"/>
      <c r="AD234" s="226"/>
      <c r="AE234" s="226"/>
      <c r="AF234" s="226"/>
      <c r="AG234" s="226"/>
      <c r="AH234" s="226"/>
      <c r="AI234" s="226"/>
      <c r="AJ234" s="226"/>
      <c r="AK234" s="226"/>
      <c r="AL234" s="226"/>
      <c r="AM234" s="226"/>
      <c r="AN234" s="226"/>
      <c r="AO234" s="226"/>
      <c r="AP234" s="226"/>
    </row>
    <row r="235" spans="7:42" ht="14.25" customHeight="1" x14ac:dyDescent="0.3">
      <c r="G235" s="140"/>
      <c r="H235" s="393"/>
      <c r="J235" s="203"/>
      <c r="K235" s="137"/>
      <c r="L235" s="137"/>
      <c r="M235" s="124">
        <v>2021</v>
      </c>
      <c r="N235" s="124">
        <v>2022</v>
      </c>
      <c r="O235" s="124">
        <v>2023</v>
      </c>
      <c r="P235" s="124">
        <v>2024</v>
      </c>
      <c r="Q235" s="124">
        <v>2025</v>
      </c>
      <c r="R235" s="124">
        <v>2026</v>
      </c>
      <c r="S235" s="124">
        <v>2027</v>
      </c>
      <c r="T235" s="124">
        <v>2028</v>
      </c>
      <c r="U235" s="124">
        <v>2029</v>
      </c>
      <c r="V235" s="124">
        <v>2030</v>
      </c>
      <c r="W235" s="124">
        <v>2031</v>
      </c>
      <c r="X235" s="124">
        <v>2032</v>
      </c>
      <c r="Y235" s="124">
        <v>2033</v>
      </c>
      <c r="Z235" s="124">
        <v>2034</v>
      </c>
      <c r="AA235" s="124">
        <v>2035</v>
      </c>
      <c r="AB235" s="124">
        <v>2036</v>
      </c>
      <c r="AC235" s="124">
        <v>2037</v>
      </c>
      <c r="AD235" s="124">
        <v>2038</v>
      </c>
      <c r="AE235" s="124">
        <v>2039</v>
      </c>
      <c r="AF235" s="124">
        <v>2040</v>
      </c>
      <c r="AG235" s="124">
        <v>2041</v>
      </c>
      <c r="AH235" s="124">
        <v>2042</v>
      </c>
      <c r="AI235" s="124">
        <v>2043</v>
      </c>
      <c r="AJ235" s="124">
        <v>2044</v>
      </c>
      <c r="AK235" s="124">
        <v>2045</v>
      </c>
      <c r="AL235" s="124">
        <v>2046</v>
      </c>
      <c r="AM235" s="124">
        <v>2047</v>
      </c>
      <c r="AN235" s="124">
        <v>2048</v>
      </c>
      <c r="AO235" s="124">
        <v>2049</v>
      </c>
      <c r="AP235" s="124">
        <v>2050</v>
      </c>
    </row>
    <row r="236" spans="7:42" ht="14.25" customHeight="1" x14ac:dyDescent="0.3">
      <c r="G236" s="140"/>
      <c r="H236" s="393"/>
      <c r="J236" s="353" t="s">
        <v>891</v>
      </c>
      <c r="K236" s="196" t="s">
        <v>815</v>
      </c>
      <c r="L236" s="196" t="s">
        <v>870</v>
      </c>
      <c r="M236" s="222">
        <v>30.3</v>
      </c>
      <c r="N236" s="222">
        <v>29.5668640609017</v>
      </c>
      <c r="O236" s="222">
        <v>28.8337281218035</v>
      </c>
      <c r="P236" s="222">
        <v>28.100592182705299</v>
      </c>
      <c r="Q236" s="222">
        <v>27.367456243606998</v>
      </c>
      <c r="R236" s="222">
        <v>26.634320304508801</v>
      </c>
      <c r="S236" s="222">
        <v>25.9011843654106</v>
      </c>
      <c r="T236" s="222">
        <v>25.168048426312399</v>
      </c>
      <c r="U236" s="222">
        <v>24.434912487214099</v>
      </c>
      <c r="V236" s="222">
        <v>23.701776548115902</v>
      </c>
      <c r="W236" s="222">
        <v>23.2892368740286</v>
      </c>
      <c r="X236" s="222">
        <v>22.876697199941301</v>
      </c>
      <c r="Y236" s="222">
        <v>22.464157525853999</v>
      </c>
      <c r="Z236" s="222">
        <v>22.0516178517667</v>
      </c>
      <c r="AA236" s="222">
        <v>21.639078177679401</v>
      </c>
      <c r="AB236" s="222">
        <v>21.226538503592099</v>
      </c>
      <c r="AC236" s="222">
        <v>20.813998829504801</v>
      </c>
      <c r="AD236" s="222">
        <v>20.401459155417498</v>
      </c>
      <c r="AE236" s="222">
        <v>19.9889194813302</v>
      </c>
      <c r="AF236" s="222">
        <v>19.576379807243001</v>
      </c>
      <c r="AG236" s="222">
        <v>19.163840133155698</v>
      </c>
      <c r="AH236" s="222">
        <v>18.7513004590684</v>
      </c>
      <c r="AI236" s="222">
        <v>18.338760784981101</v>
      </c>
      <c r="AJ236" s="222">
        <v>17.926221110893799</v>
      </c>
      <c r="AK236" s="222">
        <v>17.5136814368065</v>
      </c>
      <c r="AL236" s="222">
        <v>17.101141762719202</v>
      </c>
      <c r="AM236" s="222">
        <v>16.6886020886319</v>
      </c>
      <c r="AN236" s="222">
        <v>16.276062414544601</v>
      </c>
      <c r="AO236" s="222">
        <v>15.8635227404573</v>
      </c>
      <c r="AP236" s="222">
        <v>15.45098306637</v>
      </c>
    </row>
    <row r="237" spans="7:42" ht="14.25" customHeight="1" x14ac:dyDescent="0.3">
      <c r="G237" s="140"/>
      <c r="H237" s="393"/>
      <c r="J237" s="354"/>
      <c r="K237" s="137" t="s">
        <v>815</v>
      </c>
      <c r="L237" s="187" t="s">
        <v>871</v>
      </c>
      <c r="M237" s="223">
        <v>30.3</v>
      </c>
      <c r="N237" s="223">
        <v>29.933333333333302</v>
      </c>
      <c r="O237" s="223">
        <v>29.566666666666599</v>
      </c>
      <c r="P237" s="223">
        <v>29.2</v>
      </c>
      <c r="Q237" s="223">
        <v>28.8333333333333</v>
      </c>
      <c r="R237" s="223">
        <v>28.466666666666601</v>
      </c>
      <c r="S237" s="223">
        <v>28.1</v>
      </c>
      <c r="T237" s="223">
        <v>27.733333333333299</v>
      </c>
      <c r="U237" s="223">
        <v>27.3666666666666</v>
      </c>
      <c r="V237" s="223">
        <v>27</v>
      </c>
      <c r="W237" s="223">
        <v>26.815000000000001</v>
      </c>
      <c r="X237" s="223">
        <v>26.63</v>
      </c>
      <c r="Y237" s="223">
        <v>26.445</v>
      </c>
      <c r="Z237" s="223">
        <v>26.26</v>
      </c>
      <c r="AA237" s="223">
        <v>26.074999999999999</v>
      </c>
      <c r="AB237" s="223">
        <v>25.89</v>
      </c>
      <c r="AC237" s="223">
        <v>25.704999999999998</v>
      </c>
      <c r="AD237" s="223">
        <v>25.52</v>
      </c>
      <c r="AE237" s="223">
        <v>25.335000000000001</v>
      </c>
      <c r="AF237" s="223">
        <v>25.15</v>
      </c>
      <c r="AG237" s="223">
        <v>24.965</v>
      </c>
      <c r="AH237" s="223">
        <v>24.78</v>
      </c>
      <c r="AI237" s="223">
        <v>24.594999999999999</v>
      </c>
      <c r="AJ237" s="223">
        <v>24.41</v>
      </c>
      <c r="AK237" s="223">
        <v>24.225000000000001</v>
      </c>
      <c r="AL237" s="223">
        <v>24.04</v>
      </c>
      <c r="AM237" s="223">
        <v>23.855</v>
      </c>
      <c r="AN237" s="223">
        <v>23.67</v>
      </c>
      <c r="AO237" s="223">
        <v>23.484999999999999</v>
      </c>
      <c r="AP237" s="223">
        <v>23.3</v>
      </c>
    </row>
    <row r="238" spans="7:42" ht="14.25" customHeight="1" thickBot="1" x14ac:dyDescent="0.35">
      <c r="G238" s="140"/>
      <c r="H238" s="393"/>
      <c r="J238" s="354"/>
      <c r="K238" s="198" t="s">
        <v>815</v>
      </c>
      <c r="L238" s="198" t="s">
        <v>872</v>
      </c>
      <c r="M238" s="224">
        <v>30.3</v>
      </c>
      <c r="N238" s="224">
        <v>30.1167160152254</v>
      </c>
      <c r="O238" s="224">
        <v>29.933432030450799</v>
      </c>
      <c r="P238" s="224">
        <v>29.750148045676301</v>
      </c>
      <c r="Q238" s="224">
        <v>29.5668640609017</v>
      </c>
      <c r="R238" s="224">
        <v>29.383580076127199</v>
      </c>
      <c r="S238" s="224">
        <v>29.200296091352602</v>
      </c>
      <c r="T238" s="224">
        <v>29.0170121065781</v>
      </c>
      <c r="U238" s="224">
        <v>28.8337281218035</v>
      </c>
      <c r="V238" s="224">
        <v>28.650444137028899</v>
      </c>
      <c r="W238" s="224">
        <v>28.547309218507099</v>
      </c>
      <c r="X238" s="224">
        <v>28.444174299985299</v>
      </c>
      <c r="Y238" s="224">
        <v>28.341039381463499</v>
      </c>
      <c r="Z238" s="224">
        <v>28.2379044629416</v>
      </c>
      <c r="AA238" s="224">
        <v>28.1347695444198</v>
      </c>
      <c r="AB238" s="224">
        <v>28.031634625898</v>
      </c>
      <c r="AC238" s="224">
        <v>27.928499707376201</v>
      </c>
      <c r="AD238" s="224">
        <v>27.825364788854401</v>
      </c>
      <c r="AE238" s="224">
        <v>27.722229870332502</v>
      </c>
      <c r="AF238" s="224">
        <v>27.619094951810698</v>
      </c>
      <c r="AG238" s="224">
        <v>27.515960033288899</v>
      </c>
      <c r="AH238" s="224">
        <v>27.412825114767099</v>
      </c>
      <c r="AI238" s="224">
        <v>27.309690196245199</v>
      </c>
      <c r="AJ238" s="224">
        <v>27.2065552777234</v>
      </c>
      <c r="AK238" s="224">
        <v>27.1034203592016</v>
      </c>
      <c r="AL238" s="224">
        <v>27.0002854406798</v>
      </c>
      <c r="AM238" s="224">
        <v>26.897150522157901</v>
      </c>
      <c r="AN238" s="224">
        <v>26.794015603636101</v>
      </c>
      <c r="AO238" s="224">
        <v>26.690880685114301</v>
      </c>
      <c r="AP238" s="224">
        <v>26.587745766592501</v>
      </c>
    </row>
    <row r="239" spans="7:42" ht="14.25" customHeight="1" thickTop="1" x14ac:dyDescent="0.3">
      <c r="G239" s="140"/>
      <c r="H239" s="393"/>
      <c r="J239" s="354"/>
      <c r="K239" s="196" t="s">
        <v>821</v>
      </c>
      <c r="L239" s="196" t="s">
        <v>870</v>
      </c>
      <c r="M239" s="225">
        <v>30.3</v>
      </c>
      <c r="N239" s="225">
        <v>29.5668640609017</v>
      </c>
      <c r="O239" s="225">
        <v>28.8337281218035</v>
      </c>
      <c r="P239" s="225">
        <v>28.100592182705299</v>
      </c>
      <c r="Q239" s="225">
        <v>27.367456243606998</v>
      </c>
      <c r="R239" s="225">
        <v>26.634320304508801</v>
      </c>
      <c r="S239" s="225">
        <v>25.9011843654106</v>
      </c>
      <c r="T239" s="225">
        <v>25.168048426312399</v>
      </c>
      <c r="U239" s="225">
        <v>24.434912487214099</v>
      </c>
      <c r="V239" s="225">
        <v>23.701776548115902</v>
      </c>
      <c r="W239" s="225">
        <v>23.2892368740286</v>
      </c>
      <c r="X239" s="225">
        <v>22.876697199941301</v>
      </c>
      <c r="Y239" s="225">
        <v>22.464157525853999</v>
      </c>
      <c r="Z239" s="225">
        <v>22.0516178517667</v>
      </c>
      <c r="AA239" s="225">
        <v>21.639078177679401</v>
      </c>
      <c r="AB239" s="225">
        <v>21.226538503592099</v>
      </c>
      <c r="AC239" s="225">
        <v>20.813998829504801</v>
      </c>
      <c r="AD239" s="225">
        <v>20.401459155417498</v>
      </c>
      <c r="AE239" s="225">
        <v>19.9889194813302</v>
      </c>
      <c r="AF239" s="225">
        <v>19.576379807243001</v>
      </c>
      <c r="AG239" s="225">
        <v>19.163840133155698</v>
      </c>
      <c r="AH239" s="225">
        <v>18.7513004590684</v>
      </c>
      <c r="AI239" s="225">
        <v>18.338760784981101</v>
      </c>
      <c r="AJ239" s="225">
        <v>17.926221110893799</v>
      </c>
      <c r="AK239" s="225">
        <v>17.5136814368065</v>
      </c>
      <c r="AL239" s="225">
        <v>17.101141762719202</v>
      </c>
      <c r="AM239" s="225">
        <v>16.6886020886319</v>
      </c>
      <c r="AN239" s="225">
        <v>16.276062414544601</v>
      </c>
      <c r="AO239" s="225">
        <v>15.8635227404573</v>
      </c>
      <c r="AP239" s="225">
        <v>15.45098306637</v>
      </c>
    </row>
    <row r="240" spans="7:42" ht="14.25" customHeight="1" x14ac:dyDescent="0.3">
      <c r="G240" s="140"/>
      <c r="H240" s="393"/>
      <c r="J240" s="354"/>
      <c r="K240" s="137" t="s">
        <v>821</v>
      </c>
      <c r="L240" s="187" t="s">
        <v>871</v>
      </c>
      <c r="M240" s="223">
        <v>30.3</v>
      </c>
      <c r="N240" s="223">
        <v>29.933333333333302</v>
      </c>
      <c r="O240" s="223">
        <v>29.566666666666599</v>
      </c>
      <c r="P240" s="223">
        <v>29.2</v>
      </c>
      <c r="Q240" s="223">
        <v>28.8333333333333</v>
      </c>
      <c r="R240" s="223">
        <v>28.466666666666601</v>
      </c>
      <c r="S240" s="223">
        <v>28.1</v>
      </c>
      <c r="T240" s="223">
        <v>27.733333333333299</v>
      </c>
      <c r="U240" s="223">
        <v>27.3666666666666</v>
      </c>
      <c r="V240" s="223">
        <v>27</v>
      </c>
      <c r="W240" s="223">
        <v>26.815000000000001</v>
      </c>
      <c r="X240" s="223">
        <v>26.63</v>
      </c>
      <c r="Y240" s="223">
        <v>26.445</v>
      </c>
      <c r="Z240" s="223">
        <v>26.26</v>
      </c>
      <c r="AA240" s="223">
        <v>26.074999999999999</v>
      </c>
      <c r="AB240" s="223">
        <v>25.89</v>
      </c>
      <c r="AC240" s="223">
        <v>25.704999999999998</v>
      </c>
      <c r="AD240" s="223">
        <v>25.52</v>
      </c>
      <c r="AE240" s="223">
        <v>25.335000000000001</v>
      </c>
      <c r="AF240" s="223">
        <v>25.15</v>
      </c>
      <c r="AG240" s="223">
        <v>24.965</v>
      </c>
      <c r="AH240" s="223">
        <v>24.78</v>
      </c>
      <c r="AI240" s="223">
        <v>24.594999999999999</v>
      </c>
      <c r="AJ240" s="223">
        <v>24.41</v>
      </c>
      <c r="AK240" s="223">
        <v>24.225000000000001</v>
      </c>
      <c r="AL240" s="223">
        <v>24.04</v>
      </c>
      <c r="AM240" s="223">
        <v>23.855</v>
      </c>
      <c r="AN240" s="223">
        <v>23.67</v>
      </c>
      <c r="AO240" s="223">
        <v>23.484999999999999</v>
      </c>
      <c r="AP240" s="223">
        <v>23.3</v>
      </c>
    </row>
    <row r="241" spans="7:42" ht="14.25" customHeight="1" thickBot="1" x14ac:dyDescent="0.35">
      <c r="G241" s="140"/>
      <c r="H241" s="393"/>
      <c r="J241" s="354"/>
      <c r="K241" s="198" t="s">
        <v>821</v>
      </c>
      <c r="L241" s="198" t="s">
        <v>872</v>
      </c>
      <c r="M241" s="224">
        <v>30.3</v>
      </c>
      <c r="N241" s="224">
        <v>30.1167160152254</v>
      </c>
      <c r="O241" s="224">
        <v>29.933432030450799</v>
      </c>
      <c r="P241" s="224">
        <v>29.750148045676301</v>
      </c>
      <c r="Q241" s="224">
        <v>29.5668640609017</v>
      </c>
      <c r="R241" s="224">
        <v>29.383580076127199</v>
      </c>
      <c r="S241" s="224">
        <v>29.200296091352602</v>
      </c>
      <c r="T241" s="224">
        <v>29.0170121065781</v>
      </c>
      <c r="U241" s="224">
        <v>28.8337281218035</v>
      </c>
      <c r="V241" s="224">
        <v>28.650444137028899</v>
      </c>
      <c r="W241" s="224">
        <v>28.547309218507099</v>
      </c>
      <c r="X241" s="224">
        <v>28.444174299985299</v>
      </c>
      <c r="Y241" s="224">
        <v>28.341039381463499</v>
      </c>
      <c r="Z241" s="224">
        <v>28.2379044629416</v>
      </c>
      <c r="AA241" s="224">
        <v>28.1347695444198</v>
      </c>
      <c r="AB241" s="224">
        <v>28.031634625898</v>
      </c>
      <c r="AC241" s="224">
        <v>27.928499707376201</v>
      </c>
      <c r="AD241" s="224">
        <v>27.825364788854401</v>
      </c>
      <c r="AE241" s="224">
        <v>27.722229870332502</v>
      </c>
      <c r="AF241" s="224">
        <v>27.619094951810698</v>
      </c>
      <c r="AG241" s="224">
        <v>27.515960033288899</v>
      </c>
      <c r="AH241" s="224">
        <v>27.412825114767099</v>
      </c>
      <c r="AI241" s="224">
        <v>27.309690196245199</v>
      </c>
      <c r="AJ241" s="224">
        <v>27.2065552777234</v>
      </c>
      <c r="AK241" s="224">
        <v>27.1034203592016</v>
      </c>
      <c r="AL241" s="224">
        <v>27.0002854406798</v>
      </c>
      <c r="AM241" s="224">
        <v>26.897150522157901</v>
      </c>
      <c r="AN241" s="224">
        <v>26.794015603636101</v>
      </c>
      <c r="AO241" s="224">
        <v>26.690880685114301</v>
      </c>
      <c r="AP241" s="224">
        <v>26.587745766592501</v>
      </c>
    </row>
    <row r="242" spans="7:42" ht="14.25" customHeight="1" thickTop="1" x14ac:dyDescent="0.3">
      <c r="G242" s="140"/>
      <c r="H242" s="393"/>
      <c r="J242" s="354"/>
      <c r="K242" s="196" t="s">
        <v>825</v>
      </c>
      <c r="L242" s="196" t="s">
        <v>870</v>
      </c>
      <c r="M242" s="225">
        <v>30.3</v>
      </c>
      <c r="N242" s="225">
        <v>29.5668640609017</v>
      </c>
      <c r="O242" s="225">
        <v>28.8337281218035</v>
      </c>
      <c r="P242" s="225">
        <v>28.100592182705299</v>
      </c>
      <c r="Q242" s="225">
        <v>27.367456243606998</v>
      </c>
      <c r="R242" s="225">
        <v>26.634320304508801</v>
      </c>
      <c r="S242" s="225">
        <v>25.9011843654106</v>
      </c>
      <c r="T242" s="225">
        <v>25.168048426312399</v>
      </c>
      <c r="U242" s="225">
        <v>24.434912487214099</v>
      </c>
      <c r="V242" s="225">
        <v>23.701776548115902</v>
      </c>
      <c r="W242" s="225">
        <v>23.2892368740286</v>
      </c>
      <c r="X242" s="225">
        <v>22.876697199941301</v>
      </c>
      <c r="Y242" s="225">
        <v>22.464157525853999</v>
      </c>
      <c r="Z242" s="225">
        <v>22.0516178517667</v>
      </c>
      <c r="AA242" s="225">
        <v>21.639078177679401</v>
      </c>
      <c r="AB242" s="225">
        <v>21.226538503592099</v>
      </c>
      <c r="AC242" s="225">
        <v>20.813998829504801</v>
      </c>
      <c r="AD242" s="225">
        <v>20.401459155417498</v>
      </c>
      <c r="AE242" s="225">
        <v>19.9889194813302</v>
      </c>
      <c r="AF242" s="225">
        <v>19.576379807243001</v>
      </c>
      <c r="AG242" s="225">
        <v>19.163840133155698</v>
      </c>
      <c r="AH242" s="225">
        <v>18.7513004590684</v>
      </c>
      <c r="AI242" s="225">
        <v>18.338760784981101</v>
      </c>
      <c r="AJ242" s="225">
        <v>17.926221110893799</v>
      </c>
      <c r="AK242" s="225">
        <v>17.5136814368065</v>
      </c>
      <c r="AL242" s="225">
        <v>17.101141762719202</v>
      </c>
      <c r="AM242" s="225">
        <v>16.6886020886319</v>
      </c>
      <c r="AN242" s="225">
        <v>16.276062414544601</v>
      </c>
      <c r="AO242" s="225">
        <v>15.8635227404573</v>
      </c>
      <c r="AP242" s="225">
        <v>15.45098306637</v>
      </c>
    </row>
    <row r="243" spans="7:42" ht="14.25" customHeight="1" x14ac:dyDescent="0.3">
      <c r="G243" s="140"/>
      <c r="H243" s="393"/>
      <c r="J243" s="354"/>
      <c r="K243" s="137" t="s">
        <v>825</v>
      </c>
      <c r="L243" s="187" t="s">
        <v>871</v>
      </c>
      <c r="M243" s="223">
        <v>30.3</v>
      </c>
      <c r="N243" s="223">
        <v>29.933333333333302</v>
      </c>
      <c r="O243" s="223">
        <v>29.566666666666599</v>
      </c>
      <c r="P243" s="223">
        <v>29.2</v>
      </c>
      <c r="Q243" s="223">
        <v>28.8333333333333</v>
      </c>
      <c r="R243" s="223">
        <v>28.466666666666601</v>
      </c>
      <c r="S243" s="223">
        <v>28.1</v>
      </c>
      <c r="T243" s="223">
        <v>27.733333333333299</v>
      </c>
      <c r="U243" s="223">
        <v>27.3666666666666</v>
      </c>
      <c r="V243" s="223">
        <v>27</v>
      </c>
      <c r="W243" s="223">
        <v>26.815000000000001</v>
      </c>
      <c r="X243" s="223">
        <v>26.63</v>
      </c>
      <c r="Y243" s="223">
        <v>26.445</v>
      </c>
      <c r="Z243" s="223">
        <v>26.26</v>
      </c>
      <c r="AA243" s="223">
        <v>26.074999999999999</v>
      </c>
      <c r="AB243" s="223">
        <v>25.89</v>
      </c>
      <c r="AC243" s="223">
        <v>25.704999999999998</v>
      </c>
      <c r="AD243" s="223">
        <v>25.52</v>
      </c>
      <c r="AE243" s="223">
        <v>25.335000000000001</v>
      </c>
      <c r="AF243" s="223">
        <v>25.15</v>
      </c>
      <c r="AG243" s="223">
        <v>24.965</v>
      </c>
      <c r="AH243" s="223">
        <v>24.78</v>
      </c>
      <c r="AI243" s="223">
        <v>24.594999999999999</v>
      </c>
      <c r="AJ243" s="223">
        <v>24.41</v>
      </c>
      <c r="AK243" s="223">
        <v>24.225000000000001</v>
      </c>
      <c r="AL243" s="223">
        <v>24.04</v>
      </c>
      <c r="AM243" s="223">
        <v>23.855</v>
      </c>
      <c r="AN243" s="223">
        <v>23.67</v>
      </c>
      <c r="AO243" s="223">
        <v>23.484999999999999</v>
      </c>
      <c r="AP243" s="223">
        <v>23.3</v>
      </c>
    </row>
    <row r="244" spans="7:42" ht="14.25" customHeight="1" thickBot="1" x14ac:dyDescent="0.35">
      <c r="G244" s="140"/>
      <c r="H244" s="393"/>
      <c r="J244" s="354"/>
      <c r="K244" s="198" t="s">
        <v>825</v>
      </c>
      <c r="L244" s="198" t="s">
        <v>872</v>
      </c>
      <c r="M244" s="224">
        <v>30.3</v>
      </c>
      <c r="N244" s="224">
        <v>30.1167160152254</v>
      </c>
      <c r="O244" s="224">
        <v>29.933432030450799</v>
      </c>
      <c r="P244" s="224">
        <v>29.750148045676301</v>
      </c>
      <c r="Q244" s="224">
        <v>29.5668640609017</v>
      </c>
      <c r="R244" s="224">
        <v>29.383580076127199</v>
      </c>
      <c r="S244" s="224">
        <v>29.200296091352602</v>
      </c>
      <c r="T244" s="224">
        <v>29.0170121065781</v>
      </c>
      <c r="U244" s="224">
        <v>28.8337281218035</v>
      </c>
      <c r="V244" s="224">
        <v>28.650444137028899</v>
      </c>
      <c r="W244" s="224">
        <v>28.547309218507099</v>
      </c>
      <c r="X244" s="224">
        <v>28.444174299985299</v>
      </c>
      <c r="Y244" s="224">
        <v>28.341039381463499</v>
      </c>
      <c r="Z244" s="224">
        <v>28.2379044629416</v>
      </c>
      <c r="AA244" s="224">
        <v>28.1347695444198</v>
      </c>
      <c r="AB244" s="224">
        <v>28.031634625898</v>
      </c>
      <c r="AC244" s="224">
        <v>27.928499707376201</v>
      </c>
      <c r="AD244" s="224">
        <v>27.825364788854401</v>
      </c>
      <c r="AE244" s="224">
        <v>27.722229870332502</v>
      </c>
      <c r="AF244" s="224">
        <v>27.619094951810698</v>
      </c>
      <c r="AG244" s="224">
        <v>27.515960033288899</v>
      </c>
      <c r="AH244" s="224">
        <v>27.412825114767099</v>
      </c>
      <c r="AI244" s="224">
        <v>27.309690196245199</v>
      </c>
      <c r="AJ244" s="224">
        <v>27.2065552777234</v>
      </c>
      <c r="AK244" s="224">
        <v>27.1034203592016</v>
      </c>
      <c r="AL244" s="224">
        <v>27.0002854406798</v>
      </c>
      <c r="AM244" s="224">
        <v>26.897150522157901</v>
      </c>
      <c r="AN244" s="224">
        <v>26.794015603636101</v>
      </c>
      <c r="AO244" s="224">
        <v>26.690880685114301</v>
      </c>
      <c r="AP244" s="224">
        <v>26.587745766592501</v>
      </c>
    </row>
    <row r="245" spans="7:42" ht="14.25" customHeight="1" thickTop="1" x14ac:dyDescent="0.3">
      <c r="G245" s="140"/>
      <c r="H245" s="393"/>
      <c r="J245" s="354"/>
      <c r="K245" s="196" t="s">
        <v>828</v>
      </c>
      <c r="L245" s="196" t="s">
        <v>870</v>
      </c>
      <c r="M245" s="225">
        <v>30.3</v>
      </c>
      <c r="N245" s="225">
        <v>29.5668640609017</v>
      </c>
      <c r="O245" s="225">
        <v>28.8337281218035</v>
      </c>
      <c r="P245" s="225">
        <v>28.100592182705299</v>
      </c>
      <c r="Q245" s="225">
        <v>27.367456243606998</v>
      </c>
      <c r="R245" s="225">
        <v>26.634320304508801</v>
      </c>
      <c r="S245" s="225">
        <v>25.9011843654106</v>
      </c>
      <c r="T245" s="225">
        <v>25.168048426312399</v>
      </c>
      <c r="U245" s="225">
        <v>24.434912487214099</v>
      </c>
      <c r="V245" s="225">
        <v>23.701776548115902</v>
      </c>
      <c r="W245" s="225">
        <v>23.2892368740286</v>
      </c>
      <c r="X245" s="225">
        <v>22.876697199941301</v>
      </c>
      <c r="Y245" s="225">
        <v>22.464157525853999</v>
      </c>
      <c r="Z245" s="225">
        <v>22.0516178517667</v>
      </c>
      <c r="AA245" s="225">
        <v>21.639078177679401</v>
      </c>
      <c r="AB245" s="225">
        <v>21.226538503592099</v>
      </c>
      <c r="AC245" s="225">
        <v>20.813998829504801</v>
      </c>
      <c r="AD245" s="225">
        <v>20.401459155417498</v>
      </c>
      <c r="AE245" s="225">
        <v>19.9889194813302</v>
      </c>
      <c r="AF245" s="225">
        <v>19.576379807243001</v>
      </c>
      <c r="AG245" s="225">
        <v>19.163840133155698</v>
      </c>
      <c r="AH245" s="225">
        <v>18.7513004590684</v>
      </c>
      <c r="AI245" s="225">
        <v>18.338760784981101</v>
      </c>
      <c r="AJ245" s="225">
        <v>17.926221110893799</v>
      </c>
      <c r="AK245" s="225">
        <v>17.5136814368065</v>
      </c>
      <c r="AL245" s="225">
        <v>17.101141762719202</v>
      </c>
      <c r="AM245" s="225">
        <v>16.6886020886319</v>
      </c>
      <c r="AN245" s="225">
        <v>16.276062414544601</v>
      </c>
      <c r="AO245" s="225">
        <v>15.8635227404573</v>
      </c>
      <c r="AP245" s="225">
        <v>15.45098306637</v>
      </c>
    </row>
    <row r="246" spans="7:42" ht="14.25" customHeight="1" x14ac:dyDescent="0.3">
      <c r="G246" s="140"/>
      <c r="H246" s="393"/>
      <c r="J246" s="354"/>
      <c r="K246" s="137" t="s">
        <v>828</v>
      </c>
      <c r="L246" s="187" t="s">
        <v>871</v>
      </c>
      <c r="M246" s="223">
        <v>30.3</v>
      </c>
      <c r="N246" s="223">
        <v>29.933333333333302</v>
      </c>
      <c r="O246" s="223">
        <v>29.566666666666599</v>
      </c>
      <c r="P246" s="223">
        <v>29.2</v>
      </c>
      <c r="Q246" s="223">
        <v>28.8333333333333</v>
      </c>
      <c r="R246" s="223">
        <v>28.466666666666601</v>
      </c>
      <c r="S246" s="223">
        <v>28.1</v>
      </c>
      <c r="T246" s="223">
        <v>27.733333333333299</v>
      </c>
      <c r="U246" s="223">
        <v>27.3666666666666</v>
      </c>
      <c r="V246" s="223">
        <v>27</v>
      </c>
      <c r="W246" s="223">
        <v>26.815000000000001</v>
      </c>
      <c r="X246" s="223">
        <v>26.63</v>
      </c>
      <c r="Y246" s="223">
        <v>26.445</v>
      </c>
      <c r="Z246" s="223">
        <v>26.26</v>
      </c>
      <c r="AA246" s="223">
        <v>26.074999999999999</v>
      </c>
      <c r="AB246" s="223">
        <v>25.89</v>
      </c>
      <c r="AC246" s="223">
        <v>25.704999999999998</v>
      </c>
      <c r="AD246" s="223">
        <v>25.52</v>
      </c>
      <c r="AE246" s="223">
        <v>25.335000000000001</v>
      </c>
      <c r="AF246" s="223">
        <v>25.15</v>
      </c>
      <c r="AG246" s="223">
        <v>24.965</v>
      </c>
      <c r="AH246" s="223">
        <v>24.78</v>
      </c>
      <c r="AI246" s="223">
        <v>24.594999999999999</v>
      </c>
      <c r="AJ246" s="223">
        <v>24.41</v>
      </c>
      <c r="AK246" s="223">
        <v>24.225000000000001</v>
      </c>
      <c r="AL246" s="223">
        <v>24.04</v>
      </c>
      <c r="AM246" s="223">
        <v>23.855</v>
      </c>
      <c r="AN246" s="223">
        <v>23.67</v>
      </c>
      <c r="AO246" s="223">
        <v>23.484999999999999</v>
      </c>
      <c r="AP246" s="223">
        <v>23.3</v>
      </c>
    </row>
    <row r="247" spans="7:42" ht="14.25" customHeight="1" thickBot="1" x14ac:dyDescent="0.35">
      <c r="G247" s="140"/>
      <c r="H247" s="393"/>
      <c r="J247" s="354"/>
      <c r="K247" s="198" t="s">
        <v>828</v>
      </c>
      <c r="L247" s="198" t="s">
        <v>872</v>
      </c>
      <c r="M247" s="224">
        <v>30.3</v>
      </c>
      <c r="N247" s="224">
        <v>30.1167160152254</v>
      </c>
      <c r="O247" s="224">
        <v>29.933432030450799</v>
      </c>
      <c r="P247" s="224">
        <v>29.750148045676301</v>
      </c>
      <c r="Q247" s="224">
        <v>29.5668640609017</v>
      </c>
      <c r="R247" s="224">
        <v>29.383580076127199</v>
      </c>
      <c r="S247" s="224">
        <v>29.200296091352602</v>
      </c>
      <c r="T247" s="224">
        <v>29.0170121065781</v>
      </c>
      <c r="U247" s="224">
        <v>28.8337281218035</v>
      </c>
      <c r="V247" s="224">
        <v>28.650444137028899</v>
      </c>
      <c r="W247" s="224">
        <v>28.547309218507099</v>
      </c>
      <c r="X247" s="224">
        <v>28.444174299985299</v>
      </c>
      <c r="Y247" s="224">
        <v>28.341039381463499</v>
      </c>
      <c r="Z247" s="224">
        <v>28.2379044629416</v>
      </c>
      <c r="AA247" s="224">
        <v>28.1347695444198</v>
      </c>
      <c r="AB247" s="224">
        <v>28.031634625898</v>
      </c>
      <c r="AC247" s="224">
        <v>27.928499707376201</v>
      </c>
      <c r="AD247" s="224">
        <v>27.825364788854401</v>
      </c>
      <c r="AE247" s="224">
        <v>27.722229870332502</v>
      </c>
      <c r="AF247" s="224">
        <v>27.619094951810698</v>
      </c>
      <c r="AG247" s="224">
        <v>27.515960033288899</v>
      </c>
      <c r="AH247" s="224">
        <v>27.412825114767099</v>
      </c>
      <c r="AI247" s="224">
        <v>27.309690196245199</v>
      </c>
      <c r="AJ247" s="224">
        <v>27.2065552777234</v>
      </c>
      <c r="AK247" s="224">
        <v>27.1034203592016</v>
      </c>
      <c r="AL247" s="224">
        <v>27.0002854406798</v>
      </c>
      <c r="AM247" s="224">
        <v>26.897150522157901</v>
      </c>
      <c r="AN247" s="224">
        <v>26.794015603636101</v>
      </c>
      <c r="AO247" s="224">
        <v>26.690880685114301</v>
      </c>
      <c r="AP247" s="224">
        <v>26.587745766592501</v>
      </c>
    </row>
    <row r="248" spans="7:42" ht="14.25" customHeight="1" thickTop="1" x14ac:dyDescent="0.3">
      <c r="G248" s="140"/>
      <c r="H248" s="393"/>
      <c r="J248" s="354"/>
      <c r="K248" s="196" t="s">
        <v>831</v>
      </c>
      <c r="L248" s="196" t="s">
        <v>870</v>
      </c>
      <c r="M248" s="225">
        <v>30.3</v>
      </c>
      <c r="N248" s="225">
        <v>29.5668640609017</v>
      </c>
      <c r="O248" s="225">
        <v>28.8337281218035</v>
      </c>
      <c r="P248" s="225">
        <v>28.100592182705299</v>
      </c>
      <c r="Q248" s="225">
        <v>27.367456243606998</v>
      </c>
      <c r="R248" s="225">
        <v>26.634320304508801</v>
      </c>
      <c r="S248" s="225">
        <v>25.9011843654106</v>
      </c>
      <c r="T248" s="225">
        <v>25.168048426312399</v>
      </c>
      <c r="U248" s="225">
        <v>24.434912487214099</v>
      </c>
      <c r="V248" s="225">
        <v>23.701776548115902</v>
      </c>
      <c r="W248" s="225">
        <v>23.2892368740286</v>
      </c>
      <c r="X248" s="225">
        <v>22.876697199941301</v>
      </c>
      <c r="Y248" s="225">
        <v>22.464157525853999</v>
      </c>
      <c r="Z248" s="225">
        <v>22.0516178517667</v>
      </c>
      <c r="AA248" s="225">
        <v>21.639078177679401</v>
      </c>
      <c r="AB248" s="225">
        <v>21.226538503592099</v>
      </c>
      <c r="AC248" s="225">
        <v>20.813998829504801</v>
      </c>
      <c r="AD248" s="225">
        <v>20.401459155417498</v>
      </c>
      <c r="AE248" s="225">
        <v>19.9889194813302</v>
      </c>
      <c r="AF248" s="225">
        <v>19.576379807243001</v>
      </c>
      <c r="AG248" s="225">
        <v>19.163840133155698</v>
      </c>
      <c r="AH248" s="225">
        <v>18.7513004590684</v>
      </c>
      <c r="AI248" s="225">
        <v>18.338760784981101</v>
      </c>
      <c r="AJ248" s="225">
        <v>17.926221110893799</v>
      </c>
      <c r="AK248" s="225">
        <v>17.5136814368065</v>
      </c>
      <c r="AL248" s="225">
        <v>17.101141762719202</v>
      </c>
      <c r="AM248" s="225">
        <v>16.6886020886319</v>
      </c>
      <c r="AN248" s="225">
        <v>16.276062414544601</v>
      </c>
      <c r="AO248" s="225">
        <v>15.8635227404573</v>
      </c>
      <c r="AP248" s="225">
        <v>15.45098306637</v>
      </c>
    </row>
    <row r="249" spans="7:42" ht="14.25" customHeight="1" x14ac:dyDescent="0.3">
      <c r="G249" s="140"/>
      <c r="H249" s="393"/>
      <c r="J249" s="354"/>
      <c r="K249" s="137" t="s">
        <v>831</v>
      </c>
      <c r="L249" s="187" t="s">
        <v>871</v>
      </c>
      <c r="M249" s="223">
        <v>30.3</v>
      </c>
      <c r="N249" s="223">
        <v>29.933333333333302</v>
      </c>
      <c r="O249" s="223">
        <v>29.566666666666599</v>
      </c>
      <c r="P249" s="223">
        <v>29.2</v>
      </c>
      <c r="Q249" s="223">
        <v>28.8333333333333</v>
      </c>
      <c r="R249" s="223">
        <v>28.466666666666601</v>
      </c>
      <c r="S249" s="223">
        <v>28.1</v>
      </c>
      <c r="T249" s="223">
        <v>27.733333333333299</v>
      </c>
      <c r="U249" s="223">
        <v>27.3666666666666</v>
      </c>
      <c r="V249" s="223">
        <v>27</v>
      </c>
      <c r="W249" s="223">
        <v>26.815000000000001</v>
      </c>
      <c r="X249" s="223">
        <v>26.63</v>
      </c>
      <c r="Y249" s="223">
        <v>26.445</v>
      </c>
      <c r="Z249" s="223">
        <v>26.26</v>
      </c>
      <c r="AA249" s="223">
        <v>26.074999999999999</v>
      </c>
      <c r="AB249" s="223">
        <v>25.89</v>
      </c>
      <c r="AC249" s="223">
        <v>25.704999999999998</v>
      </c>
      <c r="AD249" s="223">
        <v>25.52</v>
      </c>
      <c r="AE249" s="223">
        <v>25.335000000000001</v>
      </c>
      <c r="AF249" s="223">
        <v>25.15</v>
      </c>
      <c r="AG249" s="223">
        <v>24.965</v>
      </c>
      <c r="AH249" s="223">
        <v>24.78</v>
      </c>
      <c r="AI249" s="223">
        <v>24.594999999999999</v>
      </c>
      <c r="AJ249" s="223">
        <v>24.41</v>
      </c>
      <c r="AK249" s="223">
        <v>24.225000000000001</v>
      </c>
      <c r="AL249" s="223">
        <v>24.04</v>
      </c>
      <c r="AM249" s="223">
        <v>23.855</v>
      </c>
      <c r="AN249" s="223">
        <v>23.67</v>
      </c>
      <c r="AO249" s="223">
        <v>23.484999999999999</v>
      </c>
      <c r="AP249" s="223">
        <v>23.3</v>
      </c>
    </row>
    <row r="250" spans="7:42" ht="14.25" customHeight="1" thickBot="1" x14ac:dyDescent="0.35">
      <c r="G250" s="140"/>
      <c r="H250" s="393"/>
      <c r="J250" s="354"/>
      <c r="K250" s="198" t="s">
        <v>831</v>
      </c>
      <c r="L250" s="198" t="s">
        <v>872</v>
      </c>
      <c r="M250" s="224">
        <v>30.3</v>
      </c>
      <c r="N250" s="224">
        <v>30.1167160152254</v>
      </c>
      <c r="O250" s="224">
        <v>29.933432030450799</v>
      </c>
      <c r="P250" s="224">
        <v>29.750148045676301</v>
      </c>
      <c r="Q250" s="224">
        <v>29.5668640609017</v>
      </c>
      <c r="R250" s="224">
        <v>29.383580076127199</v>
      </c>
      <c r="S250" s="224">
        <v>29.200296091352602</v>
      </c>
      <c r="T250" s="224">
        <v>29.0170121065781</v>
      </c>
      <c r="U250" s="224">
        <v>28.8337281218035</v>
      </c>
      <c r="V250" s="224">
        <v>28.650444137028899</v>
      </c>
      <c r="W250" s="224">
        <v>28.547309218507099</v>
      </c>
      <c r="X250" s="224">
        <v>28.444174299985299</v>
      </c>
      <c r="Y250" s="224">
        <v>28.341039381463499</v>
      </c>
      <c r="Z250" s="224">
        <v>28.2379044629416</v>
      </c>
      <c r="AA250" s="224">
        <v>28.1347695444198</v>
      </c>
      <c r="AB250" s="224">
        <v>28.031634625898</v>
      </c>
      <c r="AC250" s="224">
        <v>27.928499707376201</v>
      </c>
      <c r="AD250" s="224">
        <v>27.825364788854401</v>
      </c>
      <c r="AE250" s="224">
        <v>27.722229870332502</v>
      </c>
      <c r="AF250" s="224">
        <v>27.619094951810698</v>
      </c>
      <c r="AG250" s="224">
        <v>27.515960033288899</v>
      </c>
      <c r="AH250" s="224">
        <v>27.412825114767099</v>
      </c>
      <c r="AI250" s="224">
        <v>27.309690196245199</v>
      </c>
      <c r="AJ250" s="224">
        <v>27.2065552777234</v>
      </c>
      <c r="AK250" s="224">
        <v>27.1034203592016</v>
      </c>
      <c r="AL250" s="224">
        <v>27.0002854406798</v>
      </c>
      <c r="AM250" s="224">
        <v>26.897150522157901</v>
      </c>
      <c r="AN250" s="224">
        <v>26.794015603636101</v>
      </c>
      <c r="AO250" s="224">
        <v>26.690880685114301</v>
      </c>
      <c r="AP250" s="224">
        <v>26.587745766592501</v>
      </c>
    </row>
    <row r="251" spans="7:42" ht="14.25" customHeight="1" thickTop="1" x14ac:dyDescent="0.3">
      <c r="G251" s="140"/>
      <c r="H251" s="393"/>
      <c r="J251" s="354"/>
      <c r="K251" s="196" t="s">
        <v>834</v>
      </c>
      <c r="L251" s="196" t="s">
        <v>870</v>
      </c>
      <c r="M251" s="225">
        <v>30.3</v>
      </c>
      <c r="N251" s="225">
        <v>29.5668640609017</v>
      </c>
      <c r="O251" s="225">
        <v>28.8337281218035</v>
      </c>
      <c r="P251" s="225">
        <v>28.100592182705299</v>
      </c>
      <c r="Q251" s="225">
        <v>27.367456243606998</v>
      </c>
      <c r="R251" s="225">
        <v>26.634320304508801</v>
      </c>
      <c r="S251" s="225">
        <v>25.9011843654106</v>
      </c>
      <c r="T251" s="225">
        <v>25.168048426312399</v>
      </c>
      <c r="U251" s="225">
        <v>24.434912487214099</v>
      </c>
      <c r="V251" s="225">
        <v>23.701776548115902</v>
      </c>
      <c r="W251" s="225">
        <v>23.2892368740286</v>
      </c>
      <c r="X251" s="225">
        <v>22.876697199941301</v>
      </c>
      <c r="Y251" s="225">
        <v>22.464157525853999</v>
      </c>
      <c r="Z251" s="225">
        <v>22.0516178517667</v>
      </c>
      <c r="AA251" s="225">
        <v>21.639078177679401</v>
      </c>
      <c r="AB251" s="225">
        <v>21.226538503592099</v>
      </c>
      <c r="AC251" s="225">
        <v>20.813998829504801</v>
      </c>
      <c r="AD251" s="225">
        <v>20.401459155417498</v>
      </c>
      <c r="AE251" s="225">
        <v>19.9889194813302</v>
      </c>
      <c r="AF251" s="225">
        <v>19.576379807243001</v>
      </c>
      <c r="AG251" s="225">
        <v>19.163840133155698</v>
      </c>
      <c r="AH251" s="225">
        <v>18.7513004590684</v>
      </c>
      <c r="AI251" s="225">
        <v>18.338760784981101</v>
      </c>
      <c r="AJ251" s="225">
        <v>17.926221110893799</v>
      </c>
      <c r="AK251" s="225">
        <v>17.5136814368065</v>
      </c>
      <c r="AL251" s="225">
        <v>17.101141762719202</v>
      </c>
      <c r="AM251" s="225">
        <v>16.6886020886319</v>
      </c>
      <c r="AN251" s="225">
        <v>16.276062414544601</v>
      </c>
      <c r="AO251" s="225">
        <v>15.8635227404573</v>
      </c>
      <c r="AP251" s="225">
        <v>15.45098306637</v>
      </c>
    </row>
    <row r="252" spans="7:42" ht="14.25" customHeight="1" x14ac:dyDescent="0.3">
      <c r="G252" s="140"/>
      <c r="H252" s="393"/>
      <c r="J252" s="354"/>
      <c r="K252" s="137" t="s">
        <v>834</v>
      </c>
      <c r="L252" s="187" t="s">
        <v>871</v>
      </c>
      <c r="M252" s="223">
        <v>30.3</v>
      </c>
      <c r="N252" s="223">
        <v>29.933333333333302</v>
      </c>
      <c r="O252" s="223">
        <v>29.566666666666599</v>
      </c>
      <c r="P252" s="223">
        <v>29.2</v>
      </c>
      <c r="Q252" s="223">
        <v>28.8333333333333</v>
      </c>
      <c r="R252" s="223">
        <v>28.466666666666601</v>
      </c>
      <c r="S252" s="223">
        <v>28.1</v>
      </c>
      <c r="T252" s="223">
        <v>27.733333333333299</v>
      </c>
      <c r="U252" s="223">
        <v>27.3666666666666</v>
      </c>
      <c r="V252" s="223">
        <v>27</v>
      </c>
      <c r="W252" s="223">
        <v>26.815000000000001</v>
      </c>
      <c r="X252" s="223">
        <v>26.63</v>
      </c>
      <c r="Y252" s="223">
        <v>26.445</v>
      </c>
      <c r="Z252" s="223">
        <v>26.26</v>
      </c>
      <c r="AA252" s="223">
        <v>26.074999999999999</v>
      </c>
      <c r="AB252" s="223">
        <v>25.89</v>
      </c>
      <c r="AC252" s="223">
        <v>25.704999999999998</v>
      </c>
      <c r="AD252" s="223">
        <v>25.52</v>
      </c>
      <c r="AE252" s="223">
        <v>25.335000000000001</v>
      </c>
      <c r="AF252" s="223">
        <v>25.15</v>
      </c>
      <c r="AG252" s="223">
        <v>24.965</v>
      </c>
      <c r="AH252" s="223">
        <v>24.78</v>
      </c>
      <c r="AI252" s="223">
        <v>24.594999999999999</v>
      </c>
      <c r="AJ252" s="223">
        <v>24.41</v>
      </c>
      <c r="AK252" s="223">
        <v>24.225000000000001</v>
      </c>
      <c r="AL252" s="223">
        <v>24.04</v>
      </c>
      <c r="AM252" s="223">
        <v>23.855</v>
      </c>
      <c r="AN252" s="223">
        <v>23.67</v>
      </c>
      <c r="AO252" s="223">
        <v>23.484999999999999</v>
      </c>
      <c r="AP252" s="223">
        <v>23.3</v>
      </c>
    </row>
    <row r="253" spans="7:42" ht="14.25" customHeight="1" thickBot="1" x14ac:dyDescent="0.35">
      <c r="G253" s="140"/>
      <c r="H253" s="393"/>
      <c r="J253" s="354"/>
      <c r="K253" s="198" t="s">
        <v>834</v>
      </c>
      <c r="L253" s="198" t="s">
        <v>872</v>
      </c>
      <c r="M253" s="224">
        <v>30.3</v>
      </c>
      <c r="N253" s="224">
        <v>30.1167160152254</v>
      </c>
      <c r="O253" s="224">
        <v>29.933432030450799</v>
      </c>
      <c r="P253" s="224">
        <v>29.750148045676301</v>
      </c>
      <c r="Q253" s="224">
        <v>29.5668640609017</v>
      </c>
      <c r="R253" s="224">
        <v>29.383580076127199</v>
      </c>
      <c r="S253" s="224">
        <v>29.200296091352602</v>
      </c>
      <c r="T253" s="224">
        <v>29.0170121065781</v>
      </c>
      <c r="U253" s="224">
        <v>28.8337281218035</v>
      </c>
      <c r="V253" s="224">
        <v>28.650444137028899</v>
      </c>
      <c r="W253" s="224">
        <v>28.547309218507099</v>
      </c>
      <c r="X253" s="224">
        <v>28.444174299985299</v>
      </c>
      <c r="Y253" s="224">
        <v>28.341039381463499</v>
      </c>
      <c r="Z253" s="224">
        <v>28.2379044629416</v>
      </c>
      <c r="AA253" s="224">
        <v>28.1347695444198</v>
      </c>
      <c r="AB253" s="224">
        <v>28.031634625898</v>
      </c>
      <c r="AC253" s="224">
        <v>27.928499707376201</v>
      </c>
      <c r="AD253" s="224">
        <v>27.825364788854401</v>
      </c>
      <c r="AE253" s="224">
        <v>27.722229870332502</v>
      </c>
      <c r="AF253" s="224">
        <v>27.619094951810698</v>
      </c>
      <c r="AG253" s="224">
        <v>27.515960033288899</v>
      </c>
      <c r="AH253" s="224">
        <v>27.412825114767099</v>
      </c>
      <c r="AI253" s="224">
        <v>27.309690196245199</v>
      </c>
      <c r="AJ253" s="224">
        <v>27.2065552777234</v>
      </c>
      <c r="AK253" s="224">
        <v>27.1034203592016</v>
      </c>
      <c r="AL253" s="224">
        <v>27.0002854406798</v>
      </c>
      <c r="AM253" s="224">
        <v>26.897150522157901</v>
      </c>
      <c r="AN253" s="224">
        <v>26.794015603636101</v>
      </c>
      <c r="AO253" s="224">
        <v>26.690880685114301</v>
      </c>
      <c r="AP253" s="224">
        <v>26.587745766592501</v>
      </c>
    </row>
    <row r="254" spans="7:42" ht="14.25" customHeight="1" thickTop="1" x14ac:dyDescent="0.3">
      <c r="G254" s="140"/>
      <c r="H254" s="393"/>
      <c r="J254" s="354"/>
      <c r="K254" s="196" t="s">
        <v>837</v>
      </c>
      <c r="L254" s="196" t="s">
        <v>870</v>
      </c>
      <c r="M254" s="225">
        <v>30.3</v>
      </c>
      <c r="N254" s="225">
        <v>29.5668640609017</v>
      </c>
      <c r="O254" s="225">
        <v>28.8337281218035</v>
      </c>
      <c r="P254" s="225">
        <v>28.100592182705299</v>
      </c>
      <c r="Q254" s="225">
        <v>27.367456243606998</v>
      </c>
      <c r="R254" s="225">
        <v>26.634320304508801</v>
      </c>
      <c r="S254" s="225">
        <v>25.9011843654106</v>
      </c>
      <c r="T254" s="225">
        <v>25.168048426312399</v>
      </c>
      <c r="U254" s="225">
        <v>24.434912487214099</v>
      </c>
      <c r="V254" s="225">
        <v>23.701776548115902</v>
      </c>
      <c r="W254" s="225">
        <v>23.2892368740286</v>
      </c>
      <c r="X254" s="225">
        <v>22.876697199941301</v>
      </c>
      <c r="Y254" s="225">
        <v>22.464157525853999</v>
      </c>
      <c r="Z254" s="225">
        <v>22.0516178517667</v>
      </c>
      <c r="AA254" s="225">
        <v>21.639078177679401</v>
      </c>
      <c r="AB254" s="225">
        <v>21.226538503592099</v>
      </c>
      <c r="AC254" s="225">
        <v>20.813998829504801</v>
      </c>
      <c r="AD254" s="225">
        <v>20.401459155417498</v>
      </c>
      <c r="AE254" s="225">
        <v>19.9889194813302</v>
      </c>
      <c r="AF254" s="225">
        <v>19.576379807243001</v>
      </c>
      <c r="AG254" s="225">
        <v>19.163840133155698</v>
      </c>
      <c r="AH254" s="225">
        <v>18.7513004590684</v>
      </c>
      <c r="AI254" s="225">
        <v>18.338760784981101</v>
      </c>
      <c r="AJ254" s="225">
        <v>17.926221110893799</v>
      </c>
      <c r="AK254" s="225">
        <v>17.5136814368065</v>
      </c>
      <c r="AL254" s="225">
        <v>17.101141762719202</v>
      </c>
      <c r="AM254" s="225">
        <v>16.6886020886319</v>
      </c>
      <c r="AN254" s="225">
        <v>16.276062414544601</v>
      </c>
      <c r="AO254" s="225">
        <v>15.8635227404573</v>
      </c>
      <c r="AP254" s="225">
        <v>15.45098306637</v>
      </c>
    </row>
    <row r="255" spans="7:42" ht="14.25" customHeight="1" x14ac:dyDescent="0.3">
      <c r="G255" s="140"/>
      <c r="H255" s="393"/>
      <c r="J255" s="354"/>
      <c r="K255" s="137" t="s">
        <v>837</v>
      </c>
      <c r="L255" s="187" t="s">
        <v>871</v>
      </c>
      <c r="M255" s="223">
        <v>30.3</v>
      </c>
      <c r="N255" s="223">
        <v>29.933333333333302</v>
      </c>
      <c r="O255" s="223">
        <v>29.566666666666599</v>
      </c>
      <c r="P255" s="223">
        <v>29.2</v>
      </c>
      <c r="Q255" s="223">
        <v>28.8333333333333</v>
      </c>
      <c r="R255" s="223">
        <v>28.466666666666601</v>
      </c>
      <c r="S255" s="223">
        <v>28.1</v>
      </c>
      <c r="T255" s="223">
        <v>27.733333333333299</v>
      </c>
      <c r="U255" s="223">
        <v>27.3666666666666</v>
      </c>
      <c r="V255" s="223">
        <v>27</v>
      </c>
      <c r="W255" s="223">
        <v>26.815000000000001</v>
      </c>
      <c r="X255" s="223">
        <v>26.63</v>
      </c>
      <c r="Y255" s="223">
        <v>26.445</v>
      </c>
      <c r="Z255" s="223">
        <v>26.26</v>
      </c>
      <c r="AA255" s="223">
        <v>26.074999999999999</v>
      </c>
      <c r="AB255" s="223">
        <v>25.89</v>
      </c>
      <c r="AC255" s="223">
        <v>25.704999999999998</v>
      </c>
      <c r="AD255" s="223">
        <v>25.52</v>
      </c>
      <c r="AE255" s="223">
        <v>25.335000000000001</v>
      </c>
      <c r="AF255" s="223">
        <v>25.15</v>
      </c>
      <c r="AG255" s="223">
        <v>24.965</v>
      </c>
      <c r="AH255" s="223">
        <v>24.78</v>
      </c>
      <c r="AI255" s="223">
        <v>24.594999999999999</v>
      </c>
      <c r="AJ255" s="223">
        <v>24.41</v>
      </c>
      <c r="AK255" s="223">
        <v>24.225000000000001</v>
      </c>
      <c r="AL255" s="223">
        <v>24.04</v>
      </c>
      <c r="AM255" s="223">
        <v>23.855</v>
      </c>
      <c r="AN255" s="223">
        <v>23.67</v>
      </c>
      <c r="AO255" s="223">
        <v>23.484999999999999</v>
      </c>
      <c r="AP255" s="223">
        <v>23.3</v>
      </c>
    </row>
    <row r="256" spans="7:42" ht="14.25" customHeight="1" thickBot="1" x14ac:dyDescent="0.35">
      <c r="G256" s="140"/>
      <c r="H256" s="393"/>
      <c r="J256" s="354"/>
      <c r="K256" s="198" t="s">
        <v>837</v>
      </c>
      <c r="L256" s="198" t="s">
        <v>872</v>
      </c>
      <c r="M256" s="224">
        <v>30.3</v>
      </c>
      <c r="N256" s="224">
        <v>30.1167160152254</v>
      </c>
      <c r="O256" s="224">
        <v>29.933432030450799</v>
      </c>
      <c r="P256" s="224">
        <v>29.750148045676301</v>
      </c>
      <c r="Q256" s="224">
        <v>29.5668640609017</v>
      </c>
      <c r="R256" s="224">
        <v>29.383580076127199</v>
      </c>
      <c r="S256" s="224">
        <v>29.200296091352602</v>
      </c>
      <c r="T256" s="224">
        <v>29.0170121065781</v>
      </c>
      <c r="U256" s="224">
        <v>28.8337281218035</v>
      </c>
      <c r="V256" s="224">
        <v>28.650444137028899</v>
      </c>
      <c r="W256" s="224">
        <v>28.547309218507099</v>
      </c>
      <c r="X256" s="224">
        <v>28.444174299985299</v>
      </c>
      <c r="Y256" s="224">
        <v>28.341039381463499</v>
      </c>
      <c r="Z256" s="224">
        <v>28.2379044629416</v>
      </c>
      <c r="AA256" s="224">
        <v>28.1347695444198</v>
      </c>
      <c r="AB256" s="224">
        <v>28.031634625898</v>
      </c>
      <c r="AC256" s="224">
        <v>27.928499707376201</v>
      </c>
      <c r="AD256" s="224">
        <v>27.825364788854401</v>
      </c>
      <c r="AE256" s="224">
        <v>27.722229870332502</v>
      </c>
      <c r="AF256" s="224">
        <v>27.619094951810698</v>
      </c>
      <c r="AG256" s="224">
        <v>27.515960033288899</v>
      </c>
      <c r="AH256" s="224">
        <v>27.412825114767099</v>
      </c>
      <c r="AI256" s="224">
        <v>27.309690196245199</v>
      </c>
      <c r="AJ256" s="224">
        <v>27.2065552777234</v>
      </c>
      <c r="AK256" s="224">
        <v>27.1034203592016</v>
      </c>
      <c r="AL256" s="224">
        <v>27.0002854406798</v>
      </c>
      <c r="AM256" s="224">
        <v>26.897150522157901</v>
      </c>
      <c r="AN256" s="224">
        <v>26.794015603636101</v>
      </c>
      <c r="AO256" s="224">
        <v>26.690880685114301</v>
      </c>
      <c r="AP256" s="224">
        <v>26.587745766592501</v>
      </c>
    </row>
    <row r="257" spans="7:42" ht="14.25" customHeight="1" thickTop="1" x14ac:dyDescent="0.3">
      <c r="G257" s="140"/>
      <c r="H257" s="393"/>
      <c r="J257" s="354"/>
      <c r="K257" s="196" t="s">
        <v>840</v>
      </c>
      <c r="L257" s="196" t="s">
        <v>870</v>
      </c>
      <c r="M257" s="225">
        <v>28.5</v>
      </c>
      <c r="N257" s="225">
        <v>27.8104166909472</v>
      </c>
      <c r="O257" s="225">
        <v>27.1208333818944</v>
      </c>
      <c r="P257" s="225">
        <v>26.4312500728416</v>
      </c>
      <c r="Q257" s="225">
        <v>25.7416667637888</v>
      </c>
      <c r="R257" s="225">
        <v>25.052083454736</v>
      </c>
      <c r="S257" s="225">
        <v>24.3625001456832</v>
      </c>
      <c r="T257" s="225">
        <v>23.672916836630399</v>
      </c>
      <c r="U257" s="225">
        <v>22.983333527577699</v>
      </c>
      <c r="V257" s="225">
        <v>22.293750218524899</v>
      </c>
      <c r="W257" s="225">
        <v>21.905717851809101</v>
      </c>
      <c r="X257" s="225">
        <v>21.517685485093299</v>
      </c>
      <c r="Y257" s="225">
        <v>21.129653118377501</v>
      </c>
      <c r="Z257" s="225">
        <v>20.741620751661799</v>
      </c>
      <c r="AA257" s="225">
        <v>20.353588384946001</v>
      </c>
      <c r="AB257" s="225">
        <v>19.965556018230199</v>
      </c>
      <c r="AC257" s="225">
        <v>19.577523651514401</v>
      </c>
      <c r="AD257" s="225">
        <v>19.189491284798699</v>
      </c>
      <c r="AE257" s="225">
        <v>18.801458918082901</v>
      </c>
      <c r="AF257" s="225">
        <v>18.413426551367099</v>
      </c>
      <c r="AG257" s="225">
        <v>18.0253941846514</v>
      </c>
      <c r="AH257" s="225">
        <v>17.637361817935599</v>
      </c>
      <c r="AI257" s="225">
        <v>17.249329451219801</v>
      </c>
      <c r="AJ257" s="225">
        <v>16.861297084503999</v>
      </c>
      <c r="AK257" s="225">
        <v>16.4732647177883</v>
      </c>
      <c r="AL257" s="225">
        <v>16.085232351072499</v>
      </c>
      <c r="AM257" s="225">
        <v>15.6971999843567</v>
      </c>
      <c r="AN257" s="225">
        <v>15.309167617640901</v>
      </c>
      <c r="AO257" s="225">
        <v>14.9211352509252</v>
      </c>
      <c r="AP257" s="225">
        <v>14.5331028842094</v>
      </c>
    </row>
    <row r="258" spans="7:42" ht="14.25" customHeight="1" x14ac:dyDescent="0.3">
      <c r="G258" s="140"/>
      <c r="H258" s="393"/>
      <c r="J258" s="354"/>
      <c r="K258" s="137" t="s">
        <v>840</v>
      </c>
      <c r="L258" s="187" t="s">
        <v>871</v>
      </c>
      <c r="M258" s="223">
        <v>28.5</v>
      </c>
      <c r="N258" s="223">
        <v>28.066666666666599</v>
      </c>
      <c r="O258" s="223">
        <v>27.633333333333301</v>
      </c>
      <c r="P258" s="223">
        <v>27.2</v>
      </c>
      <c r="Q258" s="223">
        <v>26.766666666666602</v>
      </c>
      <c r="R258" s="223">
        <v>26.3333333333333</v>
      </c>
      <c r="S258" s="223">
        <v>25.9</v>
      </c>
      <c r="T258" s="223">
        <v>25.466666666666601</v>
      </c>
      <c r="U258" s="223">
        <v>25.033333333333299</v>
      </c>
      <c r="V258" s="223">
        <v>24.6</v>
      </c>
      <c r="W258" s="223">
        <v>24.434999999999999</v>
      </c>
      <c r="X258" s="223">
        <v>24.27</v>
      </c>
      <c r="Y258" s="223">
        <v>24.105</v>
      </c>
      <c r="Z258" s="223">
        <v>23.94</v>
      </c>
      <c r="AA258" s="223">
        <v>23.774999999999999</v>
      </c>
      <c r="AB258" s="223">
        <v>23.61</v>
      </c>
      <c r="AC258" s="223">
        <v>23.445</v>
      </c>
      <c r="AD258" s="223">
        <v>23.28</v>
      </c>
      <c r="AE258" s="223">
        <v>23.114999999999998</v>
      </c>
      <c r="AF258" s="223">
        <v>22.95</v>
      </c>
      <c r="AG258" s="223">
        <v>22.785</v>
      </c>
      <c r="AH258" s="223">
        <v>22.62</v>
      </c>
      <c r="AI258" s="223">
        <v>22.454999999999998</v>
      </c>
      <c r="AJ258" s="223">
        <v>22.29</v>
      </c>
      <c r="AK258" s="223">
        <v>22.125</v>
      </c>
      <c r="AL258" s="223">
        <v>21.96</v>
      </c>
      <c r="AM258" s="223">
        <v>21.795000000000002</v>
      </c>
      <c r="AN258" s="223">
        <v>21.63</v>
      </c>
      <c r="AO258" s="223">
        <v>21.465</v>
      </c>
      <c r="AP258" s="223">
        <v>21.3</v>
      </c>
    </row>
    <row r="259" spans="7:42" ht="14.25" customHeight="1" thickBot="1" x14ac:dyDescent="0.35">
      <c r="G259" s="140"/>
      <c r="H259" s="393"/>
      <c r="J259" s="354"/>
      <c r="K259" s="198" t="s">
        <v>840</v>
      </c>
      <c r="L259" s="198" t="s">
        <v>872</v>
      </c>
      <c r="M259" s="224">
        <v>28.5</v>
      </c>
      <c r="N259" s="224">
        <v>28.327604172736802</v>
      </c>
      <c r="O259" s="224">
        <v>28.1552083454736</v>
      </c>
      <c r="P259" s="224">
        <v>27.982812518210402</v>
      </c>
      <c r="Q259" s="224">
        <v>27.8104166909472</v>
      </c>
      <c r="R259" s="224">
        <v>27.638020863684002</v>
      </c>
      <c r="S259" s="224">
        <v>27.4656250364208</v>
      </c>
      <c r="T259" s="224">
        <v>27.293229209157602</v>
      </c>
      <c r="U259" s="224">
        <v>27.1208333818944</v>
      </c>
      <c r="V259" s="224">
        <v>26.948437554631202</v>
      </c>
      <c r="W259" s="224">
        <v>26.851429462952201</v>
      </c>
      <c r="X259" s="224">
        <v>26.754421371273299</v>
      </c>
      <c r="Y259" s="224">
        <v>26.657413279594302</v>
      </c>
      <c r="Z259" s="224">
        <v>26.5604051879154</v>
      </c>
      <c r="AA259" s="224">
        <v>26.463397096236498</v>
      </c>
      <c r="AB259" s="224">
        <v>26.366389004557501</v>
      </c>
      <c r="AC259" s="224">
        <v>26.269380912878599</v>
      </c>
      <c r="AD259" s="224">
        <v>26.172372821199598</v>
      </c>
      <c r="AE259" s="224">
        <v>26.0753647295207</v>
      </c>
      <c r="AF259" s="224">
        <v>25.978356637841699</v>
      </c>
      <c r="AG259" s="224">
        <v>25.881348546162801</v>
      </c>
      <c r="AH259" s="224">
        <v>25.7843404544839</v>
      </c>
      <c r="AI259" s="224">
        <v>25.687332362804899</v>
      </c>
      <c r="AJ259" s="224">
        <v>25.590324271126001</v>
      </c>
      <c r="AK259" s="224">
        <v>25.493316179447</v>
      </c>
      <c r="AL259" s="224">
        <v>25.396308087768102</v>
      </c>
      <c r="AM259" s="224">
        <v>25.299299996089101</v>
      </c>
      <c r="AN259" s="224">
        <v>25.202291904410199</v>
      </c>
      <c r="AO259" s="224">
        <v>25.105283812731301</v>
      </c>
      <c r="AP259" s="224">
        <v>25.0082757210523</v>
      </c>
    </row>
    <row r="260" spans="7:42" ht="14.25" customHeight="1" thickTop="1" x14ac:dyDescent="0.3">
      <c r="G260" s="140"/>
      <c r="H260" s="393"/>
      <c r="J260" s="354"/>
      <c r="K260" s="196" t="s">
        <v>844</v>
      </c>
      <c r="L260" s="196" t="s">
        <v>870</v>
      </c>
      <c r="M260" s="225">
        <v>38.4</v>
      </c>
      <c r="N260" s="225">
        <v>37.470877225697201</v>
      </c>
      <c r="O260" s="225">
        <v>36.541754451394503</v>
      </c>
      <c r="P260" s="225">
        <v>35.612631677091798</v>
      </c>
      <c r="Q260" s="225">
        <v>34.6835089027891</v>
      </c>
      <c r="R260" s="225">
        <v>33.754386128486402</v>
      </c>
      <c r="S260" s="225">
        <v>32.825263354183697</v>
      </c>
      <c r="T260" s="225">
        <v>31.896140579880999</v>
      </c>
      <c r="U260" s="225">
        <v>30.967017805578301</v>
      </c>
      <c r="V260" s="225">
        <v>30.0378950312756</v>
      </c>
      <c r="W260" s="225">
        <v>29.515072474016499</v>
      </c>
      <c r="X260" s="225">
        <v>28.992249916757299</v>
      </c>
      <c r="Y260" s="225">
        <v>28.469427359498201</v>
      </c>
      <c r="Z260" s="225">
        <v>27.946604802239001</v>
      </c>
      <c r="AA260" s="225">
        <v>27.4237822449799</v>
      </c>
      <c r="AB260" s="225">
        <v>26.9009596877207</v>
      </c>
      <c r="AC260" s="225">
        <v>26.378137130461599</v>
      </c>
      <c r="AD260" s="225">
        <v>25.855314573202399</v>
      </c>
      <c r="AE260" s="225">
        <v>25.332492015943298</v>
      </c>
      <c r="AF260" s="225">
        <v>24.809669458684098</v>
      </c>
      <c r="AG260" s="225">
        <v>24.286846901425001</v>
      </c>
      <c r="AH260" s="225">
        <v>23.7640243441659</v>
      </c>
      <c r="AI260" s="225">
        <v>23.2412017869067</v>
      </c>
      <c r="AJ260" s="225">
        <v>22.718379229647599</v>
      </c>
      <c r="AK260" s="225">
        <v>22.195556672388399</v>
      </c>
      <c r="AL260" s="225">
        <v>21.672734115129298</v>
      </c>
      <c r="AM260" s="225">
        <v>21.149911557870102</v>
      </c>
      <c r="AN260" s="225">
        <v>20.627089000611001</v>
      </c>
      <c r="AO260" s="225">
        <v>20.104266443351801</v>
      </c>
      <c r="AP260" s="225">
        <v>19.5814438860927</v>
      </c>
    </row>
    <row r="261" spans="7:42" ht="14.25" customHeight="1" x14ac:dyDescent="0.3">
      <c r="G261" s="140"/>
      <c r="H261" s="393"/>
      <c r="J261" s="354"/>
      <c r="K261" s="137" t="s">
        <v>844</v>
      </c>
      <c r="L261" s="187" t="s">
        <v>871</v>
      </c>
      <c r="M261" s="223">
        <v>38.4</v>
      </c>
      <c r="N261" s="223">
        <v>38.033333333333303</v>
      </c>
      <c r="O261" s="223">
        <v>37.6666666666666</v>
      </c>
      <c r="P261" s="223">
        <v>37.299999999999997</v>
      </c>
      <c r="Q261" s="223">
        <v>36.933333333333302</v>
      </c>
      <c r="R261" s="223">
        <v>36.566666666666599</v>
      </c>
      <c r="S261" s="223">
        <v>36.200000000000003</v>
      </c>
      <c r="T261" s="223">
        <v>35.8333333333333</v>
      </c>
      <c r="U261" s="223">
        <v>35.466666666666598</v>
      </c>
      <c r="V261" s="223">
        <v>35.1</v>
      </c>
      <c r="W261" s="223">
        <v>34.825000000000003</v>
      </c>
      <c r="X261" s="223">
        <v>34.549999999999997</v>
      </c>
      <c r="Y261" s="223">
        <v>34.274999999999999</v>
      </c>
      <c r="Z261" s="223">
        <v>34</v>
      </c>
      <c r="AA261" s="223">
        <v>33.725000000000001</v>
      </c>
      <c r="AB261" s="223">
        <v>33.450000000000003</v>
      </c>
      <c r="AC261" s="223">
        <v>33.174999999999997</v>
      </c>
      <c r="AD261" s="223">
        <v>32.9</v>
      </c>
      <c r="AE261" s="223">
        <v>32.625</v>
      </c>
      <c r="AF261" s="223">
        <v>32.35</v>
      </c>
      <c r="AG261" s="223">
        <v>32.075000000000003</v>
      </c>
      <c r="AH261" s="223">
        <v>31.8</v>
      </c>
      <c r="AI261" s="223">
        <v>31.524999999999999</v>
      </c>
      <c r="AJ261" s="223">
        <v>31.25</v>
      </c>
      <c r="AK261" s="223">
        <v>30.975000000000001</v>
      </c>
      <c r="AL261" s="223">
        <v>30.7</v>
      </c>
      <c r="AM261" s="223">
        <v>30.425000000000001</v>
      </c>
      <c r="AN261" s="223">
        <v>30.15</v>
      </c>
      <c r="AO261" s="223">
        <v>29.875</v>
      </c>
      <c r="AP261" s="223">
        <v>29.6</v>
      </c>
    </row>
    <row r="262" spans="7:42" ht="14.25" customHeight="1" thickBot="1" x14ac:dyDescent="0.35">
      <c r="G262" s="140"/>
      <c r="H262" s="393"/>
      <c r="J262" s="354"/>
      <c r="K262" s="198" t="s">
        <v>844</v>
      </c>
      <c r="L262" s="198" t="s">
        <v>872</v>
      </c>
      <c r="M262" s="224">
        <v>38.4</v>
      </c>
      <c r="N262" s="224">
        <v>38.167719306424303</v>
      </c>
      <c r="O262" s="224">
        <v>37.9354386128486</v>
      </c>
      <c r="P262" s="224">
        <v>37.703157919272897</v>
      </c>
      <c r="Q262" s="224">
        <v>37.470877225697201</v>
      </c>
      <c r="R262" s="224">
        <v>37.238596532121598</v>
      </c>
      <c r="S262" s="224">
        <v>37.006315838545902</v>
      </c>
      <c r="T262" s="224">
        <v>36.774035144970199</v>
      </c>
      <c r="U262" s="224">
        <v>36.541754451394503</v>
      </c>
      <c r="V262" s="224">
        <v>36.3094737578189</v>
      </c>
      <c r="W262" s="224">
        <v>36.178768118504102</v>
      </c>
      <c r="X262" s="224">
        <v>36.048062479189298</v>
      </c>
      <c r="Y262" s="224">
        <v>35.9173568398745</v>
      </c>
      <c r="Z262" s="224">
        <v>35.786651200559703</v>
      </c>
      <c r="AA262" s="224">
        <v>35.655945561244899</v>
      </c>
      <c r="AB262" s="224">
        <v>35.525239921930101</v>
      </c>
      <c r="AC262" s="224">
        <v>35.394534282615403</v>
      </c>
      <c r="AD262" s="224">
        <v>35.263828643300599</v>
      </c>
      <c r="AE262" s="224">
        <v>35.133123003985801</v>
      </c>
      <c r="AF262" s="224">
        <v>35.002417364670997</v>
      </c>
      <c r="AG262" s="224">
        <v>34.871711725356199</v>
      </c>
      <c r="AH262" s="224">
        <v>34.741006086041402</v>
      </c>
      <c r="AI262" s="224">
        <v>34.610300446726598</v>
      </c>
      <c r="AJ262" s="224">
        <v>34.4795948074119</v>
      </c>
      <c r="AK262" s="224">
        <v>34.348889168097102</v>
      </c>
      <c r="AL262" s="224">
        <v>34.218183528782298</v>
      </c>
      <c r="AM262" s="224">
        <v>34.0874778894675</v>
      </c>
      <c r="AN262" s="224">
        <v>33.956772250152703</v>
      </c>
      <c r="AO262" s="224">
        <v>33.826066610837898</v>
      </c>
      <c r="AP262" s="224">
        <v>33.695360971523101</v>
      </c>
    </row>
    <row r="263" spans="7:42" ht="14.25" customHeight="1" thickTop="1" x14ac:dyDescent="0.3">
      <c r="G263" s="140"/>
      <c r="H263" s="393"/>
      <c r="J263" s="354"/>
      <c r="K263" s="196" t="s">
        <v>848</v>
      </c>
      <c r="L263" s="196" t="s">
        <v>870</v>
      </c>
      <c r="M263" s="225">
        <v>30.3</v>
      </c>
      <c r="N263" s="225">
        <v>29.5668640609017</v>
      </c>
      <c r="O263" s="225">
        <v>28.8337281218035</v>
      </c>
      <c r="P263" s="225">
        <v>28.100592182705299</v>
      </c>
      <c r="Q263" s="225">
        <v>27.367456243606998</v>
      </c>
      <c r="R263" s="225">
        <v>26.634320304508801</v>
      </c>
      <c r="S263" s="225">
        <v>25.9011843654106</v>
      </c>
      <c r="T263" s="225">
        <v>25.168048426312399</v>
      </c>
      <c r="U263" s="225">
        <v>24.434912487214099</v>
      </c>
      <c r="V263" s="225">
        <v>23.701776548115902</v>
      </c>
      <c r="W263" s="225">
        <v>23.2892368740286</v>
      </c>
      <c r="X263" s="225">
        <v>22.876697199941301</v>
      </c>
      <c r="Y263" s="225">
        <v>22.464157525853999</v>
      </c>
      <c r="Z263" s="225">
        <v>22.0516178517667</v>
      </c>
      <c r="AA263" s="225">
        <v>21.639078177679401</v>
      </c>
      <c r="AB263" s="225">
        <v>21.226538503592099</v>
      </c>
      <c r="AC263" s="225">
        <v>20.813998829504801</v>
      </c>
      <c r="AD263" s="225">
        <v>20.401459155417498</v>
      </c>
      <c r="AE263" s="225">
        <v>19.9889194813302</v>
      </c>
      <c r="AF263" s="225">
        <v>19.576379807243001</v>
      </c>
      <c r="AG263" s="225">
        <v>19.163840133155698</v>
      </c>
      <c r="AH263" s="225">
        <v>18.7513004590684</v>
      </c>
      <c r="AI263" s="225">
        <v>18.338760784981101</v>
      </c>
      <c r="AJ263" s="225">
        <v>17.926221110893799</v>
      </c>
      <c r="AK263" s="225">
        <v>17.5136814368065</v>
      </c>
      <c r="AL263" s="225">
        <v>17.101141762719202</v>
      </c>
      <c r="AM263" s="225">
        <v>16.6886020886319</v>
      </c>
      <c r="AN263" s="225">
        <v>16.276062414544601</v>
      </c>
      <c r="AO263" s="225">
        <v>15.8635227404573</v>
      </c>
      <c r="AP263" s="225">
        <v>15.45098306637</v>
      </c>
    </row>
    <row r="264" spans="7:42" ht="14.25" customHeight="1" x14ac:dyDescent="0.3">
      <c r="G264" s="140"/>
      <c r="H264" s="393"/>
      <c r="J264" s="354"/>
      <c r="K264" s="137" t="s">
        <v>848</v>
      </c>
      <c r="L264" s="187" t="s">
        <v>871</v>
      </c>
      <c r="M264" s="223">
        <v>30.3</v>
      </c>
      <c r="N264" s="223">
        <v>29.933333333333302</v>
      </c>
      <c r="O264" s="223">
        <v>29.566666666666599</v>
      </c>
      <c r="P264" s="223">
        <v>29.2</v>
      </c>
      <c r="Q264" s="223">
        <v>28.8333333333333</v>
      </c>
      <c r="R264" s="223">
        <v>28.466666666666601</v>
      </c>
      <c r="S264" s="223">
        <v>28.1</v>
      </c>
      <c r="T264" s="223">
        <v>27.733333333333299</v>
      </c>
      <c r="U264" s="223">
        <v>27.3666666666666</v>
      </c>
      <c r="V264" s="223">
        <v>27</v>
      </c>
      <c r="W264" s="223">
        <v>26.815000000000001</v>
      </c>
      <c r="X264" s="223">
        <v>26.63</v>
      </c>
      <c r="Y264" s="223">
        <v>26.445</v>
      </c>
      <c r="Z264" s="223">
        <v>26.26</v>
      </c>
      <c r="AA264" s="223">
        <v>26.074999999999999</v>
      </c>
      <c r="AB264" s="223">
        <v>25.89</v>
      </c>
      <c r="AC264" s="223">
        <v>25.704999999999998</v>
      </c>
      <c r="AD264" s="223">
        <v>25.52</v>
      </c>
      <c r="AE264" s="223">
        <v>25.335000000000001</v>
      </c>
      <c r="AF264" s="223">
        <v>25.15</v>
      </c>
      <c r="AG264" s="223">
        <v>24.965</v>
      </c>
      <c r="AH264" s="223">
        <v>24.78</v>
      </c>
      <c r="AI264" s="223">
        <v>24.594999999999999</v>
      </c>
      <c r="AJ264" s="223">
        <v>24.41</v>
      </c>
      <c r="AK264" s="223">
        <v>24.225000000000001</v>
      </c>
      <c r="AL264" s="223">
        <v>24.04</v>
      </c>
      <c r="AM264" s="223">
        <v>23.855</v>
      </c>
      <c r="AN264" s="223">
        <v>23.67</v>
      </c>
      <c r="AO264" s="223">
        <v>23.484999999999999</v>
      </c>
      <c r="AP264" s="223">
        <v>23.3</v>
      </c>
    </row>
    <row r="265" spans="7:42" ht="14.25" customHeight="1" thickBot="1" x14ac:dyDescent="0.35">
      <c r="G265" s="140"/>
      <c r="H265" s="393"/>
      <c r="J265" s="387"/>
      <c r="K265" s="198" t="s">
        <v>848</v>
      </c>
      <c r="L265" s="198" t="s">
        <v>872</v>
      </c>
      <c r="M265" s="224">
        <v>30.3</v>
      </c>
      <c r="N265" s="224">
        <v>30.1167160152254</v>
      </c>
      <c r="O265" s="224">
        <v>29.933432030450799</v>
      </c>
      <c r="P265" s="224">
        <v>29.750148045676301</v>
      </c>
      <c r="Q265" s="224">
        <v>29.5668640609017</v>
      </c>
      <c r="R265" s="224">
        <v>29.383580076127199</v>
      </c>
      <c r="S265" s="224">
        <v>29.200296091352602</v>
      </c>
      <c r="T265" s="224">
        <v>29.0170121065781</v>
      </c>
      <c r="U265" s="224">
        <v>28.8337281218035</v>
      </c>
      <c r="V265" s="224">
        <v>28.650444137028899</v>
      </c>
      <c r="W265" s="224">
        <v>28.547309218507099</v>
      </c>
      <c r="X265" s="224">
        <v>28.444174299985299</v>
      </c>
      <c r="Y265" s="224">
        <v>28.341039381463499</v>
      </c>
      <c r="Z265" s="224">
        <v>28.2379044629416</v>
      </c>
      <c r="AA265" s="224">
        <v>28.1347695444198</v>
      </c>
      <c r="AB265" s="224">
        <v>28.031634625898</v>
      </c>
      <c r="AC265" s="224">
        <v>27.928499707376201</v>
      </c>
      <c r="AD265" s="224">
        <v>27.825364788854401</v>
      </c>
      <c r="AE265" s="224">
        <v>27.722229870332502</v>
      </c>
      <c r="AF265" s="224">
        <v>27.619094951810698</v>
      </c>
      <c r="AG265" s="224">
        <v>27.515960033288899</v>
      </c>
      <c r="AH265" s="224">
        <v>27.412825114767099</v>
      </c>
      <c r="AI265" s="224">
        <v>27.309690196245199</v>
      </c>
      <c r="AJ265" s="224">
        <v>27.2065552777234</v>
      </c>
      <c r="AK265" s="224">
        <v>27.1034203592016</v>
      </c>
      <c r="AL265" s="224">
        <v>27.0002854406798</v>
      </c>
      <c r="AM265" s="224">
        <v>26.897150522157901</v>
      </c>
      <c r="AN265" s="224">
        <v>26.794015603636101</v>
      </c>
      <c r="AO265" s="224">
        <v>26.690880685114301</v>
      </c>
      <c r="AP265" s="224">
        <v>26.587745766592501</v>
      </c>
    </row>
    <row r="266" spans="7:42" ht="14.25" customHeight="1" thickTop="1" x14ac:dyDescent="0.3">
      <c r="G266" s="140"/>
      <c r="H266" s="393"/>
      <c r="J266" s="203"/>
      <c r="K266" s="137"/>
      <c r="L266" s="137"/>
      <c r="M266" s="226"/>
      <c r="N266" s="226"/>
      <c r="O266" s="226"/>
      <c r="P266" s="226"/>
      <c r="Q266" s="226"/>
      <c r="R266" s="226"/>
      <c r="S266" s="226"/>
      <c r="T266" s="226"/>
      <c r="U266" s="226"/>
      <c r="V266" s="226"/>
      <c r="W266" s="226"/>
      <c r="X266" s="226"/>
      <c r="Y266" s="226"/>
      <c r="Z266" s="226"/>
      <c r="AA266" s="226"/>
      <c r="AB266" s="226"/>
      <c r="AC266" s="226"/>
      <c r="AD266" s="226"/>
      <c r="AE266" s="226"/>
      <c r="AF266" s="226"/>
      <c r="AG266" s="226"/>
      <c r="AH266" s="226"/>
      <c r="AI266" s="226"/>
      <c r="AJ266" s="226"/>
      <c r="AK266" s="226"/>
      <c r="AL266" s="226"/>
      <c r="AM266" s="226"/>
      <c r="AN266" s="226"/>
      <c r="AO266" s="226"/>
      <c r="AP266" s="226"/>
    </row>
    <row r="267" spans="7:42" ht="14.25" customHeight="1" x14ac:dyDescent="0.25">
      <c r="G267" s="140"/>
      <c r="H267" s="393"/>
      <c r="M267" s="124">
        <v>2021</v>
      </c>
      <c r="N267" s="124">
        <v>2022</v>
      </c>
      <c r="O267" s="124">
        <v>2023</v>
      </c>
      <c r="P267" s="124">
        <v>2024</v>
      </c>
      <c r="Q267" s="124">
        <v>2025</v>
      </c>
      <c r="R267" s="124">
        <v>2026</v>
      </c>
      <c r="S267" s="124">
        <v>2027</v>
      </c>
      <c r="T267" s="124">
        <v>2028</v>
      </c>
      <c r="U267" s="124">
        <v>2029</v>
      </c>
      <c r="V267" s="124">
        <v>2030</v>
      </c>
      <c r="W267" s="124">
        <v>2031</v>
      </c>
      <c r="X267" s="124">
        <v>2032</v>
      </c>
      <c r="Y267" s="124">
        <v>2033</v>
      </c>
      <c r="Z267" s="124">
        <v>2034</v>
      </c>
      <c r="AA267" s="124">
        <v>2035</v>
      </c>
      <c r="AB267" s="124">
        <v>2036</v>
      </c>
      <c r="AC267" s="124">
        <v>2037</v>
      </c>
      <c r="AD267" s="124">
        <v>2038</v>
      </c>
      <c r="AE267" s="124">
        <v>2039</v>
      </c>
      <c r="AF267" s="124">
        <v>2040</v>
      </c>
      <c r="AG267" s="124">
        <v>2041</v>
      </c>
      <c r="AH267" s="124">
        <v>2042</v>
      </c>
      <c r="AI267" s="124">
        <v>2043</v>
      </c>
      <c r="AJ267" s="124">
        <v>2044</v>
      </c>
      <c r="AK267" s="124">
        <v>2045</v>
      </c>
      <c r="AL267" s="124">
        <v>2046</v>
      </c>
      <c r="AM267" s="124">
        <v>2047</v>
      </c>
      <c r="AN267" s="124">
        <v>2048</v>
      </c>
      <c r="AO267" s="124">
        <v>2049</v>
      </c>
      <c r="AP267" s="124">
        <v>2050</v>
      </c>
    </row>
    <row r="268" spans="7:42" ht="14.25" customHeight="1" x14ac:dyDescent="0.3">
      <c r="G268" s="140"/>
      <c r="H268" s="393"/>
      <c r="J268" s="353" t="s">
        <v>892</v>
      </c>
      <c r="K268" s="196" t="s">
        <v>815</v>
      </c>
      <c r="L268" s="196" t="s">
        <v>870</v>
      </c>
      <c r="M268" s="227">
        <v>0</v>
      </c>
      <c r="N268" s="227">
        <v>0</v>
      </c>
      <c r="O268" s="227">
        <v>0</v>
      </c>
      <c r="P268" s="227">
        <v>0</v>
      </c>
      <c r="Q268" s="227">
        <v>0</v>
      </c>
      <c r="R268" s="227">
        <v>0</v>
      </c>
      <c r="S268" s="227">
        <v>0</v>
      </c>
      <c r="T268" s="227">
        <v>0</v>
      </c>
      <c r="U268" s="227">
        <v>0</v>
      </c>
      <c r="V268" s="227">
        <v>0</v>
      </c>
      <c r="W268" s="227">
        <v>0</v>
      </c>
      <c r="X268" s="227">
        <v>0</v>
      </c>
      <c r="Y268" s="227">
        <v>0</v>
      </c>
      <c r="Z268" s="227">
        <v>0</v>
      </c>
      <c r="AA268" s="227">
        <v>0</v>
      </c>
      <c r="AB268" s="227">
        <v>0</v>
      </c>
      <c r="AC268" s="227">
        <v>0</v>
      </c>
      <c r="AD268" s="227">
        <v>0</v>
      </c>
      <c r="AE268" s="227">
        <v>0</v>
      </c>
      <c r="AF268" s="227">
        <v>0</v>
      </c>
      <c r="AG268" s="227">
        <v>0</v>
      </c>
      <c r="AH268" s="227">
        <v>0</v>
      </c>
      <c r="AI268" s="227">
        <v>0</v>
      </c>
      <c r="AJ268" s="227">
        <v>0</v>
      </c>
      <c r="AK268" s="227">
        <v>0</v>
      </c>
      <c r="AL268" s="227">
        <v>0</v>
      </c>
      <c r="AM268" s="227">
        <v>0</v>
      </c>
      <c r="AN268" s="227">
        <v>0</v>
      </c>
      <c r="AO268" s="227">
        <v>0</v>
      </c>
      <c r="AP268" s="227">
        <v>0</v>
      </c>
    </row>
    <row r="269" spans="7:42" ht="14.25" customHeight="1" x14ac:dyDescent="0.3">
      <c r="G269" s="140"/>
      <c r="H269" s="393"/>
      <c r="J269" s="354"/>
      <c r="K269" s="137" t="s">
        <v>815</v>
      </c>
      <c r="L269" s="187" t="s">
        <v>871</v>
      </c>
      <c r="M269" s="228">
        <v>0</v>
      </c>
      <c r="N269" s="228">
        <v>0</v>
      </c>
      <c r="O269" s="228">
        <v>0</v>
      </c>
      <c r="P269" s="228">
        <v>0</v>
      </c>
      <c r="Q269" s="228">
        <v>0</v>
      </c>
      <c r="R269" s="228">
        <v>0</v>
      </c>
      <c r="S269" s="228">
        <v>0</v>
      </c>
      <c r="T269" s="228">
        <v>0</v>
      </c>
      <c r="U269" s="228">
        <v>0</v>
      </c>
      <c r="V269" s="228">
        <v>0</v>
      </c>
      <c r="W269" s="228">
        <v>0</v>
      </c>
      <c r="X269" s="228">
        <v>0</v>
      </c>
      <c r="Y269" s="228">
        <v>0</v>
      </c>
      <c r="Z269" s="228">
        <v>0</v>
      </c>
      <c r="AA269" s="228">
        <v>0</v>
      </c>
      <c r="AB269" s="228">
        <v>0</v>
      </c>
      <c r="AC269" s="228">
        <v>0</v>
      </c>
      <c r="AD269" s="228">
        <v>0</v>
      </c>
      <c r="AE269" s="228">
        <v>0</v>
      </c>
      <c r="AF269" s="228">
        <v>0</v>
      </c>
      <c r="AG269" s="228">
        <v>0</v>
      </c>
      <c r="AH269" s="228">
        <v>0</v>
      </c>
      <c r="AI269" s="228">
        <v>0</v>
      </c>
      <c r="AJ269" s="228">
        <v>0</v>
      </c>
      <c r="AK269" s="228">
        <v>0</v>
      </c>
      <c r="AL269" s="228">
        <v>0</v>
      </c>
      <c r="AM269" s="228">
        <v>0</v>
      </c>
      <c r="AN269" s="228">
        <v>0</v>
      </c>
      <c r="AO269" s="228">
        <v>0</v>
      </c>
      <c r="AP269" s="228">
        <v>0</v>
      </c>
    </row>
    <row r="270" spans="7:42" ht="14.25" customHeight="1" thickBot="1" x14ac:dyDescent="0.35">
      <c r="G270" s="140"/>
      <c r="H270" s="393"/>
      <c r="J270" s="354"/>
      <c r="K270" s="198" t="s">
        <v>815</v>
      </c>
      <c r="L270" s="198" t="s">
        <v>872</v>
      </c>
      <c r="M270" s="229">
        <v>0</v>
      </c>
      <c r="N270" s="229">
        <v>0</v>
      </c>
      <c r="O270" s="229">
        <v>0</v>
      </c>
      <c r="P270" s="229">
        <v>0</v>
      </c>
      <c r="Q270" s="229">
        <v>0</v>
      </c>
      <c r="R270" s="229">
        <v>0</v>
      </c>
      <c r="S270" s="229">
        <v>0</v>
      </c>
      <c r="T270" s="229">
        <v>0</v>
      </c>
      <c r="U270" s="229">
        <v>0</v>
      </c>
      <c r="V270" s="229">
        <v>0</v>
      </c>
      <c r="W270" s="229">
        <v>0</v>
      </c>
      <c r="X270" s="229">
        <v>0</v>
      </c>
      <c r="Y270" s="229">
        <v>0</v>
      </c>
      <c r="Z270" s="229">
        <v>0</v>
      </c>
      <c r="AA270" s="229">
        <v>0</v>
      </c>
      <c r="AB270" s="229">
        <v>0</v>
      </c>
      <c r="AC270" s="229">
        <v>0</v>
      </c>
      <c r="AD270" s="229">
        <v>0</v>
      </c>
      <c r="AE270" s="229">
        <v>0</v>
      </c>
      <c r="AF270" s="229">
        <v>0</v>
      </c>
      <c r="AG270" s="229">
        <v>0</v>
      </c>
      <c r="AH270" s="229">
        <v>0</v>
      </c>
      <c r="AI270" s="229">
        <v>0</v>
      </c>
      <c r="AJ270" s="229">
        <v>0</v>
      </c>
      <c r="AK270" s="229">
        <v>0</v>
      </c>
      <c r="AL270" s="229">
        <v>0</v>
      </c>
      <c r="AM270" s="229">
        <v>0</v>
      </c>
      <c r="AN270" s="229">
        <v>0</v>
      </c>
      <c r="AO270" s="229">
        <v>0</v>
      </c>
      <c r="AP270" s="229">
        <v>0</v>
      </c>
    </row>
    <row r="271" spans="7:42" ht="14.25" customHeight="1" thickTop="1" x14ac:dyDescent="0.3">
      <c r="G271" s="140"/>
      <c r="H271" s="393"/>
      <c r="J271" s="354"/>
      <c r="K271" s="196" t="s">
        <v>821</v>
      </c>
      <c r="L271" s="196" t="s">
        <v>870</v>
      </c>
      <c r="M271" s="230">
        <v>0</v>
      </c>
      <c r="N271" s="230">
        <v>0</v>
      </c>
      <c r="O271" s="230">
        <v>0</v>
      </c>
      <c r="P271" s="230">
        <v>0</v>
      </c>
      <c r="Q271" s="230">
        <v>0</v>
      </c>
      <c r="R271" s="230">
        <v>0</v>
      </c>
      <c r="S271" s="230">
        <v>0</v>
      </c>
      <c r="T271" s="230">
        <v>0</v>
      </c>
      <c r="U271" s="230">
        <v>0</v>
      </c>
      <c r="V271" s="230">
        <v>0</v>
      </c>
      <c r="W271" s="230">
        <v>0</v>
      </c>
      <c r="X271" s="230">
        <v>0</v>
      </c>
      <c r="Y271" s="230">
        <v>0</v>
      </c>
      <c r="Z271" s="230">
        <v>0</v>
      </c>
      <c r="AA271" s="230">
        <v>0</v>
      </c>
      <c r="AB271" s="230">
        <v>0</v>
      </c>
      <c r="AC271" s="230">
        <v>0</v>
      </c>
      <c r="AD271" s="230">
        <v>0</v>
      </c>
      <c r="AE271" s="230">
        <v>0</v>
      </c>
      <c r="AF271" s="230">
        <v>0</v>
      </c>
      <c r="AG271" s="230">
        <v>0</v>
      </c>
      <c r="AH271" s="230">
        <v>0</v>
      </c>
      <c r="AI271" s="230">
        <v>0</v>
      </c>
      <c r="AJ271" s="230">
        <v>0</v>
      </c>
      <c r="AK271" s="230">
        <v>0</v>
      </c>
      <c r="AL271" s="230">
        <v>0</v>
      </c>
      <c r="AM271" s="230">
        <v>0</v>
      </c>
      <c r="AN271" s="230">
        <v>0</v>
      </c>
      <c r="AO271" s="230">
        <v>0</v>
      </c>
      <c r="AP271" s="230">
        <v>0</v>
      </c>
    </row>
    <row r="272" spans="7:42" ht="14.25" customHeight="1" x14ac:dyDescent="0.3">
      <c r="G272" s="140"/>
      <c r="H272" s="393"/>
      <c r="J272" s="354"/>
      <c r="K272" s="137" t="s">
        <v>821</v>
      </c>
      <c r="L272" s="187" t="s">
        <v>871</v>
      </c>
      <c r="M272" s="228">
        <v>0</v>
      </c>
      <c r="N272" s="228">
        <v>0</v>
      </c>
      <c r="O272" s="228">
        <v>0</v>
      </c>
      <c r="P272" s="228">
        <v>0</v>
      </c>
      <c r="Q272" s="228">
        <v>0</v>
      </c>
      <c r="R272" s="228">
        <v>0</v>
      </c>
      <c r="S272" s="228">
        <v>0</v>
      </c>
      <c r="T272" s="228">
        <v>0</v>
      </c>
      <c r="U272" s="228">
        <v>0</v>
      </c>
      <c r="V272" s="228">
        <v>0</v>
      </c>
      <c r="W272" s="228">
        <v>0</v>
      </c>
      <c r="X272" s="228">
        <v>0</v>
      </c>
      <c r="Y272" s="228">
        <v>0</v>
      </c>
      <c r="Z272" s="228">
        <v>0</v>
      </c>
      <c r="AA272" s="228">
        <v>0</v>
      </c>
      <c r="AB272" s="228">
        <v>0</v>
      </c>
      <c r="AC272" s="228">
        <v>0</v>
      </c>
      <c r="AD272" s="228">
        <v>0</v>
      </c>
      <c r="AE272" s="228">
        <v>0</v>
      </c>
      <c r="AF272" s="228">
        <v>0</v>
      </c>
      <c r="AG272" s="228">
        <v>0</v>
      </c>
      <c r="AH272" s="228">
        <v>0</v>
      </c>
      <c r="AI272" s="228">
        <v>0</v>
      </c>
      <c r="AJ272" s="228">
        <v>0</v>
      </c>
      <c r="AK272" s="228">
        <v>0</v>
      </c>
      <c r="AL272" s="228">
        <v>0</v>
      </c>
      <c r="AM272" s="228">
        <v>0</v>
      </c>
      <c r="AN272" s="228">
        <v>0</v>
      </c>
      <c r="AO272" s="228">
        <v>0</v>
      </c>
      <c r="AP272" s="228">
        <v>0</v>
      </c>
    </row>
    <row r="273" spans="7:42" ht="14.25" customHeight="1" thickBot="1" x14ac:dyDescent="0.35">
      <c r="G273" s="140"/>
      <c r="H273" s="393"/>
      <c r="J273" s="354"/>
      <c r="K273" s="198" t="s">
        <v>821</v>
      </c>
      <c r="L273" s="198" t="s">
        <v>872</v>
      </c>
      <c r="M273" s="229">
        <v>0</v>
      </c>
      <c r="N273" s="229">
        <v>0</v>
      </c>
      <c r="O273" s="229">
        <v>0</v>
      </c>
      <c r="P273" s="229">
        <v>0</v>
      </c>
      <c r="Q273" s="229">
        <v>0</v>
      </c>
      <c r="R273" s="229">
        <v>0</v>
      </c>
      <c r="S273" s="229">
        <v>0</v>
      </c>
      <c r="T273" s="229">
        <v>0</v>
      </c>
      <c r="U273" s="229">
        <v>0</v>
      </c>
      <c r="V273" s="229">
        <v>0</v>
      </c>
      <c r="W273" s="229">
        <v>0</v>
      </c>
      <c r="X273" s="229">
        <v>0</v>
      </c>
      <c r="Y273" s="229">
        <v>0</v>
      </c>
      <c r="Z273" s="229">
        <v>0</v>
      </c>
      <c r="AA273" s="229">
        <v>0</v>
      </c>
      <c r="AB273" s="229">
        <v>0</v>
      </c>
      <c r="AC273" s="229">
        <v>0</v>
      </c>
      <c r="AD273" s="229">
        <v>0</v>
      </c>
      <c r="AE273" s="229">
        <v>0</v>
      </c>
      <c r="AF273" s="229">
        <v>0</v>
      </c>
      <c r="AG273" s="229">
        <v>0</v>
      </c>
      <c r="AH273" s="229">
        <v>0</v>
      </c>
      <c r="AI273" s="229">
        <v>0</v>
      </c>
      <c r="AJ273" s="229">
        <v>0</v>
      </c>
      <c r="AK273" s="229">
        <v>0</v>
      </c>
      <c r="AL273" s="229">
        <v>0</v>
      </c>
      <c r="AM273" s="229">
        <v>0</v>
      </c>
      <c r="AN273" s="229">
        <v>0</v>
      </c>
      <c r="AO273" s="229">
        <v>0</v>
      </c>
      <c r="AP273" s="229">
        <v>0</v>
      </c>
    </row>
    <row r="274" spans="7:42" ht="14.25" customHeight="1" thickTop="1" x14ac:dyDescent="0.3">
      <c r="G274" s="140"/>
      <c r="H274" s="393"/>
      <c r="J274" s="354"/>
      <c r="K274" s="196" t="s">
        <v>825</v>
      </c>
      <c r="L274" s="196" t="s">
        <v>870</v>
      </c>
      <c r="M274" s="230">
        <v>0</v>
      </c>
      <c r="N274" s="230">
        <v>0</v>
      </c>
      <c r="O274" s="230">
        <v>0</v>
      </c>
      <c r="P274" s="230">
        <v>0</v>
      </c>
      <c r="Q274" s="230">
        <v>0</v>
      </c>
      <c r="R274" s="230">
        <v>0</v>
      </c>
      <c r="S274" s="230">
        <v>0</v>
      </c>
      <c r="T274" s="230">
        <v>0</v>
      </c>
      <c r="U274" s="230">
        <v>0</v>
      </c>
      <c r="V274" s="230">
        <v>0</v>
      </c>
      <c r="W274" s="230">
        <v>0</v>
      </c>
      <c r="X274" s="230">
        <v>0</v>
      </c>
      <c r="Y274" s="230">
        <v>0</v>
      </c>
      <c r="Z274" s="230">
        <v>0</v>
      </c>
      <c r="AA274" s="230">
        <v>0</v>
      </c>
      <c r="AB274" s="230">
        <v>0</v>
      </c>
      <c r="AC274" s="230">
        <v>0</v>
      </c>
      <c r="AD274" s="230">
        <v>0</v>
      </c>
      <c r="AE274" s="230">
        <v>0</v>
      </c>
      <c r="AF274" s="230">
        <v>0</v>
      </c>
      <c r="AG274" s="230">
        <v>0</v>
      </c>
      <c r="AH274" s="230">
        <v>0</v>
      </c>
      <c r="AI274" s="230">
        <v>0</v>
      </c>
      <c r="AJ274" s="230">
        <v>0</v>
      </c>
      <c r="AK274" s="230">
        <v>0</v>
      </c>
      <c r="AL274" s="230">
        <v>0</v>
      </c>
      <c r="AM274" s="230">
        <v>0</v>
      </c>
      <c r="AN274" s="230">
        <v>0</v>
      </c>
      <c r="AO274" s="230">
        <v>0</v>
      </c>
      <c r="AP274" s="230">
        <v>0</v>
      </c>
    </row>
    <row r="275" spans="7:42" ht="14.25" customHeight="1" x14ac:dyDescent="0.3">
      <c r="G275" s="140"/>
      <c r="H275" s="393"/>
      <c r="J275" s="354"/>
      <c r="K275" s="137" t="s">
        <v>825</v>
      </c>
      <c r="L275" s="187" t="s">
        <v>871</v>
      </c>
      <c r="M275" s="228">
        <v>0</v>
      </c>
      <c r="N275" s="228">
        <v>0</v>
      </c>
      <c r="O275" s="228">
        <v>0</v>
      </c>
      <c r="P275" s="228">
        <v>0</v>
      </c>
      <c r="Q275" s="228">
        <v>0</v>
      </c>
      <c r="R275" s="228">
        <v>0</v>
      </c>
      <c r="S275" s="228">
        <v>0</v>
      </c>
      <c r="T275" s="228">
        <v>0</v>
      </c>
      <c r="U275" s="228">
        <v>0</v>
      </c>
      <c r="V275" s="228">
        <v>0</v>
      </c>
      <c r="W275" s="228">
        <v>0</v>
      </c>
      <c r="X275" s="228">
        <v>0</v>
      </c>
      <c r="Y275" s="228">
        <v>0</v>
      </c>
      <c r="Z275" s="228">
        <v>0</v>
      </c>
      <c r="AA275" s="228">
        <v>0</v>
      </c>
      <c r="AB275" s="228">
        <v>0</v>
      </c>
      <c r="AC275" s="228">
        <v>0</v>
      </c>
      <c r="AD275" s="228">
        <v>0</v>
      </c>
      <c r="AE275" s="228">
        <v>0</v>
      </c>
      <c r="AF275" s="228">
        <v>0</v>
      </c>
      <c r="AG275" s="228">
        <v>0</v>
      </c>
      <c r="AH275" s="228">
        <v>0</v>
      </c>
      <c r="AI275" s="228">
        <v>0</v>
      </c>
      <c r="AJ275" s="228">
        <v>0</v>
      </c>
      <c r="AK275" s="228">
        <v>0</v>
      </c>
      <c r="AL275" s="228">
        <v>0</v>
      </c>
      <c r="AM275" s="228">
        <v>0</v>
      </c>
      <c r="AN275" s="228">
        <v>0</v>
      </c>
      <c r="AO275" s="228">
        <v>0</v>
      </c>
      <c r="AP275" s="228">
        <v>0</v>
      </c>
    </row>
    <row r="276" spans="7:42" ht="14.25" customHeight="1" thickBot="1" x14ac:dyDescent="0.35">
      <c r="G276" s="140"/>
      <c r="H276" s="393"/>
      <c r="J276" s="354"/>
      <c r="K276" s="198" t="s">
        <v>825</v>
      </c>
      <c r="L276" s="198" t="s">
        <v>872</v>
      </c>
      <c r="M276" s="229">
        <v>0</v>
      </c>
      <c r="N276" s="229">
        <v>0</v>
      </c>
      <c r="O276" s="229">
        <v>0</v>
      </c>
      <c r="P276" s="229">
        <v>0</v>
      </c>
      <c r="Q276" s="229">
        <v>0</v>
      </c>
      <c r="R276" s="229">
        <v>0</v>
      </c>
      <c r="S276" s="229">
        <v>0</v>
      </c>
      <c r="T276" s="229">
        <v>0</v>
      </c>
      <c r="U276" s="229">
        <v>0</v>
      </c>
      <c r="V276" s="229">
        <v>0</v>
      </c>
      <c r="W276" s="229">
        <v>0</v>
      </c>
      <c r="X276" s="229">
        <v>0</v>
      </c>
      <c r="Y276" s="229">
        <v>0</v>
      </c>
      <c r="Z276" s="229">
        <v>0</v>
      </c>
      <c r="AA276" s="229">
        <v>0</v>
      </c>
      <c r="AB276" s="229">
        <v>0</v>
      </c>
      <c r="AC276" s="229">
        <v>0</v>
      </c>
      <c r="AD276" s="229">
        <v>0</v>
      </c>
      <c r="AE276" s="229">
        <v>0</v>
      </c>
      <c r="AF276" s="229">
        <v>0</v>
      </c>
      <c r="AG276" s="229">
        <v>0</v>
      </c>
      <c r="AH276" s="229">
        <v>0</v>
      </c>
      <c r="AI276" s="229">
        <v>0</v>
      </c>
      <c r="AJ276" s="229">
        <v>0</v>
      </c>
      <c r="AK276" s="229">
        <v>0</v>
      </c>
      <c r="AL276" s="229">
        <v>0</v>
      </c>
      <c r="AM276" s="229">
        <v>0</v>
      </c>
      <c r="AN276" s="229">
        <v>0</v>
      </c>
      <c r="AO276" s="229">
        <v>0</v>
      </c>
      <c r="AP276" s="229">
        <v>0</v>
      </c>
    </row>
    <row r="277" spans="7:42" ht="14.25" customHeight="1" thickTop="1" x14ac:dyDescent="0.3">
      <c r="G277" s="140"/>
      <c r="H277" s="393"/>
      <c r="J277" s="354"/>
      <c r="K277" s="196" t="s">
        <v>828</v>
      </c>
      <c r="L277" s="196" t="s">
        <v>870</v>
      </c>
      <c r="M277" s="230">
        <v>0</v>
      </c>
      <c r="N277" s="230">
        <v>0</v>
      </c>
      <c r="O277" s="230">
        <v>0</v>
      </c>
      <c r="P277" s="230">
        <v>0</v>
      </c>
      <c r="Q277" s="230">
        <v>0</v>
      </c>
      <c r="R277" s="230">
        <v>0</v>
      </c>
      <c r="S277" s="230">
        <v>0</v>
      </c>
      <c r="T277" s="230">
        <v>0</v>
      </c>
      <c r="U277" s="230">
        <v>0</v>
      </c>
      <c r="V277" s="230">
        <v>0</v>
      </c>
      <c r="W277" s="230">
        <v>0</v>
      </c>
      <c r="X277" s="230">
        <v>0</v>
      </c>
      <c r="Y277" s="230">
        <v>0</v>
      </c>
      <c r="Z277" s="230">
        <v>0</v>
      </c>
      <c r="AA277" s="230">
        <v>0</v>
      </c>
      <c r="AB277" s="230">
        <v>0</v>
      </c>
      <c r="AC277" s="230">
        <v>0</v>
      </c>
      <c r="AD277" s="230">
        <v>0</v>
      </c>
      <c r="AE277" s="230">
        <v>0</v>
      </c>
      <c r="AF277" s="230">
        <v>0</v>
      </c>
      <c r="AG277" s="230">
        <v>0</v>
      </c>
      <c r="AH277" s="230">
        <v>0</v>
      </c>
      <c r="AI277" s="230">
        <v>0</v>
      </c>
      <c r="AJ277" s="230">
        <v>0</v>
      </c>
      <c r="AK277" s="230">
        <v>0</v>
      </c>
      <c r="AL277" s="230">
        <v>0</v>
      </c>
      <c r="AM277" s="230">
        <v>0</v>
      </c>
      <c r="AN277" s="230">
        <v>0</v>
      </c>
      <c r="AO277" s="230">
        <v>0</v>
      </c>
      <c r="AP277" s="230">
        <v>0</v>
      </c>
    </row>
    <row r="278" spans="7:42" ht="14.25" customHeight="1" x14ac:dyDescent="0.3">
      <c r="G278" s="140"/>
      <c r="H278" s="393"/>
      <c r="J278" s="354"/>
      <c r="K278" s="137" t="s">
        <v>828</v>
      </c>
      <c r="L278" s="187" t="s">
        <v>871</v>
      </c>
      <c r="M278" s="228">
        <v>0</v>
      </c>
      <c r="N278" s="228">
        <v>0</v>
      </c>
      <c r="O278" s="228">
        <v>0</v>
      </c>
      <c r="P278" s="228">
        <v>0</v>
      </c>
      <c r="Q278" s="228">
        <v>0</v>
      </c>
      <c r="R278" s="228">
        <v>0</v>
      </c>
      <c r="S278" s="228">
        <v>0</v>
      </c>
      <c r="T278" s="228">
        <v>0</v>
      </c>
      <c r="U278" s="228">
        <v>0</v>
      </c>
      <c r="V278" s="228">
        <v>0</v>
      </c>
      <c r="W278" s="228">
        <v>0</v>
      </c>
      <c r="X278" s="228">
        <v>0</v>
      </c>
      <c r="Y278" s="228">
        <v>0</v>
      </c>
      <c r="Z278" s="228">
        <v>0</v>
      </c>
      <c r="AA278" s="228">
        <v>0</v>
      </c>
      <c r="AB278" s="228">
        <v>0</v>
      </c>
      <c r="AC278" s="228">
        <v>0</v>
      </c>
      <c r="AD278" s="228">
        <v>0</v>
      </c>
      <c r="AE278" s="228">
        <v>0</v>
      </c>
      <c r="AF278" s="228">
        <v>0</v>
      </c>
      <c r="AG278" s="228">
        <v>0</v>
      </c>
      <c r="AH278" s="228">
        <v>0</v>
      </c>
      <c r="AI278" s="228">
        <v>0</v>
      </c>
      <c r="AJ278" s="228">
        <v>0</v>
      </c>
      <c r="AK278" s="228">
        <v>0</v>
      </c>
      <c r="AL278" s="228">
        <v>0</v>
      </c>
      <c r="AM278" s="228">
        <v>0</v>
      </c>
      <c r="AN278" s="228">
        <v>0</v>
      </c>
      <c r="AO278" s="228">
        <v>0</v>
      </c>
      <c r="AP278" s="228">
        <v>0</v>
      </c>
    </row>
    <row r="279" spans="7:42" ht="14.25" customHeight="1" thickBot="1" x14ac:dyDescent="0.35">
      <c r="G279" s="140"/>
      <c r="H279" s="393"/>
      <c r="J279" s="354"/>
      <c r="K279" s="198" t="s">
        <v>828</v>
      </c>
      <c r="L279" s="198" t="s">
        <v>872</v>
      </c>
      <c r="M279" s="229">
        <v>0</v>
      </c>
      <c r="N279" s="229">
        <v>0</v>
      </c>
      <c r="O279" s="229">
        <v>0</v>
      </c>
      <c r="P279" s="229">
        <v>0</v>
      </c>
      <c r="Q279" s="229">
        <v>0</v>
      </c>
      <c r="R279" s="229">
        <v>0</v>
      </c>
      <c r="S279" s="229">
        <v>0</v>
      </c>
      <c r="T279" s="229">
        <v>0</v>
      </c>
      <c r="U279" s="229">
        <v>0</v>
      </c>
      <c r="V279" s="229">
        <v>0</v>
      </c>
      <c r="W279" s="229">
        <v>0</v>
      </c>
      <c r="X279" s="229">
        <v>0</v>
      </c>
      <c r="Y279" s="229">
        <v>0</v>
      </c>
      <c r="Z279" s="229">
        <v>0</v>
      </c>
      <c r="AA279" s="229">
        <v>0</v>
      </c>
      <c r="AB279" s="229">
        <v>0</v>
      </c>
      <c r="AC279" s="229">
        <v>0</v>
      </c>
      <c r="AD279" s="229">
        <v>0</v>
      </c>
      <c r="AE279" s="229">
        <v>0</v>
      </c>
      <c r="AF279" s="229">
        <v>0</v>
      </c>
      <c r="AG279" s="229">
        <v>0</v>
      </c>
      <c r="AH279" s="229">
        <v>0</v>
      </c>
      <c r="AI279" s="229">
        <v>0</v>
      </c>
      <c r="AJ279" s="229">
        <v>0</v>
      </c>
      <c r="AK279" s="229">
        <v>0</v>
      </c>
      <c r="AL279" s="229">
        <v>0</v>
      </c>
      <c r="AM279" s="229">
        <v>0</v>
      </c>
      <c r="AN279" s="229">
        <v>0</v>
      </c>
      <c r="AO279" s="229">
        <v>0</v>
      </c>
      <c r="AP279" s="229">
        <v>0</v>
      </c>
    </row>
    <row r="280" spans="7:42" ht="14.25" customHeight="1" thickTop="1" x14ac:dyDescent="0.3">
      <c r="G280" s="140"/>
      <c r="H280" s="393"/>
      <c r="J280" s="354"/>
      <c r="K280" s="196" t="s">
        <v>831</v>
      </c>
      <c r="L280" s="196" t="s">
        <v>870</v>
      </c>
      <c r="M280" s="230">
        <v>0</v>
      </c>
      <c r="N280" s="230">
        <v>0</v>
      </c>
      <c r="O280" s="230">
        <v>0</v>
      </c>
      <c r="P280" s="230">
        <v>0</v>
      </c>
      <c r="Q280" s="230">
        <v>0</v>
      </c>
      <c r="R280" s="230">
        <v>0</v>
      </c>
      <c r="S280" s="230">
        <v>0</v>
      </c>
      <c r="T280" s="230">
        <v>0</v>
      </c>
      <c r="U280" s="230">
        <v>0</v>
      </c>
      <c r="V280" s="230">
        <v>0</v>
      </c>
      <c r="W280" s="230">
        <v>0</v>
      </c>
      <c r="X280" s="230">
        <v>0</v>
      </c>
      <c r="Y280" s="230">
        <v>0</v>
      </c>
      <c r="Z280" s="230">
        <v>0</v>
      </c>
      <c r="AA280" s="230">
        <v>0</v>
      </c>
      <c r="AB280" s="230">
        <v>0</v>
      </c>
      <c r="AC280" s="230">
        <v>0</v>
      </c>
      <c r="AD280" s="230">
        <v>0</v>
      </c>
      <c r="AE280" s="230">
        <v>0</v>
      </c>
      <c r="AF280" s="230">
        <v>0</v>
      </c>
      <c r="AG280" s="230">
        <v>0</v>
      </c>
      <c r="AH280" s="230">
        <v>0</v>
      </c>
      <c r="AI280" s="230">
        <v>0</v>
      </c>
      <c r="AJ280" s="230">
        <v>0</v>
      </c>
      <c r="AK280" s="230">
        <v>0</v>
      </c>
      <c r="AL280" s="230">
        <v>0</v>
      </c>
      <c r="AM280" s="230">
        <v>0</v>
      </c>
      <c r="AN280" s="230">
        <v>0</v>
      </c>
      <c r="AO280" s="230">
        <v>0</v>
      </c>
      <c r="AP280" s="230">
        <v>0</v>
      </c>
    </row>
    <row r="281" spans="7:42" ht="14.25" customHeight="1" x14ac:dyDescent="0.3">
      <c r="G281" s="140"/>
      <c r="H281" s="393"/>
      <c r="J281" s="354"/>
      <c r="K281" s="137" t="s">
        <v>831</v>
      </c>
      <c r="L281" s="187" t="s">
        <v>871</v>
      </c>
      <c r="M281" s="228">
        <v>0</v>
      </c>
      <c r="N281" s="228">
        <v>0</v>
      </c>
      <c r="O281" s="228">
        <v>0</v>
      </c>
      <c r="P281" s="228">
        <v>0</v>
      </c>
      <c r="Q281" s="228">
        <v>0</v>
      </c>
      <c r="R281" s="228">
        <v>0</v>
      </c>
      <c r="S281" s="228">
        <v>0</v>
      </c>
      <c r="T281" s="228">
        <v>0</v>
      </c>
      <c r="U281" s="228">
        <v>0</v>
      </c>
      <c r="V281" s="228">
        <v>0</v>
      </c>
      <c r="W281" s="228">
        <v>0</v>
      </c>
      <c r="X281" s="228">
        <v>0</v>
      </c>
      <c r="Y281" s="228">
        <v>0</v>
      </c>
      <c r="Z281" s="228">
        <v>0</v>
      </c>
      <c r="AA281" s="228">
        <v>0</v>
      </c>
      <c r="AB281" s="228">
        <v>0</v>
      </c>
      <c r="AC281" s="228">
        <v>0</v>
      </c>
      <c r="AD281" s="228">
        <v>0</v>
      </c>
      <c r="AE281" s="228">
        <v>0</v>
      </c>
      <c r="AF281" s="228">
        <v>0</v>
      </c>
      <c r="AG281" s="228">
        <v>0</v>
      </c>
      <c r="AH281" s="228">
        <v>0</v>
      </c>
      <c r="AI281" s="228">
        <v>0</v>
      </c>
      <c r="AJ281" s="228">
        <v>0</v>
      </c>
      <c r="AK281" s="228">
        <v>0</v>
      </c>
      <c r="AL281" s="228">
        <v>0</v>
      </c>
      <c r="AM281" s="228">
        <v>0</v>
      </c>
      <c r="AN281" s="228">
        <v>0</v>
      </c>
      <c r="AO281" s="228">
        <v>0</v>
      </c>
      <c r="AP281" s="228">
        <v>0</v>
      </c>
    </row>
    <row r="282" spans="7:42" ht="14.25" customHeight="1" thickBot="1" x14ac:dyDescent="0.35">
      <c r="G282" s="140"/>
      <c r="H282" s="393"/>
      <c r="J282" s="354"/>
      <c r="K282" s="198" t="s">
        <v>831</v>
      </c>
      <c r="L282" s="198" t="s">
        <v>872</v>
      </c>
      <c r="M282" s="229">
        <v>0</v>
      </c>
      <c r="N282" s="229">
        <v>0</v>
      </c>
      <c r="O282" s="229">
        <v>0</v>
      </c>
      <c r="P282" s="229">
        <v>0</v>
      </c>
      <c r="Q282" s="229">
        <v>0</v>
      </c>
      <c r="R282" s="229">
        <v>0</v>
      </c>
      <c r="S282" s="229">
        <v>0</v>
      </c>
      <c r="T282" s="229">
        <v>0</v>
      </c>
      <c r="U282" s="229">
        <v>0</v>
      </c>
      <c r="V282" s="229">
        <v>0</v>
      </c>
      <c r="W282" s="229">
        <v>0</v>
      </c>
      <c r="X282" s="229">
        <v>0</v>
      </c>
      <c r="Y282" s="229">
        <v>0</v>
      </c>
      <c r="Z282" s="229">
        <v>0</v>
      </c>
      <c r="AA282" s="229">
        <v>0</v>
      </c>
      <c r="AB282" s="229">
        <v>0</v>
      </c>
      <c r="AC282" s="229">
        <v>0</v>
      </c>
      <c r="AD282" s="229">
        <v>0</v>
      </c>
      <c r="AE282" s="229">
        <v>0</v>
      </c>
      <c r="AF282" s="229">
        <v>0</v>
      </c>
      <c r="AG282" s="229">
        <v>0</v>
      </c>
      <c r="AH282" s="229">
        <v>0</v>
      </c>
      <c r="AI282" s="229">
        <v>0</v>
      </c>
      <c r="AJ282" s="229">
        <v>0</v>
      </c>
      <c r="AK282" s="229">
        <v>0</v>
      </c>
      <c r="AL282" s="229">
        <v>0</v>
      </c>
      <c r="AM282" s="229">
        <v>0</v>
      </c>
      <c r="AN282" s="229">
        <v>0</v>
      </c>
      <c r="AO282" s="229">
        <v>0</v>
      </c>
      <c r="AP282" s="229">
        <v>0</v>
      </c>
    </row>
    <row r="283" spans="7:42" ht="14.25" customHeight="1" thickTop="1" x14ac:dyDescent="0.3">
      <c r="G283" s="140"/>
      <c r="H283" s="393"/>
      <c r="J283" s="354"/>
      <c r="K283" s="196" t="s">
        <v>834</v>
      </c>
      <c r="L283" s="196" t="s">
        <v>870</v>
      </c>
      <c r="M283" s="230">
        <v>0</v>
      </c>
      <c r="N283" s="230">
        <v>0</v>
      </c>
      <c r="O283" s="230">
        <v>0</v>
      </c>
      <c r="P283" s="230">
        <v>0</v>
      </c>
      <c r="Q283" s="230">
        <v>0</v>
      </c>
      <c r="R283" s="230">
        <v>0</v>
      </c>
      <c r="S283" s="230">
        <v>0</v>
      </c>
      <c r="T283" s="230">
        <v>0</v>
      </c>
      <c r="U283" s="230">
        <v>0</v>
      </c>
      <c r="V283" s="230">
        <v>0</v>
      </c>
      <c r="W283" s="230">
        <v>0</v>
      </c>
      <c r="X283" s="230">
        <v>0</v>
      </c>
      <c r="Y283" s="230">
        <v>0</v>
      </c>
      <c r="Z283" s="230">
        <v>0</v>
      </c>
      <c r="AA283" s="230">
        <v>0</v>
      </c>
      <c r="AB283" s="230">
        <v>0</v>
      </c>
      <c r="AC283" s="230">
        <v>0</v>
      </c>
      <c r="AD283" s="230">
        <v>0</v>
      </c>
      <c r="AE283" s="230">
        <v>0</v>
      </c>
      <c r="AF283" s="230">
        <v>0</v>
      </c>
      <c r="AG283" s="230">
        <v>0</v>
      </c>
      <c r="AH283" s="230">
        <v>0</v>
      </c>
      <c r="AI283" s="230">
        <v>0</v>
      </c>
      <c r="AJ283" s="230">
        <v>0</v>
      </c>
      <c r="AK283" s="230">
        <v>0</v>
      </c>
      <c r="AL283" s="230">
        <v>0</v>
      </c>
      <c r="AM283" s="230">
        <v>0</v>
      </c>
      <c r="AN283" s="230">
        <v>0</v>
      </c>
      <c r="AO283" s="230">
        <v>0</v>
      </c>
      <c r="AP283" s="230">
        <v>0</v>
      </c>
    </row>
    <row r="284" spans="7:42" ht="14.25" customHeight="1" x14ac:dyDescent="0.3">
      <c r="G284" s="140"/>
      <c r="H284" s="393"/>
      <c r="J284" s="354"/>
      <c r="K284" s="137" t="s">
        <v>834</v>
      </c>
      <c r="L284" s="187" t="s">
        <v>871</v>
      </c>
      <c r="M284" s="228">
        <v>0</v>
      </c>
      <c r="N284" s="228">
        <v>0</v>
      </c>
      <c r="O284" s="228">
        <v>0</v>
      </c>
      <c r="P284" s="228">
        <v>0</v>
      </c>
      <c r="Q284" s="228">
        <v>0</v>
      </c>
      <c r="R284" s="228">
        <v>0</v>
      </c>
      <c r="S284" s="228">
        <v>0</v>
      </c>
      <c r="T284" s="228">
        <v>0</v>
      </c>
      <c r="U284" s="228">
        <v>0</v>
      </c>
      <c r="V284" s="228">
        <v>0</v>
      </c>
      <c r="W284" s="228">
        <v>0</v>
      </c>
      <c r="X284" s="228">
        <v>0</v>
      </c>
      <c r="Y284" s="228">
        <v>0</v>
      </c>
      <c r="Z284" s="228">
        <v>0</v>
      </c>
      <c r="AA284" s="228">
        <v>0</v>
      </c>
      <c r="AB284" s="228">
        <v>0</v>
      </c>
      <c r="AC284" s="228">
        <v>0</v>
      </c>
      <c r="AD284" s="228">
        <v>0</v>
      </c>
      <c r="AE284" s="228">
        <v>0</v>
      </c>
      <c r="AF284" s="228">
        <v>0</v>
      </c>
      <c r="AG284" s="228">
        <v>0</v>
      </c>
      <c r="AH284" s="228">
        <v>0</v>
      </c>
      <c r="AI284" s="228">
        <v>0</v>
      </c>
      <c r="AJ284" s="228">
        <v>0</v>
      </c>
      <c r="AK284" s="228">
        <v>0</v>
      </c>
      <c r="AL284" s="228">
        <v>0</v>
      </c>
      <c r="AM284" s="228">
        <v>0</v>
      </c>
      <c r="AN284" s="228">
        <v>0</v>
      </c>
      <c r="AO284" s="228">
        <v>0</v>
      </c>
      <c r="AP284" s="228">
        <v>0</v>
      </c>
    </row>
    <row r="285" spans="7:42" ht="14.25" customHeight="1" thickBot="1" x14ac:dyDescent="0.35">
      <c r="G285" s="140"/>
      <c r="H285" s="393"/>
      <c r="J285" s="354"/>
      <c r="K285" s="198" t="s">
        <v>834</v>
      </c>
      <c r="L285" s="198" t="s">
        <v>872</v>
      </c>
      <c r="M285" s="229">
        <v>0</v>
      </c>
      <c r="N285" s="229">
        <v>0</v>
      </c>
      <c r="O285" s="229">
        <v>0</v>
      </c>
      <c r="P285" s="229">
        <v>0</v>
      </c>
      <c r="Q285" s="229">
        <v>0</v>
      </c>
      <c r="R285" s="229">
        <v>0</v>
      </c>
      <c r="S285" s="229">
        <v>0</v>
      </c>
      <c r="T285" s="229">
        <v>0</v>
      </c>
      <c r="U285" s="229">
        <v>0</v>
      </c>
      <c r="V285" s="229">
        <v>0</v>
      </c>
      <c r="W285" s="229">
        <v>0</v>
      </c>
      <c r="X285" s="229">
        <v>0</v>
      </c>
      <c r="Y285" s="229">
        <v>0</v>
      </c>
      <c r="Z285" s="229">
        <v>0</v>
      </c>
      <c r="AA285" s="229">
        <v>0</v>
      </c>
      <c r="AB285" s="229">
        <v>0</v>
      </c>
      <c r="AC285" s="229">
        <v>0</v>
      </c>
      <c r="AD285" s="229">
        <v>0</v>
      </c>
      <c r="AE285" s="229">
        <v>0</v>
      </c>
      <c r="AF285" s="229">
        <v>0</v>
      </c>
      <c r="AG285" s="229">
        <v>0</v>
      </c>
      <c r="AH285" s="229">
        <v>0</v>
      </c>
      <c r="AI285" s="229">
        <v>0</v>
      </c>
      <c r="AJ285" s="229">
        <v>0</v>
      </c>
      <c r="AK285" s="229">
        <v>0</v>
      </c>
      <c r="AL285" s="229">
        <v>0</v>
      </c>
      <c r="AM285" s="229">
        <v>0</v>
      </c>
      <c r="AN285" s="229">
        <v>0</v>
      </c>
      <c r="AO285" s="229">
        <v>0</v>
      </c>
      <c r="AP285" s="229">
        <v>0</v>
      </c>
    </row>
    <row r="286" spans="7:42" ht="14.25" customHeight="1" thickTop="1" x14ac:dyDescent="0.3">
      <c r="G286" s="140"/>
      <c r="H286" s="393"/>
      <c r="J286" s="354"/>
      <c r="K286" s="196" t="s">
        <v>837</v>
      </c>
      <c r="L286" s="196" t="s">
        <v>870</v>
      </c>
      <c r="M286" s="230">
        <v>0</v>
      </c>
      <c r="N286" s="230">
        <v>0</v>
      </c>
      <c r="O286" s="230">
        <v>0</v>
      </c>
      <c r="P286" s="230">
        <v>0</v>
      </c>
      <c r="Q286" s="230">
        <v>0</v>
      </c>
      <c r="R286" s="230">
        <v>0</v>
      </c>
      <c r="S286" s="230">
        <v>0</v>
      </c>
      <c r="T286" s="230">
        <v>0</v>
      </c>
      <c r="U286" s="230">
        <v>0</v>
      </c>
      <c r="V286" s="230">
        <v>0</v>
      </c>
      <c r="W286" s="230">
        <v>0</v>
      </c>
      <c r="X286" s="230">
        <v>0</v>
      </c>
      <c r="Y286" s="230">
        <v>0</v>
      </c>
      <c r="Z286" s="230">
        <v>0</v>
      </c>
      <c r="AA286" s="230">
        <v>0</v>
      </c>
      <c r="AB286" s="230">
        <v>0</v>
      </c>
      <c r="AC286" s="230">
        <v>0</v>
      </c>
      <c r="AD286" s="230">
        <v>0</v>
      </c>
      <c r="AE286" s="230">
        <v>0</v>
      </c>
      <c r="AF286" s="230">
        <v>0</v>
      </c>
      <c r="AG286" s="230">
        <v>0</v>
      </c>
      <c r="AH286" s="230">
        <v>0</v>
      </c>
      <c r="AI286" s="230">
        <v>0</v>
      </c>
      <c r="AJ286" s="230">
        <v>0</v>
      </c>
      <c r="AK286" s="230">
        <v>0</v>
      </c>
      <c r="AL286" s="230">
        <v>0</v>
      </c>
      <c r="AM286" s="230">
        <v>0</v>
      </c>
      <c r="AN286" s="230">
        <v>0</v>
      </c>
      <c r="AO286" s="230">
        <v>0</v>
      </c>
      <c r="AP286" s="230">
        <v>0</v>
      </c>
    </row>
    <row r="287" spans="7:42" ht="14.25" customHeight="1" x14ac:dyDescent="0.3">
      <c r="G287" s="140"/>
      <c r="H287" s="393"/>
      <c r="J287" s="354"/>
      <c r="K287" s="137" t="s">
        <v>837</v>
      </c>
      <c r="L287" s="187" t="s">
        <v>871</v>
      </c>
      <c r="M287" s="228">
        <v>0</v>
      </c>
      <c r="N287" s="228">
        <v>0</v>
      </c>
      <c r="O287" s="228">
        <v>0</v>
      </c>
      <c r="P287" s="228">
        <v>0</v>
      </c>
      <c r="Q287" s="228">
        <v>0</v>
      </c>
      <c r="R287" s="228">
        <v>0</v>
      </c>
      <c r="S287" s="228">
        <v>0</v>
      </c>
      <c r="T287" s="228">
        <v>0</v>
      </c>
      <c r="U287" s="228">
        <v>0</v>
      </c>
      <c r="V287" s="228">
        <v>0</v>
      </c>
      <c r="W287" s="228">
        <v>0</v>
      </c>
      <c r="X287" s="228">
        <v>0</v>
      </c>
      <c r="Y287" s="228">
        <v>0</v>
      </c>
      <c r="Z287" s="228">
        <v>0</v>
      </c>
      <c r="AA287" s="228">
        <v>0</v>
      </c>
      <c r="AB287" s="228">
        <v>0</v>
      </c>
      <c r="AC287" s="228">
        <v>0</v>
      </c>
      <c r="AD287" s="228">
        <v>0</v>
      </c>
      <c r="AE287" s="228">
        <v>0</v>
      </c>
      <c r="AF287" s="228">
        <v>0</v>
      </c>
      <c r="AG287" s="228">
        <v>0</v>
      </c>
      <c r="AH287" s="228">
        <v>0</v>
      </c>
      <c r="AI287" s="228">
        <v>0</v>
      </c>
      <c r="AJ287" s="228">
        <v>0</v>
      </c>
      <c r="AK287" s="228">
        <v>0</v>
      </c>
      <c r="AL287" s="228">
        <v>0</v>
      </c>
      <c r="AM287" s="228">
        <v>0</v>
      </c>
      <c r="AN287" s="228">
        <v>0</v>
      </c>
      <c r="AO287" s="228">
        <v>0</v>
      </c>
      <c r="AP287" s="228">
        <v>0</v>
      </c>
    </row>
    <row r="288" spans="7:42" ht="14.25" customHeight="1" thickBot="1" x14ac:dyDescent="0.35">
      <c r="G288" s="140"/>
      <c r="H288" s="393"/>
      <c r="J288" s="354"/>
      <c r="K288" s="198" t="s">
        <v>837</v>
      </c>
      <c r="L288" s="198" t="s">
        <v>872</v>
      </c>
      <c r="M288" s="229">
        <v>0</v>
      </c>
      <c r="N288" s="229">
        <v>0</v>
      </c>
      <c r="O288" s="229">
        <v>0</v>
      </c>
      <c r="P288" s="229">
        <v>0</v>
      </c>
      <c r="Q288" s="229">
        <v>0</v>
      </c>
      <c r="R288" s="229">
        <v>0</v>
      </c>
      <c r="S288" s="229">
        <v>0</v>
      </c>
      <c r="T288" s="229">
        <v>0</v>
      </c>
      <c r="U288" s="229">
        <v>0</v>
      </c>
      <c r="V288" s="229">
        <v>0</v>
      </c>
      <c r="W288" s="229">
        <v>0</v>
      </c>
      <c r="X288" s="229">
        <v>0</v>
      </c>
      <c r="Y288" s="229">
        <v>0</v>
      </c>
      <c r="Z288" s="229">
        <v>0</v>
      </c>
      <c r="AA288" s="229">
        <v>0</v>
      </c>
      <c r="AB288" s="229">
        <v>0</v>
      </c>
      <c r="AC288" s="229">
        <v>0</v>
      </c>
      <c r="AD288" s="229">
        <v>0</v>
      </c>
      <c r="AE288" s="229">
        <v>0</v>
      </c>
      <c r="AF288" s="229">
        <v>0</v>
      </c>
      <c r="AG288" s="229">
        <v>0</v>
      </c>
      <c r="AH288" s="229">
        <v>0</v>
      </c>
      <c r="AI288" s="229">
        <v>0</v>
      </c>
      <c r="AJ288" s="229">
        <v>0</v>
      </c>
      <c r="AK288" s="229">
        <v>0</v>
      </c>
      <c r="AL288" s="229">
        <v>0</v>
      </c>
      <c r="AM288" s="229">
        <v>0</v>
      </c>
      <c r="AN288" s="229">
        <v>0</v>
      </c>
      <c r="AO288" s="229">
        <v>0</v>
      </c>
      <c r="AP288" s="229">
        <v>0</v>
      </c>
    </row>
    <row r="289" spans="7:42" ht="14.25" customHeight="1" thickTop="1" x14ac:dyDescent="0.3">
      <c r="G289" s="140"/>
      <c r="H289" s="393"/>
      <c r="J289" s="354"/>
      <c r="K289" s="196" t="s">
        <v>840</v>
      </c>
      <c r="L289" s="196" t="s">
        <v>870</v>
      </c>
      <c r="M289" s="230">
        <v>0</v>
      </c>
      <c r="N289" s="230">
        <v>0</v>
      </c>
      <c r="O289" s="230">
        <v>0</v>
      </c>
      <c r="P289" s="230">
        <v>0</v>
      </c>
      <c r="Q289" s="230">
        <v>0</v>
      </c>
      <c r="R289" s="230">
        <v>0</v>
      </c>
      <c r="S289" s="230">
        <v>0</v>
      </c>
      <c r="T289" s="230">
        <v>0</v>
      </c>
      <c r="U289" s="230">
        <v>0</v>
      </c>
      <c r="V289" s="230">
        <v>0</v>
      </c>
      <c r="W289" s="230">
        <v>0</v>
      </c>
      <c r="X289" s="230">
        <v>0</v>
      </c>
      <c r="Y289" s="230">
        <v>0</v>
      </c>
      <c r="Z289" s="230">
        <v>0</v>
      </c>
      <c r="AA289" s="230">
        <v>0</v>
      </c>
      <c r="AB289" s="230">
        <v>0</v>
      </c>
      <c r="AC289" s="230">
        <v>0</v>
      </c>
      <c r="AD289" s="230">
        <v>0</v>
      </c>
      <c r="AE289" s="230">
        <v>0</v>
      </c>
      <c r="AF289" s="230">
        <v>0</v>
      </c>
      <c r="AG289" s="230">
        <v>0</v>
      </c>
      <c r="AH289" s="230">
        <v>0</v>
      </c>
      <c r="AI289" s="230">
        <v>0</v>
      </c>
      <c r="AJ289" s="230">
        <v>0</v>
      </c>
      <c r="AK289" s="230">
        <v>0</v>
      </c>
      <c r="AL289" s="230">
        <v>0</v>
      </c>
      <c r="AM289" s="230">
        <v>0</v>
      </c>
      <c r="AN289" s="230">
        <v>0</v>
      </c>
      <c r="AO289" s="230">
        <v>0</v>
      </c>
      <c r="AP289" s="230">
        <v>0</v>
      </c>
    </row>
    <row r="290" spans="7:42" ht="14.25" customHeight="1" x14ac:dyDescent="0.3">
      <c r="G290" s="140"/>
      <c r="H290" s="393"/>
      <c r="J290" s="354"/>
      <c r="K290" s="137" t="s">
        <v>840</v>
      </c>
      <c r="L290" s="187" t="s">
        <v>871</v>
      </c>
      <c r="M290" s="228">
        <v>0</v>
      </c>
      <c r="N290" s="228">
        <v>0</v>
      </c>
      <c r="O290" s="228">
        <v>0</v>
      </c>
      <c r="P290" s="228">
        <v>0</v>
      </c>
      <c r="Q290" s="228">
        <v>0</v>
      </c>
      <c r="R290" s="228">
        <v>0</v>
      </c>
      <c r="S290" s="228">
        <v>0</v>
      </c>
      <c r="T290" s="228">
        <v>0</v>
      </c>
      <c r="U290" s="228">
        <v>0</v>
      </c>
      <c r="V290" s="228">
        <v>0</v>
      </c>
      <c r="W290" s="228">
        <v>0</v>
      </c>
      <c r="X290" s="228">
        <v>0</v>
      </c>
      <c r="Y290" s="228">
        <v>0</v>
      </c>
      <c r="Z290" s="228">
        <v>0</v>
      </c>
      <c r="AA290" s="228">
        <v>0</v>
      </c>
      <c r="AB290" s="228">
        <v>0</v>
      </c>
      <c r="AC290" s="228">
        <v>0</v>
      </c>
      <c r="AD290" s="228">
        <v>0</v>
      </c>
      <c r="AE290" s="228">
        <v>0</v>
      </c>
      <c r="AF290" s="228">
        <v>0</v>
      </c>
      <c r="AG290" s="228">
        <v>0</v>
      </c>
      <c r="AH290" s="228">
        <v>0</v>
      </c>
      <c r="AI290" s="228">
        <v>0</v>
      </c>
      <c r="AJ290" s="228">
        <v>0</v>
      </c>
      <c r="AK290" s="228">
        <v>0</v>
      </c>
      <c r="AL290" s="228">
        <v>0</v>
      </c>
      <c r="AM290" s="228">
        <v>0</v>
      </c>
      <c r="AN290" s="228">
        <v>0</v>
      </c>
      <c r="AO290" s="228">
        <v>0</v>
      </c>
      <c r="AP290" s="228">
        <v>0</v>
      </c>
    </row>
    <row r="291" spans="7:42" ht="14.25" customHeight="1" thickBot="1" x14ac:dyDescent="0.35">
      <c r="G291" s="140"/>
      <c r="H291" s="393"/>
      <c r="J291" s="354"/>
      <c r="K291" s="198" t="s">
        <v>840</v>
      </c>
      <c r="L291" s="198" t="s">
        <v>872</v>
      </c>
      <c r="M291" s="229">
        <v>0</v>
      </c>
      <c r="N291" s="229">
        <v>0</v>
      </c>
      <c r="O291" s="229">
        <v>0</v>
      </c>
      <c r="P291" s="229">
        <v>0</v>
      </c>
      <c r="Q291" s="229">
        <v>0</v>
      </c>
      <c r="R291" s="229">
        <v>0</v>
      </c>
      <c r="S291" s="229">
        <v>0</v>
      </c>
      <c r="T291" s="229">
        <v>0</v>
      </c>
      <c r="U291" s="229">
        <v>0</v>
      </c>
      <c r="V291" s="229">
        <v>0</v>
      </c>
      <c r="W291" s="229">
        <v>0</v>
      </c>
      <c r="X291" s="229">
        <v>0</v>
      </c>
      <c r="Y291" s="229">
        <v>0</v>
      </c>
      <c r="Z291" s="229">
        <v>0</v>
      </c>
      <c r="AA291" s="229">
        <v>0</v>
      </c>
      <c r="AB291" s="229">
        <v>0</v>
      </c>
      <c r="AC291" s="229">
        <v>0</v>
      </c>
      <c r="AD291" s="229">
        <v>0</v>
      </c>
      <c r="AE291" s="229">
        <v>0</v>
      </c>
      <c r="AF291" s="229">
        <v>0</v>
      </c>
      <c r="AG291" s="229">
        <v>0</v>
      </c>
      <c r="AH291" s="229">
        <v>0</v>
      </c>
      <c r="AI291" s="229">
        <v>0</v>
      </c>
      <c r="AJ291" s="229">
        <v>0</v>
      </c>
      <c r="AK291" s="229">
        <v>0</v>
      </c>
      <c r="AL291" s="229">
        <v>0</v>
      </c>
      <c r="AM291" s="229">
        <v>0</v>
      </c>
      <c r="AN291" s="229">
        <v>0</v>
      </c>
      <c r="AO291" s="229">
        <v>0</v>
      </c>
      <c r="AP291" s="229">
        <v>0</v>
      </c>
    </row>
    <row r="292" spans="7:42" ht="14.25" customHeight="1" thickTop="1" x14ac:dyDescent="0.3">
      <c r="G292" s="140"/>
      <c r="H292" s="393"/>
      <c r="J292" s="354"/>
      <c r="K292" s="196" t="s">
        <v>844</v>
      </c>
      <c r="L292" s="196" t="s">
        <v>870</v>
      </c>
      <c r="M292" s="230">
        <v>0</v>
      </c>
      <c r="N292" s="230">
        <v>0</v>
      </c>
      <c r="O292" s="230">
        <v>0</v>
      </c>
      <c r="P292" s="230">
        <v>0</v>
      </c>
      <c r="Q292" s="230">
        <v>0</v>
      </c>
      <c r="R292" s="230">
        <v>0</v>
      </c>
      <c r="S292" s="230">
        <v>0</v>
      </c>
      <c r="T292" s="230">
        <v>0</v>
      </c>
      <c r="U292" s="230">
        <v>0</v>
      </c>
      <c r="V292" s="230">
        <v>0</v>
      </c>
      <c r="W292" s="230">
        <v>0</v>
      </c>
      <c r="X292" s="230">
        <v>0</v>
      </c>
      <c r="Y292" s="230">
        <v>0</v>
      </c>
      <c r="Z292" s="230">
        <v>0</v>
      </c>
      <c r="AA292" s="230">
        <v>0</v>
      </c>
      <c r="AB292" s="230">
        <v>0</v>
      </c>
      <c r="AC292" s="230">
        <v>0</v>
      </c>
      <c r="AD292" s="230">
        <v>0</v>
      </c>
      <c r="AE292" s="230">
        <v>0</v>
      </c>
      <c r="AF292" s="230">
        <v>0</v>
      </c>
      <c r="AG292" s="230">
        <v>0</v>
      </c>
      <c r="AH292" s="230">
        <v>0</v>
      </c>
      <c r="AI292" s="230">
        <v>0</v>
      </c>
      <c r="AJ292" s="230">
        <v>0</v>
      </c>
      <c r="AK292" s="230">
        <v>0</v>
      </c>
      <c r="AL292" s="230">
        <v>0</v>
      </c>
      <c r="AM292" s="230">
        <v>0</v>
      </c>
      <c r="AN292" s="230">
        <v>0</v>
      </c>
      <c r="AO292" s="230">
        <v>0</v>
      </c>
      <c r="AP292" s="230">
        <v>0</v>
      </c>
    </row>
    <row r="293" spans="7:42" ht="14.25" customHeight="1" x14ac:dyDescent="0.3">
      <c r="G293" s="140"/>
      <c r="H293" s="393"/>
      <c r="J293" s="354"/>
      <c r="K293" s="137" t="s">
        <v>844</v>
      </c>
      <c r="L293" s="187" t="s">
        <v>871</v>
      </c>
      <c r="M293" s="228">
        <v>0</v>
      </c>
      <c r="N293" s="228">
        <v>0</v>
      </c>
      <c r="O293" s="228">
        <v>0</v>
      </c>
      <c r="P293" s="228">
        <v>0</v>
      </c>
      <c r="Q293" s="228">
        <v>0</v>
      </c>
      <c r="R293" s="228">
        <v>0</v>
      </c>
      <c r="S293" s="228">
        <v>0</v>
      </c>
      <c r="T293" s="228">
        <v>0</v>
      </c>
      <c r="U293" s="228">
        <v>0</v>
      </c>
      <c r="V293" s="228">
        <v>0</v>
      </c>
      <c r="W293" s="228">
        <v>0</v>
      </c>
      <c r="X293" s="228">
        <v>0</v>
      </c>
      <c r="Y293" s="228">
        <v>0</v>
      </c>
      <c r="Z293" s="228">
        <v>0</v>
      </c>
      <c r="AA293" s="228">
        <v>0</v>
      </c>
      <c r="AB293" s="228">
        <v>0</v>
      </c>
      <c r="AC293" s="228">
        <v>0</v>
      </c>
      <c r="AD293" s="228">
        <v>0</v>
      </c>
      <c r="AE293" s="228">
        <v>0</v>
      </c>
      <c r="AF293" s="228">
        <v>0</v>
      </c>
      <c r="AG293" s="228">
        <v>0</v>
      </c>
      <c r="AH293" s="228">
        <v>0</v>
      </c>
      <c r="AI293" s="228">
        <v>0</v>
      </c>
      <c r="AJ293" s="228">
        <v>0</v>
      </c>
      <c r="AK293" s="228">
        <v>0</v>
      </c>
      <c r="AL293" s="228">
        <v>0</v>
      </c>
      <c r="AM293" s="228">
        <v>0</v>
      </c>
      <c r="AN293" s="228">
        <v>0</v>
      </c>
      <c r="AO293" s="228">
        <v>0</v>
      </c>
      <c r="AP293" s="228">
        <v>0</v>
      </c>
    </row>
    <row r="294" spans="7:42" ht="14.25" customHeight="1" thickBot="1" x14ac:dyDescent="0.35">
      <c r="G294" s="140"/>
      <c r="H294" s="393"/>
      <c r="J294" s="354"/>
      <c r="K294" s="198" t="s">
        <v>844</v>
      </c>
      <c r="L294" s="198" t="s">
        <v>872</v>
      </c>
      <c r="M294" s="229">
        <v>0</v>
      </c>
      <c r="N294" s="229">
        <v>0</v>
      </c>
      <c r="O294" s="229">
        <v>0</v>
      </c>
      <c r="P294" s="229">
        <v>0</v>
      </c>
      <c r="Q294" s="229">
        <v>0</v>
      </c>
      <c r="R294" s="229">
        <v>0</v>
      </c>
      <c r="S294" s="229">
        <v>0</v>
      </c>
      <c r="T294" s="229">
        <v>0</v>
      </c>
      <c r="U294" s="229">
        <v>0</v>
      </c>
      <c r="V294" s="229">
        <v>0</v>
      </c>
      <c r="W294" s="229">
        <v>0</v>
      </c>
      <c r="X294" s="229">
        <v>0</v>
      </c>
      <c r="Y294" s="229">
        <v>0</v>
      </c>
      <c r="Z294" s="229">
        <v>0</v>
      </c>
      <c r="AA294" s="229">
        <v>0</v>
      </c>
      <c r="AB294" s="229">
        <v>0</v>
      </c>
      <c r="AC294" s="229">
        <v>0</v>
      </c>
      <c r="AD294" s="229">
        <v>0</v>
      </c>
      <c r="AE294" s="229">
        <v>0</v>
      </c>
      <c r="AF294" s="229">
        <v>0</v>
      </c>
      <c r="AG294" s="229">
        <v>0</v>
      </c>
      <c r="AH294" s="229">
        <v>0</v>
      </c>
      <c r="AI294" s="229">
        <v>0</v>
      </c>
      <c r="AJ294" s="229">
        <v>0</v>
      </c>
      <c r="AK294" s="229">
        <v>0</v>
      </c>
      <c r="AL294" s="229">
        <v>0</v>
      </c>
      <c r="AM294" s="229">
        <v>0</v>
      </c>
      <c r="AN294" s="229">
        <v>0</v>
      </c>
      <c r="AO294" s="229">
        <v>0</v>
      </c>
      <c r="AP294" s="229">
        <v>0</v>
      </c>
    </row>
    <row r="295" spans="7:42" ht="14.25" customHeight="1" thickTop="1" x14ac:dyDescent="0.3">
      <c r="G295" s="140"/>
      <c r="H295" s="393"/>
      <c r="J295" s="354"/>
      <c r="K295" s="196" t="s">
        <v>848</v>
      </c>
      <c r="L295" s="196" t="s">
        <v>870</v>
      </c>
      <c r="M295" s="230">
        <v>0</v>
      </c>
      <c r="N295" s="230">
        <v>0</v>
      </c>
      <c r="O295" s="230">
        <v>0</v>
      </c>
      <c r="P295" s="230">
        <v>0</v>
      </c>
      <c r="Q295" s="230">
        <v>0</v>
      </c>
      <c r="R295" s="230">
        <v>0</v>
      </c>
      <c r="S295" s="230">
        <v>0</v>
      </c>
      <c r="T295" s="230">
        <v>0</v>
      </c>
      <c r="U295" s="230">
        <v>0</v>
      </c>
      <c r="V295" s="230">
        <v>0</v>
      </c>
      <c r="W295" s="230">
        <v>0</v>
      </c>
      <c r="X295" s="230">
        <v>0</v>
      </c>
      <c r="Y295" s="230">
        <v>0</v>
      </c>
      <c r="Z295" s="230">
        <v>0</v>
      </c>
      <c r="AA295" s="230">
        <v>0</v>
      </c>
      <c r="AB295" s="230">
        <v>0</v>
      </c>
      <c r="AC295" s="230">
        <v>0</v>
      </c>
      <c r="AD295" s="230">
        <v>0</v>
      </c>
      <c r="AE295" s="230">
        <v>0</v>
      </c>
      <c r="AF295" s="230">
        <v>0</v>
      </c>
      <c r="AG295" s="230">
        <v>0</v>
      </c>
      <c r="AH295" s="230">
        <v>0</v>
      </c>
      <c r="AI295" s="230">
        <v>0</v>
      </c>
      <c r="AJ295" s="230">
        <v>0</v>
      </c>
      <c r="AK295" s="230">
        <v>0</v>
      </c>
      <c r="AL295" s="230">
        <v>0</v>
      </c>
      <c r="AM295" s="230">
        <v>0</v>
      </c>
      <c r="AN295" s="230">
        <v>0</v>
      </c>
      <c r="AO295" s="230">
        <v>0</v>
      </c>
      <c r="AP295" s="230">
        <v>0</v>
      </c>
    </row>
    <row r="296" spans="7:42" ht="14.25" customHeight="1" x14ac:dyDescent="0.3">
      <c r="G296" s="140"/>
      <c r="H296" s="393"/>
      <c r="J296" s="354"/>
      <c r="K296" s="137" t="s">
        <v>848</v>
      </c>
      <c r="L296" s="187" t="s">
        <v>871</v>
      </c>
      <c r="M296" s="228">
        <v>0</v>
      </c>
      <c r="N296" s="228">
        <v>0</v>
      </c>
      <c r="O296" s="228">
        <v>0</v>
      </c>
      <c r="P296" s="228">
        <v>0</v>
      </c>
      <c r="Q296" s="228">
        <v>0</v>
      </c>
      <c r="R296" s="228">
        <v>0</v>
      </c>
      <c r="S296" s="228">
        <v>0</v>
      </c>
      <c r="T296" s="228">
        <v>0</v>
      </c>
      <c r="U296" s="228">
        <v>0</v>
      </c>
      <c r="V296" s="228">
        <v>0</v>
      </c>
      <c r="W296" s="228">
        <v>0</v>
      </c>
      <c r="X296" s="228">
        <v>0</v>
      </c>
      <c r="Y296" s="228">
        <v>0</v>
      </c>
      <c r="Z296" s="228">
        <v>0</v>
      </c>
      <c r="AA296" s="228">
        <v>0</v>
      </c>
      <c r="AB296" s="228">
        <v>0</v>
      </c>
      <c r="AC296" s="228">
        <v>0</v>
      </c>
      <c r="AD296" s="228">
        <v>0</v>
      </c>
      <c r="AE296" s="228">
        <v>0</v>
      </c>
      <c r="AF296" s="228">
        <v>0</v>
      </c>
      <c r="AG296" s="228">
        <v>0</v>
      </c>
      <c r="AH296" s="228">
        <v>0</v>
      </c>
      <c r="AI296" s="228">
        <v>0</v>
      </c>
      <c r="AJ296" s="228">
        <v>0</v>
      </c>
      <c r="AK296" s="228">
        <v>0</v>
      </c>
      <c r="AL296" s="228">
        <v>0</v>
      </c>
      <c r="AM296" s="228">
        <v>0</v>
      </c>
      <c r="AN296" s="228">
        <v>0</v>
      </c>
      <c r="AO296" s="228">
        <v>0</v>
      </c>
      <c r="AP296" s="228">
        <v>0</v>
      </c>
    </row>
    <row r="297" spans="7:42" ht="14.25" customHeight="1" x14ac:dyDescent="0.3">
      <c r="G297" s="140"/>
      <c r="H297" s="393"/>
      <c r="J297" s="387"/>
      <c r="K297" s="198" t="s">
        <v>848</v>
      </c>
      <c r="L297" s="198" t="s">
        <v>872</v>
      </c>
      <c r="M297" s="231">
        <v>0</v>
      </c>
      <c r="N297" s="231">
        <v>0</v>
      </c>
      <c r="O297" s="231">
        <v>0</v>
      </c>
      <c r="P297" s="231">
        <v>0</v>
      </c>
      <c r="Q297" s="231">
        <v>0</v>
      </c>
      <c r="R297" s="231">
        <v>0</v>
      </c>
      <c r="S297" s="231">
        <v>0</v>
      </c>
      <c r="T297" s="231">
        <v>0</v>
      </c>
      <c r="U297" s="231">
        <v>0</v>
      </c>
      <c r="V297" s="231">
        <v>0</v>
      </c>
      <c r="W297" s="231">
        <v>0</v>
      </c>
      <c r="X297" s="231">
        <v>0</v>
      </c>
      <c r="Y297" s="231">
        <v>0</v>
      </c>
      <c r="Z297" s="231">
        <v>0</v>
      </c>
      <c r="AA297" s="231">
        <v>0</v>
      </c>
      <c r="AB297" s="231">
        <v>0</v>
      </c>
      <c r="AC297" s="231">
        <v>0</v>
      </c>
      <c r="AD297" s="231">
        <v>0</v>
      </c>
      <c r="AE297" s="231">
        <v>0</v>
      </c>
      <c r="AF297" s="231">
        <v>0</v>
      </c>
      <c r="AG297" s="231">
        <v>0</v>
      </c>
      <c r="AH297" s="231">
        <v>0</v>
      </c>
      <c r="AI297" s="231">
        <v>0</v>
      </c>
      <c r="AJ297" s="231">
        <v>0</v>
      </c>
      <c r="AK297" s="231">
        <v>0</v>
      </c>
      <c r="AL297" s="231">
        <v>0</v>
      </c>
      <c r="AM297" s="231">
        <v>0</v>
      </c>
      <c r="AN297" s="231">
        <v>0</v>
      </c>
      <c r="AO297" s="231">
        <v>0</v>
      </c>
      <c r="AP297" s="231">
        <v>0</v>
      </c>
    </row>
    <row r="298" spans="7:42" ht="14.25" customHeight="1" thickBot="1" x14ac:dyDescent="0.3">
      <c r="G298" s="140"/>
      <c r="H298" s="232"/>
      <c r="I298" s="232"/>
      <c r="J298" s="232"/>
      <c r="K298" s="232"/>
      <c r="L298" s="232"/>
      <c r="M298" s="232"/>
      <c r="N298" s="232"/>
      <c r="O298" s="232"/>
      <c r="P298" s="232"/>
      <c r="Q298" s="232"/>
      <c r="R298" s="232"/>
      <c r="S298" s="232"/>
      <c r="T298" s="232"/>
      <c r="U298" s="232"/>
      <c r="V298" s="232"/>
      <c r="W298" s="232"/>
      <c r="X298" s="232"/>
      <c r="Y298" s="232"/>
      <c r="Z298" s="232"/>
      <c r="AA298" s="232"/>
      <c r="AB298" s="232"/>
      <c r="AC298" s="232"/>
      <c r="AD298" s="232"/>
      <c r="AE298" s="232"/>
      <c r="AF298" s="232"/>
      <c r="AG298" s="232"/>
      <c r="AH298" s="232"/>
      <c r="AI298" s="232"/>
      <c r="AJ298" s="232"/>
      <c r="AK298" s="232"/>
      <c r="AL298" s="232"/>
      <c r="AM298" s="232"/>
      <c r="AN298" s="232"/>
      <c r="AO298" s="232"/>
      <c r="AP298" s="232"/>
    </row>
    <row r="299" spans="7:42" ht="14.25" customHeight="1" x14ac:dyDescent="0.25">
      <c r="G299" s="140"/>
      <c r="H299" s="233"/>
      <c r="I299" s="233"/>
    </row>
    <row r="300" spans="7:42" ht="14.25" customHeight="1" x14ac:dyDescent="0.25">
      <c r="G300" s="140"/>
      <c r="M300" s="124">
        <v>2021</v>
      </c>
      <c r="N300" s="124">
        <v>2022</v>
      </c>
      <c r="O300" s="124">
        <v>2023</v>
      </c>
      <c r="P300" s="124">
        <v>2024</v>
      </c>
      <c r="Q300" s="124">
        <v>2025</v>
      </c>
      <c r="R300" s="124">
        <v>2026</v>
      </c>
      <c r="S300" s="124">
        <v>2027</v>
      </c>
      <c r="T300" s="124">
        <v>2028</v>
      </c>
      <c r="U300" s="124">
        <v>2029</v>
      </c>
      <c r="V300" s="124">
        <v>2030</v>
      </c>
      <c r="W300" s="124">
        <v>2031</v>
      </c>
      <c r="X300" s="124">
        <v>2032</v>
      </c>
      <c r="Y300" s="124">
        <v>2033</v>
      </c>
      <c r="Z300" s="124">
        <v>2034</v>
      </c>
      <c r="AA300" s="124">
        <v>2035</v>
      </c>
      <c r="AB300" s="124">
        <v>2036</v>
      </c>
      <c r="AC300" s="124">
        <v>2037</v>
      </c>
      <c r="AD300" s="124">
        <v>2038</v>
      </c>
      <c r="AE300" s="124">
        <v>2039</v>
      </c>
      <c r="AF300" s="124">
        <v>2040</v>
      </c>
      <c r="AG300" s="124">
        <v>2041</v>
      </c>
      <c r="AH300" s="124">
        <v>2042</v>
      </c>
      <c r="AI300" s="124">
        <v>2043</v>
      </c>
      <c r="AJ300" s="124">
        <v>2044</v>
      </c>
      <c r="AK300" s="124">
        <v>2045</v>
      </c>
      <c r="AL300" s="124">
        <v>2046</v>
      </c>
      <c r="AM300" s="124">
        <v>2047</v>
      </c>
      <c r="AN300" s="124">
        <v>2048</v>
      </c>
      <c r="AO300" s="124">
        <v>2049</v>
      </c>
      <c r="AP300" s="124">
        <v>2050</v>
      </c>
    </row>
    <row r="301" spans="7:42" ht="14.25" customHeight="1" x14ac:dyDescent="0.3">
      <c r="G301" s="140"/>
      <c r="H301" s="460" t="s">
        <v>893</v>
      </c>
      <c r="J301" s="353" t="s">
        <v>894</v>
      </c>
      <c r="K301" s="196" t="s">
        <v>815</v>
      </c>
      <c r="L301" s="196" t="s">
        <v>870</v>
      </c>
      <c r="M301" s="222">
        <v>0</v>
      </c>
      <c r="N301" s="222">
        <v>0</v>
      </c>
      <c r="O301" s="222">
        <v>0</v>
      </c>
      <c r="P301" s="222">
        <v>0</v>
      </c>
      <c r="Q301" s="222">
        <v>0</v>
      </c>
      <c r="R301" s="222">
        <v>0</v>
      </c>
      <c r="S301" s="222">
        <v>0</v>
      </c>
      <c r="T301" s="222">
        <v>0</v>
      </c>
      <c r="U301" s="222">
        <v>0</v>
      </c>
      <c r="V301" s="222">
        <v>0</v>
      </c>
      <c r="W301" s="222">
        <v>0</v>
      </c>
      <c r="X301" s="222">
        <v>0</v>
      </c>
      <c r="Y301" s="222">
        <v>0</v>
      </c>
      <c r="Z301" s="222">
        <v>0</v>
      </c>
      <c r="AA301" s="222">
        <v>0</v>
      </c>
      <c r="AB301" s="222">
        <v>0</v>
      </c>
      <c r="AC301" s="222">
        <v>0</v>
      </c>
      <c r="AD301" s="222">
        <v>0</v>
      </c>
      <c r="AE301" s="222">
        <v>0</v>
      </c>
      <c r="AF301" s="222">
        <v>0</v>
      </c>
      <c r="AG301" s="222">
        <v>0</v>
      </c>
      <c r="AH301" s="222">
        <v>0</v>
      </c>
      <c r="AI301" s="222">
        <v>0</v>
      </c>
      <c r="AJ301" s="222">
        <v>0</v>
      </c>
      <c r="AK301" s="222">
        <v>0</v>
      </c>
      <c r="AL301" s="222">
        <v>0</v>
      </c>
      <c r="AM301" s="222">
        <v>0</v>
      </c>
      <c r="AN301" s="222">
        <v>0</v>
      </c>
      <c r="AO301" s="222">
        <v>0</v>
      </c>
      <c r="AP301" s="222">
        <v>0</v>
      </c>
    </row>
    <row r="302" spans="7:42" ht="14.25" customHeight="1" x14ac:dyDescent="0.3">
      <c r="G302" s="140"/>
      <c r="H302" s="460"/>
      <c r="J302" s="354"/>
      <c r="K302" s="137" t="s">
        <v>815</v>
      </c>
      <c r="L302" s="187" t="s">
        <v>871</v>
      </c>
      <c r="M302" s="223">
        <v>0</v>
      </c>
      <c r="N302" s="223">
        <v>0</v>
      </c>
      <c r="O302" s="223">
        <v>0</v>
      </c>
      <c r="P302" s="223">
        <v>0</v>
      </c>
      <c r="Q302" s="223">
        <v>0</v>
      </c>
      <c r="R302" s="223">
        <v>0</v>
      </c>
      <c r="S302" s="223">
        <v>0</v>
      </c>
      <c r="T302" s="223">
        <v>0</v>
      </c>
      <c r="U302" s="223">
        <v>0</v>
      </c>
      <c r="V302" s="223">
        <v>0</v>
      </c>
      <c r="W302" s="223">
        <v>0</v>
      </c>
      <c r="X302" s="223">
        <v>0</v>
      </c>
      <c r="Y302" s="223">
        <v>0</v>
      </c>
      <c r="Z302" s="223">
        <v>0</v>
      </c>
      <c r="AA302" s="223">
        <v>0</v>
      </c>
      <c r="AB302" s="223">
        <v>0</v>
      </c>
      <c r="AC302" s="223">
        <v>0</v>
      </c>
      <c r="AD302" s="223">
        <v>0</v>
      </c>
      <c r="AE302" s="223">
        <v>0</v>
      </c>
      <c r="AF302" s="223">
        <v>0</v>
      </c>
      <c r="AG302" s="223">
        <v>0</v>
      </c>
      <c r="AH302" s="223">
        <v>0</v>
      </c>
      <c r="AI302" s="223">
        <v>0</v>
      </c>
      <c r="AJ302" s="223">
        <v>0</v>
      </c>
      <c r="AK302" s="223">
        <v>0</v>
      </c>
      <c r="AL302" s="223">
        <v>0</v>
      </c>
      <c r="AM302" s="223">
        <v>0</v>
      </c>
      <c r="AN302" s="223">
        <v>0</v>
      </c>
      <c r="AO302" s="223">
        <v>0</v>
      </c>
      <c r="AP302" s="223">
        <v>0</v>
      </c>
    </row>
    <row r="303" spans="7:42" ht="14.25" customHeight="1" thickBot="1" x14ac:dyDescent="0.35">
      <c r="G303" s="140"/>
      <c r="H303" s="460"/>
      <c r="J303" s="354"/>
      <c r="K303" s="198" t="s">
        <v>815</v>
      </c>
      <c r="L303" s="198" t="s">
        <v>872</v>
      </c>
      <c r="M303" s="224">
        <v>0</v>
      </c>
      <c r="N303" s="224">
        <v>0</v>
      </c>
      <c r="O303" s="224">
        <v>0</v>
      </c>
      <c r="P303" s="224">
        <v>0</v>
      </c>
      <c r="Q303" s="224">
        <v>0</v>
      </c>
      <c r="R303" s="224">
        <v>0</v>
      </c>
      <c r="S303" s="224">
        <v>0</v>
      </c>
      <c r="T303" s="224">
        <v>0</v>
      </c>
      <c r="U303" s="224">
        <v>0</v>
      </c>
      <c r="V303" s="224">
        <v>0</v>
      </c>
      <c r="W303" s="224">
        <v>0</v>
      </c>
      <c r="X303" s="224">
        <v>0</v>
      </c>
      <c r="Y303" s="224">
        <v>0</v>
      </c>
      <c r="Z303" s="224">
        <v>0</v>
      </c>
      <c r="AA303" s="224">
        <v>0</v>
      </c>
      <c r="AB303" s="224">
        <v>0</v>
      </c>
      <c r="AC303" s="224">
        <v>0</v>
      </c>
      <c r="AD303" s="224">
        <v>0</v>
      </c>
      <c r="AE303" s="224">
        <v>0</v>
      </c>
      <c r="AF303" s="224">
        <v>0</v>
      </c>
      <c r="AG303" s="224">
        <v>0</v>
      </c>
      <c r="AH303" s="224">
        <v>0</v>
      </c>
      <c r="AI303" s="224">
        <v>0</v>
      </c>
      <c r="AJ303" s="224">
        <v>0</v>
      </c>
      <c r="AK303" s="224">
        <v>0</v>
      </c>
      <c r="AL303" s="224">
        <v>0</v>
      </c>
      <c r="AM303" s="224">
        <v>0</v>
      </c>
      <c r="AN303" s="224">
        <v>0</v>
      </c>
      <c r="AO303" s="224">
        <v>0</v>
      </c>
      <c r="AP303" s="224">
        <v>0</v>
      </c>
    </row>
    <row r="304" spans="7:42" ht="14.25" customHeight="1" thickTop="1" x14ac:dyDescent="0.3">
      <c r="G304" s="140"/>
      <c r="H304" s="460"/>
      <c r="J304" s="354"/>
      <c r="K304" s="196" t="s">
        <v>821</v>
      </c>
      <c r="L304" s="196" t="s">
        <v>870</v>
      </c>
      <c r="M304" s="225">
        <v>0</v>
      </c>
      <c r="N304" s="225">
        <v>0</v>
      </c>
      <c r="O304" s="225">
        <v>0</v>
      </c>
      <c r="P304" s="225">
        <v>0</v>
      </c>
      <c r="Q304" s="225">
        <v>0</v>
      </c>
      <c r="R304" s="225">
        <v>0</v>
      </c>
      <c r="S304" s="225">
        <v>0</v>
      </c>
      <c r="T304" s="225">
        <v>0</v>
      </c>
      <c r="U304" s="225">
        <v>0</v>
      </c>
      <c r="V304" s="225">
        <v>0</v>
      </c>
      <c r="W304" s="225">
        <v>0</v>
      </c>
      <c r="X304" s="225">
        <v>0</v>
      </c>
      <c r="Y304" s="225">
        <v>0</v>
      </c>
      <c r="Z304" s="225">
        <v>0</v>
      </c>
      <c r="AA304" s="225">
        <v>0</v>
      </c>
      <c r="AB304" s="225">
        <v>0</v>
      </c>
      <c r="AC304" s="225">
        <v>0</v>
      </c>
      <c r="AD304" s="225">
        <v>0</v>
      </c>
      <c r="AE304" s="225">
        <v>0</v>
      </c>
      <c r="AF304" s="225">
        <v>0</v>
      </c>
      <c r="AG304" s="225">
        <v>0</v>
      </c>
      <c r="AH304" s="225">
        <v>0</v>
      </c>
      <c r="AI304" s="225">
        <v>0</v>
      </c>
      <c r="AJ304" s="225">
        <v>0</v>
      </c>
      <c r="AK304" s="225">
        <v>0</v>
      </c>
      <c r="AL304" s="225">
        <v>0</v>
      </c>
      <c r="AM304" s="225">
        <v>0</v>
      </c>
      <c r="AN304" s="225">
        <v>0</v>
      </c>
      <c r="AO304" s="225">
        <v>0</v>
      </c>
      <c r="AP304" s="225">
        <v>0</v>
      </c>
    </row>
    <row r="305" spans="7:42" ht="14.25" customHeight="1" x14ac:dyDescent="0.3">
      <c r="G305" s="140"/>
      <c r="H305" s="460"/>
      <c r="J305" s="354"/>
      <c r="K305" s="137" t="s">
        <v>821</v>
      </c>
      <c r="L305" s="187" t="s">
        <v>871</v>
      </c>
      <c r="M305" s="223">
        <v>0</v>
      </c>
      <c r="N305" s="223">
        <v>0</v>
      </c>
      <c r="O305" s="223">
        <v>0</v>
      </c>
      <c r="P305" s="223">
        <v>0</v>
      </c>
      <c r="Q305" s="223">
        <v>0</v>
      </c>
      <c r="R305" s="223">
        <v>0</v>
      </c>
      <c r="S305" s="223">
        <v>0</v>
      </c>
      <c r="T305" s="223">
        <v>0</v>
      </c>
      <c r="U305" s="223">
        <v>0</v>
      </c>
      <c r="V305" s="223">
        <v>0</v>
      </c>
      <c r="W305" s="223">
        <v>0</v>
      </c>
      <c r="X305" s="223">
        <v>0</v>
      </c>
      <c r="Y305" s="223">
        <v>0</v>
      </c>
      <c r="Z305" s="223">
        <v>0</v>
      </c>
      <c r="AA305" s="223">
        <v>0</v>
      </c>
      <c r="AB305" s="223">
        <v>0</v>
      </c>
      <c r="AC305" s="223">
        <v>0</v>
      </c>
      <c r="AD305" s="223">
        <v>0</v>
      </c>
      <c r="AE305" s="223">
        <v>0</v>
      </c>
      <c r="AF305" s="223">
        <v>0</v>
      </c>
      <c r="AG305" s="223">
        <v>0</v>
      </c>
      <c r="AH305" s="223">
        <v>0</v>
      </c>
      <c r="AI305" s="223">
        <v>0</v>
      </c>
      <c r="AJ305" s="223">
        <v>0</v>
      </c>
      <c r="AK305" s="223">
        <v>0</v>
      </c>
      <c r="AL305" s="223">
        <v>0</v>
      </c>
      <c r="AM305" s="223">
        <v>0</v>
      </c>
      <c r="AN305" s="223">
        <v>0</v>
      </c>
      <c r="AO305" s="223">
        <v>0</v>
      </c>
      <c r="AP305" s="223">
        <v>0</v>
      </c>
    </row>
    <row r="306" spans="7:42" ht="14.25" customHeight="1" thickBot="1" x14ac:dyDescent="0.35">
      <c r="G306" s="140"/>
      <c r="H306" s="460"/>
      <c r="J306" s="354"/>
      <c r="K306" s="198" t="s">
        <v>821</v>
      </c>
      <c r="L306" s="198" t="s">
        <v>872</v>
      </c>
      <c r="M306" s="224">
        <v>0</v>
      </c>
      <c r="N306" s="224">
        <v>0</v>
      </c>
      <c r="O306" s="224">
        <v>0</v>
      </c>
      <c r="P306" s="224">
        <v>0</v>
      </c>
      <c r="Q306" s="224">
        <v>0</v>
      </c>
      <c r="R306" s="224">
        <v>0</v>
      </c>
      <c r="S306" s="224">
        <v>0</v>
      </c>
      <c r="T306" s="224">
        <v>0</v>
      </c>
      <c r="U306" s="224">
        <v>0</v>
      </c>
      <c r="V306" s="224">
        <v>0</v>
      </c>
      <c r="W306" s="224">
        <v>0</v>
      </c>
      <c r="X306" s="224">
        <v>0</v>
      </c>
      <c r="Y306" s="224">
        <v>0</v>
      </c>
      <c r="Z306" s="224">
        <v>0</v>
      </c>
      <c r="AA306" s="224">
        <v>0</v>
      </c>
      <c r="AB306" s="224">
        <v>0</v>
      </c>
      <c r="AC306" s="224">
        <v>0</v>
      </c>
      <c r="AD306" s="224">
        <v>0</v>
      </c>
      <c r="AE306" s="224">
        <v>0</v>
      </c>
      <c r="AF306" s="224">
        <v>0</v>
      </c>
      <c r="AG306" s="224">
        <v>0</v>
      </c>
      <c r="AH306" s="224">
        <v>0</v>
      </c>
      <c r="AI306" s="224">
        <v>0</v>
      </c>
      <c r="AJ306" s="224">
        <v>0</v>
      </c>
      <c r="AK306" s="224">
        <v>0</v>
      </c>
      <c r="AL306" s="224">
        <v>0</v>
      </c>
      <c r="AM306" s="224">
        <v>0</v>
      </c>
      <c r="AN306" s="224">
        <v>0</v>
      </c>
      <c r="AO306" s="224">
        <v>0</v>
      </c>
      <c r="AP306" s="224">
        <v>0</v>
      </c>
    </row>
    <row r="307" spans="7:42" ht="14.25" customHeight="1" thickTop="1" x14ac:dyDescent="0.3">
      <c r="G307" s="140"/>
      <c r="H307" s="460"/>
      <c r="J307" s="354"/>
      <c r="K307" s="196" t="s">
        <v>825</v>
      </c>
      <c r="L307" s="196" t="s">
        <v>870</v>
      </c>
      <c r="M307" s="225">
        <v>0</v>
      </c>
      <c r="N307" s="225">
        <v>0</v>
      </c>
      <c r="O307" s="225">
        <v>0</v>
      </c>
      <c r="P307" s="225">
        <v>0</v>
      </c>
      <c r="Q307" s="225">
        <v>0</v>
      </c>
      <c r="R307" s="225">
        <v>0</v>
      </c>
      <c r="S307" s="225">
        <v>0</v>
      </c>
      <c r="T307" s="225">
        <v>0</v>
      </c>
      <c r="U307" s="225">
        <v>0</v>
      </c>
      <c r="V307" s="225">
        <v>0</v>
      </c>
      <c r="W307" s="225">
        <v>0</v>
      </c>
      <c r="X307" s="225">
        <v>0</v>
      </c>
      <c r="Y307" s="225">
        <v>0</v>
      </c>
      <c r="Z307" s="225">
        <v>0</v>
      </c>
      <c r="AA307" s="225">
        <v>0</v>
      </c>
      <c r="AB307" s="225">
        <v>0</v>
      </c>
      <c r="AC307" s="225">
        <v>0</v>
      </c>
      <c r="AD307" s="225">
        <v>0</v>
      </c>
      <c r="AE307" s="225">
        <v>0</v>
      </c>
      <c r="AF307" s="225">
        <v>0</v>
      </c>
      <c r="AG307" s="225">
        <v>0</v>
      </c>
      <c r="AH307" s="225">
        <v>0</v>
      </c>
      <c r="AI307" s="225">
        <v>0</v>
      </c>
      <c r="AJ307" s="225">
        <v>0</v>
      </c>
      <c r="AK307" s="225">
        <v>0</v>
      </c>
      <c r="AL307" s="225">
        <v>0</v>
      </c>
      <c r="AM307" s="225">
        <v>0</v>
      </c>
      <c r="AN307" s="225">
        <v>0</v>
      </c>
      <c r="AO307" s="225">
        <v>0</v>
      </c>
      <c r="AP307" s="225">
        <v>0</v>
      </c>
    </row>
    <row r="308" spans="7:42" ht="14.25" customHeight="1" x14ac:dyDescent="0.3">
      <c r="G308" s="140"/>
      <c r="H308" s="460"/>
      <c r="J308" s="354"/>
      <c r="K308" s="137" t="s">
        <v>825</v>
      </c>
      <c r="L308" s="187" t="s">
        <v>871</v>
      </c>
      <c r="M308" s="223">
        <v>0</v>
      </c>
      <c r="N308" s="223">
        <v>0</v>
      </c>
      <c r="O308" s="223">
        <v>0</v>
      </c>
      <c r="P308" s="223">
        <v>0</v>
      </c>
      <c r="Q308" s="223">
        <v>0</v>
      </c>
      <c r="R308" s="223">
        <v>0</v>
      </c>
      <c r="S308" s="223">
        <v>0</v>
      </c>
      <c r="T308" s="223">
        <v>0</v>
      </c>
      <c r="U308" s="223">
        <v>0</v>
      </c>
      <c r="V308" s="223">
        <v>0</v>
      </c>
      <c r="W308" s="223">
        <v>0</v>
      </c>
      <c r="X308" s="223">
        <v>0</v>
      </c>
      <c r="Y308" s="223">
        <v>0</v>
      </c>
      <c r="Z308" s="223">
        <v>0</v>
      </c>
      <c r="AA308" s="223">
        <v>0</v>
      </c>
      <c r="AB308" s="223">
        <v>0</v>
      </c>
      <c r="AC308" s="223">
        <v>0</v>
      </c>
      <c r="AD308" s="223">
        <v>0</v>
      </c>
      <c r="AE308" s="223">
        <v>0</v>
      </c>
      <c r="AF308" s="223">
        <v>0</v>
      </c>
      <c r="AG308" s="223">
        <v>0</v>
      </c>
      <c r="AH308" s="223">
        <v>0</v>
      </c>
      <c r="AI308" s="223">
        <v>0</v>
      </c>
      <c r="AJ308" s="223">
        <v>0</v>
      </c>
      <c r="AK308" s="223">
        <v>0</v>
      </c>
      <c r="AL308" s="223">
        <v>0</v>
      </c>
      <c r="AM308" s="223">
        <v>0</v>
      </c>
      <c r="AN308" s="223">
        <v>0</v>
      </c>
      <c r="AO308" s="223">
        <v>0</v>
      </c>
      <c r="AP308" s="223">
        <v>0</v>
      </c>
    </row>
    <row r="309" spans="7:42" ht="14.25" customHeight="1" thickBot="1" x14ac:dyDescent="0.35">
      <c r="G309" s="140"/>
      <c r="H309" s="460"/>
      <c r="J309" s="354"/>
      <c r="K309" s="198" t="s">
        <v>825</v>
      </c>
      <c r="L309" s="198" t="s">
        <v>872</v>
      </c>
      <c r="M309" s="224">
        <v>0</v>
      </c>
      <c r="N309" s="224">
        <v>0</v>
      </c>
      <c r="O309" s="224">
        <v>0</v>
      </c>
      <c r="P309" s="224">
        <v>0</v>
      </c>
      <c r="Q309" s="224">
        <v>0</v>
      </c>
      <c r="R309" s="224">
        <v>0</v>
      </c>
      <c r="S309" s="224">
        <v>0</v>
      </c>
      <c r="T309" s="224">
        <v>0</v>
      </c>
      <c r="U309" s="224">
        <v>0</v>
      </c>
      <c r="V309" s="224">
        <v>0</v>
      </c>
      <c r="W309" s="224">
        <v>0</v>
      </c>
      <c r="X309" s="224">
        <v>0</v>
      </c>
      <c r="Y309" s="224">
        <v>0</v>
      </c>
      <c r="Z309" s="224">
        <v>0</v>
      </c>
      <c r="AA309" s="224">
        <v>0</v>
      </c>
      <c r="AB309" s="224">
        <v>0</v>
      </c>
      <c r="AC309" s="224">
        <v>0</v>
      </c>
      <c r="AD309" s="224">
        <v>0</v>
      </c>
      <c r="AE309" s="224">
        <v>0</v>
      </c>
      <c r="AF309" s="224">
        <v>0</v>
      </c>
      <c r="AG309" s="224">
        <v>0</v>
      </c>
      <c r="AH309" s="224">
        <v>0</v>
      </c>
      <c r="AI309" s="224">
        <v>0</v>
      </c>
      <c r="AJ309" s="224">
        <v>0</v>
      </c>
      <c r="AK309" s="224">
        <v>0</v>
      </c>
      <c r="AL309" s="224">
        <v>0</v>
      </c>
      <c r="AM309" s="224">
        <v>0</v>
      </c>
      <c r="AN309" s="224">
        <v>0</v>
      </c>
      <c r="AO309" s="224">
        <v>0</v>
      </c>
      <c r="AP309" s="224">
        <v>0</v>
      </c>
    </row>
    <row r="310" spans="7:42" ht="14.25" customHeight="1" thickTop="1" x14ac:dyDescent="0.3">
      <c r="G310" s="140"/>
      <c r="H310" s="460"/>
      <c r="J310" s="354"/>
      <c r="K310" s="196" t="s">
        <v>828</v>
      </c>
      <c r="L310" s="196" t="s">
        <v>870</v>
      </c>
      <c r="M310" s="225">
        <v>0</v>
      </c>
      <c r="N310" s="225">
        <v>0</v>
      </c>
      <c r="O310" s="225">
        <v>0</v>
      </c>
      <c r="P310" s="225">
        <v>0</v>
      </c>
      <c r="Q310" s="225">
        <v>0</v>
      </c>
      <c r="R310" s="225">
        <v>0</v>
      </c>
      <c r="S310" s="225">
        <v>0</v>
      </c>
      <c r="T310" s="225">
        <v>0</v>
      </c>
      <c r="U310" s="225">
        <v>0</v>
      </c>
      <c r="V310" s="225">
        <v>0</v>
      </c>
      <c r="W310" s="225">
        <v>0</v>
      </c>
      <c r="X310" s="225">
        <v>0</v>
      </c>
      <c r="Y310" s="225">
        <v>0</v>
      </c>
      <c r="Z310" s="225">
        <v>0</v>
      </c>
      <c r="AA310" s="225">
        <v>0</v>
      </c>
      <c r="AB310" s="225">
        <v>0</v>
      </c>
      <c r="AC310" s="225">
        <v>0</v>
      </c>
      <c r="AD310" s="225">
        <v>0</v>
      </c>
      <c r="AE310" s="225">
        <v>0</v>
      </c>
      <c r="AF310" s="225">
        <v>0</v>
      </c>
      <c r="AG310" s="225">
        <v>0</v>
      </c>
      <c r="AH310" s="225">
        <v>0</v>
      </c>
      <c r="AI310" s="225">
        <v>0</v>
      </c>
      <c r="AJ310" s="225">
        <v>0</v>
      </c>
      <c r="AK310" s="225">
        <v>0</v>
      </c>
      <c r="AL310" s="225">
        <v>0</v>
      </c>
      <c r="AM310" s="225">
        <v>0</v>
      </c>
      <c r="AN310" s="225">
        <v>0</v>
      </c>
      <c r="AO310" s="225">
        <v>0</v>
      </c>
      <c r="AP310" s="225">
        <v>0</v>
      </c>
    </row>
    <row r="311" spans="7:42" ht="14.25" customHeight="1" x14ac:dyDescent="0.3">
      <c r="G311" s="140"/>
      <c r="H311" s="460"/>
      <c r="J311" s="354"/>
      <c r="K311" s="137" t="s">
        <v>828</v>
      </c>
      <c r="L311" s="187" t="s">
        <v>871</v>
      </c>
      <c r="M311" s="223">
        <v>0</v>
      </c>
      <c r="N311" s="223">
        <v>0</v>
      </c>
      <c r="O311" s="223">
        <v>0</v>
      </c>
      <c r="P311" s="223">
        <v>0</v>
      </c>
      <c r="Q311" s="223">
        <v>0</v>
      </c>
      <c r="R311" s="223">
        <v>0</v>
      </c>
      <c r="S311" s="223">
        <v>0</v>
      </c>
      <c r="T311" s="223">
        <v>0</v>
      </c>
      <c r="U311" s="223">
        <v>0</v>
      </c>
      <c r="V311" s="223">
        <v>0</v>
      </c>
      <c r="W311" s="223">
        <v>0</v>
      </c>
      <c r="X311" s="223">
        <v>0</v>
      </c>
      <c r="Y311" s="223">
        <v>0</v>
      </c>
      <c r="Z311" s="223">
        <v>0</v>
      </c>
      <c r="AA311" s="223">
        <v>0</v>
      </c>
      <c r="AB311" s="223">
        <v>0</v>
      </c>
      <c r="AC311" s="223">
        <v>0</v>
      </c>
      <c r="AD311" s="223">
        <v>0</v>
      </c>
      <c r="AE311" s="223">
        <v>0</v>
      </c>
      <c r="AF311" s="223">
        <v>0</v>
      </c>
      <c r="AG311" s="223">
        <v>0</v>
      </c>
      <c r="AH311" s="223">
        <v>0</v>
      </c>
      <c r="AI311" s="223">
        <v>0</v>
      </c>
      <c r="AJ311" s="223">
        <v>0</v>
      </c>
      <c r="AK311" s="223">
        <v>0</v>
      </c>
      <c r="AL311" s="223">
        <v>0</v>
      </c>
      <c r="AM311" s="223">
        <v>0</v>
      </c>
      <c r="AN311" s="223">
        <v>0</v>
      </c>
      <c r="AO311" s="223">
        <v>0</v>
      </c>
      <c r="AP311" s="223">
        <v>0</v>
      </c>
    </row>
    <row r="312" spans="7:42" ht="14.25" customHeight="1" thickBot="1" x14ac:dyDescent="0.35">
      <c r="G312" s="140"/>
      <c r="H312" s="460"/>
      <c r="J312" s="354"/>
      <c r="K312" s="198" t="s">
        <v>828</v>
      </c>
      <c r="L312" s="198" t="s">
        <v>872</v>
      </c>
      <c r="M312" s="224">
        <v>0</v>
      </c>
      <c r="N312" s="224">
        <v>0</v>
      </c>
      <c r="O312" s="224">
        <v>0</v>
      </c>
      <c r="P312" s="224">
        <v>0</v>
      </c>
      <c r="Q312" s="224">
        <v>0</v>
      </c>
      <c r="R312" s="224">
        <v>0</v>
      </c>
      <c r="S312" s="224">
        <v>0</v>
      </c>
      <c r="T312" s="224">
        <v>0</v>
      </c>
      <c r="U312" s="224">
        <v>0</v>
      </c>
      <c r="V312" s="224">
        <v>0</v>
      </c>
      <c r="W312" s="224">
        <v>0</v>
      </c>
      <c r="X312" s="224">
        <v>0</v>
      </c>
      <c r="Y312" s="224">
        <v>0</v>
      </c>
      <c r="Z312" s="224">
        <v>0</v>
      </c>
      <c r="AA312" s="224">
        <v>0</v>
      </c>
      <c r="AB312" s="224">
        <v>0</v>
      </c>
      <c r="AC312" s="224">
        <v>0</v>
      </c>
      <c r="AD312" s="224">
        <v>0</v>
      </c>
      <c r="AE312" s="224">
        <v>0</v>
      </c>
      <c r="AF312" s="224">
        <v>0</v>
      </c>
      <c r="AG312" s="224">
        <v>0</v>
      </c>
      <c r="AH312" s="224">
        <v>0</v>
      </c>
      <c r="AI312" s="224">
        <v>0</v>
      </c>
      <c r="AJ312" s="224">
        <v>0</v>
      </c>
      <c r="AK312" s="224">
        <v>0</v>
      </c>
      <c r="AL312" s="224">
        <v>0</v>
      </c>
      <c r="AM312" s="224">
        <v>0</v>
      </c>
      <c r="AN312" s="224">
        <v>0</v>
      </c>
      <c r="AO312" s="224">
        <v>0</v>
      </c>
      <c r="AP312" s="224">
        <v>0</v>
      </c>
    </row>
    <row r="313" spans="7:42" ht="14.25" customHeight="1" thickTop="1" x14ac:dyDescent="0.3">
      <c r="G313" s="140"/>
      <c r="H313" s="460"/>
      <c r="J313" s="354"/>
      <c r="K313" s="196" t="s">
        <v>831</v>
      </c>
      <c r="L313" s="196" t="s">
        <v>870</v>
      </c>
      <c r="M313" s="225">
        <v>0</v>
      </c>
      <c r="N313" s="225">
        <v>0</v>
      </c>
      <c r="O313" s="225">
        <v>0</v>
      </c>
      <c r="P313" s="225">
        <v>0</v>
      </c>
      <c r="Q313" s="225">
        <v>0</v>
      </c>
      <c r="R313" s="225">
        <v>0</v>
      </c>
      <c r="S313" s="225">
        <v>0</v>
      </c>
      <c r="T313" s="225">
        <v>0</v>
      </c>
      <c r="U313" s="225">
        <v>0</v>
      </c>
      <c r="V313" s="225">
        <v>0</v>
      </c>
      <c r="W313" s="225">
        <v>0</v>
      </c>
      <c r="X313" s="225">
        <v>0</v>
      </c>
      <c r="Y313" s="225">
        <v>0</v>
      </c>
      <c r="Z313" s="225">
        <v>0</v>
      </c>
      <c r="AA313" s="225">
        <v>0</v>
      </c>
      <c r="AB313" s="225">
        <v>0</v>
      </c>
      <c r="AC313" s="225">
        <v>0</v>
      </c>
      <c r="AD313" s="225">
        <v>0</v>
      </c>
      <c r="AE313" s="225">
        <v>0</v>
      </c>
      <c r="AF313" s="225">
        <v>0</v>
      </c>
      <c r="AG313" s="225">
        <v>0</v>
      </c>
      <c r="AH313" s="225">
        <v>0</v>
      </c>
      <c r="AI313" s="225">
        <v>0</v>
      </c>
      <c r="AJ313" s="225">
        <v>0</v>
      </c>
      <c r="AK313" s="225">
        <v>0</v>
      </c>
      <c r="AL313" s="225">
        <v>0</v>
      </c>
      <c r="AM313" s="225">
        <v>0</v>
      </c>
      <c r="AN313" s="225">
        <v>0</v>
      </c>
      <c r="AO313" s="225">
        <v>0</v>
      </c>
      <c r="AP313" s="225">
        <v>0</v>
      </c>
    </row>
    <row r="314" spans="7:42" ht="14.25" customHeight="1" x14ac:dyDescent="0.3">
      <c r="G314" s="140"/>
      <c r="H314" s="460"/>
      <c r="J314" s="354"/>
      <c r="K314" s="137" t="s">
        <v>831</v>
      </c>
      <c r="L314" s="187" t="s">
        <v>871</v>
      </c>
      <c r="M314" s="223">
        <v>0</v>
      </c>
      <c r="N314" s="223">
        <v>0</v>
      </c>
      <c r="O314" s="223">
        <v>0</v>
      </c>
      <c r="P314" s="223">
        <v>0</v>
      </c>
      <c r="Q314" s="223">
        <v>0</v>
      </c>
      <c r="R314" s="223">
        <v>0</v>
      </c>
      <c r="S314" s="223">
        <v>0</v>
      </c>
      <c r="T314" s="223">
        <v>0</v>
      </c>
      <c r="U314" s="223">
        <v>0</v>
      </c>
      <c r="V314" s="223">
        <v>0</v>
      </c>
      <c r="W314" s="223">
        <v>0</v>
      </c>
      <c r="X314" s="223">
        <v>0</v>
      </c>
      <c r="Y314" s="223">
        <v>0</v>
      </c>
      <c r="Z314" s="223">
        <v>0</v>
      </c>
      <c r="AA314" s="223">
        <v>0</v>
      </c>
      <c r="AB314" s="223">
        <v>0</v>
      </c>
      <c r="AC314" s="223">
        <v>0</v>
      </c>
      <c r="AD314" s="223">
        <v>0</v>
      </c>
      <c r="AE314" s="223">
        <v>0</v>
      </c>
      <c r="AF314" s="223">
        <v>0</v>
      </c>
      <c r="AG314" s="223">
        <v>0</v>
      </c>
      <c r="AH314" s="223">
        <v>0</v>
      </c>
      <c r="AI314" s="223">
        <v>0</v>
      </c>
      <c r="AJ314" s="223">
        <v>0</v>
      </c>
      <c r="AK314" s="223">
        <v>0</v>
      </c>
      <c r="AL314" s="223">
        <v>0</v>
      </c>
      <c r="AM314" s="223">
        <v>0</v>
      </c>
      <c r="AN314" s="223">
        <v>0</v>
      </c>
      <c r="AO314" s="223">
        <v>0</v>
      </c>
      <c r="AP314" s="223">
        <v>0</v>
      </c>
    </row>
    <row r="315" spans="7:42" ht="14.25" customHeight="1" thickBot="1" x14ac:dyDescent="0.35">
      <c r="G315" s="140"/>
      <c r="H315" s="460"/>
      <c r="J315" s="354"/>
      <c r="K315" s="198" t="s">
        <v>831</v>
      </c>
      <c r="L315" s="198" t="s">
        <v>872</v>
      </c>
      <c r="M315" s="224">
        <v>0</v>
      </c>
      <c r="N315" s="224">
        <v>0</v>
      </c>
      <c r="O315" s="224">
        <v>0</v>
      </c>
      <c r="P315" s="224">
        <v>0</v>
      </c>
      <c r="Q315" s="224">
        <v>0</v>
      </c>
      <c r="R315" s="224">
        <v>0</v>
      </c>
      <c r="S315" s="224">
        <v>0</v>
      </c>
      <c r="T315" s="224">
        <v>0</v>
      </c>
      <c r="U315" s="224">
        <v>0</v>
      </c>
      <c r="V315" s="224">
        <v>0</v>
      </c>
      <c r="W315" s="224">
        <v>0</v>
      </c>
      <c r="X315" s="224">
        <v>0</v>
      </c>
      <c r="Y315" s="224">
        <v>0</v>
      </c>
      <c r="Z315" s="224">
        <v>0</v>
      </c>
      <c r="AA315" s="224">
        <v>0</v>
      </c>
      <c r="AB315" s="224">
        <v>0</v>
      </c>
      <c r="AC315" s="224">
        <v>0</v>
      </c>
      <c r="AD315" s="224">
        <v>0</v>
      </c>
      <c r="AE315" s="224">
        <v>0</v>
      </c>
      <c r="AF315" s="224">
        <v>0</v>
      </c>
      <c r="AG315" s="224">
        <v>0</v>
      </c>
      <c r="AH315" s="224">
        <v>0</v>
      </c>
      <c r="AI315" s="224">
        <v>0</v>
      </c>
      <c r="AJ315" s="224">
        <v>0</v>
      </c>
      <c r="AK315" s="224">
        <v>0</v>
      </c>
      <c r="AL315" s="224">
        <v>0</v>
      </c>
      <c r="AM315" s="224">
        <v>0</v>
      </c>
      <c r="AN315" s="224">
        <v>0</v>
      </c>
      <c r="AO315" s="224">
        <v>0</v>
      </c>
      <c r="AP315" s="224">
        <v>0</v>
      </c>
    </row>
    <row r="316" spans="7:42" ht="14.25" customHeight="1" thickTop="1" x14ac:dyDescent="0.3">
      <c r="G316" s="140"/>
      <c r="H316" s="460"/>
      <c r="J316" s="354"/>
      <c r="K316" s="196" t="s">
        <v>834</v>
      </c>
      <c r="L316" s="196" t="s">
        <v>870</v>
      </c>
      <c r="M316" s="225">
        <v>0</v>
      </c>
      <c r="N316" s="225">
        <v>0</v>
      </c>
      <c r="O316" s="225">
        <v>0</v>
      </c>
      <c r="P316" s="225">
        <v>0</v>
      </c>
      <c r="Q316" s="225">
        <v>0</v>
      </c>
      <c r="R316" s="225">
        <v>0</v>
      </c>
      <c r="S316" s="225">
        <v>0</v>
      </c>
      <c r="T316" s="225">
        <v>0</v>
      </c>
      <c r="U316" s="225">
        <v>0</v>
      </c>
      <c r="V316" s="225">
        <v>0</v>
      </c>
      <c r="W316" s="225">
        <v>0</v>
      </c>
      <c r="X316" s="225">
        <v>0</v>
      </c>
      <c r="Y316" s="225">
        <v>0</v>
      </c>
      <c r="Z316" s="225">
        <v>0</v>
      </c>
      <c r="AA316" s="225">
        <v>0</v>
      </c>
      <c r="AB316" s="225">
        <v>0</v>
      </c>
      <c r="AC316" s="225">
        <v>0</v>
      </c>
      <c r="AD316" s="225">
        <v>0</v>
      </c>
      <c r="AE316" s="225">
        <v>0</v>
      </c>
      <c r="AF316" s="225">
        <v>0</v>
      </c>
      <c r="AG316" s="225">
        <v>0</v>
      </c>
      <c r="AH316" s="225">
        <v>0</v>
      </c>
      <c r="AI316" s="225">
        <v>0</v>
      </c>
      <c r="AJ316" s="225">
        <v>0</v>
      </c>
      <c r="AK316" s="225">
        <v>0</v>
      </c>
      <c r="AL316" s="225">
        <v>0</v>
      </c>
      <c r="AM316" s="225">
        <v>0</v>
      </c>
      <c r="AN316" s="225">
        <v>0</v>
      </c>
      <c r="AO316" s="225">
        <v>0</v>
      </c>
      <c r="AP316" s="225">
        <v>0</v>
      </c>
    </row>
    <row r="317" spans="7:42" ht="14.25" customHeight="1" x14ac:dyDescent="0.3">
      <c r="G317" s="140"/>
      <c r="H317" s="460"/>
      <c r="J317" s="354"/>
      <c r="K317" s="137" t="s">
        <v>834</v>
      </c>
      <c r="L317" s="187" t="s">
        <v>871</v>
      </c>
      <c r="M317" s="223">
        <v>0</v>
      </c>
      <c r="N317" s="223">
        <v>0</v>
      </c>
      <c r="O317" s="223">
        <v>0</v>
      </c>
      <c r="P317" s="223">
        <v>0</v>
      </c>
      <c r="Q317" s="223">
        <v>0</v>
      </c>
      <c r="R317" s="223">
        <v>0</v>
      </c>
      <c r="S317" s="223">
        <v>0</v>
      </c>
      <c r="T317" s="223">
        <v>0</v>
      </c>
      <c r="U317" s="223">
        <v>0</v>
      </c>
      <c r="V317" s="223">
        <v>0</v>
      </c>
      <c r="W317" s="223">
        <v>0</v>
      </c>
      <c r="X317" s="223">
        <v>0</v>
      </c>
      <c r="Y317" s="223">
        <v>0</v>
      </c>
      <c r="Z317" s="223">
        <v>0</v>
      </c>
      <c r="AA317" s="223">
        <v>0</v>
      </c>
      <c r="AB317" s="223">
        <v>0</v>
      </c>
      <c r="AC317" s="223">
        <v>0</v>
      </c>
      <c r="AD317" s="223">
        <v>0</v>
      </c>
      <c r="AE317" s="223">
        <v>0</v>
      </c>
      <c r="AF317" s="223">
        <v>0</v>
      </c>
      <c r="AG317" s="223">
        <v>0</v>
      </c>
      <c r="AH317" s="223">
        <v>0</v>
      </c>
      <c r="AI317" s="223">
        <v>0</v>
      </c>
      <c r="AJ317" s="223">
        <v>0</v>
      </c>
      <c r="AK317" s="223">
        <v>0</v>
      </c>
      <c r="AL317" s="223">
        <v>0</v>
      </c>
      <c r="AM317" s="223">
        <v>0</v>
      </c>
      <c r="AN317" s="223">
        <v>0</v>
      </c>
      <c r="AO317" s="223">
        <v>0</v>
      </c>
      <c r="AP317" s="223">
        <v>0</v>
      </c>
    </row>
    <row r="318" spans="7:42" ht="14.25" customHeight="1" thickBot="1" x14ac:dyDescent="0.35">
      <c r="G318" s="140"/>
      <c r="H318" s="460"/>
      <c r="J318" s="354"/>
      <c r="K318" s="198" t="s">
        <v>834</v>
      </c>
      <c r="L318" s="198" t="s">
        <v>872</v>
      </c>
      <c r="M318" s="224">
        <v>0</v>
      </c>
      <c r="N318" s="224">
        <v>0</v>
      </c>
      <c r="O318" s="224">
        <v>0</v>
      </c>
      <c r="P318" s="224">
        <v>0</v>
      </c>
      <c r="Q318" s="224">
        <v>0</v>
      </c>
      <c r="R318" s="224">
        <v>0</v>
      </c>
      <c r="S318" s="224">
        <v>0</v>
      </c>
      <c r="T318" s="224">
        <v>0</v>
      </c>
      <c r="U318" s="224">
        <v>0</v>
      </c>
      <c r="V318" s="224">
        <v>0</v>
      </c>
      <c r="W318" s="224">
        <v>0</v>
      </c>
      <c r="X318" s="224">
        <v>0</v>
      </c>
      <c r="Y318" s="224">
        <v>0</v>
      </c>
      <c r="Z318" s="224">
        <v>0</v>
      </c>
      <c r="AA318" s="224">
        <v>0</v>
      </c>
      <c r="AB318" s="224">
        <v>0</v>
      </c>
      <c r="AC318" s="224">
        <v>0</v>
      </c>
      <c r="AD318" s="224">
        <v>0</v>
      </c>
      <c r="AE318" s="224">
        <v>0</v>
      </c>
      <c r="AF318" s="224">
        <v>0</v>
      </c>
      <c r="AG318" s="224">
        <v>0</v>
      </c>
      <c r="AH318" s="224">
        <v>0</v>
      </c>
      <c r="AI318" s="224">
        <v>0</v>
      </c>
      <c r="AJ318" s="224">
        <v>0</v>
      </c>
      <c r="AK318" s="224">
        <v>0</v>
      </c>
      <c r="AL318" s="224">
        <v>0</v>
      </c>
      <c r="AM318" s="224">
        <v>0</v>
      </c>
      <c r="AN318" s="224">
        <v>0</v>
      </c>
      <c r="AO318" s="224">
        <v>0</v>
      </c>
      <c r="AP318" s="224">
        <v>0</v>
      </c>
    </row>
    <row r="319" spans="7:42" ht="14.25" customHeight="1" thickTop="1" x14ac:dyDescent="0.3">
      <c r="G319" s="140"/>
      <c r="H319" s="460"/>
      <c r="J319" s="354"/>
      <c r="K319" s="196" t="s">
        <v>837</v>
      </c>
      <c r="L319" s="196" t="s">
        <v>870</v>
      </c>
      <c r="M319" s="225">
        <v>0</v>
      </c>
      <c r="N319" s="225">
        <v>0</v>
      </c>
      <c r="O319" s="225">
        <v>0</v>
      </c>
      <c r="P319" s="225">
        <v>0</v>
      </c>
      <c r="Q319" s="225">
        <v>0</v>
      </c>
      <c r="R319" s="225">
        <v>0</v>
      </c>
      <c r="S319" s="225">
        <v>0</v>
      </c>
      <c r="T319" s="225">
        <v>0</v>
      </c>
      <c r="U319" s="225">
        <v>0</v>
      </c>
      <c r="V319" s="225">
        <v>0</v>
      </c>
      <c r="W319" s="225">
        <v>0</v>
      </c>
      <c r="X319" s="225">
        <v>0</v>
      </c>
      <c r="Y319" s="225">
        <v>0</v>
      </c>
      <c r="Z319" s="225">
        <v>0</v>
      </c>
      <c r="AA319" s="225">
        <v>0</v>
      </c>
      <c r="AB319" s="225">
        <v>0</v>
      </c>
      <c r="AC319" s="225">
        <v>0</v>
      </c>
      <c r="AD319" s="225">
        <v>0</v>
      </c>
      <c r="AE319" s="225">
        <v>0</v>
      </c>
      <c r="AF319" s="225">
        <v>0</v>
      </c>
      <c r="AG319" s="225">
        <v>0</v>
      </c>
      <c r="AH319" s="225">
        <v>0</v>
      </c>
      <c r="AI319" s="225">
        <v>0</v>
      </c>
      <c r="AJ319" s="225">
        <v>0</v>
      </c>
      <c r="AK319" s="225">
        <v>0</v>
      </c>
      <c r="AL319" s="225">
        <v>0</v>
      </c>
      <c r="AM319" s="225">
        <v>0</v>
      </c>
      <c r="AN319" s="225">
        <v>0</v>
      </c>
      <c r="AO319" s="225">
        <v>0</v>
      </c>
      <c r="AP319" s="225">
        <v>0</v>
      </c>
    </row>
    <row r="320" spans="7:42" ht="14.25" customHeight="1" x14ac:dyDescent="0.3">
      <c r="G320" s="140"/>
      <c r="H320" s="460"/>
      <c r="J320" s="354"/>
      <c r="K320" s="137" t="s">
        <v>837</v>
      </c>
      <c r="L320" s="187" t="s">
        <v>871</v>
      </c>
      <c r="M320" s="223">
        <v>0</v>
      </c>
      <c r="N320" s="223">
        <v>0</v>
      </c>
      <c r="O320" s="223">
        <v>0</v>
      </c>
      <c r="P320" s="223">
        <v>0</v>
      </c>
      <c r="Q320" s="223">
        <v>0</v>
      </c>
      <c r="R320" s="223">
        <v>0</v>
      </c>
      <c r="S320" s="223">
        <v>0</v>
      </c>
      <c r="T320" s="223">
        <v>0</v>
      </c>
      <c r="U320" s="223">
        <v>0</v>
      </c>
      <c r="V320" s="223">
        <v>0</v>
      </c>
      <c r="W320" s="223">
        <v>0</v>
      </c>
      <c r="X320" s="223">
        <v>0</v>
      </c>
      <c r="Y320" s="223">
        <v>0</v>
      </c>
      <c r="Z320" s="223">
        <v>0</v>
      </c>
      <c r="AA320" s="223">
        <v>0</v>
      </c>
      <c r="AB320" s="223">
        <v>0</v>
      </c>
      <c r="AC320" s="223">
        <v>0</v>
      </c>
      <c r="AD320" s="223">
        <v>0</v>
      </c>
      <c r="AE320" s="223">
        <v>0</v>
      </c>
      <c r="AF320" s="223">
        <v>0</v>
      </c>
      <c r="AG320" s="223">
        <v>0</v>
      </c>
      <c r="AH320" s="223">
        <v>0</v>
      </c>
      <c r="AI320" s="223">
        <v>0</v>
      </c>
      <c r="AJ320" s="223">
        <v>0</v>
      </c>
      <c r="AK320" s="223">
        <v>0</v>
      </c>
      <c r="AL320" s="223">
        <v>0</v>
      </c>
      <c r="AM320" s="223">
        <v>0</v>
      </c>
      <c r="AN320" s="223">
        <v>0</v>
      </c>
      <c r="AO320" s="223">
        <v>0</v>
      </c>
      <c r="AP320" s="223">
        <v>0</v>
      </c>
    </row>
    <row r="321" spans="7:42" ht="14.25" customHeight="1" thickBot="1" x14ac:dyDescent="0.35">
      <c r="G321" s="140"/>
      <c r="H321" s="460"/>
      <c r="J321" s="354"/>
      <c r="K321" s="198" t="s">
        <v>837</v>
      </c>
      <c r="L321" s="198" t="s">
        <v>872</v>
      </c>
      <c r="M321" s="224">
        <v>0</v>
      </c>
      <c r="N321" s="224">
        <v>0</v>
      </c>
      <c r="O321" s="224">
        <v>0</v>
      </c>
      <c r="P321" s="224">
        <v>0</v>
      </c>
      <c r="Q321" s="224">
        <v>0</v>
      </c>
      <c r="R321" s="224">
        <v>0</v>
      </c>
      <c r="S321" s="224">
        <v>0</v>
      </c>
      <c r="T321" s="224">
        <v>0</v>
      </c>
      <c r="U321" s="224">
        <v>0</v>
      </c>
      <c r="V321" s="224">
        <v>0</v>
      </c>
      <c r="W321" s="224">
        <v>0</v>
      </c>
      <c r="X321" s="224">
        <v>0</v>
      </c>
      <c r="Y321" s="224">
        <v>0</v>
      </c>
      <c r="Z321" s="224">
        <v>0</v>
      </c>
      <c r="AA321" s="224">
        <v>0</v>
      </c>
      <c r="AB321" s="224">
        <v>0</v>
      </c>
      <c r="AC321" s="224">
        <v>0</v>
      </c>
      <c r="AD321" s="224">
        <v>0</v>
      </c>
      <c r="AE321" s="224">
        <v>0</v>
      </c>
      <c r="AF321" s="224">
        <v>0</v>
      </c>
      <c r="AG321" s="224">
        <v>0</v>
      </c>
      <c r="AH321" s="224">
        <v>0</v>
      </c>
      <c r="AI321" s="224">
        <v>0</v>
      </c>
      <c r="AJ321" s="224">
        <v>0</v>
      </c>
      <c r="AK321" s="224">
        <v>0</v>
      </c>
      <c r="AL321" s="224">
        <v>0</v>
      </c>
      <c r="AM321" s="224">
        <v>0</v>
      </c>
      <c r="AN321" s="224">
        <v>0</v>
      </c>
      <c r="AO321" s="224">
        <v>0</v>
      </c>
      <c r="AP321" s="224">
        <v>0</v>
      </c>
    </row>
    <row r="322" spans="7:42" ht="14.25" customHeight="1" thickTop="1" x14ac:dyDescent="0.3">
      <c r="G322" s="140"/>
      <c r="H322" s="460"/>
      <c r="J322" s="354"/>
      <c r="K322" s="196" t="s">
        <v>840</v>
      </c>
      <c r="L322" s="196" t="s">
        <v>870</v>
      </c>
      <c r="M322" s="225">
        <v>0</v>
      </c>
      <c r="N322" s="225">
        <v>0</v>
      </c>
      <c r="O322" s="225">
        <v>0</v>
      </c>
      <c r="P322" s="225">
        <v>0</v>
      </c>
      <c r="Q322" s="225">
        <v>0</v>
      </c>
      <c r="R322" s="225">
        <v>0</v>
      </c>
      <c r="S322" s="225">
        <v>0</v>
      </c>
      <c r="T322" s="225">
        <v>0</v>
      </c>
      <c r="U322" s="225">
        <v>0</v>
      </c>
      <c r="V322" s="225">
        <v>0</v>
      </c>
      <c r="W322" s="225">
        <v>0</v>
      </c>
      <c r="X322" s="225">
        <v>0</v>
      </c>
      <c r="Y322" s="225">
        <v>0</v>
      </c>
      <c r="Z322" s="225">
        <v>0</v>
      </c>
      <c r="AA322" s="225">
        <v>0</v>
      </c>
      <c r="AB322" s="225">
        <v>0</v>
      </c>
      <c r="AC322" s="225">
        <v>0</v>
      </c>
      <c r="AD322" s="225">
        <v>0</v>
      </c>
      <c r="AE322" s="225">
        <v>0</v>
      </c>
      <c r="AF322" s="225">
        <v>0</v>
      </c>
      <c r="AG322" s="225">
        <v>0</v>
      </c>
      <c r="AH322" s="225">
        <v>0</v>
      </c>
      <c r="AI322" s="225">
        <v>0</v>
      </c>
      <c r="AJ322" s="225">
        <v>0</v>
      </c>
      <c r="AK322" s="225">
        <v>0</v>
      </c>
      <c r="AL322" s="225">
        <v>0</v>
      </c>
      <c r="AM322" s="225">
        <v>0</v>
      </c>
      <c r="AN322" s="225">
        <v>0</v>
      </c>
      <c r="AO322" s="225">
        <v>0</v>
      </c>
      <c r="AP322" s="225">
        <v>0</v>
      </c>
    </row>
    <row r="323" spans="7:42" ht="14.25" customHeight="1" x14ac:dyDescent="0.3">
      <c r="G323" s="140"/>
      <c r="H323" s="460"/>
      <c r="J323" s="354"/>
      <c r="K323" s="137" t="s">
        <v>840</v>
      </c>
      <c r="L323" s="187" t="s">
        <v>871</v>
      </c>
      <c r="M323" s="223">
        <v>0</v>
      </c>
      <c r="N323" s="223">
        <v>0</v>
      </c>
      <c r="O323" s="223">
        <v>0</v>
      </c>
      <c r="P323" s="223">
        <v>0</v>
      </c>
      <c r="Q323" s="223">
        <v>0</v>
      </c>
      <c r="R323" s="223">
        <v>0</v>
      </c>
      <c r="S323" s="223">
        <v>0</v>
      </c>
      <c r="T323" s="223">
        <v>0</v>
      </c>
      <c r="U323" s="223">
        <v>0</v>
      </c>
      <c r="V323" s="223">
        <v>0</v>
      </c>
      <c r="W323" s="223">
        <v>0</v>
      </c>
      <c r="X323" s="223">
        <v>0</v>
      </c>
      <c r="Y323" s="223">
        <v>0</v>
      </c>
      <c r="Z323" s="223">
        <v>0</v>
      </c>
      <c r="AA323" s="223">
        <v>0</v>
      </c>
      <c r="AB323" s="223">
        <v>0</v>
      </c>
      <c r="AC323" s="223">
        <v>0</v>
      </c>
      <c r="AD323" s="223">
        <v>0</v>
      </c>
      <c r="AE323" s="223">
        <v>0</v>
      </c>
      <c r="AF323" s="223">
        <v>0</v>
      </c>
      <c r="AG323" s="223">
        <v>0</v>
      </c>
      <c r="AH323" s="223">
        <v>0</v>
      </c>
      <c r="AI323" s="223">
        <v>0</v>
      </c>
      <c r="AJ323" s="223">
        <v>0</v>
      </c>
      <c r="AK323" s="223">
        <v>0</v>
      </c>
      <c r="AL323" s="223">
        <v>0</v>
      </c>
      <c r="AM323" s="223">
        <v>0</v>
      </c>
      <c r="AN323" s="223">
        <v>0</v>
      </c>
      <c r="AO323" s="223">
        <v>0</v>
      </c>
      <c r="AP323" s="223">
        <v>0</v>
      </c>
    </row>
    <row r="324" spans="7:42" ht="14.25" customHeight="1" thickBot="1" x14ac:dyDescent="0.35">
      <c r="G324" s="140"/>
      <c r="H324" s="460"/>
      <c r="J324" s="354"/>
      <c r="K324" s="198" t="s">
        <v>840</v>
      </c>
      <c r="L324" s="198" t="s">
        <v>872</v>
      </c>
      <c r="M324" s="224">
        <v>0</v>
      </c>
      <c r="N324" s="224">
        <v>0</v>
      </c>
      <c r="O324" s="224">
        <v>0</v>
      </c>
      <c r="P324" s="224">
        <v>0</v>
      </c>
      <c r="Q324" s="224">
        <v>0</v>
      </c>
      <c r="R324" s="224">
        <v>0</v>
      </c>
      <c r="S324" s="224">
        <v>0</v>
      </c>
      <c r="T324" s="224">
        <v>0</v>
      </c>
      <c r="U324" s="224">
        <v>0</v>
      </c>
      <c r="V324" s="224">
        <v>0</v>
      </c>
      <c r="W324" s="224">
        <v>0</v>
      </c>
      <c r="X324" s="224">
        <v>0</v>
      </c>
      <c r="Y324" s="224">
        <v>0</v>
      </c>
      <c r="Z324" s="224">
        <v>0</v>
      </c>
      <c r="AA324" s="224">
        <v>0</v>
      </c>
      <c r="AB324" s="224">
        <v>0</v>
      </c>
      <c r="AC324" s="224">
        <v>0</v>
      </c>
      <c r="AD324" s="224">
        <v>0</v>
      </c>
      <c r="AE324" s="224">
        <v>0</v>
      </c>
      <c r="AF324" s="224">
        <v>0</v>
      </c>
      <c r="AG324" s="224">
        <v>0</v>
      </c>
      <c r="AH324" s="224">
        <v>0</v>
      </c>
      <c r="AI324" s="224">
        <v>0</v>
      </c>
      <c r="AJ324" s="224">
        <v>0</v>
      </c>
      <c r="AK324" s="224">
        <v>0</v>
      </c>
      <c r="AL324" s="224">
        <v>0</v>
      </c>
      <c r="AM324" s="224">
        <v>0</v>
      </c>
      <c r="AN324" s="224">
        <v>0</v>
      </c>
      <c r="AO324" s="224">
        <v>0</v>
      </c>
      <c r="AP324" s="224">
        <v>0</v>
      </c>
    </row>
    <row r="325" spans="7:42" ht="14.25" customHeight="1" thickTop="1" x14ac:dyDescent="0.3">
      <c r="G325" s="140"/>
      <c r="H325" s="460"/>
      <c r="J325" s="354"/>
      <c r="K325" s="196" t="s">
        <v>844</v>
      </c>
      <c r="L325" s="196" t="s">
        <v>870</v>
      </c>
      <c r="M325" s="225">
        <v>0</v>
      </c>
      <c r="N325" s="225">
        <v>0</v>
      </c>
      <c r="O325" s="225">
        <v>0</v>
      </c>
      <c r="P325" s="225">
        <v>0</v>
      </c>
      <c r="Q325" s="225">
        <v>0</v>
      </c>
      <c r="R325" s="225">
        <v>0</v>
      </c>
      <c r="S325" s="225">
        <v>0</v>
      </c>
      <c r="T325" s="225">
        <v>0</v>
      </c>
      <c r="U325" s="225">
        <v>0</v>
      </c>
      <c r="V325" s="225">
        <v>0</v>
      </c>
      <c r="W325" s="225">
        <v>0</v>
      </c>
      <c r="X325" s="225">
        <v>0</v>
      </c>
      <c r="Y325" s="225">
        <v>0</v>
      </c>
      <c r="Z325" s="225">
        <v>0</v>
      </c>
      <c r="AA325" s="225">
        <v>0</v>
      </c>
      <c r="AB325" s="225">
        <v>0</v>
      </c>
      <c r="AC325" s="225">
        <v>0</v>
      </c>
      <c r="AD325" s="225">
        <v>0</v>
      </c>
      <c r="AE325" s="225">
        <v>0</v>
      </c>
      <c r="AF325" s="225">
        <v>0</v>
      </c>
      <c r="AG325" s="225">
        <v>0</v>
      </c>
      <c r="AH325" s="225">
        <v>0</v>
      </c>
      <c r="AI325" s="225">
        <v>0</v>
      </c>
      <c r="AJ325" s="225">
        <v>0</v>
      </c>
      <c r="AK325" s="225">
        <v>0</v>
      </c>
      <c r="AL325" s="225">
        <v>0</v>
      </c>
      <c r="AM325" s="225">
        <v>0</v>
      </c>
      <c r="AN325" s="225">
        <v>0</v>
      </c>
      <c r="AO325" s="225">
        <v>0</v>
      </c>
      <c r="AP325" s="225">
        <v>0</v>
      </c>
    </row>
    <row r="326" spans="7:42" ht="14.25" customHeight="1" x14ac:dyDescent="0.3">
      <c r="G326" s="140"/>
      <c r="H326" s="460"/>
      <c r="J326" s="354"/>
      <c r="K326" s="137" t="s">
        <v>844</v>
      </c>
      <c r="L326" s="187" t="s">
        <v>871</v>
      </c>
      <c r="M326" s="223">
        <v>0</v>
      </c>
      <c r="N326" s="223">
        <v>0</v>
      </c>
      <c r="O326" s="223">
        <v>0</v>
      </c>
      <c r="P326" s="223">
        <v>0</v>
      </c>
      <c r="Q326" s="223">
        <v>0</v>
      </c>
      <c r="R326" s="223">
        <v>0</v>
      </c>
      <c r="S326" s="223">
        <v>0</v>
      </c>
      <c r="T326" s="223">
        <v>0</v>
      </c>
      <c r="U326" s="223">
        <v>0</v>
      </c>
      <c r="V326" s="223">
        <v>0</v>
      </c>
      <c r="W326" s="223">
        <v>0</v>
      </c>
      <c r="X326" s="223">
        <v>0</v>
      </c>
      <c r="Y326" s="223">
        <v>0</v>
      </c>
      <c r="Z326" s="223">
        <v>0</v>
      </c>
      <c r="AA326" s="223">
        <v>0</v>
      </c>
      <c r="AB326" s="223">
        <v>0</v>
      </c>
      <c r="AC326" s="223">
        <v>0</v>
      </c>
      <c r="AD326" s="223">
        <v>0</v>
      </c>
      <c r="AE326" s="223">
        <v>0</v>
      </c>
      <c r="AF326" s="223">
        <v>0</v>
      </c>
      <c r="AG326" s="223">
        <v>0</v>
      </c>
      <c r="AH326" s="223">
        <v>0</v>
      </c>
      <c r="AI326" s="223">
        <v>0</v>
      </c>
      <c r="AJ326" s="223">
        <v>0</v>
      </c>
      <c r="AK326" s="223">
        <v>0</v>
      </c>
      <c r="AL326" s="223">
        <v>0</v>
      </c>
      <c r="AM326" s="223">
        <v>0</v>
      </c>
      <c r="AN326" s="223">
        <v>0</v>
      </c>
      <c r="AO326" s="223">
        <v>0</v>
      </c>
      <c r="AP326" s="223">
        <v>0</v>
      </c>
    </row>
    <row r="327" spans="7:42" ht="14.25" customHeight="1" thickBot="1" x14ac:dyDescent="0.35">
      <c r="G327" s="140"/>
      <c r="H327" s="460"/>
      <c r="J327" s="354"/>
      <c r="K327" s="198" t="s">
        <v>844</v>
      </c>
      <c r="L327" s="198" t="s">
        <v>872</v>
      </c>
      <c r="M327" s="224">
        <v>0</v>
      </c>
      <c r="N327" s="224">
        <v>0</v>
      </c>
      <c r="O327" s="224">
        <v>0</v>
      </c>
      <c r="P327" s="224">
        <v>0</v>
      </c>
      <c r="Q327" s="224">
        <v>0</v>
      </c>
      <c r="R327" s="224">
        <v>0</v>
      </c>
      <c r="S327" s="224">
        <v>0</v>
      </c>
      <c r="T327" s="224">
        <v>0</v>
      </c>
      <c r="U327" s="224">
        <v>0</v>
      </c>
      <c r="V327" s="224">
        <v>0</v>
      </c>
      <c r="W327" s="224">
        <v>0</v>
      </c>
      <c r="X327" s="224">
        <v>0</v>
      </c>
      <c r="Y327" s="224">
        <v>0</v>
      </c>
      <c r="Z327" s="224">
        <v>0</v>
      </c>
      <c r="AA327" s="224">
        <v>0</v>
      </c>
      <c r="AB327" s="224">
        <v>0</v>
      </c>
      <c r="AC327" s="224">
        <v>0</v>
      </c>
      <c r="AD327" s="224">
        <v>0</v>
      </c>
      <c r="AE327" s="224">
        <v>0</v>
      </c>
      <c r="AF327" s="224">
        <v>0</v>
      </c>
      <c r="AG327" s="224">
        <v>0</v>
      </c>
      <c r="AH327" s="224">
        <v>0</v>
      </c>
      <c r="AI327" s="224">
        <v>0</v>
      </c>
      <c r="AJ327" s="224">
        <v>0</v>
      </c>
      <c r="AK327" s="224">
        <v>0</v>
      </c>
      <c r="AL327" s="224">
        <v>0</v>
      </c>
      <c r="AM327" s="224">
        <v>0</v>
      </c>
      <c r="AN327" s="224">
        <v>0</v>
      </c>
      <c r="AO327" s="224">
        <v>0</v>
      </c>
      <c r="AP327" s="224">
        <v>0</v>
      </c>
    </row>
    <row r="328" spans="7:42" ht="14.25" customHeight="1" thickTop="1" x14ac:dyDescent="0.3">
      <c r="G328" s="140"/>
      <c r="H328" s="460"/>
      <c r="J328" s="354"/>
      <c r="K328" s="196" t="s">
        <v>848</v>
      </c>
      <c r="L328" s="196" t="s">
        <v>870</v>
      </c>
      <c r="M328" s="225">
        <v>0</v>
      </c>
      <c r="N328" s="225">
        <v>0</v>
      </c>
      <c r="O328" s="225">
        <v>0</v>
      </c>
      <c r="P328" s="225">
        <v>0</v>
      </c>
      <c r="Q328" s="225">
        <v>0</v>
      </c>
      <c r="R328" s="225">
        <v>0</v>
      </c>
      <c r="S328" s="225">
        <v>0</v>
      </c>
      <c r="T328" s="225">
        <v>0</v>
      </c>
      <c r="U328" s="225">
        <v>0</v>
      </c>
      <c r="V328" s="225">
        <v>0</v>
      </c>
      <c r="W328" s="225">
        <v>0</v>
      </c>
      <c r="X328" s="225">
        <v>0</v>
      </c>
      <c r="Y328" s="225">
        <v>0</v>
      </c>
      <c r="Z328" s="225">
        <v>0</v>
      </c>
      <c r="AA328" s="225">
        <v>0</v>
      </c>
      <c r="AB328" s="225">
        <v>0</v>
      </c>
      <c r="AC328" s="225">
        <v>0</v>
      </c>
      <c r="AD328" s="225">
        <v>0</v>
      </c>
      <c r="AE328" s="225">
        <v>0</v>
      </c>
      <c r="AF328" s="225">
        <v>0</v>
      </c>
      <c r="AG328" s="225">
        <v>0</v>
      </c>
      <c r="AH328" s="225">
        <v>0</v>
      </c>
      <c r="AI328" s="225">
        <v>0</v>
      </c>
      <c r="AJ328" s="225">
        <v>0</v>
      </c>
      <c r="AK328" s="225">
        <v>0</v>
      </c>
      <c r="AL328" s="225">
        <v>0</v>
      </c>
      <c r="AM328" s="225">
        <v>0</v>
      </c>
      <c r="AN328" s="225">
        <v>0</v>
      </c>
      <c r="AO328" s="225">
        <v>0</v>
      </c>
      <c r="AP328" s="225">
        <v>0</v>
      </c>
    </row>
    <row r="329" spans="7:42" ht="14.25" customHeight="1" x14ac:dyDescent="0.3">
      <c r="G329" s="140"/>
      <c r="H329" s="460"/>
      <c r="J329" s="354"/>
      <c r="K329" s="137" t="s">
        <v>848</v>
      </c>
      <c r="L329" s="187" t="s">
        <v>871</v>
      </c>
      <c r="M329" s="223">
        <v>0</v>
      </c>
      <c r="N329" s="223">
        <v>0</v>
      </c>
      <c r="O329" s="223">
        <v>0</v>
      </c>
      <c r="P329" s="223">
        <v>0</v>
      </c>
      <c r="Q329" s="223">
        <v>0</v>
      </c>
      <c r="R329" s="223">
        <v>0</v>
      </c>
      <c r="S329" s="223">
        <v>0</v>
      </c>
      <c r="T329" s="223">
        <v>0</v>
      </c>
      <c r="U329" s="223">
        <v>0</v>
      </c>
      <c r="V329" s="223">
        <v>0</v>
      </c>
      <c r="W329" s="223">
        <v>0</v>
      </c>
      <c r="X329" s="223">
        <v>0</v>
      </c>
      <c r="Y329" s="223">
        <v>0</v>
      </c>
      <c r="Z329" s="223">
        <v>0</v>
      </c>
      <c r="AA329" s="223">
        <v>0</v>
      </c>
      <c r="AB329" s="223">
        <v>0</v>
      </c>
      <c r="AC329" s="223">
        <v>0</v>
      </c>
      <c r="AD329" s="223">
        <v>0</v>
      </c>
      <c r="AE329" s="223">
        <v>0</v>
      </c>
      <c r="AF329" s="223">
        <v>0</v>
      </c>
      <c r="AG329" s="223">
        <v>0</v>
      </c>
      <c r="AH329" s="223">
        <v>0</v>
      </c>
      <c r="AI329" s="223">
        <v>0</v>
      </c>
      <c r="AJ329" s="223">
        <v>0</v>
      </c>
      <c r="AK329" s="223">
        <v>0</v>
      </c>
      <c r="AL329" s="223">
        <v>0</v>
      </c>
      <c r="AM329" s="223">
        <v>0</v>
      </c>
      <c r="AN329" s="223">
        <v>0</v>
      </c>
      <c r="AO329" s="223">
        <v>0</v>
      </c>
      <c r="AP329" s="223">
        <v>0</v>
      </c>
    </row>
    <row r="330" spans="7:42" ht="14.25" customHeight="1" x14ac:dyDescent="0.3">
      <c r="G330" s="140"/>
      <c r="H330" s="460"/>
      <c r="J330" s="387"/>
      <c r="K330" s="198" t="s">
        <v>848</v>
      </c>
      <c r="L330" s="198" t="s">
        <v>872</v>
      </c>
      <c r="M330" s="234">
        <v>0</v>
      </c>
      <c r="N330" s="234">
        <v>0</v>
      </c>
      <c r="O330" s="234">
        <v>0</v>
      </c>
      <c r="P330" s="234">
        <v>0</v>
      </c>
      <c r="Q330" s="234">
        <v>0</v>
      </c>
      <c r="R330" s="234">
        <v>0</v>
      </c>
      <c r="S330" s="234">
        <v>0</v>
      </c>
      <c r="T330" s="234">
        <v>0</v>
      </c>
      <c r="U330" s="234">
        <v>0</v>
      </c>
      <c r="V330" s="234">
        <v>0</v>
      </c>
      <c r="W330" s="234">
        <v>0</v>
      </c>
      <c r="X330" s="234">
        <v>0</v>
      </c>
      <c r="Y330" s="234">
        <v>0</v>
      </c>
      <c r="Z330" s="234">
        <v>0</v>
      </c>
      <c r="AA330" s="234">
        <v>0</v>
      </c>
      <c r="AB330" s="234">
        <v>0</v>
      </c>
      <c r="AC330" s="234">
        <v>0</v>
      </c>
      <c r="AD330" s="234">
        <v>0</v>
      </c>
      <c r="AE330" s="234">
        <v>0</v>
      </c>
      <c r="AF330" s="234">
        <v>0</v>
      </c>
      <c r="AG330" s="234">
        <v>0</v>
      </c>
      <c r="AH330" s="234">
        <v>0</v>
      </c>
      <c r="AI330" s="234">
        <v>0</v>
      </c>
      <c r="AJ330" s="234">
        <v>0</v>
      </c>
      <c r="AK330" s="234">
        <v>0</v>
      </c>
      <c r="AL330" s="234">
        <v>0</v>
      </c>
      <c r="AM330" s="234">
        <v>0</v>
      </c>
      <c r="AN330" s="234">
        <v>0</v>
      </c>
      <c r="AO330" s="234">
        <v>0</v>
      </c>
      <c r="AP330" s="234">
        <v>0</v>
      </c>
    </row>
    <row r="331" spans="7:42" ht="14.25" customHeight="1" thickBot="1" x14ac:dyDescent="0.3">
      <c r="G331" s="140"/>
      <c r="H331" s="232"/>
      <c r="I331" s="232"/>
      <c r="J331" s="232"/>
      <c r="K331" s="232"/>
      <c r="L331" s="232"/>
      <c r="M331" s="232"/>
      <c r="N331" s="232"/>
      <c r="O331" s="232"/>
      <c r="P331" s="232"/>
      <c r="Q331" s="232"/>
      <c r="R331" s="232"/>
      <c r="S331" s="232"/>
      <c r="T331" s="232"/>
      <c r="U331" s="232"/>
      <c r="V331" s="232"/>
      <c r="W331" s="232"/>
      <c r="X331" s="232"/>
      <c r="Y331" s="232"/>
      <c r="Z331" s="232"/>
      <c r="AA331" s="232"/>
      <c r="AB331" s="232"/>
      <c r="AC331" s="232"/>
      <c r="AD331" s="232"/>
      <c r="AE331" s="232"/>
      <c r="AF331" s="232"/>
      <c r="AG331" s="232"/>
      <c r="AH331" s="232"/>
      <c r="AI331" s="232"/>
      <c r="AJ331" s="232"/>
      <c r="AK331" s="232"/>
      <c r="AL331" s="232"/>
      <c r="AM331" s="232"/>
      <c r="AN331" s="232"/>
      <c r="AO331" s="232"/>
      <c r="AP331" s="232"/>
    </row>
    <row r="332" spans="7:42" ht="14.25" customHeight="1" x14ac:dyDescent="0.25">
      <c r="G332" s="140"/>
      <c r="H332" s="233"/>
      <c r="I332" s="233"/>
      <c r="J332" s="233"/>
      <c r="K332" s="233"/>
      <c r="L332" s="233"/>
      <c r="M332" s="233"/>
      <c r="N332" s="233"/>
      <c r="O332" s="233"/>
      <c r="P332" s="233"/>
      <c r="Q332" s="233"/>
      <c r="R332" s="233"/>
      <c r="S332" s="233"/>
      <c r="T332" s="233"/>
      <c r="U332" s="233"/>
      <c r="V332" s="233"/>
      <c r="W332" s="233"/>
      <c r="X332" s="233"/>
      <c r="Y332" s="233"/>
      <c r="Z332" s="233"/>
      <c r="AA332" s="233"/>
      <c r="AB332" s="233"/>
      <c r="AC332" s="233"/>
      <c r="AD332" s="233"/>
      <c r="AE332" s="233"/>
      <c r="AF332" s="233"/>
      <c r="AG332" s="233"/>
      <c r="AH332" s="233"/>
      <c r="AI332" s="233"/>
      <c r="AJ332" s="233"/>
      <c r="AK332" s="233"/>
      <c r="AL332" s="233"/>
      <c r="AM332" s="233"/>
      <c r="AN332" s="233"/>
      <c r="AO332" s="233"/>
      <c r="AP332" s="233"/>
    </row>
    <row r="333" spans="7:42" ht="14.25" customHeight="1" thickBot="1" x14ac:dyDescent="0.3">
      <c r="G333" s="140"/>
      <c r="M333" s="124">
        <v>2021</v>
      </c>
      <c r="N333" s="124">
        <v>2022</v>
      </c>
      <c r="O333" s="124">
        <v>2023</v>
      </c>
      <c r="P333" s="124">
        <v>2024</v>
      </c>
      <c r="Q333" s="124">
        <v>2025</v>
      </c>
      <c r="R333" s="124">
        <v>2026</v>
      </c>
      <c r="S333" s="124">
        <v>2027</v>
      </c>
      <c r="T333" s="124">
        <v>2028</v>
      </c>
      <c r="U333" s="124">
        <v>2029</v>
      </c>
      <c r="V333" s="124">
        <v>2030</v>
      </c>
      <c r="W333" s="124">
        <v>2031</v>
      </c>
      <c r="X333" s="124">
        <v>2032</v>
      </c>
      <c r="Y333" s="124">
        <v>2033</v>
      </c>
      <c r="Z333" s="124">
        <v>2034</v>
      </c>
      <c r="AA333" s="124">
        <v>2035</v>
      </c>
      <c r="AB333" s="124">
        <v>2036</v>
      </c>
      <c r="AC333" s="124">
        <v>2037</v>
      </c>
      <c r="AD333" s="124">
        <v>2038</v>
      </c>
      <c r="AE333" s="124">
        <v>2039</v>
      </c>
      <c r="AF333" s="124">
        <v>2040</v>
      </c>
      <c r="AG333" s="124">
        <v>2041</v>
      </c>
      <c r="AH333" s="124">
        <v>2042</v>
      </c>
      <c r="AI333" s="124">
        <v>2043</v>
      </c>
      <c r="AJ333" s="124">
        <v>2044</v>
      </c>
      <c r="AK333" s="124">
        <v>2045</v>
      </c>
      <c r="AL333" s="124">
        <v>2046</v>
      </c>
      <c r="AM333" s="124">
        <v>2047</v>
      </c>
      <c r="AN333" s="124">
        <v>2048</v>
      </c>
      <c r="AO333" s="124">
        <v>2049</v>
      </c>
      <c r="AP333" s="124">
        <v>2050</v>
      </c>
    </row>
    <row r="334" spans="7:42" ht="14.25" customHeight="1" thickTop="1" x14ac:dyDescent="0.3">
      <c r="G334" s="140"/>
      <c r="H334" s="388" t="s">
        <v>895</v>
      </c>
      <c r="J334" s="353" t="s">
        <v>896</v>
      </c>
      <c r="K334" s="196" t="s">
        <v>815</v>
      </c>
      <c r="L334" s="196" t="s">
        <v>870</v>
      </c>
      <c r="M334" s="217">
        <v>17.219969502677866</v>
      </c>
      <c r="N334" s="217">
        <v>15.151139285610405</v>
      </c>
      <c r="O334" s="217">
        <v>13.002121634236822</v>
      </c>
      <c r="P334" s="217">
        <v>9.5100503700719159</v>
      </c>
      <c r="Q334" s="217">
        <v>8.3784185478366204</v>
      </c>
      <c r="R334" s="217">
        <v>7.2739446721447898</v>
      </c>
      <c r="S334" s="217">
        <v>6.1955956841139894</v>
      </c>
      <c r="T334" s="217">
        <v>5.142375908344885</v>
      </c>
      <c r="U334" s="217">
        <v>4.1133245364373181</v>
      </c>
      <c r="V334" s="217">
        <v>3.1075132131361656</v>
      </c>
      <c r="W334" s="217">
        <v>2.7926348384138855</v>
      </c>
      <c r="X334" s="217">
        <v>2.4779165964047039</v>
      </c>
      <c r="Y334" s="217">
        <v>2.1633492234058309</v>
      </c>
      <c r="Z334" s="217">
        <v>1.8489231920034293</v>
      </c>
      <c r="AA334" s="217">
        <v>1.5346287001572314</v>
      </c>
      <c r="AB334" s="217">
        <v>1.2204556597446548</v>
      </c>
      <c r="AC334" s="217">
        <v>0.90639368453507529</v>
      </c>
      <c r="AD334" s="217">
        <v>0.59243207756095728</v>
      </c>
      <c r="AE334" s="217">
        <v>0.27855981784779971</v>
      </c>
      <c r="AF334" s="217">
        <v>-3.5234453532179799E-2</v>
      </c>
      <c r="AG334" s="217">
        <v>-0.34896244812196286</v>
      </c>
      <c r="AH334" s="217">
        <v>-0.66263624551032407</v>
      </c>
      <c r="AI334" s="217">
        <v>-0.9762683095633804</v>
      </c>
      <c r="AJ334" s="217">
        <v>3.7589838320636524</v>
      </c>
      <c r="AK334" s="217">
        <v>8.345623783036773</v>
      </c>
      <c r="AL334" s="217">
        <v>17.212587417366965</v>
      </c>
      <c r="AM334" s="217">
        <v>16.926914673557125</v>
      </c>
      <c r="AN334" s="217">
        <v>16.641724680051713</v>
      </c>
      <c r="AO334" s="217">
        <v>16.357016418595613</v>
      </c>
      <c r="AP334" s="217">
        <v>16.072788873716682</v>
      </c>
    </row>
    <row r="335" spans="7:42" ht="14.25" customHeight="1" x14ac:dyDescent="0.3">
      <c r="G335" s="140"/>
      <c r="H335" s="388"/>
      <c r="J335" s="354"/>
      <c r="K335" s="137" t="s">
        <v>815</v>
      </c>
      <c r="L335" s="187" t="s">
        <v>871</v>
      </c>
      <c r="M335" s="215">
        <v>17.219969502677866</v>
      </c>
      <c r="N335" s="215">
        <v>15.635993781087336</v>
      </c>
      <c r="O335" s="215">
        <v>13.93372876605526</v>
      </c>
      <c r="P335" s="215">
        <v>10.798120455220289</v>
      </c>
      <c r="Q335" s="215">
        <v>10.057484938397401</v>
      </c>
      <c r="R335" s="215">
        <v>9.3261735521509728</v>
      </c>
      <c r="S335" s="215">
        <v>8.6039056315397637</v>
      </c>
      <c r="T335" s="215">
        <v>7.8904040129068207</v>
      </c>
      <c r="U335" s="215">
        <v>7.1853945381029192</v>
      </c>
      <c r="V335" s="215">
        <v>6.4886055446856297</v>
      </c>
      <c r="W335" s="215">
        <v>6.2237190551404851</v>
      </c>
      <c r="X335" s="215">
        <v>5.9589545072268102</v>
      </c>
      <c r="Y335" s="215">
        <v>5.6943042719199326</v>
      </c>
      <c r="Z335" s="215">
        <v>5.4297605085734695</v>
      </c>
      <c r="AA335" s="215">
        <v>5.1653151562003856</v>
      </c>
      <c r="AB335" s="215">
        <v>4.9009599243258037</v>
      </c>
      <c r="AC335" s="215">
        <v>4.636686283388002</v>
      </c>
      <c r="AD335" s="215">
        <v>4.3724854546657923</v>
      </c>
      <c r="AE335" s="215">
        <v>4.1083483996948864</v>
      </c>
      <c r="AF335" s="215">
        <v>3.8442658091545354</v>
      </c>
      <c r="AG335" s="215">
        <v>3.5802280911878697</v>
      </c>
      <c r="AH335" s="215">
        <v>3.3162253591137869</v>
      </c>
      <c r="AI335" s="215">
        <v>3.0522474185107953</v>
      </c>
      <c r="AJ335" s="215">
        <v>7.7319017813250674</v>
      </c>
      <c r="AK335" s="215">
        <v>12.262794575035569</v>
      </c>
      <c r="AL335" s="215">
        <v>20.957166036322501</v>
      </c>
      <c r="AM335" s="215">
        <v>20.71599644813822</v>
      </c>
      <c r="AN335" s="215">
        <v>20.475211175377002</v>
      </c>
      <c r="AO335" s="215">
        <v>20.234809300888703</v>
      </c>
      <c r="AP335" s="215">
        <v>19.994789910467283</v>
      </c>
    </row>
    <row r="336" spans="7:42" ht="14.25" customHeight="1" thickBot="1" x14ac:dyDescent="0.35">
      <c r="G336" s="140"/>
      <c r="H336" s="388"/>
      <c r="J336" s="354"/>
      <c r="K336" s="198" t="s">
        <v>815</v>
      </c>
      <c r="L336" s="198" t="s">
        <v>872</v>
      </c>
      <c r="M336" s="220">
        <v>17.219969502677866</v>
      </c>
      <c r="N336" s="220">
        <v>16.222554262815912</v>
      </c>
      <c r="O336" s="220">
        <v>15.073768856197034</v>
      </c>
      <c r="P336" s="220">
        <v>12.379738833096834</v>
      </c>
      <c r="Q336" s="220">
        <v>12.149121960264882</v>
      </c>
      <c r="R336" s="220">
        <v>11.919757390457438</v>
      </c>
      <c r="S336" s="220">
        <v>11.69167449632274</v>
      </c>
      <c r="T336" s="220">
        <v>11.46490501596719</v>
      </c>
      <c r="U336" s="220">
        <v>11.239483267752696</v>
      </c>
      <c r="V336" s="220">
        <v>11.015446388715517</v>
      </c>
      <c r="W336" s="220">
        <v>10.799252919955588</v>
      </c>
      <c r="X336" s="220">
        <v>10.58348380975314</v>
      </c>
      <c r="Y336" s="220">
        <v>10.368135330326247</v>
      </c>
      <c r="Z336" s="220">
        <v>10.153203710288803</v>
      </c>
      <c r="AA336" s="220">
        <v>9.9386851327686863</v>
      </c>
      <c r="AB336" s="220">
        <v>9.7245757334545857</v>
      </c>
      <c r="AC336" s="220">
        <v>9.510871598563039</v>
      </c>
      <c r="AD336" s="220">
        <v>9.297568762728158</v>
      </c>
      <c r="AE336" s="220">
        <v>9.0846632068039384</v>
      </c>
      <c r="AF336" s="220">
        <v>8.8721508555803581</v>
      </c>
      <c r="AG336" s="220">
        <v>8.6600275754130003</v>
      </c>
      <c r="AH336" s="220">
        <v>8.4482891717432764</v>
      </c>
      <c r="AI336" s="220">
        <v>8.2369313865318148</v>
      </c>
      <c r="AJ336" s="220">
        <v>12.784003884936805</v>
      </c>
      <c r="AK336" s="220">
        <v>17.180207828772929</v>
      </c>
      <c r="AL336" s="220">
        <v>25.529522584171367</v>
      </c>
      <c r="AM336" s="220">
        <v>25.328671488015139</v>
      </c>
      <c r="AN336" s="220">
        <v>25.12829973378976</v>
      </c>
      <c r="AO336" s="220">
        <v>24.92840560706863</v>
      </c>
      <c r="AP336" s="220">
        <v>24.728987401572283</v>
      </c>
    </row>
    <row r="337" spans="7:42" ht="14.25" customHeight="1" thickTop="1" x14ac:dyDescent="0.3">
      <c r="G337" s="140"/>
      <c r="H337" s="388"/>
      <c r="J337" s="354"/>
      <c r="K337" s="196" t="s">
        <v>821</v>
      </c>
      <c r="L337" s="196" t="s">
        <v>870</v>
      </c>
      <c r="M337" s="217">
        <v>19.400914879898149</v>
      </c>
      <c r="N337" s="217">
        <v>17.542787035011798</v>
      </c>
      <c r="O337" s="217">
        <v>15.258019673417181</v>
      </c>
      <c r="P337" s="217">
        <v>11.538977757900636</v>
      </c>
      <c r="Q337" s="217">
        <v>10.328009196478188</v>
      </c>
      <c r="R337" s="217">
        <v>9.1466045142304999</v>
      </c>
      <c r="S337" s="217">
        <v>7.9936392819281181</v>
      </c>
      <c r="T337" s="217">
        <v>6.8680303596689001</v>
      </c>
      <c r="U337" s="217">
        <v>5.7687331570819751</v>
      </c>
      <c r="V337" s="217">
        <v>4.6947390086369083</v>
      </c>
      <c r="W337" s="217">
        <v>4.3632914347306659</v>
      </c>
      <c r="X337" s="217">
        <v>4.0319583918660733</v>
      </c>
      <c r="Y337" s="217">
        <v>3.7007304236823018</v>
      </c>
      <c r="Z337" s="217">
        <v>3.3695977993108954</v>
      </c>
      <c r="AA337" s="217">
        <v>3.0385505020146404</v>
      </c>
      <c r="AB337" s="217">
        <v>2.707578217262494</v>
      </c>
      <c r="AC337" s="217">
        <v>2.3766703202099571</v>
      </c>
      <c r="AD337" s="217">
        <v>2.0458158625505476</v>
      </c>
      <c r="AE337" s="217">
        <v>1.7150035586984771</v>
      </c>
      <c r="AF337" s="217">
        <v>1.3842217712655938</v>
      </c>
      <c r="AG337" s="217">
        <v>1.053458495792075</v>
      </c>
      <c r="AH337" s="217">
        <v>0.72270134467439107</v>
      </c>
      <c r="AI337" s="217">
        <v>0.39193753025794109</v>
      </c>
      <c r="AJ337" s="217">
        <v>5.062358749983904</v>
      </c>
      <c r="AK337" s="217">
        <v>9.5853864187279019</v>
      </c>
      <c r="AL337" s="217">
        <v>18.338587191440979</v>
      </c>
      <c r="AM337" s="217">
        <v>18.036091744440164</v>
      </c>
      <c r="AN337" s="217">
        <v>17.734047463591445</v>
      </c>
      <c r="AO337" s="217">
        <v>17.432453439412818</v>
      </c>
      <c r="AP337" s="217">
        <v>17.131308764880018</v>
      </c>
    </row>
    <row r="338" spans="7:42" ht="14.25" customHeight="1" x14ac:dyDescent="0.3">
      <c r="G338" s="140"/>
      <c r="H338" s="388"/>
      <c r="J338" s="354"/>
      <c r="K338" s="137" t="s">
        <v>821</v>
      </c>
      <c r="L338" s="187" t="s">
        <v>871</v>
      </c>
      <c r="M338" s="215">
        <v>19.400914879898149</v>
      </c>
      <c r="N338" s="215">
        <v>18.068784067065025</v>
      </c>
      <c r="O338" s="215">
        <v>16.268356934380449</v>
      </c>
      <c r="P338" s="215">
        <v>12.935319672895123</v>
      </c>
      <c r="Q338" s="215">
        <v>12.147689482179192</v>
      </c>
      <c r="R338" s="215">
        <v>11.370050082311149</v>
      </c>
      <c r="S338" s="215">
        <v>10.602104675869903</v>
      </c>
      <c r="T338" s="215">
        <v>9.8435603388592838</v>
      </c>
      <c r="U338" s="215">
        <v>9.0941275030327304</v>
      </c>
      <c r="V338" s="215">
        <v>8.353519424257307</v>
      </c>
      <c r="W338" s="215">
        <v>8.0719656280942971</v>
      </c>
      <c r="X338" s="215">
        <v>7.7905537696524512</v>
      </c>
      <c r="Y338" s="215">
        <v>7.5092759948893999</v>
      </c>
      <c r="Z338" s="215">
        <v>7.2281242328167039</v>
      </c>
      <c r="AA338" s="215">
        <v>6.9470901865424111</v>
      </c>
      <c r="AB338" s="215">
        <v>6.6661653238725371</v>
      </c>
      <c r="AC338" s="215">
        <v>6.3853408674481962</v>
      </c>
      <c r="AD338" s="215">
        <v>6.1046077843949043</v>
      </c>
      <c r="AE338" s="215">
        <v>5.8239567754463764</v>
      </c>
      <c r="AF338" s="215">
        <v>5.5433782635220972</v>
      </c>
      <c r="AG338" s="215">
        <v>5.2628623817235862</v>
      </c>
      <c r="AH338" s="215">
        <v>4.9823989607025965</v>
      </c>
      <c r="AI338" s="215">
        <v>4.7019775153837919</v>
      </c>
      <c r="AJ338" s="215">
        <v>9.3101409403470079</v>
      </c>
      <c r="AK338" s="215">
        <v>13.77099125097241</v>
      </c>
      <c r="AL338" s="215">
        <v>22.337360679962458</v>
      </c>
      <c r="AM338" s="215">
        <v>22.080308172625664</v>
      </c>
      <c r="AN338" s="215">
        <v>21.823665290913095</v>
      </c>
      <c r="AO338" s="215">
        <v>21.567431057273058</v>
      </c>
      <c r="AP338" s="215">
        <v>21.311604497291817</v>
      </c>
    </row>
    <row r="339" spans="7:42" ht="14.25" customHeight="1" thickBot="1" x14ac:dyDescent="0.35">
      <c r="G339" s="140"/>
      <c r="H339" s="388"/>
      <c r="J339" s="354"/>
      <c r="K339" s="198" t="s">
        <v>821</v>
      </c>
      <c r="L339" s="198" t="s">
        <v>872</v>
      </c>
      <c r="M339" s="220">
        <v>19.400914879898149</v>
      </c>
      <c r="N339" s="220">
        <v>18.69397418190573</v>
      </c>
      <c r="O339" s="220">
        <v>17.483477654375541</v>
      </c>
      <c r="P339" s="220">
        <v>14.621100092988801</v>
      </c>
      <c r="Q339" s="220">
        <v>14.377077295781437</v>
      </c>
      <c r="R339" s="220">
        <v>14.134441868374378</v>
      </c>
      <c r="S339" s="220">
        <v>13.89322746935612</v>
      </c>
      <c r="T339" s="220">
        <v>13.653470420110843</v>
      </c>
      <c r="U339" s="220">
        <v>13.415209944513855</v>
      </c>
      <c r="V339" s="220">
        <v>13.178488434791696</v>
      </c>
      <c r="W339" s="220">
        <v>12.948834478807168</v>
      </c>
      <c r="X339" s="220">
        <v>12.719644794008943</v>
      </c>
      <c r="Y339" s="220">
        <v>12.490915684525312</v>
      </c>
      <c r="Z339" s="220">
        <v>12.262643416620744</v>
      </c>
      <c r="AA339" s="220">
        <v>12.034824217026841</v>
      </c>
      <c r="AB339" s="220">
        <v>11.807454271210787</v>
      </c>
      <c r="AC339" s="220">
        <v>11.580529721577584</v>
      </c>
      <c r="AD339" s="220">
        <v>11.354046665605274</v>
      </c>
      <c r="AE339" s="220">
        <v>11.128001153907501</v>
      </c>
      <c r="AF339" s="220">
        <v>10.90238918822206</v>
      </c>
      <c r="AG339" s="220">
        <v>10.677206719329295</v>
      </c>
      <c r="AH339" s="220">
        <v>10.452449644874484</v>
      </c>
      <c r="AI339" s="220">
        <v>10.228113807122025</v>
      </c>
      <c r="AJ339" s="220">
        <v>14.694963806415043</v>
      </c>
      <c r="AK339" s="220">
        <v>19.012254944297396</v>
      </c>
      <c r="AL339" s="220">
        <v>27.210842962331764</v>
      </c>
      <c r="AM339" s="220">
        <v>26.996764237659171</v>
      </c>
      <c r="AN339" s="220">
        <v>26.783196423363488</v>
      </c>
      <c r="AO339" s="220">
        <v>26.570137692109604</v>
      </c>
      <c r="AP339" s="220">
        <v>26.357586225246074</v>
      </c>
    </row>
    <row r="340" spans="7:42" ht="14.25" customHeight="1" thickTop="1" x14ac:dyDescent="0.3">
      <c r="G340" s="140"/>
      <c r="H340" s="388"/>
      <c r="J340" s="354"/>
      <c r="K340" s="196" t="s">
        <v>825</v>
      </c>
      <c r="L340" s="196" t="s">
        <v>870</v>
      </c>
      <c r="M340" s="217">
        <v>20.214495427251531</v>
      </c>
      <c r="N340" s="217">
        <v>18.434677693438545</v>
      </c>
      <c r="O340" s="217">
        <v>16.099014953393315</v>
      </c>
      <c r="P340" s="217">
        <v>12.295116231183801</v>
      </c>
      <c r="Q340" s="217">
        <v>11.054349328555194</v>
      </c>
      <c r="R340" s="217">
        <v>9.8440629089063094</v>
      </c>
      <c r="S340" s="217">
        <v>8.6630974435368273</v>
      </c>
      <c r="T340" s="217">
        <v>7.5103362057822025</v>
      </c>
      <c r="U340" s="217">
        <v>6.3847024447534864</v>
      </c>
      <c r="V340" s="217">
        <v>5.2851566790523101</v>
      </c>
      <c r="W340" s="217">
        <v>4.9476289527879089</v>
      </c>
      <c r="X340" s="217">
        <v>4.6101970251369231</v>
      </c>
      <c r="Y340" s="217">
        <v>4.2728513610385228</v>
      </c>
      <c r="Z340" s="217">
        <v>3.9355821468665226</v>
      </c>
      <c r="AA340" s="217">
        <v>3.598379278899138</v>
      </c>
      <c r="AB340" s="217">
        <v>3.2612323512163321</v>
      </c>
      <c r="AC340" s="217">
        <v>2.9241306429933012</v>
      </c>
      <c r="AD340" s="217">
        <v>2.587063105155206</v>
      </c>
      <c r="AE340" s="217">
        <v>2.2500183463525332</v>
      </c>
      <c r="AF340" s="217">
        <v>1.9129846182196921</v>
      </c>
      <c r="AG340" s="217">
        <v>1.5759497998759464</v>
      </c>
      <c r="AH340" s="217">
        <v>1.2389013816102832</v>
      </c>
      <c r="AI340" s="217">
        <v>0.90182644771842391</v>
      </c>
      <c r="AJ340" s="217">
        <v>5.5481561629326137</v>
      </c>
      <c r="AK340" s="217">
        <v>10.047539734156006</v>
      </c>
      <c r="AL340" s="217">
        <v>18.758392097445974</v>
      </c>
      <c r="AM340" s="217">
        <v>18.44968338424427</v>
      </c>
      <c r="AN340" s="217">
        <v>18.141412271822812</v>
      </c>
      <c r="AO340" s="217">
        <v>17.83357788650591</v>
      </c>
      <c r="AP340" s="217">
        <v>17.526179356978318</v>
      </c>
    </row>
    <row r="341" spans="7:42" ht="14.25" customHeight="1" x14ac:dyDescent="0.3">
      <c r="G341" s="140"/>
      <c r="H341" s="388"/>
      <c r="J341" s="354"/>
      <c r="K341" s="137" t="s">
        <v>825</v>
      </c>
      <c r="L341" s="187" t="s">
        <v>871</v>
      </c>
      <c r="M341" s="215">
        <v>20.214495427251531</v>
      </c>
      <c r="N341" s="215">
        <v>18.976312918147158</v>
      </c>
      <c r="O341" s="215">
        <v>17.139267358314775</v>
      </c>
      <c r="P341" s="215">
        <v>13.732581139174993</v>
      </c>
      <c r="Q341" s="215">
        <v>12.927420040574784</v>
      </c>
      <c r="R341" s="215">
        <v>12.132498423979282</v>
      </c>
      <c r="S341" s="215">
        <v>11.347513473901827</v>
      </c>
      <c r="T341" s="215">
        <v>10.572166387104424</v>
      </c>
      <c r="U341" s="215">
        <v>9.8061618467530351</v>
      </c>
      <c r="V341" s="215">
        <v>9.0492074826361346</v>
      </c>
      <c r="W341" s="215">
        <v>8.7614361091864481</v>
      </c>
      <c r="X341" s="215">
        <v>8.4738141328054155</v>
      </c>
      <c r="Y341" s="215">
        <v>8.186333615510069</v>
      </c>
      <c r="Z341" s="215">
        <v>7.8989864003851125</v>
      </c>
      <c r="AA341" s="215">
        <v>7.6117641025364513</v>
      </c>
      <c r="AB341" s="215">
        <v>7.32465809959929</v>
      </c>
      <c r="AC341" s="215">
        <v>7.037659521776348</v>
      </c>
      <c r="AD341" s="215">
        <v>6.7507592413837898</v>
      </c>
      <c r="AE341" s="215">
        <v>6.4639478618654884</v>
      </c>
      <c r="AF341" s="215">
        <v>6.1772157062557937</v>
      </c>
      <c r="AG341" s="215">
        <v>5.8905528050547851</v>
      </c>
      <c r="AH341" s="215">
        <v>5.6039488834677371</v>
      </c>
      <c r="AI341" s="215">
        <v>5.3173933479939421</v>
      </c>
      <c r="AJ341" s="215">
        <v>9.8988877710851746</v>
      </c>
      <c r="AK341" s="215">
        <v>14.333609411858712</v>
      </c>
      <c r="AL341" s="215">
        <v>22.852228922585759</v>
      </c>
      <c r="AM341" s="215">
        <v>22.589251446108214</v>
      </c>
      <c r="AN341" s="215">
        <v>22.326693036980245</v>
      </c>
      <c r="AO341" s="215">
        <v>22.064552695118049</v>
      </c>
      <c r="AP341" s="215">
        <v>21.802829423647882</v>
      </c>
    </row>
    <row r="342" spans="7:42" ht="14.25" customHeight="1" thickBot="1" x14ac:dyDescent="0.35">
      <c r="G342" s="140"/>
      <c r="H342" s="388"/>
      <c r="J342" s="354"/>
      <c r="K342" s="198" t="s">
        <v>825</v>
      </c>
      <c r="L342" s="198" t="s">
        <v>872</v>
      </c>
      <c r="M342" s="220">
        <v>20.214495427251531</v>
      </c>
      <c r="N342" s="220">
        <v>19.615913443436355</v>
      </c>
      <c r="O342" s="220">
        <v>18.38239618001186</v>
      </c>
      <c r="P342" s="220">
        <v>15.457218200157396</v>
      </c>
      <c r="Q342" s="220">
        <v>15.208194452717567</v>
      </c>
      <c r="R342" s="220">
        <v>14.960608460430439</v>
      </c>
      <c r="S342" s="220">
        <v>14.714495480713062</v>
      </c>
      <c r="T342" s="220">
        <v>14.469893544696887</v>
      </c>
      <c r="U342" s="220">
        <v>14.226843706211525</v>
      </c>
      <c r="V342" s="220">
        <v>13.985390317881425</v>
      </c>
      <c r="W342" s="220">
        <v>13.750715057522076</v>
      </c>
      <c r="X342" s="220">
        <v>13.516518957368724</v>
      </c>
      <c r="Y342" s="220">
        <v>13.282798333453137</v>
      </c>
      <c r="Z342" s="220">
        <v>13.049549466085278</v>
      </c>
      <c r="AA342" s="220">
        <v>12.816768598262538</v>
      </c>
      <c r="AB342" s="220">
        <v>12.584451934021644</v>
      </c>
      <c r="AC342" s="220">
        <v>12.352595636727862</v>
      </c>
      <c r="AD342" s="220">
        <v>12.121195827302927</v>
      </c>
      <c r="AE342" s="220">
        <v>11.89024858238329</v>
      </c>
      <c r="AF342" s="220">
        <v>11.659749932411678</v>
      </c>
      <c r="AG342" s="220">
        <v>11.429695859661987</v>
      </c>
      <c r="AH342" s="220">
        <v>11.200082296175495</v>
      </c>
      <c r="AI342" s="220">
        <v>10.970905121633894</v>
      </c>
      <c r="AJ342" s="220">
        <v>15.407828894704426</v>
      </c>
      <c r="AK342" s="220">
        <v>19.695682374710678</v>
      </c>
      <c r="AL342" s="220">
        <v>27.838043243378422</v>
      </c>
      <c r="AM342" s="220">
        <v>27.619030080016564</v>
      </c>
      <c r="AN342" s="220">
        <v>27.400539603334636</v>
      </c>
      <c r="AO342" s="220">
        <v>27.182569943878089</v>
      </c>
      <c r="AP342" s="220">
        <v>26.965119241076216</v>
      </c>
    </row>
    <row r="343" spans="7:42" ht="14.25" customHeight="1" thickTop="1" x14ac:dyDescent="0.3">
      <c r="G343" s="140"/>
      <c r="H343" s="388"/>
      <c r="J343" s="354"/>
      <c r="K343" s="196" t="s">
        <v>828</v>
      </c>
      <c r="L343" s="196" t="s">
        <v>870</v>
      </c>
      <c r="M343" s="217">
        <v>21.201120008636199</v>
      </c>
      <c r="N343" s="217">
        <v>19.516056913441894</v>
      </c>
      <c r="O343" s="217">
        <v>17.118487788655329</v>
      </c>
      <c r="P343" s="217">
        <v>13.211547268089415</v>
      </c>
      <c r="Q343" s="217">
        <v>11.934496904836916</v>
      </c>
      <c r="R343" s="217">
        <v>10.689052597235563</v>
      </c>
      <c r="S343" s="217">
        <v>9.4740114950225944</v>
      </c>
      <c r="T343" s="217">
        <v>8.2882154264055536</v>
      </c>
      <c r="U343" s="217">
        <v>7.1305479645397298</v>
      </c>
      <c r="V343" s="217">
        <v>5.9999316200514023</v>
      </c>
      <c r="W343" s="217">
        <v>5.6551035382103017</v>
      </c>
      <c r="X343" s="217">
        <v>5.3103473154772551</v>
      </c>
      <c r="Y343" s="217">
        <v>4.9656533156784519</v>
      </c>
      <c r="Z343" s="217">
        <v>4.6210116191283497</v>
      </c>
      <c r="AA343" s="217">
        <v>4.2764120108920558</v>
      </c>
      <c r="AB343" s="217">
        <v>3.9318439684657847</v>
      </c>
      <c r="AC343" s="217">
        <v>3.5872966488415052</v>
      </c>
      <c r="AD343" s="217">
        <v>3.2427588749206251</v>
      </c>
      <c r="AE343" s="217">
        <v>2.8982191212364086</v>
      </c>
      <c r="AF343" s="217">
        <v>2.5536654989448238</v>
      </c>
      <c r="AG343" s="217">
        <v>2.2090857400446602</v>
      </c>
      <c r="AH343" s="217">
        <v>1.8644671807648194</v>
      </c>
      <c r="AI343" s="217">
        <v>1.5197967440887368</v>
      </c>
      <c r="AJ343" s="217">
        <v>6.1369785110565367</v>
      </c>
      <c r="AK343" s="217">
        <v>10.607751487347871</v>
      </c>
      <c r="AL343" s="217">
        <v>19.267313488394393</v>
      </c>
      <c r="AM343" s="217">
        <v>18.951115327711491</v>
      </c>
      <c r="AN343" s="217">
        <v>18.635337034762482</v>
      </c>
      <c r="AO343" s="217">
        <v>18.319977775081192</v>
      </c>
      <c r="AP343" s="217">
        <v>18.00503671645858</v>
      </c>
    </row>
    <row r="344" spans="7:42" ht="14.25" customHeight="1" x14ac:dyDescent="0.3">
      <c r="G344" s="140"/>
      <c r="H344" s="388"/>
      <c r="J344" s="354"/>
      <c r="K344" s="137" t="s">
        <v>828</v>
      </c>
      <c r="L344" s="187" t="s">
        <v>871</v>
      </c>
      <c r="M344" s="215">
        <v>21.201120008636199</v>
      </c>
      <c r="N344" s="215">
        <v>20.076868082237887</v>
      </c>
      <c r="O344" s="215">
        <v>18.19541556052171</v>
      </c>
      <c r="P344" s="215">
        <v>14.699415662175081</v>
      </c>
      <c r="Q344" s="215">
        <v>13.872994929591744</v>
      </c>
      <c r="R344" s="215">
        <v>13.057115265388429</v>
      </c>
      <c r="S344" s="215">
        <v>12.25146655600431</v>
      </c>
      <c r="T344" s="215">
        <v>11.45574286847777</v>
      </c>
      <c r="U344" s="215">
        <v>10.669641914694601</v>
      </c>
      <c r="V344" s="215">
        <v>9.8928645017293562</v>
      </c>
      <c r="W344" s="215">
        <v>9.5975531070639342</v>
      </c>
      <c r="X344" s="215">
        <v>9.3024001553762439</v>
      </c>
      <c r="Y344" s="215">
        <v>9.0073976068889294</v>
      </c>
      <c r="Z344" s="215">
        <v>8.7125372004836876</v>
      </c>
      <c r="AA344" s="215">
        <v>8.4178104445468058</v>
      </c>
      <c r="AB344" s="215">
        <v>8.1232086073636971</v>
      </c>
      <c r="AC344" s="215">
        <v>7.8287227070376169</v>
      </c>
      <c r="AD344" s="215">
        <v>7.5343435009099124</v>
      </c>
      <c r="AE344" s="215">
        <v>7.2400614744417133</v>
      </c>
      <c r="AF344" s="215">
        <v>6.9458668295373052</v>
      </c>
      <c r="AG344" s="215">
        <v>6.6517494722721899</v>
      </c>
      <c r="AH344" s="215">
        <v>6.3576989999777958</v>
      </c>
      <c r="AI344" s="215">
        <v>6.0637046876660712</v>
      </c>
      <c r="AJ344" s="215">
        <v>10.612857761282573</v>
      </c>
      <c r="AK344" s="215">
        <v>15.015893310201273</v>
      </c>
      <c r="AL344" s="215">
        <v>23.476606762000621</v>
      </c>
      <c r="AM344" s="215">
        <v>23.206444108570139</v>
      </c>
      <c r="AN344" s="215">
        <v>22.936711972416862</v>
      </c>
      <c r="AO344" s="215">
        <v>22.667409326132159</v>
      </c>
      <c r="AP344" s="215">
        <v>22.398535145605429</v>
      </c>
    </row>
    <row r="345" spans="7:42" ht="14.25" customHeight="1" thickBot="1" x14ac:dyDescent="0.35">
      <c r="G345" s="140"/>
      <c r="H345" s="388"/>
      <c r="J345" s="354"/>
      <c r="K345" s="198" t="s">
        <v>828</v>
      </c>
      <c r="L345" s="198" t="s">
        <v>872</v>
      </c>
      <c r="M345" s="220">
        <v>21.201120008636199</v>
      </c>
      <c r="N345" s="220">
        <v>20.733944031715282</v>
      </c>
      <c r="O345" s="220">
        <v>19.472509650571212</v>
      </c>
      <c r="P345" s="220">
        <v>16.471173954331864</v>
      </c>
      <c r="Q345" s="220">
        <v>16.216085582503421</v>
      </c>
      <c r="R345" s="220">
        <v>15.962496067862862</v>
      </c>
      <c r="S345" s="220">
        <v>15.710442606717478</v>
      </c>
      <c r="T345" s="220">
        <v>15.45996530360005</v>
      </c>
      <c r="U345" s="220">
        <v>15.211107431515359</v>
      </c>
      <c r="V345" s="220">
        <v>14.963915720451354</v>
      </c>
      <c r="W345" s="220">
        <v>14.72315115234861</v>
      </c>
      <c r="X345" s="220">
        <v>14.482883800282792</v>
      </c>
      <c r="Y345" s="220">
        <v>14.243109994721131</v>
      </c>
      <c r="Z345" s="220">
        <v>14.003826033006323</v>
      </c>
      <c r="AA345" s="220">
        <v>13.765028177861023</v>
      </c>
      <c r="AB345" s="220">
        <v>13.526712655841294</v>
      </c>
      <c r="AC345" s="220">
        <v>13.288875655730962</v>
      </c>
      <c r="AD345" s="220">
        <v>13.051513326881469</v>
      </c>
      <c r="AE345" s="220">
        <v>12.814621777487307</v>
      </c>
      <c r="AF345" s="220">
        <v>12.578197072801196</v>
      </c>
      <c r="AG345" s="220">
        <v>12.342235233289411</v>
      </c>
      <c r="AH345" s="220">
        <v>12.106732232704829</v>
      </c>
      <c r="AI345" s="220">
        <v>11.871683996104917</v>
      </c>
      <c r="AJ345" s="220">
        <v>16.272316401940532</v>
      </c>
      <c r="AK345" s="220">
        <v>20.524470998814166</v>
      </c>
      <c r="AL345" s="220">
        <v>28.598645517787606</v>
      </c>
      <c r="AM345" s="220">
        <v>28.373648388213677</v>
      </c>
      <c r="AN345" s="220">
        <v>28.149188226376506</v>
      </c>
      <c r="AO345" s="220">
        <v>27.925263111743551</v>
      </c>
      <c r="AP345" s="220">
        <v>27.701871132908838</v>
      </c>
    </row>
    <row r="346" spans="7:42" ht="14.25" customHeight="1" thickTop="1" x14ac:dyDescent="0.3">
      <c r="G346" s="140"/>
      <c r="H346" s="388"/>
      <c r="J346" s="354"/>
      <c r="K346" s="196" t="s">
        <v>831</v>
      </c>
      <c r="L346" s="196" t="s">
        <v>870</v>
      </c>
      <c r="M346" s="217">
        <v>22.458648288638447</v>
      </c>
      <c r="N346" s="217">
        <v>20.894021115601646</v>
      </c>
      <c r="O346" s="217">
        <v>18.41725260090702</v>
      </c>
      <c r="P346" s="217">
        <v>14.378761107034794</v>
      </c>
      <c r="Q346" s="217">
        <v>13.055231435392574</v>
      </c>
      <c r="R346" s="217">
        <v>11.764764823542368</v>
      </c>
      <c r="S346" s="217">
        <v>10.506101981616602</v>
      </c>
      <c r="T346" s="217">
        <v>9.2780307583278478</v>
      </c>
      <c r="U346" s="217">
        <v>8.0793830667711219</v>
      </c>
      <c r="V346" s="217">
        <v>6.909031944283889</v>
      </c>
      <c r="W346" s="217">
        <v>6.5550144104908448</v>
      </c>
      <c r="X346" s="217">
        <v>6.2010363187461834</v>
      </c>
      <c r="Y346" s="217">
        <v>5.8470878941709614</v>
      </c>
      <c r="Z346" s="217">
        <v>5.4931590720224861</v>
      </c>
      <c r="AA346" s="217">
        <v>5.139239485691526</v>
      </c>
      <c r="AB346" s="217">
        <v>4.7853184541017093</v>
      </c>
      <c r="AC346" s="217">
        <v>4.4313849684796836</v>
      </c>
      <c r="AD346" s="217">
        <v>4.0774276784588501</v>
      </c>
      <c r="AE346" s="217">
        <v>3.7234348774744106</v>
      </c>
      <c r="AF346" s="217">
        <v>3.3693944874107373</v>
      </c>
      <c r="AG346" s="217">
        <v>3.0152940424581409</v>
      </c>
      <c r="AH346" s="217">
        <v>2.6611206721178959</v>
      </c>
      <c r="AI346" s="217">
        <v>2.306861083322957</v>
      </c>
      <c r="AJ346" s="217">
        <v>6.886998932734965</v>
      </c>
      <c r="AK346" s="217">
        <v>11.321404640840806</v>
      </c>
      <c r="AL346" s="217">
        <v>19.915696830420224</v>
      </c>
      <c r="AM346" s="217">
        <v>19.590024776172335</v>
      </c>
      <c r="AN346" s="217">
        <v>19.264747971394502</v>
      </c>
      <c r="AO346" s="217">
        <v>18.939865624022062</v>
      </c>
      <c r="AP346" s="217">
        <v>18.615376944135146</v>
      </c>
    </row>
    <row r="347" spans="7:42" ht="14.25" customHeight="1" x14ac:dyDescent="0.3">
      <c r="G347" s="140"/>
      <c r="H347" s="388"/>
      <c r="J347" s="354"/>
      <c r="K347" s="137" t="s">
        <v>831</v>
      </c>
      <c r="L347" s="187" t="s">
        <v>871</v>
      </c>
      <c r="M347" s="215">
        <v>22.458648288638447</v>
      </c>
      <c r="N347" s="215">
        <v>21.479609579519661</v>
      </c>
      <c r="O347" s="215">
        <v>19.541556997910966</v>
      </c>
      <c r="P347" s="215">
        <v>15.931720003354943</v>
      </c>
      <c r="Q347" s="215">
        <v>15.078202245762544</v>
      </c>
      <c r="R347" s="215">
        <v>14.235609951387939</v>
      </c>
      <c r="S347" s="215">
        <v>13.403623704718072</v>
      </c>
      <c r="T347" s="215">
        <v>12.581928485414672</v>
      </c>
      <c r="U347" s="215">
        <v>11.770213119935427</v>
      </c>
      <c r="V347" s="215">
        <v>10.968169719285541</v>
      </c>
      <c r="W347" s="215">
        <v>10.663247992494302</v>
      </c>
      <c r="X347" s="215">
        <v>10.358496238381839</v>
      </c>
      <c r="Y347" s="215">
        <v>10.05390628742613</v>
      </c>
      <c r="Z347" s="215">
        <v>9.7494697456941601</v>
      </c>
      <c r="AA347" s="215">
        <v>9.4451779855499076</v>
      </c>
      <c r="AB347" s="215">
        <v>9.1410221359041763</v>
      </c>
      <c r="AC347" s="215">
        <v>8.8369930719808707</v>
      </c>
      <c r="AD347" s="215">
        <v>8.533081404577171</v>
      </c>
      <c r="AE347" s="215">
        <v>8.2292774687762247</v>
      </c>
      <c r="AF347" s="215">
        <v>7.9255713120927247</v>
      </c>
      <c r="AG347" s="215">
        <v>7.6219526820137737</v>
      </c>
      <c r="AH347" s="215">
        <v>7.3184110128855373</v>
      </c>
      <c r="AI347" s="215">
        <v>7.0149354121296064</v>
      </c>
      <c r="AJ347" s="215">
        <v>11.522866969127399</v>
      </c>
      <c r="AK347" s="215">
        <v>15.885516177241291</v>
      </c>
      <c r="AL347" s="215">
        <v>24.272423940373521</v>
      </c>
      <c r="AM347" s="215">
        <v>23.993103230894551</v>
      </c>
      <c r="AN347" s="215">
        <v>23.714227632498787</v>
      </c>
      <c r="AO347" s="215">
        <v>23.435796082950194</v>
      </c>
      <c r="AP347" s="215">
        <v>23.157807523422562</v>
      </c>
    </row>
    <row r="348" spans="7:42" ht="14.25" customHeight="1" thickBot="1" x14ac:dyDescent="0.35">
      <c r="G348" s="140"/>
      <c r="H348" s="388"/>
      <c r="J348" s="354"/>
      <c r="K348" s="198" t="s">
        <v>831</v>
      </c>
      <c r="L348" s="198" t="s">
        <v>872</v>
      </c>
      <c r="M348" s="220">
        <v>22.458648288638447</v>
      </c>
      <c r="N348" s="220">
        <v>22.158959289996289</v>
      </c>
      <c r="O348" s="220">
        <v>20.861942413046883</v>
      </c>
      <c r="P348" s="220">
        <v>17.763537898635686</v>
      </c>
      <c r="Q348" s="220">
        <v>17.500719700467837</v>
      </c>
      <c r="R348" s="220">
        <v>17.239478238692012</v>
      </c>
      <c r="S348" s="220">
        <v>16.979853180879147</v>
      </c>
      <c r="T348" s="220">
        <v>16.721887274269918</v>
      </c>
      <c r="U348" s="220">
        <v>16.465626620377236</v>
      </c>
      <c r="V348" s="220">
        <v>16.21112097932015</v>
      </c>
      <c r="W348" s="220">
        <v>15.962595124059813</v>
      </c>
      <c r="X348" s="220">
        <v>15.714589498369968</v>
      </c>
      <c r="Y348" s="220">
        <v>15.467100451117055</v>
      </c>
      <c r="Z348" s="220">
        <v>15.220124301353156</v>
      </c>
      <c r="AA348" s="220">
        <v>14.973657336942662</v>
      </c>
      <c r="AB348" s="220">
        <v>14.727695813143804</v>
      </c>
      <c r="AC348" s="220">
        <v>14.482235951138478</v>
      </c>
      <c r="AD348" s="220">
        <v>14.237273936513944</v>
      </c>
      <c r="AE348" s="220">
        <v>13.99280591768785</v>
      </c>
      <c r="AF348" s="220">
        <v>13.748828004280902</v>
      </c>
      <c r="AG348" s="220">
        <v>13.505336265438434</v>
      </c>
      <c r="AH348" s="220">
        <v>13.262326728077966</v>
      </c>
      <c r="AI348" s="220">
        <v>13.019795375091871</v>
      </c>
      <c r="AJ348" s="220">
        <v>17.374171665400954</v>
      </c>
      <c r="AK348" s="220">
        <v>21.580825312925882</v>
      </c>
      <c r="AL348" s="220">
        <v>29.568091128560134</v>
      </c>
      <c r="AM348" s="220">
        <v>29.335466977644717</v>
      </c>
      <c r="AN348" s="220">
        <v>29.103397996762219</v>
      </c>
      <c r="AO348" s="220">
        <v>28.871882200277298</v>
      </c>
      <c r="AP348" s="220">
        <v>28.64091761199056</v>
      </c>
    </row>
    <row r="349" spans="7:42" ht="14.25" customHeight="1" thickTop="1" x14ac:dyDescent="0.3">
      <c r="G349" s="140"/>
      <c r="H349" s="388"/>
      <c r="J349" s="354"/>
      <c r="K349" s="196" t="s">
        <v>834</v>
      </c>
      <c r="L349" s="196" t="s">
        <v>870</v>
      </c>
      <c r="M349" s="217">
        <v>24.59369630279733</v>
      </c>
      <c r="N349" s="217">
        <v>23.232684598161647</v>
      </c>
      <c r="O349" s="217">
        <v>20.62069433064844</v>
      </c>
      <c r="P349" s="217">
        <v>16.358300135688797</v>
      </c>
      <c r="Q349" s="217">
        <v>14.955260692582765</v>
      </c>
      <c r="R349" s="217">
        <v>13.587815868360845</v>
      </c>
      <c r="S349" s="217">
        <v>12.254607333627</v>
      </c>
      <c r="T349" s="217">
        <v>10.954328256624684</v>
      </c>
      <c r="U349" s="217">
        <v>9.6857199795263327</v>
      </c>
      <c r="V349" s="217">
        <v>8.447568843123161</v>
      </c>
      <c r="W349" s="217">
        <v>8.0782433616363249</v>
      </c>
      <c r="X349" s="217">
        <v>7.7088975363763481</v>
      </c>
      <c r="Y349" s="217">
        <v>7.3395213288619132</v>
      </c>
      <c r="Z349" s="217">
        <v>6.9701043998230006</v>
      </c>
      <c r="AA349" s="217">
        <v>6.6006360967381141</v>
      </c>
      <c r="AB349" s="217">
        <v>6.2311054407502375</v>
      </c>
      <c r="AC349" s="217">
        <v>5.8615011129279999</v>
      </c>
      <c r="AD349" s="217">
        <v>5.4918114398336719</v>
      </c>
      <c r="AE349" s="217">
        <v>5.1220243783541015</v>
      </c>
      <c r="AF349" s="217">
        <v>4.752127499753577</v>
      </c>
      <c r="AG349" s="217">
        <v>4.382107972904894</v>
      </c>
      <c r="AH349" s="217">
        <v>4.0119525466332284</v>
      </c>
      <c r="AI349" s="217">
        <v>3.6416475311405385</v>
      </c>
      <c r="AJ349" s="217">
        <v>8.1591666474842413</v>
      </c>
      <c r="AK349" s="217">
        <v>12.532081411873103</v>
      </c>
      <c r="AL349" s="217">
        <v>21.015823314343407</v>
      </c>
      <c r="AM349" s="217">
        <v>20.674250841418047</v>
      </c>
      <c r="AN349" s="217">
        <v>20.333026724704368</v>
      </c>
      <c r="AO349" s="217">
        <v>19.992150221509071</v>
      </c>
      <c r="AP349" s="217">
        <v>19.651620591124797</v>
      </c>
    </row>
    <row r="350" spans="7:42" ht="14.25" customHeight="1" x14ac:dyDescent="0.3">
      <c r="G350" s="140"/>
      <c r="H350" s="388"/>
      <c r="J350" s="354"/>
      <c r="K350" s="137" t="s">
        <v>834</v>
      </c>
      <c r="L350" s="187" t="s">
        <v>871</v>
      </c>
      <c r="M350" s="215">
        <v>24.59369630279733</v>
      </c>
      <c r="N350" s="215">
        <v>23.861202499357994</v>
      </c>
      <c r="O350" s="215">
        <v>21.827053593398944</v>
      </c>
      <c r="P350" s="215">
        <v>18.023942483211055</v>
      </c>
      <c r="Q350" s="215">
        <v>17.124419041010785</v>
      </c>
      <c r="R350" s="215">
        <v>16.236473692627744</v>
      </c>
      <c r="S350" s="215">
        <v>15.359771229572111</v>
      </c>
      <c r="T350" s="215">
        <v>14.493981202838398</v>
      </c>
      <c r="U350" s="215">
        <v>13.638777353087868</v>
      </c>
      <c r="V350" s="215">
        <v>12.79383702702507</v>
      </c>
      <c r="W350" s="215">
        <v>12.472598752250821</v>
      </c>
      <c r="X350" s="215">
        <v>12.151550025433096</v>
      </c>
      <c r="Y350" s="215">
        <v>11.830682456767619</v>
      </c>
      <c r="Z350" s="215">
        <v>11.509987426826843</v>
      </c>
      <c r="AA350" s="215">
        <v>11.189456077034311</v>
      </c>
      <c r="AB350" s="215">
        <v>10.869079299668719</v>
      </c>
      <c r="AC350" s="215">
        <v>10.548847727371601</v>
      </c>
      <c r="AD350" s="215">
        <v>10.228751722135506</v>
      </c>
      <c r="AE350" s="215">
        <v>9.9087813637299185</v>
      </c>
      <c r="AF350" s="215">
        <v>9.5889264375446714</v>
      </c>
      <c r="AG350" s="215">
        <v>9.2691764218135901</v>
      </c>
      <c r="AH350" s="215">
        <v>8.9495204741642809</v>
      </c>
      <c r="AI350" s="215">
        <v>8.6299474174812083</v>
      </c>
      <c r="AJ350" s="215">
        <v>13.067892542685009</v>
      </c>
      <c r="AK350" s="215">
        <v>17.361973291460323</v>
      </c>
      <c r="AL350" s="215">
        <v>25.623572787948987</v>
      </c>
      <c r="AM350" s="215">
        <v>25.32870341074554</v>
      </c>
      <c r="AN350" s="215">
        <v>25.03430392218063</v>
      </c>
      <c r="AO350" s="215">
        <v>24.740373200887781</v>
      </c>
      <c r="AP350" s="215">
        <v>24.446910129100161</v>
      </c>
    </row>
    <row r="351" spans="7:42" ht="14.25" customHeight="1" thickBot="1" x14ac:dyDescent="0.35">
      <c r="G351" s="140"/>
      <c r="H351" s="388"/>
      <c r="J351" s="354"/>
      <c r="K351" s="198" t="s">
        <v>834</v>
      </c>
      <c r="L351" s="198" t="s">
        <v>872</v>
      </c>
      <c r="M351" s="220">
        <v>24.59369630279733</v>
      </c>
      <c r="N351" s="220">
        <v>24.578368893519219</v>
      </c>
      <c r="O351" s="220">
        <v>23.220939588303892</v>
      </c>
      <c r="P351" s="220">
        <v>19.957730360734086</v>
      </c>
      <c r="Q351" s="220">
        <v>19.681788361982026</v>
      </c>
      <c r="R351" s="220">
        <v>19.407555323956661</v>
      </c>
      <c r="S351" s="220">
        <v>19.135075109972746</v>
      </c>
      <c r="T351" s="220">
        <v>18.864394954095111</v>
      </c>
      <c r="U351" s="220">
        <v>18.595565760114894</v>
      </c>
      <c r="V351" s="220">
        <v>18.328642432747493</v>
      </c>
      <c r="W351" s="220">
        <v>18.066939362313125</v>
      </c>
      <c r="X351" s="220">
        <v>17.805795594128313</v>
      </c>
      <c r="Y351" s="220">
        <v>17.545207508298198</v>
      </c>
      <c r="Z351" s="220">
        <v>17.285171460733263</v>
      </c>
      <c r="AA351" s="220">
        <v>17.025683781983727</v>
      </c>
      <c r="AB351" s="220">
        <v>16.766740776038986</v>
      </c>
      <c r="AC351" s="220">
        <v>16.508338719086694</v>
      </c>
      <c r="AD351" s="220">
        <v>16.250473858235765</v>
      </c>
      <c r="AE351" s="220">
        <v>15.993142410195208</v>
      </c>
      <c r="AF351" s="220">
        <v>15.736340559914304</v>
      </c>
      <c r="AG351" s="220">
        <v>15.480064459186355</v>
      </c>
      <c r="AH351" s="220">
        <v>15.224310225192482</v>
      </c>
      <c r="AI351" s="220">
        <v>14.969073939017921</v>
      </c>
      <c r="AJ351" s="220">
        <v>19.244915989446962</v>
      </c>
      <c r="AK351" s="220">
        <v>23.374317528137297</v>
      </c>
      <c r="AL351" s="220">
        <v>31.214028606889528</v>
      </c>
      <c r="AM351" s="220">
        <v>30.968455199064305</v>
      </c>
      <c r="AN351" s="220">
        <v>30.723467865369265</v>
      </c>
      <c r="AO351" s="220">
        <v>30.479064509636672</v>
      </c>
      <c r="AP351" s="220">
        <v>30.235243045660017</v>
      </c>
    </row>
    <row r="352" spans="7:42" ht="14.25" customHeight="1" thickTop="1" x14ac:dyDescent="0.3">
      <c r="G352" s="140"/>
      <c r="H352" s="388"/>
      <c r="J352" s="354"/>
      <c r="K352" s="196" t="s">
        <v>837</v>
      </c>
      <c r="L352" s="196" t="s">
        <v>870</v>
      </c>
      <c r="M352" s="217">
        <v>27.996922082139715</v>
      </c>
      <c r="N352" s="217">
        <v>26.958227598803589</v>
      </c>
      <c r="O352" s="217">
        <v>24.128733790269266</v>
      </c>
      <c r="P352" s="217">
        <v>19.508008292192638</v>
      </c>
      <c r="Q352" s="217">
        <v>17.976687957174054</v>
      </c>
      <c r="R352" s="217">
        <v>16.485149623698906</v>
      </c>
      <c r="S352" s="217">
        <v>15.031868415866811</v>
      </c>
      <c r="T352" s="217">
        <v>13.615378405330091</v>
      </c>
      <c r="U352" s="217">
        <v>12.234268859928086</v>
      </c>
      <c r="V352" s="217">
        <v>10.887180665670158</v>
      </c>
      <c r="W352" s="217">
        <v>10.494210952349693</v>
      </c>
      <c r="X352" s="217">
        <v>10.101113799049081</v>
      </c>
      <c r="Y352" s="217">
        <v>9.7078786630370857</v>
      </c>
      <c r="Z352" s="217">
        <v>9.3144946829062611</v>
      </c>
      <c r="AA352" s="217">
        <v>8.920950665355889</v>
      </c>
      <c r="AB352" s="217">
        <v>8.5272350713158929</v>
      </c>
      <c r="AC352" s="217">
        <v>8.1333360013732872</v>
      </c>
      <c r="AD352" s="217">
        <v>7.7392411804631571</v>
      </c>
      <c r="AE352" s="217">
        <v>7.3449379417745817</v>
      </c>
      <c r="AF352" s="217">
        <v>6.9504132098296338</v>
      </c>
      <c r="AG352" s="217">
        <v>6.5556534826889425</v>
      </c>
      <c r="AH352" s="217">
        <v>6.1606448132119951</v>
      </c>
      <c r="AI352" s="217">
        <v>5.7653727893408053</v>
      </c>
      <c r="AJ352" s="217">
        <v>10.183791574430824</v>
      </c>
      <c r="AK352" s="217">
        <v>14.459349493203307</v>
      </c>
      <c r="AL352" s="217">
        <v>22.767565914214632</v>
      </c>
      <c r="AM352" s="217">
        <v>22.40112746834065</v>
      </c>
      <c r="AN352" s="217">
        <v>22.034949687932475</v>
      </c>
      <c r="AO352" s="217">
        <v>21.669031837659222</v>
      </c>
      <c r="AP352" s="217">
        <v>21.303373183913312</v>
      </c>
    </row>
    <row r="353" spans="7:42" ht="14.25" customHeight="1" x14ac:dyDescent="0.3">
      <c r="G353" s="140"/>
      <c r="H353" s="388"/>
      <c r="J353" s="354"/>
      <c r="K353" s="137" t="s">
        <v>837</v>
      </c>
      <c r="L353" s="187" t="s">
        <v>871</v>
      </c>
      <c r="M353" s="215">
        <v>27.996922082139715</v>
      </c>
      <c r="N353" s="215">
        <v>27.657416152138879</v>
      </c>
      <c r="O353" s="215">
        <v>25.470091539516474</v>
      </c>
      <c r="P353" s="215">
        <v>21.358905178357258</v>
      </c>
      <c r="Q353" s="215">
        <v>20.386049553079463</v>
      </c>
      <c r="R353" s="215">
        <v>19.425812302336272</v>
      </c>
      <c r="S353" s="215">
        <v>18.477833043934901</v>
      </c>
      <c r="T353" s="215">
        <v>17.541756735868553</v>
      </c>
      <c r="U353" s="215">
        <v>16.617233072326961</v>
      </c>
      <c r="V353" s="215">
        <v>15.703915866001196</v>
      </c>
      <c r="W353" s="215">
        <v>15.356669325203253</v>
      </c>
      <c r="X353" s="215">
        <v>15.009643534980846</v>
      </c>
      <c r="Y353" s="215">
        <v>14.662829754404079</v>
      </c>
      <c r="Z353" s="215">
        <v>14.316219004611387</v>
      </c>
      <c r="AA353" s="215">
        <v>13.96980205891165</v>
      </c>
      <c r="AB353" s="215">
        <v>13.623569432396543</v>
      </c>
      <c r="AC353" s="215">
        <v>13.277511371035914</v>
      </c>
      <c r="AD353" s="215">
        <v>12.931617840232448</v>
      </c>
      <c r="AE353" s="215">
        <v>12.585878512790398</v>
      </c>
      <c r="AF353" s="215">
        <v>12.240282756278077</v>
      </c>
      <c r="AG353" s="215">
        <v>11.894819619744201</v>
      </c>
      <c r="AH353" s="215">
        <v>11.549477819732445</v>
      </c>
      <c r="AI353" s="215">
        <v>11.204245725580524</v>
      </c>
      <c r="AJ353" s="215">
        <v>15.530633814452603</v>
      </c>
      <c r="AK353" s="215">
        <v>19.715417747922906</v>
      </c>
      <c r="AL353" s="215">
        <v>27.77727825934987</v>
      </c>
      <c r="AM353" s="215">
        <v>27.457624602596997</v>
      </c>
      <c r="AN353" s="215">
        <v>27.13848032943288</v>
      </c>
      <c r="AO353" s="215">
        <v>26.81984422423826</v>
      </c>
      <c r="AP353" s="215">
        <v>26.501715075296076</v>
      </c>
    </row>
    <row r="354" spans="7:42" ht="14.25" customHeight="1" thickBot="1" x14ac:dyDescent="0.35">
      <c r="G354" s="140"/>
      <c r="H354" s="388"/>
      <c r="J354" s="354"/>
      <c r="K354" s="198" t="s">
        <v>837</v>
      </c>
      <c r="L354" s="198" t="s">
        <v>872</v>
      </c>
      <c r="M354" s="220">
        <v>27.996922082139715</v>
      </c>
      <c r="N354" s="220">
        <v>28.434861618223195</v>
      </c>
      <c r="O354" s="220">
        <v>26.981136055544859</v>
      </c>
      <c r="P354" s="220">
        <v>23.45523126110314</v>
      </c>
      <c r="Q354" s="220">
        <v>23.158370174735719</v>
      </c>
      <c r="R354" s="220">
        <v>22.863428812160574</v>
      </c>
      <c r="S354" s="220">
        <v>22.570457724627822</v>
      </c>
      <c r="T354" s="220">
        <v>22.279511298114556</v>
      </c>
      <c r="U354" s="220">
        <v>21.990648091151492</v>
      </c>
      <c r="V354" s="220">
        <v>21.703931208842533</v>
      </c>
      <c r="W354" s="220">
        <v>21.421223908956019</v>
      </c>
      <c r="X354" s="220">
        <v>21.139138192424156</v>
      </c>
      <c r="Y354" s="220">
        <v>20.857670489145207</v>
      </c>
      <c r="Z354" s="220">
        <v>20.576817213781492</v>
      </c>
      <c r="AA354" s="220">
        <v>20.296574764923516</v>
      </c>
      <c r="AB354" s="220">
        <v>20.016939524237493</v>
      </c>
      <c r="AC354" s="220">
        <v>19.737907855589022</v>
      </c>
      <c r="AD354" s="220">
        <v>19.459476104151392</v>
      </c>
      <c r="AE354" s="220">
        <v>19.181640595488734</v>
      </c>
      <c r="AF354" s="220">
        <v>18.904397634622633</v>
      </c>
      <c r="AG354" s="220">
        <v>18.6277435050857</v>
      </c>
      <c r="AH354" s="220">
        <v>18.351674467937592</v>
      </c>
      <c r="AI354" s="220">
        <v>18.076186760780889</v>
      </c>
      <c r="AJ354" s="220">
        <v>22.22684673195533</v>
      </c>
      <c r="AK354" s="220">
        <v>26.233109883803344</v>
      </c>
      <c r="AL354" s="220">
        <v>33.837621528589295</v>
      </c>
      <c r="AM354" s="220">
        <v>33.571407252433943</v>
      </c>
      <c r="AN354" s="220">
        <v>33.305828310949877</v>
      </c>
      <c r="AO354" s="220">
        <v>33.040882431782784</v>
      </c>
      <c r="AP354" s="220">
        <v>32.776567353377139</v>
      </c>
    </row>
    <row r="355" spans="7:42" ht="14.25" customHeight="1" thickTop="1" x14ac:dyDescent="0.3">
      <c r="G355" s="140"/>
      <c r="H355" s="388"/>
      <c r="J355" s="354"/>
      <c r="K355" s="196" t="s">
        <v>840</v>
      </c>
      <c r="L355" s="196" t="s">
        <v>870</v>
      </c>
      <c r="M355" s="217">
        <v>35.656756694655286</v>
      </c>
      <c r="N355" s="217">
        <v>35.33124501836123</v>
      </c>
      <c r="O355" s="217">
        <v>31.768107626917619</v>
      </c>
      <c r="P355" s="217">
        <v>26.081116063110816</v>
      </c>
      <c r="Q355" s="217">
        <v>24.074285180137903</v>
      </c>
      <c r="R355" s="217">
        <v>22.120915656759831</v>
      </c>
      <c r="S355" s="217">
        <v>20.218897271177376</v>
      </c>
      <c r="T355" s="217">
        <v>18.366201273819868</v>
      </c>
      <c r="U355" s="217">
        <v>16.56087505847686</v>
      </c>
      <c r="V355" s="217">
        <v>14.80103707100853</v>
      </c>
      <c r="W355" s="217">
        <v>14.349678416797385</v>
      </c>
      <c r="X355" s="217">
        <v>13.898454532668111</v>
      </c>
      <c r="Y355" s="217">
        <v>13.44735362458492</v>
      </c>
      <c r="Z355" s="217">
        <v>12.996363551726379</v>
      </c>
      <c r="AA355" s="217">
        <v>12.545471812011453</v>
      </c>
      <c r="AB355" s="217">
        <v>12.094665526900933</v>
      </c>
      <c r="AC355" s="217">
        <v>11.643931425432093</v>
      </c>
      <c r="AD355" s="217">
        <v>11.193255827448361</v>
      </c>
      <c r="AE355" s="217">
        <v>10.742624625963625</v>
      </c>
      <c r="AF355" s="217">
        <v>10.292023268619957</v>
      </c>
      <c r="AG355" s="217">
        <v>9.8414367381847718</v>
      </c>
      <c r="AH355" s="217">
        <v>9.3908495320085947</v>
      </c>
      <c r="AI355" s="217">
        <v>8.9402456404104989</v>
      </c>
      <c r="AJ355" s="217">
        <v>13.177170949427513</v>
      </c>
      <c r="AK355" s="217">
        <v>17.276349264746763</v>
      </c>
      <c r="AL355" s="217">
        <v>25.27863364906603</v>
      </c>
      <c r="AM355" s="217">
        <v>24.862247199306239</v>
      </c>
      <c r="AN355" s="217">
        <v>24.446413657395727</v>
      </c>
      <c r="AO355" s="217">
        <v>24.031131924563816</v>
      </c>
      <c r="AP355" s="217">
        <v>23.616400905015521</v>
      </c>
    </row>
    <row r="356" spans="7:42" ht="14.25" customHeight="1" x14ac:dyDescent="0.3">
      <c r="G356" s="140"/>
      <c r="H356" s="388"/>
      <c r="J356" s="354"/>
      <c r="K356" s="137" t="s">
        <v>840</v>
      </c>
      <c r="L356" s="187" t="s">
        <v>871</v>
      </c>
      <c r="M356" s="215">
        <v>35.656756694655286</v>
      </c>
      <c r="N356" s="215">
        <v>36.189402614933492</v>
      </c>
      <c r="O356" s="215">
        <v>33.407257478254039</v>
      </c>
      <c r="P356" s="215">
        <v>28.323325941873033</v>
      </c>
      <c r="Q356" s="215">
        <v>26.984726369320963</v>
      </c>
      <c r="R356" s="215">
        <v>25.662867595101201</v>
      </c>
      <c r="S356" s="215">
        <v>24.357234867388435</v>
      </c>
      <c r="T356" s="215">
        <v>23.067319047566372</v>
      </c>
      <c r="U356" s="215">
        <v>21.79261564034028</v>
      </c>
      <c r="V356" s="215">
        <v>20.532623789474677</v>
      </c>
      <c r="W356" s="215">
        <v>20.144130936605467</v>
      </c>
      <c r="X356" s="215">
        <v>19.755909682007328</v>
      </c>
      <c r="Y356" s="215">
        <v>19.367950757065273</v>
      </c>
      <c r="Z356" s="215">
        <v>18.980244643001139</v>
      </c>
      <c r="AA356" s="215">
        <v>18.592781560421169</v>
      </c>
      <c r="AB356" s="215">
        <v>18.20555145834593</v>
      </c>
      <c r="AC356" s="215">
        <v>17.818544002696605</v>
      </c>
      <c r="AD356" s="215">
        <v>17.431748564202429</v>
      </c>
      <c r="AE356" s="215">
        <v>17.045154205693155</v>
      </c>
      <c r="AF356" s="215">
        <v>16.658749668744662</v>
      </c>
      <c r="AG356" s="215">
        <v>16.272523359643483</v>
      </c>
      <c r="AH356" s="215">
        <v>15.88646333460386</v>
      </c>
      <c r="AI356" s="215">
        <v>15.500557284230734</v>
      </c>
      <c r="AJ356" s="215">
        <v>19.608300704083842</v>
      </c>
      <c r="AK356" s="215">
        <v>23.578885434371337</v>
      </c>
      <c r="AL356" s="215">
        <v>31.238686479686422</v>
      </c>
      <c r="AM356" s="215">
        <v>30.879651205440673</v>
      </c>
      <c r="AN356" s="215">
        <v>30.521188071233485</v>
      </c>
      <c r="AO356" s="215">
        <v>30.163295711678458</v>
      </c>
      <c r="AP356" s="215">
        <v>29.805972765772125</v>
      </c>
    </row>
    <row r="357" spans="7:42" ht="14.25" customHeight="1" thickBot="1" x14ac:dyDescent="0.35">
      <c r="G357" s="140"/>
      <c r="H357" s="388"/>
      <c r="J357" s="354"/>
      <c r="K357" s="198" t="s">
        <v>840</v>
      </c>
      <c r="L357" s="198" t="s">
        <v>872</v>
      </c>
      <c r="M357" s="220">
        <v>35.656756694655286</v>
      </c>
      <c r="N357" s="220">
        <v>37.272614558333636</v>
      </c>
      <c r="O357" s="220">
        <v>35.512540735509496</v>
      </c>
      <c r="P357" s="220">
        <v>31.242360745572281</v>
      </c>
      <c r="Q357" s="220">
        <v>30.845855453967271</v>
      </c>
      <c r="R357" s="220">
        <v>30.45158407269771</v>
      </c>
      <c r="S357" s="220">
        <v>30.059597818496542</v>
      </c>
      <c r="T357" s="220">
        <v>29.669951859228732</v>
      </c>
      <c r="U357" s="220">
        <v>29.282705660287661</v>
      </c>
      <c r="V357" s="220">
        <v>28.897923368000811</v>
      </c>
      <c r="W357" s="220">
        <v>28.573904550398577</v>
      </c>
      <c r="X357" s="220">
        <v>28.250651084823616</v>
      </c>
      <c r="Y357" s="220">
        <v>27.928159954875618</v>
      </c>
      <c r="Z357" s="220">
        <v>27.606428162250655</v>
      </c>
      <c r="AA357" s="220">
        <v>27.285452727223035</v>
      </c>
      <c r="AB357" s="220">
        <v>26.965230689166575</v>
      </c>
      <c r="AC357" s="220">
        <v>26.645759107134907</v>
      </c>
      <c r="AD357" s="220">
        <v>26.327035060491632</v>
      </c>
      <c r="AE357" s="220">
        <v>26.009055649604907</v>
      </c>
      <c r="AF357" s="220">
        <v>25.691817996600761</v>
      </c>
      <c r="AG357" s="220">
        <v>25.375319246206299</v>
      </c>
      <c r="AH357" s="220">
        <v>25.059556566635976</v>
      </c>
      <c r="AI357" s="220">
        <v>24.744527150595122</v>
      </c>
      <c r="AJ357" s="220">
        <v>28.587631934106629</v>
      </c>
      <c r="AK357" s="220">
        <v>32.291048855236802</v>
      </c>
      <c r="AL357" s="220">
        <v>39.305436228840797</v>
      </c>
      <c r="AM357" s="220">
        <v>38.997594337779162</v>
      </c>
      <c r="AN357" s="220">
        <v>38.690487124118071</v>
      </c>
      <c r="AO357" s="220">
        <v>38.384111960085662</v>
      </c>
      <c r="AP357" s="220">
        <v>38.078466230394518</v>
      </c>
    </row>
    <row r="358" spans="7:42" ht="14.25" customHeight="1" thickTop="1" x14ac:dyDescent="0.3">
      <c r="G358" s="140"/>
      <c r="H358" s="388"/>
      <c r="J358" s="354"/>
      <c r="K358" s="196" t="s">
        <v>844</v>
      </c>
      <c r="L358" s="196" t="s">
        <v>870</v>
      </c>
      <c r="M358" s="217">
        <v>38.755254407787106</v>
      </c>
      <c r="N358" s="217">
        <v>38.7584140146081</v>
      </c>
      <c r="O358" s="217">
        <v>35.623829221323604</v>
      </c>
      <c r="P358" s="217">
        <v>30.276203084920997</v>
      </c>
      <c r="Q358" s="217">
        <v>28.630482439407313</v>
      </c>
      <c r="R358" s="217">
        <v>27.030109263066141</v>
      </c>
      <c r="S358" s="217">
        <v>25.473400954616842</v>
      </c>
      <c r="T358" s="217">
        <v>23.958746175060348</v>
      </c>
      <c r="U358" s="217">
        <v>22.484600777512149</v>
      </c>
      <c r="V358" s="217">
        <v>21.049483968721063</v>
      </c>
      <c r="W358" s="217">
        <v>20.526499936327955</v>
      </c>
      <c r="X358" s="217">
        <v>20.003752609679907</v>
      </c>
      <c r="Y358" s="217">
        <v>19.481230129783363</v>
      </c>
      <c r="Z358" s="217">
        <v>18.958920295564123</v>
      </c>
      <c r="AA358" s="217">
        <v>18.436810549560509</v>
      </c>
      <c r="AB358" s="217">
        <v>17.91488796290259</v>
      </c>
      <c r="AC358" s="217">
        <v>17.393139219533992</v>
      </c>
      <c r="AD358" s="217">
        <v>16.871550599634219</v>
      </c>
      <c r="AE358" s="217">
        <v>16.350107962190801</v>
      </c>
      <c r="AF358" s="217">
        <v>15.828796726670312</v>
      </c>
      <c r="AG358" s="217">
        <v>15.307601853744782</v>
      </c>
      <c r="AH358" s="217">
        <v>14.786507824986067</v>
      </c>
      <c r="AI358" s="217">
        <v>14.265498621504211</v>
      </c>
      <c r="AJ358" s="217">
        <v>18.289434839918844</v>
      </c>
      <c r="AK358" s="217">
        <v>22.178584389293079</v>
      </c>
      <c r="AL358" s="217">
        <v>29.818924253609229</v>
      </c>
      <c r="AM358" s="217">
        <v>29.332027887196123</v>
      </c>
      <c r="AN358" s="217">
        <v>28.845778046149167</v>
      </c>
      <c r="AO358" s="217">
        <v>28.360173445361632</v>
      </c>
      <c r="AP358" s="217">
        <v>27.875212803196316</v>
      </c>
    </row>
    <row r="359" spans="7:42" ht="14.25" customHeight="1" x14ac:dyDescent="0.3">
      <c r="G359" s="140"/>
      <c r="H359" s="388"/>
      <c r="J359" s="354"/>
      <c r="K359" s="137" t="s">
        <v>844</v>
      </c>
      <c r="L359" s="187" t="s">
        <v>871</v>
      </c>
      <c r="M359" s="215">
        <v>38.755254407787106</v>
      </c>
      <c r="N359" s="215">
        <v>39.625692258353617</v>
      </c>
      <c r="O359" s="215">
        <v>37.294096591530682</v>
      </c>
      <c r="P359" s="215">
        <v>32.603201746479371</v>
      </c>
      <c r="Q359" s="215">
        <v>31.664689433069743</v>
      </c>
      <c r="R359" s="215">
        <v>30.739755023185989</v>
      </c>
      <c r="S359" s="215">
        <v>29.828089042793934</v>
      </c>
      <c r="T359" s="215">
        <v>28.929390647291228</v>
      </c>
      <c r="U359" s="215">
        <v>28.043367298920643</v>
      </c>
      <c r="V359" s="215">
        <v>27.16973445918466</v>
      </c>
      <c r="W359" s="215">
        <v>26.725329019913179</v>
      </c>
      <c r="X359" s="215">
        <v>26.281305587564439</v>
      </c>
      <c r="Y359" s="215">
        <v>25.837655129495545</v>
      </c>
      <c r="Z359" s="215">
        <v>25.394368378974288</v>
      </c>
      <c r="AA359" s="215">
        <v>24.951435825368254</v>
      </c>
      <c r="AB359" s="215">
        <v>24.508847703854414</v>
      </c>
      <c r="AC359" s="215">
        <v>24.066593984615466</v>
      </c>
      <c r="AD359" s="215">
        <v>23.62466436149527</v>
      </c>
      <c r="AE359" s="215">
        <v>23.183048240080613</v>
      </c>
      <c r="AF359" s="215">
        <v>22.741734725174062</v>
      </c>
      <c r="AG359" s="215">
        <v>22.300712607633759</v>
      </c>
      <c r="AH359" s="215">
        <v>21.859970350510814</v>
      </c>
      <c r="AI359" s="215">
        <v>21.419496074480055</v>
      </c>
      <c r="AJ359" s="215">
        <v>25.356013467793854</v>
      </c>
      <c r="AK359" s="215">
        <v>29.157329299276988</v>
      </c>
      <c r="AL359" s="215">
        <v>36.522521152985007</v>
      </c>
      <c r="AM359" s="215">
        <v>36.107908934804463</v>
      </c>
      <c r="AN359" s="215">
        <v>35.693957411998774</v>
      </c>
      <c r="AO359" s="215">
        <v>35.280665007593846</v>
      </c>
      <c r="AP359" s="215">
        <v>34.868030149667902</v>
      </c>
    </row>
    <row r="360" spans="7:42" ht="14.25" customHeight="1" thickBot="1" x14ac:dyDescent="0.35">
      <c r="G360" s="140"/>
      <c r="H360" s="388"/>
      <c r="J360" s="354"/>
      <c r="K360" s="198" t="s">
        <v>844</v>
      </c>
      <c r="L360" s="198" t="s">
        <v>872</v>
      </c>
      <c r="M360" s="220">
        <v>38.755254407787106</v>
      </c>
      <c r="N360" s="220">
        <v>40.405205806054568</v>
      </c>
      <c r="O360" s="220">
        <v>38.810083367992924</v>
      </c>
      <c r="P360" s="220">
        <v>34.710379971026995</v>
      </c>
      <c r="Q360" s="220">
        <v>34.451577743915692</v>
      </c>
      <c r="R360" s="220">
        <v>34.195703384348676</v>
      </c>
      <c r="S360" s="220">
        <v>33.942858198520391</v>
      </c>
      <c r="T360" s="220">
        <v>33.693150706387918</v>
      </c>
      <c r="U360" s="220">
        <v>33.446697264780404</v>
      </c>
      <c r="V360" s="220">
        <v>33.20362275597742</v>
      </c>
      <c r="W360" s="220">
        <v>32.84410418488558</v>
      </c>
      <c r="X360" s="220">
        <v>32.485402646512938</v>
      </c>
      <c r="Y360" s="220">
        <v>32.127514060641012</v>
      </c>
      <c r="Z360" s="220">
        <v>31.770434340705837</v>
      </c>
      <c r="AA360" s="220">
        <v>31.414159393166411</v>
      </c>
      <c r="AB360" s="220">
        <v>31.058685116863444</v>
      </c>
      <c r="AC360" s="220">
        <v>30.704007402367566</v>
      </c>
      <c r="AD360" s="220">
        <v>30.35012213132562</v>
      </c>
      <c r="AE360" s="220">
        <v>29.997025175790451</v>
      </c>
      <c r="AF360" s="220">
        <v>29.644712397551174</v>
      </c>
      <c r="AG360" s="220">
        <v>29.293179647465653</v>
      </c>
      <c r="AH360" s="220">
        <v>28.94242276476519</v>
      </c>
      <c r="AI360" s="220">
        <v>28.592437576380785</v>
      </c>
      <c r="AJ360" s="220">
        <v>32.378483091257678</v>
      </c>
      <c r="AK360" s="220">
        <v>36.026558429100042</v>
      </c>
      <c r="AL360" s="220">
        <v>42.964648854854879</v>
      </c>
      <c r="AM360" s="220">
        <v>42.62451760338034</v>
      </c>
      <c r="AN360" s="220">
        <v>42.285198099196172</v>
      </c>
      <c r="AO360" s="220">
        <v>41.946687439146928</v>
      </c>
      <c r="AP360" s="220">
        <v>41.608982733878335</v>
      </c>
    </row>
    <row r="361" spans="7:42" ht="14.25" customHeight="1" thickTop="1" x14ac:dyDescent="0.3">
      <c r="G361" s="140"/>
      <c r="H361" s="388"/>
      <c r="J361" s="354"/>
      <c r="K361" s="196" t="s">
        <v>848</v>
      </c>
      <c r="L361" s="196" t="s">
        <v>870</v>
      </c>
      <c r="M361" s="217">
        <v>70.086004709134428</v>
      </c>
      <c r="N361" s="217">
        <v>73.136500408918891</v>
      </c>
      <c r="O361" s="217">
        <v>66.834079979003818</v>
      </c>
      <c r="P361" s="217">
        <v>56.9089878649676</v>
      </c>
      <c r="Q361" s="217">
        <v>53.218673323487408</v>
      </c>
      <c r="R361" s="217">
        <v>49.636402881456647</v>
      </c>
      <c r="S361" s="217">
        <v>46.157701605927471</v>
      </c>
      <c r="T361" s="217">
        <v>42.778280770860292</v>
      </c>
      <c r="U361" s="217">
        <v>39.494025817391687</v>
      </c>
      <c r="V361" s="217">
        <v>36.300984910466624</v>
      </c>
      <c r="W361" s="217">
        <v>35.588440662453337</v>
      </c>
      <c r="X361" s="217">
        <v>34.876171356756295</v>
      </c>
      <c r="Y361" s="217">
        <v>34.164159581869612</v>
      </c>
      <c r="Z361" s="217">
        <v>33.452387413227939</v>
      </c>
      <c r="AA361" s="217">
        <v>32.740836391543837</v>
      </c>
      <c r="AB361" s="217">
        <v>32.029487500054067</v>
      </c>
      <c r="AC361" s="217">
        <v>31.318321140605477</v>
      </c>
      <c r="AD361" s="217">
        <v>30.607317108519382</v>
      </c>
      <c r="AE361" s="217">
        <v>29.8964545661477</v>
      </c>
      <c r="AF361" s="217">
        <v>29.185712015053937</v>
      </c>
      <c r="AG361" s="217">
        <v>28.475067266739646</v>
      </c>
      <c r="AH361" s="217">
        <v>27.76449741178839</v>
      </c>
      <c r="AI361" s="217">
        <v>27.053978787387688</v>
      </c>
      <c r="AJ361" s="217">
        <v>30.348545438171168</v>
      </c>
      <c r="AK361" s="217">
        <v>33.52727710855104</v>
      </c>
      <c r="AL361" s="217">
        <v>39.8992189110391</v>
      </c>
      <c r="AM361" s="217">
        <v>39.237939346402662</v>
      </c>
      <c r="AN361" s="217">
        <v>38.577537886381378</v>
      </c>
      <c r="AO361" s="217">
        <v>37.918012786233398</v>
      </c>
      <c r="AP361" s="217">
        <v>37.259362305952955</v>
      </c>
    </row>
    <row r="362" spans="7:42" ht="14.25" customHeight="1" x14ac:dyDescent="0.3">
      <c r="G362" s="140"/>
      <c r="H362" s="388"/>
      <c r="J362" s="354"/>
      <c r="K362" s="137" t="s">
        <v>848</v>
      </c>
      <c r="L362" s="187" t="s">
        <v>871</v>
      </c>
      <c r="M362" s="215">
        <v>70.086004709134428</v>
      </c>
      <c r="N362" s="215">
        <v>74.828906083400852</v>
      </c>
      <c r="O362" s="215">
        <v>70.056876731844071</v>
      </c>
      <c r="P362" s="215">
        <v>61.29880255269866</v>
      </c>
      <c r="Q362" s="215">
        <v>58.902068758255297</v>
      </c>
      <c r="R362" s="215">
        <v>56.534913525231175</v>
      </c>
      <c r="S362" s="215">
        <v>54.196400032171368</v>
      </c>
      <c r="T362" s="215">
        <v>51.885600093771998</v>
      </c>
      <c r="U362" s="215">
        <v>49.601592298376922</v>
      </c>
      <c r="V362" s="215">
        <v>47.3434600692541</v>
      </c>
      <c r="W362" s="215">
        <v>46.722786199105315</v>
      </c>
      <c r="X362" s="215">
        <v>46.102683401060403</v>
      </c>
      <c r="Y362" s="215">
        <v>45.483139743866062</v>
      </c>
      <c r="Z362" s="215">
        <v>44.864142987919891</v>
      </c>
      <c r="AA362" s="215">
        <v>44.245680572164758</v>
      </c>
      <c r="AB362" s="215">
        <v>43.627739600332404</v>
      </c>
      <c r="AC362" s="215">
        <v>43.01030682649202</v>
      </c>
      <c r="AD362" s="215">
        <v>42.393368639868399</v>
      </c>
      <c r="AE362" s="215">
        <v>41.776911048877764</v>
      </c>
      <c r="AF362" s="215">
        <v>41.160919664342742</v>
      </c>
      <c r="AG362" s="215">
        <v>40.545379681848871</v>
      </c>
      <c r="AH362" s="215">
        <v>39.930275863135414</v>
      </c>
      <c r="AI362" s="215">
        <v>39.31559251654096</v>
      </c>
      <c r="AJ362" s="215">
        <v>42.319535574379287</v>
      </c>
      <c r="AK362" s="215">
        <v>45.208156578544006</v>
      </c>
      <c r="AL362" s="215">
        <v>50.862196883592645</v>
      </c>
      <c r="AM362" s="215">
        <v>50.280785497774758</v>
      </c>
      <c r="AN362" s="215">
        <v>49.700300615373301</v>
      </c>
      <c r="AO362" s="215">
        <v>49.120740025228436</v>
      </c>
      <c r="AP362" s="215">
        <v>48.542101523273253</v>
      </c>
    </row>
    <row r="363" spans="7:42" ht="14.25" customHeight="1" x14ac:dyDescent="0.3">
      <c r="G363" s="140"/>
      <c r="H363" s="388"/>
      <c r="J363" s="387"/>
      <c r="K363" s="198" t="s">
        <v>848</v>
      </c>
      <c r="L363" s="198" t="s">
        <v>872</v>
      </c>
      <c r="M363" s="220">
        <v>70.086004709134428</v>
      </c>
      <c r="N363" s="220">
        <v>76.748327750273603</v>
      </c>
      <c r="O363" s="220">
        <v>73.782799453674073</v>
      </c>
      <c r="P363" s="220">
        <v>66.442424771712183</v>
      </c>
      <c r="Q363" s="220">
        <v>65.705630847161459</v>
      </c>
      <c r="R363" s="220">
        <v>64.972830780478702</v>
      </c>
      <c r="S363" s="220">
        <v>64.24410912172624</v>
      </c>
      <c r="T363" s="220">
        <v>63.519556854182156</v>
      </c>
      <c r="U363" s="220">
        <v>62.799271945714359</v>
      </c>
      <c r="V363" s="220">
        <v>62.083359957934356</v>
      </c>
      <c r="W363" s="220">
        <v>61.562596547773111</v>
      </c>
      <c r="X363" s="220">
        <v>61.043241982273756</v>
      </c>
      <c r="Y363" s="220">
        <v>60.525294999309551</v>
      </c>
      <c r="Z363" s="220">
        <v>60.008754483171387</v>
      </c>
      <c r="AA363" s="220">
        <v>59.493619470013115</v>
      </c>
      <c r="AB363" s="220">
        <v>58.979889153597597</v>
      </c>
      <c r="AC363" s="220">
        <v>58.467562891365169</v>
      </c>
      <c r="AD363" s="220">
        <v>57.956640210846771</v>
      </c>
      <c r="AE363" s="220">
        <v>57.447120816438215</v>
      </c>
      <c r="AF363" s="220">
        <v>56.93900459655972</v>
      </c>
      <c r="AG363" s="220">
        <v>56.432291631251118</v>
      </c>
      <c r="AH363" s="220">
        <v>55.926982200161426</v>
      </c>
      <c r="AI363" s="220">
        <v>55.423076791052353</v>
      </c>
      <c r="AJ363" s="220">
        <v>57.920270314388546</v>
      </c>
      <c r="AK363" s="220">
        <v>60.298867049363459</v>
      </c>
      <c r="AL363" s="220">
        <v>64.749801477527882</v>
      </c>
      <c r="AM363" s="220">
        <v>64.245705917946196</v>
      </c>
      <c r="AN363" s="220">
        <v>63.742813394920631</v>
      </c>
      <c r="AO363" s="220">
        <v>63.24111960523701</v>
      </c>
      <c r="AP363" s="220">
        <v>62.740620266115116</v>
      </c>
    </row>
    <row r="364" spans="7:42" ht="14.25" customHeight="1" thickBot="1" x14ac:dyDescent="0.3">
      <c r="G364" s="140"/>
      <c r="H364" s="232"/>
      <c r="I364" s="232"/>
      <c r="J364" s="232"/>
      <c r="K364" s="232"/>
      <c r="L364" s="232"/>
      <c r="M364" s="232"/>
      <c r="N364" s="232"/>
      <c r="O364" s="232"/>
      <c r="P364" s="232"/>
      <c r="Q364" s="232"/>
      <c r="R364" s="232"/>
      <c r="S364" s="232"/>
      <c r="T364" s="232"/>
      <c r="U364" s="232"/>
      <c r="V364" s="232"/>
      <c r="W364" s="232"/>
      <c r="X364" s="232"/>
      <c r="Y364" s="232"/>
      <c r="Z364" s="232"/>
      <c r="AA364" s="232"/>
      <c r="AB364" s="232"/>
      <c r="AC364" s="232"/>
      <c r="AD364" s="232"/>
      <c r="AE364" s="232"/>
      <c r="AF364" s="232"/>
      <c r="AG364" s="232"/>
      <c r="AH364" s="232"/>
      <c r="AI364" s="232"/>
      <c r="AJ364" s="232"/>
      <c r="AK364" s="232"/>
      <c r="AL364" s="232"/>
      <c r="AM364" s="232"/>
      <c r="AN364" s="232"/>
      <c r="AO364" s="232"/>
      <c r="AP364" s="232"/>
    </row>
    <row r="365" spans="7:42" ht="14.25" customHeight="1" x14ac:dyDescent="0.25">
      <c r="G365" s="140"/>
      <c r="H365" s="233"/>
      <c r="I365" s="233"/>
      <c r="J365" s="233"/>
      <c r="K365" s="233"/>
      <c r="L365" s="233"/>
      <c r="M365" s="233"/>
      <c r="N365" s="233"/>
      <c r="O365" s="233"/>
      <c r="P365" s="233"/>
      <c r="Q365" s="233"/>
      <c r="R365" s="233"/>
      <c r="S365" s="233"/>
      <c r="T365" s="233"/>
      <c r="U365" s="233"/>
      <c r="V365" s="233"/>
      <c r="W365" s="233"/>
      <c r="X365" s="233"/>
      <c r="Y365" s="233"/>
      <c r="Z365" s="233"/>
      <c r="AA365" s="233"/>
      <c r="AB365" s="233"/>
      <c r="AC365" s="233"/>
      <c r="AD365" s="233"/>
      <c r="AE365" s="233"/>
      <c r="AF365" s="233"/>
      <c r="AG365" s="233"/>
      <c r="AH365" s="233"/>
      <c r="AI365" s="233"/>
      <c r="AJ365" s="233"/>
      <c r="AK365" s="233"/>
      <c r="AL365" s="233"/>
      <c r="AM365" s="233"/>
      <c r="AN365" s="233"/>
      <c r="AO365" s="233"/>
      <c r="AP365" s="233"/>
    </row>
    <row r="366" spans="7:42" ht="15.75" customHeight="1" x14ac:dyDescent="0.25">
      <c r="G366" s="140"/>
      <c r="M366" s="124">
        <v>2021</v>
      </c>
      <c r="N366" s="124">
        <v>2022</v>
      </c>
      <c r="O366" s="124">
        <v>2023</v>
      </c>
      <c r="P366" s="124">
        <v>2024</v>
      </c>
      <c r="Q366" s="124">
        <v>2025</v>
      </c>
      <c r="R366" s="124">
        <v>2026</v>
      </c>
      <c r="S366" s="124">
        <v>2027</v>
      </c>
      <c r="T366" s="124">
        <v>2028</v>
      </c>
      <c r="U366" s="124">
        <v>2029</v>
      </c>
      <c r="V366" s="124">
        <v>2030</v>
      </c>
      <c r="W366" s="124">
        <v>2031</v>
      </c>
      <c r="X366" s="124">
        <v>2032</v>
      </c>
      <c r="Y366" s="124">
        <v>2033</v>
      </c>
      <c r="Z366" s="124">
        <v>2034</v>
      </c>
      <c r="AA366" s="124">
        <v>2035</v>
      </c>
      <c r="AB366" s="124">
        <v>2036</v>
      </c>
      <c r="AC366" s="124">
        <v>2037</v>
      </c>
      <c r="AD366" s="124">
        <v>2038</v>
      </c>
      <c r="AE366" s="124">
        <v>2039</v>
      </c>
      <c r="AF366" s="124">
        <v>2040</v>
      </c>
      <c r="AG366" s="124">
        <v>2041</v>
      </c>
      <c r="AH366" s="124">
        <v>2042</v>
      </c>
      <c r="AI366" s="124">
        <v>2043</v>
      </c>
      <c r="AJ366" s="124">
        <v>2044</v>
      </c>
      <c r="AK366" s="124">
        <v>2045</v>
      </c>
      <c r="AL366" s="124">
        <v>2046</v>
      </c>
      <c r="AM366" s="124">
        <v>2047</v>
      </c>
      <c r="AN366" s="124">
        <v>2048</v>
      </c>
      <c r="AO366" s="124">
        <v>2049</v>
      </c>
      <c r="AP366" s="124">
        <v>2050</v>
      </c>
    </row>
    <row r="367" spans="7:42" ht="15.75" customHeight="1" x14ac:dyDescent="0.3">
      <c r="G367" s="140"/>
      <c r="H367" s="392" t="s">
        <v>897</v>
      </c>
      <c r="J367" s="353" t="s">
        <v>898</v>
      </c>
      <c r="K367" s="137" t="s">
        <v>899</v>
      </c>
      <c r="L367" s="137" t="s">
        <v>870</v>
      </c>
      <c r="M367" s="125">
        <v>0.12816704158451872</v>
      </c>
      <c r="N367" s="125">
        <v>0.13000125039260488</v>
      </c>
      <c r="O367" s="125">
        <v>0.13175305022353265</v>
      </c>
      <c r="P367" s="125">
        <v>0.13290812268115548</v>
      </c>
      <c r="Q367" s="125">
        <v>0.1331363472428311</v>
      </c>
      <c r="R367" s="125">
        <v>0.13337180119723421</v>
      </c>
      <c r="S367" s="125">
        <v>0.13361483311571307</v>
      </c>
      <c r="T367" s="125">
        <v>0.1338658143151526</v>
      </c>
      <c r="U367" s="125">
        <v>0.13412514074166687</v>
      </c>
      <c r="V367" s="125">
        <v>0.13439323504434691</v>
      </c>
      <c r="W367" s="125">
        <v>0.1344941106352443</v>
      </c>
      <c r="X367" s="125">
        <v>0.1345966333784758</v>
      </c>
      <c r="Y367" s="125">
        <v>0.13470084391305839</v>
      </c>
      <c r="Z367" s="125">
        <v>0.13480678422479825</v>
      </c>
      <c r="AA367" s="125">
        <v>0.13491449770249947</v>
      </c>
      <c r="AB367" s="125">
        <v>0.1350240291970122</v>
      </c>
      <c r="AC367" s="125">
        <v>0.13513542508328077</v>
      </c>
      <c r="AD367" s="125">
        <v>0.13524873332558529</v>
      </c>
      <c r="AE367" s="125">
        <v>0.135364003546146</v>
      </c>
      <c r="AF367" s="125">
        <v>0.13548128709731777</v>
      </c>
      <c r="AG367" s="125">
        <v>0.1356006371376085</v>
      </c>
      <c r="AH367" s="125">
        <v>0.13572210871167942</v>
      </c>
      <c r="AI367" s="125">
        <v>0.13584575883469246</v>
      </c>
      <c r="AJ367" s="125">
        <v>0.132821001476954</v>
      </c>
      <c r="AK367" s="125">
        <v>0.12977129653274522</v>
      </c>
      <c r="AL367" s="125">
        <v>0.12308214631906758</v>
      </c>
      <c r="AM367" s="125">
        <v>0.12308212785945938</v>
      </c>
      <c r="AN367" s="125">
        <v>0.12308210906215221</v>
      </c>
      <c r="AO367" s="125">
        <v>0.12308208991779385</v>
      </c>
      <c r="AP367" s="125">
        <v>0.12308207041668331</v>
      </c>
    </row>
    <row r="368" spans="7:42" ht="15.75" customHeight="1" x14ac:dyDescent="0.3">
      <c r="G368" s="140"/>
      <c r="H368" s="392"/>
      <c r="J368" s="354"/>
      <c r="K368" s="137" t="s">
        <v>899</v>
      </c>
      <c r="L368" s="137" t="s">
        <v>871</v>
      </c>
      <c r="M368" s="125">
        <v>0.12816704158451872</v>
      </c>
      <c r="N368" s="125">
        <v>0.13000125039260488</v>
      </c>
      <c r="O368" s="125">
        <v>0.13175305022353265</v>
      </c>
      <c r="P368" s="125">
        <v>0.13290812268115548</v>
      </c>
      <c r="Q368" s="125">
        <v>0.1331363472428311</v>
      </c>
      <c r="R368" s="125">
        <v>0.13337180119723421</v>
      </c>
      <c r="S368" s="125">
        <v>0.13361483311571307</v>
      </c>
      <c r="T368" s="125">
        <v>0.1338658143151526</v>
      </c>
      <c r="U368" s="125">
        <v>0.13412514074166687</v>
      </c>
      <c r="V368" s="125">
        <v>0.13439323504434691</v>
      </c>
      <c r="W368" s="125">
        <v>0.1344941106352443</v>
      </c>
      <c r="X368" s="125">
        <v>0.1345966333784758</v>
      </c>
      <c r="Y368" s="125">
        <v>0.13470084391305839</v>
      </c>
      <c r="Z368" s="125">
        <v>0.13480678422479825</v>
      </c>
      <c r="AA368" s="125">
        <v>0.13491449770249947</v>
      </c>
      <c r="AB368" s="125">
        <v>0.1350240291970122</v>
      </c>
      <c r="AC368" s="125">
        <v>0.13513542508328077</v>
      </c>
      <c r="AD368" s="125">
        <v>0.13524873332558529</v>
      </c>
      <c r="AE368" s="125">
        <v>0.135364003546146</v>
      </c>
      <c r="AF368" s="125">
        <v>0.13548128709731777</v>
      </c>
      <c r="AG368" s="125">
        <v>0.1356006371376085</v>
      </c>
      <c r="AH368" s="125">
        <v>0.13572210871167942</v>
      </c>
      <c r="AI368" s="125">
        <v>0.13584575883469246</v>
      </c>
      <c r="AJ368" s="125">
        <v>0.132821001476954</v>
      </c>
      <c r="AK368" s="125">
        <v>0.12977129653274522</v>
      </c>
      <c r="AL368" s="125">
        <v>0.12308214631906758</v>
      </c>
      <c r="AM368" s="125">
        <v>0.12308212785945938</v>
      </c>
      <c r="AN368" s="125">
        <v>0.12308210906215221</v>
      </c>
      <c r="AO368" s="125">
        <v>0.12308208991779385</v>
      </c>
      <c r="AP368" s="125">
        <v>0.12308207041668331</v>
      </c>
    </row>
    <row r="369" spans="7:42" ht="15.75" customHeight="1" x14ac:dyDescent="0.3">
      <c r="G369" s="140"/>
      <c r="H369" s="392"/>
      <c r="J369" s="354"/>
      <c r="K369" s="137" t="s">
        <v>899</v>
      </c>
      <c r="L369" s="137" t="s">
        <v>872</v>
      </c>
      <c r="M369" s="125">
        <v>0.12816704158451872</v>
      </c>
      <c r="N369" s="125">
        <v>0.13000125039260488</v>
      </c>
      <c r="O369" s="125">
        <v>0.13175305022353265</v>
      </c>
      <c r="P369" s="125">
        <v>0.13290812268115548</v>
      </c>
      <c r="Q369" s="125">
        <v>0.1331363472428311</v>
      </c>
      <c r="R369" s="125">
        <v>0.13337180119723421</v>
      </c>
      <c r="S369" s="125">
        <v>0.13361483311571307</v>
      </c>
      <c r="T369" s="125">
        <v>0.1338658143151526</v>
      </c>
      <c r="U369" s="125">
        <v>0.13412514074166687</v>
      </c>
      <c r="V369" s="125">
        <v>0.13439323504434691</v>
      </c>
      <c r="W369" s="125">
        <v>0.1344941106352443</v>
      </c>
      <c r="X369" s="125">
        <v>0.1345966333784758</v>
      </c>
      <c r="Y369" s="125">
        <v>0.13470084391305839</v>
      </c>
      <c r="Z369" s="125">
        <v>0.13480678422479825</v>
      </c>
      <c r="AA369" s="125">
        <v>0.13491449770249947</v>
      </c>
      <c r="AB369" s="125">
        <v>0.1350240291970122</v>
      </c>
      <c r="AC369" s="125">
        <v>0.13513542508328077</v>
      </c>
      <c r="AD369" s="125">
        <v>0.13524873332558529</v>
      </c>
      <c r="AE369" s="125">
        <v>0.135364003546146</v>
      </c>
      <c r="AF369" s="125">
        <v>0.13548128709731777</v>
      </c>
      <c r="AG369" s="125">
        <v>0.1356006371376085</v>
      </c>
      <c r="AH369" s="125">
        <v>0.13572210871167942</v>
      </c>
      <c r="AI369" s="125">
        <v>0.13584575883469246</v>
      </c>
      <c r="AJ369" s="125">
        <v>0.132821001476954</v>
      </c>
      <c r="AK369" s="125">
        <v>0.12977129653274522</v>
      </c>
      <c r="AL369" s="125">
        <v>0.12308214631906758</v>
      </c>
      <c r="AM369" s="125">
        <v>0.12308212785945938</v>
      </c>
      <c r="AN369" s="125">
        <v>0.12308210906215221</v>
      </c>
      <c r="AO369" s="125">
        <v>0.12308208991779385</v>
      </c>
      <c r="AP369" s="125">
        <v>0.12308207041668331</v>
      </c>
    </row>
    <row r="370" spans="7:42" ht="14.25" customHeight="1" x14ac:dyDescent="0.3">
      <c r="G370" s="140"/>
      <c r="H370" s="392"/>
      <c r="J370" s="354"/>
      <c r="K370" s="137" t="s">
        <v>900</v>
      </c>
      <c r="L370" s="137" t="s">
        <v>868</v>
      </c>
      <c r="M370" s="236">
        <v>0</v>
      </c>
      <c r="N370" s="236">
        <v>0</v>
      </c>
      <c r="O370" s="236">
        <v>0</v>
      </c>
      <c r="P370" s="236">
        <v>0</v>
      </c>
      <c r="Q370" s="236">
        <v>0</v>
      </c>
      <c r="R370" s="236">
        <v>0</v>
      </c>
      <c r="S370" s="236">
        <v>0</v>
      </c>
      <c r="T370" s="236">
        <v>0</v>
      </c>
      <c r="U370" s="236">
        <v>0</v>
      </c>
      <c r="V370" s="236">
        <v>0</v>
      </c>
      <c r="W370" s="236">
        <v>0</v>
      </c>
      <c r="X370" s="236">
        <v>0</v>
      </c>
      <c r="Y370" s="236">
        <v>0</v>
      </c>
      <c r="Z370" s="236">
        <v>0</v>
      </c>
      <c r="AA370" s="236">
        <v>0</v>
      </c>
      <c r="AB370" s="236">
        <v>0</v>
      </c>
      <c r="AC370" s="236">
        <v>0</v>
      </c>
      <c r="AD370" s="236">
        <v>0</v>
      </c>
      <c r="AE370" s="236">
        <v>0</v>
      </c>
      <c r="AF370" s="236">
        <v>0</v>
      </c>
      <c r="AG370" s="236">
        <v>0</v>
      </c>
      <c r="AH370" s="236">
        <v>0</v>
      </c>
      <c r="AI370" s="236">
        <v>0</v>
      </c>
      <c r="AJ370" s="236">
        <v>0</v>
      </c>
      <c r="AK370" s="236">
        <v>0</v>
      </c>
      <c r="AL370" s="236">
        <v>0</v>
      </c>
      <c r="AM370" s="236">
        <v>0</v>
      </c>
      <c r="AN370" s="236">
        <v>0</v>
      </c>
      <c r="AO370" s="236">
        <v>0</v>
      </c>
      <c r="AP370" s="236">
        <v>0</v>
      </c>
    </row>
    <row r="371" spans="7:42" ht="14.25" customHeight="1" x14ac:dyDescent="0.3">
      <c r="G371" s="140"/>
      <c r="H371" s="392"/>
      <c r="J371" s="354"/>
      <c r="K371" s="137" t="s">
        <v>716</v>
      </c>
      <c r="L371" s="137" t="s">
        <v>870</v>
      </c>
      <c r="M371" s="237">
        <v>15.895964251430069</v>
      </c>
      <c r="N371" s="237">
        <v>21.304006087574543</v>
      </c>
      <c r="O371" s="237">
        <v>21.515756842461329</v>
      </c>
      <c r="P371" s="237">
        <v>21.653562402630921</v>
      </c>
      <c r="Q371" s="237">
        <v>21.680620897446804</v>
      </c>
      <c r="R371" s="237">
        <v>21.70847797159713</v>
      </c>
      <c r="S371" s="237">
        <v>21.737169331051703</v>
      </c>
      <c r="T371" s="237">
        <v>21.766732831160908</v>
      </c>
      <c r="U371" s="237">
        <v>21.797208639909847</v>
      </c>
      <c r="V371" s="237">
        <v>21.828639416178099</v>
      </c>
      <c r="W371" s="237">
        <v>21.840446013131842</v>
      </c>
      <c r="X371" s="237">
        <v>21.852434293288923</v>
      </c>
      <c r="Y371" s="237">
        <v>21.864608468958508</v>
      </c>
      <c r="Z371" s="237">
        <v>21.876972883225168</v>
      </c>
      <c r="AA371" s="237">
        <v>21.889532015044825</v>
      </c>
      <c r="AB371" s="237">
        <v>21.902290484580305</v>
      </c>
      <c r="AC371" s="237">
        <v>21.915253058788345</v>
      </c>
      <c r="AD371" s="237">
        <v>21.928424657274334</v>
      </c>
      <c r="AE371" s="237">
        <v>21.941810358426391</v>
      </c>
      <c r="AF371" s="237">
        <v>21.955415405847596</v>
      </c>
      <c r="AG371" s="237">
        <v>21.969245215104433</v>
      </c>
      <c r="AH371" s="237">
        <v>21.983305380800509</v>
      </c>
      <c r="AI371" s="237">
        <v>21.997601684008092</v>
      </c>
      <c r="AJ371" s="237">
        <v>16.23241387013967</v>
      </c>
      <c r="AK371" s="237">
        <v>10.637981267479171</v>
      </c>
      <c r="AL371" s="237">
        <v>0</v>
      </c>
      <c r="AM371" s="237">
        <v>0</v>
      </c>
      <c r="AN371" s="237">
        <v>0</v>
      </c>
      <c r="AO371" s="237">
        <v>0</v>
      </c>
      <c r="AP371" s="237">
        <v>0</v>
      </c>
    </row>
    <row r="372" spans="7:42" ht="14.25" customHeight="1" x14ac:dyDescent="0.3">
      <c r="G372" s="140"/>
      <c r="H372" s="392"/>
      <c r="J372" s="354"/>
      <c r="K372" s="137" t="s">
        <v>716</v>
      </c>
      <c r="L372" s="137" t="s">
        <v>871</v>
      </c>
      <c r="M372" s="237">
        <v>15.895964251430069</v>
      </c>
      <c r="N372" s="237">
        <v>21.304006087574543</v>
      </c>
      <c r="O372" s="237">
        <v>21.515756842461329</v>
      </c>
      <c r="P372" s="237">
        <v>21.653562402630921</v>
      </c>
      <c r="Q372" s="237">
        <v>21.680620897446804</v>
      </c>
      <c r="R372" s="237">
        <v>21.70847797159713</v>
      </c>
      <c r="S372" s="237">
        <v>21.737169331051703</v>
      </c>
      <c r="T372" s="237">
        <v>21.766732831160908</v>
      </c>
      <c r="U372" s="237">
        <v>21.797208639909847</v>
      </c>
      <c r="V372" s="237">
        <v>21.828639416178099</v>
      </c>
      <c r="W372" s="237">
        <v>21.840446013131842</v>
      </c>
      <c r="X372" s="237">
        <v>21.852434293288923</v>
      </c>
      <c r="Y372" s="237">
        <v>21.864608468958508</v>
      </c>
      <c r="Z372" s="237">
        <v>21.876972883225168</v>
      </c>
      <c r="AA372" s="237">
        <v>21.889532015044825</v>
      </c>
      <c r="AB372" s="237">
        <v>21.902290484580305</v>
      </c>
      <c r="AC372" s="237">
        <v>21.915253058788345</v>
      </c>
      <c r="AD372" s="237">
        <v>21.928424657274334</v>
      </c>
      <c r="AE372" s="237">
        <v>21.941810358426391</v>
      </c>
      <c r="AF372" s="237">
        <v>21.955415405847596</v>
      </c>
      <c r="AG372" s="237">
        <v>21.969245215104433</v>
      </c>
      <c r="AH372" s="237">
        <v>21.983305380800509</v>
      </c>
      <c r="AI372" s="237">
        <v>21.997601684008092</v>
      </c>
      <c r="AJ372" s="237">
        <v>16.23241387013967</v>
      </c>
      <c r="AK372" s="237">
        <v>10.637981267479171</v>
      </c>
      <c r="AL372" s="237">
        <v>0</v>
      </c>
      <c r="AM372" s="237">
        <v>0</v>
      </c>
      <c r="AN372" s="237">
        <v>0</v>
      </c>
      <c r="AO372" s="237">
        <v>0</v>
      </c>
      <c r="AP372" s="237">
        <v>0</v>
      </c>
    </row>
    <row r="373" spans="7:42" ht="14.25" customHeight="1" x14ac:dyDescent="0.3">
      <c r="G373" s="140"/>
      <c r="H373" s="392"/>
      <c r="J373" s="354"/>
      <c r="K373" s="137" t="s">
        <v>716</v>
      </c>
      <c r="L373" s="137" t="s">
        <v>872</v>
      </c>
      <c r="M373" s="237">
        <v>15.895964251430069</v>
      </c>
      <c r="N373" s="237">
        <v>21.304006087574543</v>
      </c>
      <c r="O373" s="237">
        <v>21.515756842461329</v>
      </c>
      <c r="P373" s="237">
        <v>21.653562402630921</v>
      </c>
      <c r="Q373" s="237">
        <v>21.680620897446804</v>
      </c>
      <c r="R373" s="237">
        <v>21.70847797159713</v>
      </c>
      <c r="S373" s="237">
        <v>21.737169331051703</v>
      </c>
      <c r="T373" s="237">
        <v>21.766732831160908</v>
      </c>
      <c r="U373" s="237">
        <v>21.797208639909847</v>
      </c>
      <c r="V373" s="237">
        <v>21.828639416178099</v>
      </c>
      <c r="W373" s="237">
        <v>21.840446013131842</v>
      </c>
      <c r="X373" s="237">
        <v>21.852434293288923</v>
      </c>
      <c r="Y373" s="237">
        <v>21.864608468958508</v>
      </c>
      <c r="Z373" s="237">
        <v>21.876972883225168</v>
      </c>
      <c r="AA373" s="237">
        <v>21.889532015044825</v>
      </c>
      <c r="AB373" s="237">
        <v>21.902290484580305</v>
      </c>
      <c r="AC373" s="237">
        <v>21.915253058788345</v>
      </c>
      <c r="AD373" s="237">
        <v>21.928424657274334</v>
      </c>
      <c r="AE373" s="237">
        <v>21.941810358426391</v>
      </c>
      <c r="AF373" s="237">
        <v>21.955415405847596</v>
      </c>
      <c r="AG373" s="237">
        <v>21.969245215104433</v>
      </c>
      <c r="AH373" s="237">
        <v>21.983305380800509</v>
      </c>
      <c r="AI373" s="237">
        <v>21.997601684008092</v>
      </c>
      <c r="AJ373" s="237">
        <v>16.23241387013967</v>
      </c>
      <c r="AK373" s="237">
        <v>10.637981267479171</v>
      </c>
      <c r="AL373" s="237">
        <v>0</v>
      </c>
      <c r="AM373" s="237">
        <v>0</v>
      </c>
      <c r="AN373" s="237">
        <v>0</v>
      </c>
      <c r="AO373" s="237">
        <v>0</v>
      </c>
      <c r="AP373" s="237">
        <v>0</v>
      </c>
    </row>
    <row r="374" spans="7:42" ht="14.25" customHeight="1" x14ac:dyDescent="0.3">
      <c r="G374" s="140"/>
      <c r="H374" s="238"/>
      <c r="J374" s="239"/>
      <c r="K374" s="137" t="s">
        <v>901</v>
      </c>
      <c r="L374" s="137" t="s">
        <v>870</v>
      </c>
      <c r="M374" s="240">
        <v>0.81709853385293796</v>
      </c>
      <c r="N374" s="240">
        <v>0.8125745997971765</v>
      </c>
      <c r="O374" s="240">
        <v>0.81089959677475965</v>
      </c>
      <c r="P374" s="240">
        <v>0.80784755291008847</v>
      </c>
      <c r="Q374" s="240">
        <v>0.80712594022849449</v>
      </c>
      <c r="R374" s="240">
        <v>0.8063832221125844</v>
      </c>
      <c r="S374" s="240">
        <v>0.805618459182598</v>
      </c>
      <c r="T374" s="240">
        <v>0.80483065548983357</v>
      </c>
      <c r="U374" s="240">
        <v>0.80401875419480184</v>
      </c>
      <c r="V374" s="240">
        <v>0.80318163284333988</v>
      </c>
      <c r="W374" s="240">
        <v>0.80286723492496248</v>
      </c>
      <c r="X374" s="240">
        <v>0.80254803015284137</v>
      </c>
      <c r="Y374" s="240">
        <v>0.80222390746168104</v>
      </c>
      <c r="Z374" s="240">
        <v>0.80189475233871321</v>
      </c>
      <c r="AA374" s="240">
        <v>0.80156044668891691</v>
      </c>
      <c r="AB374" s="240">
        <v>0.80122086869386189</v>
      </c>
      <c r="AC374" s="240">
        <v>0.80087589266384385</v>
      </c>
      <c r="AD374" s="240">
        <v>0.80052538888288771</v>
      </c>
      <c r="AE374" s="240">
        <v>0.80016922344628871</v>
      </c>
      <c r="AF374" s="240">
        <v>0.79980725809020381</v>
      </c>
      <c r="AG374" s="240">
        <v>0.79943935001278377</v>
      </c>
      <c r="AH374" s="240">
        <v>0.79906535168661719</v>
      </c>
      <c r="AI374" s="240">
        <v>0.79868511066159498</v>
      </c>
      <c r="AJ374" s="240">
        <v>0.80812345996335389</v>
      </c>
      <c r="AK374" s="240">
        <v>0.81793893670470375</v>
      </c>
      <c r="AL374" s="240">
        <v>0.84060620006594722</v>
      </c>
      <c r="AM374" s="240">
        <v>0.84060626491178625</v>
      </c>
      <c r="AN374" s="240">
        <v>0.84060633094392512</v>
      </c>
      <c r="AO374" s="240">
        <v>0.84060639819521676</v>
      </c>
      <c r="AP374" s="240">
        <v>0.8406064666997406</v>
      </c>
    </row>
    <row r="375" spans="7:42" ht="14.25" customHeight="1" x14ac:dyDescent="0.3">
      <c r="G375" s="140"/>
      <c r="H375" s="238"/>
      <c r="J375" s="239"/>
      <c r="K375" s="137" t="s">
        <v>901</v>
      </c>
      <c r="L375" s="137" t="s">
        <v>871</v>
      </c>
      <c r="M375" s="240">
        <v>0.81709853385293796</v>
      </c>
      <c r="N375" s="240">
        <v>0.8125745997971765</v>
      </c>
      <c r="O375" s="240">
        <v>0.81089959677475965</v>
      </c>
      <c r="P375" s="240">
        <v>0.80784755291008847</v>
      </c>
      <c r="Q375" s="240">
        <v>0.80712594022849449</v>
      </c>
      <c r="R375" s="240">
        <v>0.8063832221125844</v>
      </c>
      <c r="S375" s="240">
        <v>0.805618459182598</v>
      </c>
      <c r="T375" s="240">
        <v>0.80483065548983357</v>
      </c>
      <c r="U375" s="240">
        <v>0.80401875419480184</v>
      </c>
      <c r="V375" s="240">
        <v>0.80318163284333988</v>
      </c>
      <c r="W375" s="240">
        <v>0.80286723492496248</v>
      </c>
      <c r="X375" s="240">
        <v>0.80254803015284137</v>
      </c>
      <c r="Y375" s="240">
        <v>0.80222390746168104</v>
      </c>
      <c r="Z375" s="240">
        <v>0.80189475233871321</v>
      </c>
      <c r="AA375" s="240">
        <v>0.80156044668891691</v>
      </c>
      <c r="AB375" s="240">
        <v>0.80122086869386189</v>
      </c>
      <c r="AC375" s="240">
        <v>0.80087589266384385</v>
      </c>
      <c r="AD375" s="240">
        <v>0.80052538888288771</v>
      </c>
      <c r="AE375" s="240">
        <v>0.80016922344628871</v>
      </c>
      <c r="AF375" s="240">
        <v>0.79980725809020381</v>
      </c>
      <c r="AG375" s="240">
        <v>0.79943935001278377</v>
      </c>
      <c r="AH375" s="240">
        <v>0.79906535168661719</v>
      </c>
      <c r="AI375" s="240">
        <v>0.79868511066159498</v>
      </c>
      <c r="AJ375" s="240">
        <v>0.80812345996335389</v>
      </c>
      <c r="AK375" s="240">
        <v>0.81793893670470375</v>
      </c>
      <c r="AL375" s="240">
        <v>0.84060620006594722</v>
      </c>
      <c r="AM375" s="240">
        <v>0.84060626491178625</v>
      </c>
      <c r="AN375" s="240">
        <v>0.84060633094392512</v>
      </c>
      <c r="AO375" s="240">
        <v>0.84060639819521676</v>
      </c>
      <c r="AP375" s="240">
        <v>0.8406064666997406</v>
      </c>
    </row>
    <row r="376" spans="7:42" ht="14.25" customHeight="1" x14ac:dyDescent="0.3">
      <c r="G376" s="140"/>
      <c r="H376" s="238"/>
      <c r="J376" s="239"/>
      <c r="K376" s="137" t="s">
        <v>901</v>
      </c>
      <c r="L376" s="137" t="s">
        <v>872</v>
      </c>
      <c r="M376" s="240">
        <v>0.81709853385293796</v>
      </c>
      <c r="N376" s="240">
        <v>0.8125745997971765</v>
      </c>
      <c r="O376" s="240">
        <v>0.81089959677475965</v>
      </c>
      <c r="P376" s="240">
        <v>0.80784755291008847</v>
      </c>
      <c r="Q376" s="240">
        <v>0.80712594022849449</v>
      </c>
      <c r="R376" s="240">
        <v>0.8063832221125844</v>
      </c>
      <c r="S376" s="240">
        <v>0.805618459182598</v>
      </c>
      <c r="T376" s="240">
        <v>0.80483065548983357</v>
      </c>
      <c r="U376" s="240">
        <v>0.80401875419480184</v>
      </c>
      <c r="V376" s="240">
        <v>0.80318163284333988</v>
      </c>
      <c r="W376" s="240">
        <v>0.80286723492496248</v>
      </c>
      <c r="X376" s="240">
        <v>0.80254803015284137</v>
      </c>
      <c r="Y376" s="240">
        <v>0.80222390746168104</v>
      </c>
      <c r="Z376" s="240">
        <v>0.80189475233871321</v>
      </c>
      <c r="AA376" s="240">
        <v>0.80156044668891691</v>
      </c>
      <c r="AB376" s="240">
        <v>0.80122086869386189</v>
      </c>
      <c r="AC376" s="240">
        <v>0.80087589266384385</v>
      </c>
      <c r="AD376" s="240">
        <v>0.80052538888288771</v>
      </c>
      <c r="AE376" s="240">
        <v>0.80016922344628871</v>
      </c>
      <c r="AF376" s="240">
        <v>0.79980725809020381</v>
      </c>
      <c r="AG376" s="240">
        <v>0.79943935001278377</v>
      </c>
      <c r="AH376" s="240">
        <v>0.79906535168661719</v>
      </c>
      <c r="AI376" s="240">
        <v>0.79868511066159498</v>
      </c>
      <c r="AJ376" s="240">
        <v>0.80812345996335389</v>
      </c>
      <c r="AK376" s="240">
        <v>0.81793893670470375</v>
      </c>
      <c r="AL376" s="240">
        <v>0.84060620006594722</v>
      </c>
      <c r="AM376" s="240">
        <v>0.84060626491178625</v>
      </c>
      <c r="AN376" s="240">
        <v>0.84060633094392512</v>
      </c>
      <c r="AO376" s="240">
        <v>0.84060639819521676</v>
      </c>
      <c r="AP376" s="240">
        <v>0.8406064666997406</v>
      </c>
    </row>
    <row r="377" spans="7:42" ht="14.25" customHeight="1" x14ac:dyDescent="0.3">
      <c r="G377" s="140"/>
      <c r="H377" s="238"/>
      <c r="J377" s="239"/>
      <c r="K377" s="137" t="s">
        <v>902</v>
      </c>
      <c r="L377" s="137" t="s">
        <v>870</v>
      </c>
      <c r="M377" s="240">
        <v>1.0633973032403095</v>
      </c>
      <c r="N377" s="240">
        <v>1.0649653891896131</v>
      </c>
      <c r="O377" s="240">
        <v>1.0655459787101762</v>
      </c>
      <c r="P377" s="240">
        <v>1.0666038781052292</v>
      </c>
      <c r="Q377" s="240">
        <v>1.0668540034812626</v>
      </c>
      <c r="R377" s="240">
        <v>1.0671114444225973</v>
      </c>
      <c r="S377" s="240">
        <v>1.067376526537031</v>
      </c>
      <c r="T377" s="240">
        <v>1.0676495950402867</v>
      </c>
      <c r="U377" s="240">
        <v>1.0679310162540507</v>
      </c>
      <c r="V377" s="240">
        <v>1.0682211792433669</v>
      </c>
      <c r="W377" s="240">
        <v>1.0683301558447544</v>
      </c>
      <c r="X377" s="240">
        <v>1.0684407985977089</v>
      </c>
      <c r="Y377" s="240">
        <v>1.0685531459996813</v>
      </c>
      <c r="Z377" s="240">
        <v>1.0686672377430855</v>
      </c>
      <c r="AA377" s="240">
        <v>1.0687831147620157</v>
      </c>
      <c r="AB377" s="240">
        <v>1.0689008192811742</v>
      </c>
      <c r="AC377" s="240">
        <v>1.0690203948671244</v>
      </c>
      <c r="AD377" s="240">
        <v>1.0691418864820155</v>
      </c>
      <c r="AE377" s="240">
        <v>1.069265340539894</v>
      </c>
      <c r="AF377" s="240">
        <v>1.069390804965771</v>
      </c>
      <c r="AG377" s="240">
        <v>1.0695183292576211</v>
      </c>
      <c r="AH377" s="240">
        <v>1.0696479645513934</v>
      </c>
      <c r="AI377" s="240">
        <v>1.069779763689342</v>
      </c>
      <c r="AJ377" s="240">
        <v>1.0665082432068849</v>
      </c>
      <c r="AK377" s="240">
        <v>1.0631060028174109</v>
      </c>
      <c r="AL377" s="240">
        <v>1.0552490763574269</v>
      </c>
      <c r="AM377" s="240">
        <v>1.0552490538805632</v>
      </c>
      <c r="AN377" s="240">
        <v>1.0552490309925042</v>
      </c>
      <c r="AO377" s="240">
        <v>1.0552490076818626</v>
      </c>
      <c r="AP377" s="240">
        <v>1.0552489839368258</v>
      </c>
    </row>
    <row r="378" spans="7:42" ht="14.25" customHeight="1" x14ac:dyDescent="0.3">
      <c r="G378" s="140"/>
      <c r="H378" s="238"/>
      <c r="J378" s="239"/>
      <c r="K378" s="137" t="s">
        <v>902</v>
      </c>
      <c r="L378" s="137" t="s">
        <v>871</v>
      </c>
      <c r="M378" s="240">
        <v>1.0633973032403095</v>
      </c>
      <c r="N378" s="240">
        <v>1.0649653891896131</v>
      </c>
      <c r="O378" s="240">
        <v>1.0655459787101762</v>
      </c>
      <c r="P378" s="240">
        <v>1.0666038781052292</v>
      </c>
      <c r="Q378" s="240">
        <v>1.0668540034812626</v>
      </c>
      <c r="R378" s="240">
        <v>1.0671114444225973</v>
      </c>
      <c r="S378" s="240">
        <v>1.067376526537031</v>
      </c>
      <c r="T378" s="240">
        <v>1.0676495950402867</v>
      </c>
      <c r="U378" s="240">
        <v>1.0679310162540507</v>
      </c>
      <c r="V378" s="240">
        <v>1.0682211792433669</v>
      </c>
      <c r="W378" s="240">
        <v>1.0683301558447544</v>
      </c>
      <c r="X378" s="240">
        <v>1.0684407985977089</v>
      </c>
      <c r="Y378" s="240">
        <v>1.0685531459996813</v>
      </c>
      <c r="Z378" s="240">
        <v>1.0686672377430855</v>
      </c>
      <c r="AA378" s="240">
        <v>1.0687831147620157</v>
      </c>
      <c r="AB378" s="240">
        <v>1.0689008192811742</v>
      </c>
      <c r="AC378" s="240">
        <v>1.0690203948671244</v>
      </c>
      <c r="AD378" s="240">
        <v>1.0691418864820155</v>
      </c>
      <c r="AE378" s="240">
        <v>1.069265340539894</v>
      </c>
      <c r="AF378" s="240">
        <v>1.069390804965771</v>
      </c>
      <c r="AG378" s="240">
        <v>1.0695183292576211</v>
      </c>
      <c r="AH378" s="240">
        <v>1.0696479645513934</v>
      </c>
      <c r="AI378" s="240">
        <v>1.069779763689342</v>
      </c>
      <c r="AJ378" s="240">
        <v>1.0665082432068849</v>
      </c>
      <c r="AK378" s="240">
        <v>1.0631060028174109</v>
      </c>
      <c r="AL378" s="240">
        <v>1.0552490763574269</v>
      </c>
      <c r="AM378" s="240">
        <v>1.0552490538805632</v>
      </c>
      <c r="AN378" s="240">
        <v>1.0552490309925042</v>
      </c>
      <c r="AO378" s="240">
        <v>1.0552490076818626</v>
      </c>
      <c r="AP378" s="240">
        <v>1.0552489839368258</v>
      </c>
    </row>
    <row r="379" spans="7:42" ht="14.25" customHeight="1" x14ac:dyDescent="0.3">
      <c r="G379" s="140"/>
      <c r="H379" s="238"/>
      <c r="J379" s="239"/>
      <c r="K379" s="137" t="s">
        <v>902</v>
      </c>
      <c r="L379" s="137" t="s">
        <v>872</v>
      </c>
      <c r="M379" s="240">
        <v>1.0633973032403095</v>
      </c>
      <c r="N379" s="240">
        <v>1.0649653891896131</v>
      </c>
      <c r="O379" s="240">
        <v>1.0655459787101762</v>
      </c>
      <c r="P379" s="240">
        <v>1.0666038781052292</v>
      </c>
      <c r="Q379" s="240">
        <v>1.0668540034812626</v>
      </c>
      <c r="R379" s="240">
        <v>1.0671114444225973</v>
      </c>
      <c r="S379" s="240">
        <v>1.067376526537031</v>
      </c>
      <c r="T379" s="240">
        <v>1.0676495950402867</v>
      </c>
      <c r="U379" s="240">
        <v>1.0679310162540507</v>
      </c>
      <c r="V379" s="240">
        <v>1.0682211792433669</v>
      </c>
      <c r="W379" s="240">
        <v>1.0683301558447544</v>
      </c>
      <c r="X379" s="240">
        <v>1.0684407985977089</v>
      </c>
      <c r="Y379" s="240">
        <v>1.0685531459996813</v>
      </c>
      <c r="Z379" s="240">
        <v>1.0686672377430855</v>
      </c>
      <c r="AA379" s="240">
        <v>1.0687831147620157</v>
      </c>
      <c r="AB379" s="240">
        <v>1.0689008192811742</v>
      </c>
      <c r="AC379" s="240">
        <v>1.0690203948671244</v>
      </c>
      <c r="AD379" s="240">
        <v>1.0691418864820155</v>
      </c>
      <c r="AE379" s="240">
        <v>1.069265340539894</v>
      </c>
      <c r="AF379" s="240">
        <v>1.069390804965771</v>
      </c>
      <c r="AG379" s="240">
        <v>1.0695183292576211</v>
      </c>
      <c r="AH379" s="240">
        <v>1.0696479645513934</v>
      </c>
      <c r="AI379" s="240">
        <v>1.069779763689342</v>
      </c>
      <c r="AJ379" s="240">
        <v>1.0665082432068849</v>
      </c>
      <c r="AK379" s="240">
        <v>1.0631060028174109</v>
      </c>
      <c r="AL379" s="240">
        <v>1.0552490763574269</v>
      </c>
      <c r="AM379" s="240">
        <v>1.0552490538805632</v>
      </c>
      <c r="AN379" s="240">
        <v>1.0552490309925042</v>
      </c>
      <c r="AO379" s="240">
        <v>1.0552490076818626</v>
      </c>
      <c r="AP379" s="240">
        <v>1.0552489839368258</v>
      </c>
    </row>
    <row r="380" spans="7:42" ht="14.25" customHeight="1" x14ac:dyDescent="0.3">
      <c r="G380" s="140"/>
      <c r="H380" s="235"/>
      <c r="I380" s="241" t="s">
        <v>903</v>
      </c>
      <c r="J380" s="461" t="s">
        <v>904</v>
      </c>
      <c r="K380" s="243" t="s">
        <v>905</v>
      </c>
      <c r="L380" s="243"/>
      <c r="M380" s="124">
        <v>2021</v>
      </c>
      <c r="N380" s="124">
        <v>2022</v>
      </c>
      <c r="O380" s="124">
        <v>2023</v>
      </c>
      <c r="P380" s="124">
        <v>2024</v>
      </c>
      <c r="Q380" s="124">
        <v>2025</v>
      </c>
      <c r="R380" s="124">
        <v>2026</v>
      </c>
      <c r="S380" s="124">
        <v>2027</v>
      </c>
      <c r="T380" s="124">
        <v>2028</v>
      </c>
      <c r="U380" s="124">
        <v>2029</v>
      </c>
      <c r="V380" s="124">
        <v>2030</v>
      </c>
      <c r="W380" s="124">
        <v>2031</v>
      </c>
      <c r="X380" s="124">
        <v>2032</v>
      </c>
      <c r="Y380" s="124">
        <v>2033</v>
      </c>
      <c r="Z380" s="124">
        <v>2034</v>
      </c>
      <c r="AA380" s="124">
        <v>2035</v>
      </c>
      <c r="AB380" s="124">
        <v>2036</v>
      </c>
      <c r="AC380" s="124">
        <v>2037</v>
      </c>
      <c r="AD380" s="124">
        <v>2038</v>
      </c>
      <c r="AE380" s="124">
        <v>2039</v>
      </c>
      <c r="AF380" s="124">
        <v>2040</v>
      </c>
      <c r="AG380" s="124">
        <v>2041</v>
      </c>
      <c r="AH380" s="124">
        <v>2042</v>
      </c>
      <c r="AI380" s="124">
        <v>2043</v>
      </c>
      <c r="AJ380" s="124">
        <v>2044</v>
      </c>
      <c r="AK380" s="124">
        <v>2045</v>
      </c>
      <c r="AL380" s="124">
        <v>2046</v>
      </c>
      <c r="AM380" s="124">
        <v>2047</v>
      </c>
      <c r="AN380" s="124">
        <v>2048</v>
      </c>
      <c r="AO380" s="124">
        <v>2049</v>
      </c>
      <c r="AP380" s="124">
        <v>2050</v>
      </c>
    </row>
    <row r="381" spans="7:42" ht="14.25" customHeight="1" x14ac:dyDescent="0.25">
      <c r="G381" s="140"/>
      <c r="H381" s="235"/>
      <c r="I381" s="132">
        <v>0.2</v>
      </c>
      <c r="J381" s="461"/>
      <c r="K381" s="244">
        <v>1</v>
      </c>
      <c r="L381" s="244"/>
      <c r="M381" s="245">
        <v>0.92841602387619371</v>
      </c>
      <c r="N381" s="245">
        <v>0.92646596902579126</v>
      </c>
      <c r="O381" s="245">
        <v>0.92574144602739505</v>
      </c>
      <c r="P381" s="245">
        <v>0.92441777423725047</v>
      </c>
      <c r="Q381" s="245">
        <v>0.92410414558544873</v>
      </c>
      <c r="R381" s="245">
        <v>0.92378107748470317</v>
      </c>
      <c r="S381" s="245">
        <v>0.92344813726771102</v>
      </c>
      <c r="T381" s="245">
        <v>0.92310486541453451</v>
      </c>
      <c r="U381" s="245">
        <v>0.92275077343655154</v>
      </c>
      <c r="V381" s="245">
        <v>0.92238534155718321</v>
      </c>
      <c r="W381" s="245">
        <v>0.92224800669421647</v>
      </c>
      <c r="X381" s="245">
        <v>0.92210852205209193</v>
      </c>
      <c r="Y381" s="245">
        <v>0.92196683675507851</v>
      </c>
      <c r="Z381" s="245">
        <v>0.92182289830934494</v>
      </c>
      <c r="AA381" s="245">
        <v>0.92167665253811371</v>
      </c>
      <c r="AB381" s="245">
        <v>0.92152804351367079</v>
      </c>
      <c r="AC381" s="245">
        <v>0.92137701348605727</v>
      </c>
      <c r="AD381" s="245">
        <v>0.92122350280823739</v>
      </c>
      <c r="AE381" s="245">
        <v>0.92106744985756428</v>
      </c>
      <c r="AF381" s="245">
        <v>0.92090879095330447</v>
      </c>
      <c r="AG381" s="245">
        <v>0.92074746026996224</v>
      </c>
      <c r="AH381" s="245">
        <v>0.92058338974627008</v>
      </c>
      <c r="AI381" s="245">
        <v>0.92041650898941696</v>
      </c>
      <c r="AJ381" s="245">
        <v>0.92453762210875801</v>
      </c>
      <c r="AK381" s="245">
        <v>0.9287771987568052</v>
      </c>
      <c r="AL381" s="245">
        <v>0.93839339302495139</v>
      </c>
      <c r="AM381" s="245">
        <v>0.9383934201948092</v>
      </c>
      <c r="AN381" s="245">
        <v>0.93839344786171464</v>
      </c>
      <c r="AO381" s="245">
        <v>0.93839347603943257</v>
      </c>
      <c r="AP381" s="245">
        <v>0.93839350474224215</v>
      </c>
    </row>
    <row r="382" spans="7:42" ht="14.25" customHeight="1" x14ac:dyDescent="0.25">
      <c r="G382" s="140"/>
      <c r="H382" s="235"/>
      <c r="I382" s="132">
        <v>0.32</v>
      </c>
      <c r="J382" s="461"/>
      <c r="K382" s="244">
        <v>2</v>
      </c>
      <c r="L382" s="244"/>
      <c r="M382" s="245">
        <v>0.86195631339008105</v>
      </c>
      <c r="N382" s="245">
        <v>0.8583391917628983</v>
      </c>
      <c r="O382" s="245">
        <v>0.85699722489289243</v>
      </c>
      <c r="P382" s="245">
        <v>0.85454822132575226</v>
      </c>
      <c r="Q382" s="245">
        <v>0.85396847188821212</v>
      </c>
      <c r="R382" s="245">
        <v>0.85337147911879907</v>
      </c>
      <c r="S382" s="245">
        <v>0.85275646222320511</v>
      </c>
      <c r="T382" s="245">
        <v>0.85212259255198597</v>
      </c>
      <c r="U382" s="245">
        <v>0.8514689898777541</v>
      </c>
      <c r="V382" s="245">
        <v>0.85079471831956155</v>
      </c>
      <c r="W382" s="245">
        <v>0.85054138585145556</v>
      </c>
      <c r="X382" s="245">
        <v>0.8502841264410933</v>
      </c>
      <c r="Y382" s="245">
        <v>0.85002284807616557</v>
      </c>
      <c r="Z382" s="245">
        <v>0.84975745584744078</v>
      </c>
      <c r="AA382" s="245">
        <v>0.84948785183386288</v>
      </c>
      <c r="AB382" s="245">
        <v>0.84921393498213393</v>
      </c>
      <c r="AC382" s="245">
        <v>0.84893560098048615</v>
      </c>
      <c r="AD382" s="245">
        <v>0.8486527421262785</v>
      </c>
      <c r="AE382" s="245">
        <v>0.8483652471871167</v>
      </c>
      <c r="AF382" s="245">
        <v>0.84807300125507701</v>
      </c>
      <c r="AG382" s="245">
        <v>0.84777588559358563</v>
      </c>
      <c r="AH382" s="245">
        <v>0.84747377747673303</v>
      </c>
      <c r="AI382" s="245">
        <v>0.84716655002026542</v>
      </c>
      <c r="AJ382" s="245">
        <v>0.85476981469451674</v>
      </c>
      <c r="AK382" s="245">
        <v>0.86262708493053808</v>
      </c>
      <c r="AL382" s="245">
        <v>0.88058216007288093</v>
      </c>
      <c r="AM382" s="245">
        <v>0.88058221106491175</v>
      </c>
      <c r="AN382" s="245">
        <v>0.88058226298979658</v>
      </c>
      <c r="AO382" s="245">
        <v>0.88058231587336921</v>
      </c>
      <c r="AP382" s="245">
        <v>0.88058236974242843</v>
      </c>
    </row>
    <row r="383" spans="7:42" ht="14.25" customHeight="1" x14ac:dyDescent="0.25">
      <c r="G383" s="140"/>
      <c r="H383" s="235"/>
      <c r="I383" s="132">
        <v>0.192</v>
      </c>
      <c r="J383" s="461"/>
      <c r="K383" s="244">
        <v>3</v>
      </c>
      <c r="L383" s="244"/>
      <c r="M383" s="245">
        <v>0.80025405323260146</v>
      </c>
      <c r="N383" s="245">
        <v>0.79522205104942811</v>
      </c>
      <c r="O383" s="245">
        <v>0.793357850213811</v>
      </c>
      <c r="P383" s="245">
        <v>0.78995956473635309</v>
      </c>
      <c r="Q383" s="245">
        <v>0.78915580507116756</v>
      </c>
      <c r="R383" s="245">
        <v>0.78832842447507911</v>
      </c>
      <c r="S383" s="245">
        <v>0.787476366583022</v>
      </c>
      <c r="T383" s="245">
        <v>0.78659851111438528</v>
      </c>
      <c r="U383" s="245">
        <v>0.78569366896693671</v>
      </c>
      <c r="V383" s="245">
        <v>0.78476057685223632</v>
      </c>
      <c r="W383" s="245">
        <v>0.7844100977124413</v>
      </c>
      <c r="X383" s="245">
        <v>0.78405423915695049</v>
      </c>
      <c r="Y383" s="245">
        <v>0.78369287641032503</v>
      </c>
      <c r="Z383" s="245">
        <v>0.78332588080926302</v>
      </c>
      <c r="AA383" s="245">
        <v>0.7829531196500279</v>
      </c>
      <c r="AB383" s="245">
        <v>0.7825744560286314</v>
      </c>
      <c r="AC383" s="245">
        <v>0.78218974867339153</v>
      </c>
      <c r="AD383" s="245">
        <v>0.78179885176938602</v>
      </c>
      <c r="AE383" s="245">
        <v>0.78140161477441972</v>
      </c>
      <c r="AF383" s="245">
        <v>0.78099788222595323</v>
      </c>
      <c r="AG383" s="245">
        <v>0.78058749353841217</v>
      </c>
      <c r="AH383" s="245">
        <v>0.78017028279060718</v>
      </c>
      <c r="AI383" s="245">
        <v>0.77974607850226096</v>
      </c>
      <c r="AJ383" s="245">
        <v>0.79026685192801238</v>
      </c>
      <c r="AK383" s="245">
        <v>0.80118836751353384</v>
      </c>
      <c r="AL383" s="245">
        <v>0.8263324810280317</v>
      </c>
      <c r="AM383" s="245">
        <v>0.82633255280390994</v>
      </c>
      <c r="AN383" s="245">
        <v>0.82633262589286627</v>
      </c>
      <c r="AO383" s="245">
        <v>0.82633270033126471</v>
      </c>
      <c r="AP383" s="245">
        <v>0.82633277615682632</v>
      </c>
    </row>
    <row r="384" spans="7:42" ht="14.25" customHeight="1" x14ac:dyDescent="0.25">
      <c r="G384" s="140"/>
      <c r="H384" s="235"/>
      <c r="I384" s="132">
        <v>0.1152</v>
      </c>
      <c r="J384" s="461"/>
      <c r="K384" s="244">
        <v>4</v>
      </c>
      <c r="L384" s="244"/>
      <c r="M384" s="245">
        <v>0.74296868619301959</v>
      </c>
      <c r="N384" s="245">
        <v>0.73674616811618565</v>
      </c>
      <c r="O384" s="245">
        <v>0.73444424347411896</v>
      </c>
      <c r="P384" s="245">
        <v>0.73025266257100685</v>
      </c>
      <c r="Q384" s="245">
        <v>0.72926215097908809</v>
      </c>
      <c r="R384" s="245">
        <v>0.72824288137340698</v>
      </c>
      <c r="S384" s="245">
        <v>0.7271935838634368</v>
      </c>
      <c r="T384" s="245">
        <v>0.72611291273751777</v>
      </c>
      <c r="U384" s="245">
        <v>0.7249994407234428</v>
      </c>
      <c r="V384" s="245">
        <v>0.72385165272046215</v>
      </c>
      <c r="W384" s="245">
        <v>0.72342064904611458</v>
      </c>
      <c r="X384" s="245">
        <v>0.72298309567769303</v>
      </c>
      <c r="Y384" s="245">
        <v>0.7225388422515161</v>
      </c>
      <c r="Z384" s="245">
        <v>0.72208773376831525</v>
      </c>
      <c r="AA384" s="245">
        <v>0.72162961041331097</v>
      </c>
      <c r="AB384" s="245">
        <v>0.72116430736783987</v>
      </c>
      <c r="AC384" s="245">
        <v>0.72069165461209928</v>
      </c>
      <c r="AD384" s="245">
        <v>0.72021147671845165</v>
      </c>
      <c r="AE384" s="245">
        <v>0.71972359263485763</v>
      </c>
      <c r="AF384" s="245">
        <v>0.7192278154577938</v>
      </c>
      <c r="AG384" s="245">
        <v>0.71872395219398844</v>
      </c>
      <c r="AH384" s="245">
        <v>0.71821180351068326</v>
      </c>
      <c r="AI384" s="245">
        <v>0.71769116347323891</v>
      </c>
      <c r="AJ384" s="245">
        <v>0.73063143611289849</v>
      </c>
      <c r="AK384" s="245">
        <v>0.74412548765575781</v>
      </c>
      <c r="AL384" s="245">
        <v>0.775424940638621</v>
      </c>
      <c r="AM384" s="245">
        <v>0.77542503044396882</v>
      </c>
      <c r="AN384" s="245">
        <v>0.77542512189223134</v>
      </c>
      <c r="AO384" s="245">
        <v>0.77542521502890627</v>
      </c>
      <c r="AP384" s="245">
        <v>0.77542530990119085</v>
      </c>
    </row>
    <row r="385" spans="7:42" ht="14.25" customHeight="1" x14ac:dyDescent="0.25">
      <c r="G385" s="140"/>
      <c r="H385" s="235"/>
      <c r="I385" s="132">
        <v>0.1152</v>
      </c>
      <c r="J385" s="461"/>
      <c r="K385" s="244">
        <v>5</v>
      </c>
      <c r="L385" s="244"/>
      <c r="M385" s="245">
        <v>0.68978403349984274</v>
      </c>
      <c r="N385" s="245">
        <v>0.68257025256980042</v>
      </c>
      <c r="O385" s="245">
        <v>0.67990547598022699</v>
      </c>
      <c r="P385" s="245">
        <v>0.67505854096471596</v>
      </c>
      <c r="Q385" s="245">
        <v>0.67391417693833655</v>
      </c>
      <c r="R385" s="245">
        <v>0.67273699362569073</v>
      </c>
      <c r="S385" s="245">
        <v>0.67152556045172174</v>
      </c>
      <c r="T385" s="245">
        <v>0.67027836258832207</v>
      </c>
      <c r="U385" s="245">
        <v>0.66899379466862408</v>
      </c>
      <c r="V385" s="245">
        <v>0.66767015393129503</v>
      </c>
      <c r="W385" s="245">
        <v>0.66717325158421548</v>
      </c>
      <c r="X385" s="245">
        <v>0.66666887382400375</v>
      </c>
      <c r="Y385" s="245">
        <v>0.66615685082330711</v>
      </c>
      <c r="Z385" s="245">
        <v>0.66563700757593502</v>
      </c>
      <c r="AA385" s="245">
        <v>0.66510916369812356</v>
      </c>
      <c r="AB385" s="245">
        <v>0.66457313322057698</v>
      </c>
      <c r="AC385" s="245">
        <v>0.66402872437082106</v>
      </c>
      <c r="AD385" s="245">
        <v>0.66347573934526527</v>
      </c>
      <c r="AE385" s="245">
        <v>0.66291397407051278</v>
      </c>
      <c r="AF385" s="245">
        <v>0.66234321795322315</v>
      </c>
      <c r="AG385" s="245">
        <v>0.66176325361780464</v>
      </c>
      <c r="AH385" s="245">
        <v>0.66117385663164696</v>
      </c>
      <c r="AI385" s="245">
        <v>0.66057479521659157</v>
      </c>
      <c r="AJ385" s="245">
        <v>0.67549625058172613</v>
      </c>
      <c r="AK385" s="245">
        <v>0.69112678594845633</v>
      </c>
      <c r="AL385" s="245">
        <v>0.72765364108204711</v>
      </c>
      <c r="AM385" s="245">
        <v>0.72765374642297986</v>
      </c>
      <c r="AN385" s="245">
        <v>0.7276538536910413</v>
      </c>
      <c r="AO385" s="245">
        <v>0.72765396293959983</v>
      </c>
      <c r="AP385" s="245">
        <v>0.72765407422401762</v>
      </c>
    </row>
    <row r="386" spans="7:42" ht="14.25" customHeight="1" x14ac:dyDescent="0.25">
      <c r="G386" s="140"/>
      <c r="H386" s="235"/>
      <c r="I386" s="132">
        <v>5.7599999999999998E-2</v>
      </c>
      <c r="J386" s="461"/>
      <c r="K386" s="244">
        <v>6</v>
      </c>
      <c r="L386" s="244"/>
      <c r="M386" s="245">
        <v>0.64040654971520716</v>
      </c>
      <c r="N386" s="245">
        <v>0.63237811047525916</v>
      </c>
      <c r="O386" s="245">
        <v>0.62941667849587979</v>
      </c>
      <c r="P386" s="245">
        <v>0.6240361139184486</v>
      </c>
      <c r="Q386" s="245">
        <v>0.6227668846775225</v>
      </c>
      <c r="R386" s="245">
        <v>0.62146170483536045</v>
      </c>
      <c r="S386" s="245">
        <v>0.62011902792679807</v>
      </c>
      <c r="T386" s="245">
        <v>0.61873721768736756</v>
      </c>
      <c r="U386" s="245">
        <v>0.61731454145472642</v>
      </c>
      <c r="V386" s="245">
        <v>0.61584916298145476</v>
      </c>
      <c r="W386" s="245">
        <v>0.61529920139324168</v>
      </c>
      <c r="X386" s="245">
        <v>0.61474104993998457</v>
      </c>
      <c r="Y386" s="245">
        <v>0.61417452453628907</v>
      </c>
      <c r="Z386" s="245">
        <v>0.6135994355456077</v>
      </c>
      <c r="AA386" s="245">
        <v>0.61301558756971097</v>
      </c>
      <c r="AB386" s="245">
        <v>0.61242277922850841</v>
      </c>
      <c r="AC386" s="245">
        <v>0.61182080292974339</v>
      </c>
      <c r="AD386" s="245">
        <v>0.61120944462793037</v>
      </c>
      <c r="AE386" s="245">
        <v>0.61058848357207074</v>
      </c>
      <c r="AF386" s="245">
        <v>0.6099576920414238</v>
      </c>
      <c r="AG386" s="245">
        <v>0.60931683506858048</v>
      </c>
      <c r="AH386" s="245">
        <v>0.60866567014957595</v>
      </c>
      <c r="AI386" s="245">
        <v>0.60800394693965421</v>
      </c>
      <c r="AJ386" s="245">
        <v>0.62452169725621087</v>
      </c>
      <c r="AK386" s="245">
        <v>0.64190280023900148</v>
      </c>
      <c r="AL386" s="245">
        <v>0.68282536920194237</v>
      </c>
      <c r="AM386" s="245">
        <v>0.68282548782342656</v>
      </c>
      <c r="AN386" s="245">
        <v>0.68282560861499986</v>
      </c>
      <c r="AO386" s="245">
        <v>0.68282573163675953</v>
      </c>
      <c r="AP386" s="245">
        <v>0.68282585695104747</v>
      </c>
    </row>
    <row r="387" spans="7:42" ht="14.25" customHeight="1" x14ac:dyDescent="0.3">
      <c r="G387" s="140"/>
      <c r="H387" s="235"/>
      <c r="J387" s="246"/>
      <c r="K387" s="243" t="s">
        <v>906</v>
      </c>
      <c r="L387" s="243"/>
      <c r="M387" s="124">
        <v>2021</v>
      </c>
      <c r="N387" s="124">
        <v>2022</v>
      </c>
      <c r="O387" s="124">
        <v>2023</v>
      </c>
      <c r="P387" s="124">
        <v>2024</v>
      </c>
      <c r="Q387" s="124">
        <v>2025</v>
      </c>
      <c r="R387" s="124">
        <v>2026</v>
      </c>
      <c r="S387" s="124">
        <v>2027</v>
      </c>
      <c r="T387" s="124">
        <v>2028</v>
      </c>
      <c r="U387" s="124">
        <v>2029</v>
      </c>
      <c r="V387" s="124">
        <v>2030</v>
      </c>
      <c r="W387" s="124">
        <v>2031</v>
      </c>
      <c r="X387" s="124">
        <v>2032</v>
      </c>
      <c r="Y387" s="124">
        <v>2033</v>
      </c>
      <c r="Z387" s="124">
        <v>2034</v>
      </c>
      <c r="AA387" s="124">
        <v>2035</v>
      </c>
      <c r="AB387" s="124">
        <v>2036</v>
      </c>
      <c r="AC387" s="124">
        <v>2037</v>
      </c>
      <c r="AD387" s="124">
        <v>2038</v>
      </c>
      <c r="AE387" s="124">
        <v>2039</v>
      </c>
      <c r="AF387" s="124">
        <v>2040</v>
      </c>
      <c r="AG387" s="124">
        <v>2041</v>
      </c>
      <c r="AH387" s="124">
        <v>2042</v>
      </c>
      <c r="AI387" s="124">
        <v>2043</v>
      </c>
      <c r="AJ387" s="124">
        <v>2044</v>
      </c>
      <c r="AK387" s="124">
        <v>2045</v>
      </c>
      <c r="AL387" s="124">
        <v>2046</v>
      </c>
      <c r="AM387" s="124">
        <v>2047</v>
      </c>
      <c r="AN387" s="124">
        <v>2048</v>
      </c>
      <c r="AO387" s="124">
        <v>2049</v>
      </c>
      <c r="AP387" s="124">
        <v>2050</v>
      </c>
    </row>
    <row r="388" spans="7:42" ht="14.25" customHeight="1" x14ac:dyDescent="0.25">
      <c r="G388" s="140"/>
      <c r="H388" s="235"/>
      <c r="J388" s="246"/>
      <c r="K388" s="244">
        <v>1</v>
      </c>
      <c r="L388" s="244"/>
      <c r="M388" s="245">
        <v>0.92841602387619371</v>
      </c>
      <c r="N388" s="245">
        <v>0.92646596902579126</v>
      </c>
      <c r="O388" s="245">
        <v>0.92574144602739505</v>
      </c>
      <c r="P388" s="245">
        <v>0.92441777423725047</v>
      </c>
      <c r="Q388" s="245">
        <v>0.92410414558544873</v>
      </c>
      <c r="R388" s="245">
        <v>0.92378107748470317</v>
      </c>
      <c r="S388" s="245">
        <v>0.92344813726771102</v>
      </c>
      <c r="T388" s="245">
        <v>0.92310486541453451</v>
      </c>
      <c r="U388" s="245">
        <v>0.92275077343655154</v>
      </c>
      <c r="V388" s="245">
        <v>0.92238534155718321</v>
      </c>
      <c r="W388" s="245">
        <v>0.92224800669421647</v>
      </c>
      <c r="X388" s="245">
        <v>0.92210852205209193</v>
      </c>
      <c r="Y388" s="245">
        <v>0.92196683675507851</v>
      </c>
      <c r="Z388" s="245">
        <v>0.92182289830934494</v>
      </c>
      <c r="AA388" s="245">
        <v>0.92167665253811371</v>
      </c>
      <c r="AB388" s="245">
        <v>0.92152804351367079</v>
      </c>
      <c r="AC388" s="245">
        <v>0.92137701348605727</v>
      </c>
      <c r="AD388" s="245">
        <v>0.92122350280823739</v>
      </c>
      <c r="AE388" s="245">
        <v>0.92106744985756428</v>
      </c>
      <c r="AF388" s="245">
        <v>0.92090879095330447</v>
      </c>
      <c r="AG388" s="245">
        <v>0.92074746026996224</v>
      </c>
      <c r="AH388" s="245">
        <v>0.92058338974627008</v>
      </c>
      <c r="AI388" s="245">
        <v>0.92041650898941696</v>
      </c>
      <c r="AJ388" s="245">
        <v>0.92453762210875801</v>
      </c>
      <c r="AK388" s="245">
        <v>0.9287771987568052</v>
      </c>
      <c r="AL388" s="245">
        <v>0.93839339302495139</v>
      </c>
      <c r="AM388" s="245">
        <v>0.9383934201948092</v>
      </c>
      <c r="AN388" s="245">
        <v>0.93839344786171464</v>
      </c>
      <c r="AO388" s="245">
        <v>0.93839347603943257</v>
      </c>
      <c r="AP388" s="245">
        <v>0.93839350474224215</v>
      </c>
    </row>
    <row r="389" spans="7:42" ht="14.25" customHeight="1" x14ac:dyDescent="0.25">
      <c r="G389" s="140"/>
      <c r="H389" s="235"/>
      <c r="J389" s="246"/>
      <c r="K389" s="244">
        <v>2</v>
      </c>
      <c r="L389" s="244"/>
      <c r="M389" s="245">
        <v>0.86195631339008105</v>
      </c>
      <c r="N389" s="245">
        <v>0.8583391917628983</v>
      </c>
      <c r="O389" s="245">
        <v>0.85699722489289243</v>
      </c>
      <c r="P389" s="245">
        <v>0.85454822132575226</v>
      </c>
      <c r="Q389" s="245">
        <v>0.85396847188821212</v>
      </c>
      <c r="R389" s="245">
        <v>0.85337147911879907</v>
      </c>
      <c r="S389" s="245">
        <v>0.85275646222320511</v>
      </c>
      <c r="T389" s="245">
        <v>0.85212259255198597</v>
      </c>
      <c r="U389" s="245">
        <v>0.8514689898777541</v>
      </c>
      <c r="V389" s="245">
        <v>0.85079471831956155</v>
      </c>
      <c r="W389" s="245">
        <v>0.85054138585145556</v>
      </c>
      <c r="X389" s="245">
        <v>0.8502841264410933</v>
      </c>
      <c r="Y389" s="245">
        <v>0.85002284807616557</v>
      </c>
      <c r="Z389" s="245">
        <v>0.84975745584744078</v>
      </c>
      <c r="AA389" s="245">
        <v>0.84948785183386288</v>
      </c>
      <c r="AB389" s="245">
        <v>0.84921393498213393</v>
      </c>
      <c r="AC389" s="245">
        <v>0.84893560098048615</v>
      </c>
      <c r="AD389" s="245">
        <v>0.8486527421262785</v>
      </c>
      <c r="AE389" s="245">
        <v>0.8483652471871167</v>
      </c>
      <c r="AF389" s="245">
        <v>0.84807300125507701</v>
      </c>
      <c r="AG389" s="245">
        <v>0.84777588559358563</v>
      </c>
      <c r="AH389" s="245">
        <v>0.84747377747673303</v>
      </c>
      <c r="AI389" s="245">
        <v>0.84716655002026542</v>
      </c>
      <c r="AJ389" s="245">
        <v>0.85476981469451674</v>
      </c>
      <c r="AK389" s="245">
        <v>0.86262708493053808</v>
      </c>
      <c r="AL389" s="245">
        <v>0.88058216007288093</v>
      </c>
      <c r="AM389" s="245">
        <v>0.88058221106491175</v>
      </c>
      <c r="AN389" s="245">
        <v>0.88058226298979658</v>
      </c>
      <c r="AO389" s="245">
        <v>0.88058231587336921</v>
      </c>
      <c r="AP389" s="245">
        <v>0.88058236974242843</v>
      </c>
    </row>
    <row r="390" spans="7:42" ht="14.25" customHeight="1" x14ac:dyDescent="0.25">
      <c r="G390" s="140"/>
      <c r="H390" s="235"/>
      <c r="J390" s="246"/>
      <c r="K390" s="244">
        <v>3</v>
      </c>
      <c r="L390" s="244"/>
      <c r="M390" s="245">
        <v>0.80025405323260146</v>
      </c>
      <c r="N390" s="245">
        <v>0.79522205104942811</v>
      </c>
      <c r="O390" s="245">
        <v>0.793357850213811</v>
      </c>
      <c r="P390" s="245">
        <v>0.78995956473635309</v>
      </c>
      <c r="Q390" s="245">
        <v>0.78915580507116756</v>
      </c>
      <c r="R390" s="245">
        <v>0.78832842447507911</v>
      </c>
      <c r="S390" s="245">
        <v>0.787476366583022</v>
      </c>
      <c r="T390" s="245">
        <v>0.78659851111438528</v>
      </c>
      <c r="U390" s="245">
        <v>0.78569366896693671</v>
      </c>
      <c r="V390" s="245">
        <v>0.78476057685223632</v>
      </c>
      <c r="W390" s="245">
        <v>0.7844100977124413</v>
      </c>
      <c r="X390" s="245">
        <v>0.78405423915695049</v>
      </c>
      <c r="Y390" s="245">
        <v>0.78369287641032503</v>
      </c>
      <c r="Z390" s="245">
        <v>0.78332588080926302</v>
      </c>
      <c r="AA390" s="245">
        <v>0.7829531196500279</v>
      </c>
      <c r="AB390" s="245">
        <v>0.7825744560286314</v>
      </c>
      <c r="AC390" s="245">
        <v>0.78218974867339153</v>
      </c>
      <c r="AD390" s="245">
        <v>0.78179885176938602</v>
      </c>
      <c r="AE390" s="245">
        <v>0.78140161477441972</v>
      </c>
      <c r="AF390" s="245">
        <v>0.78099788222595323</v>
      </c>
      <c r="AG390" s="245">
        <v>0.78058749353841217</v>
      </c>
      <c r="AH390" s="245">
        <v>0.78017028279060718</v>
      </c>
      <c r="AI390" s="245">
        <v>0.77974607850226096</v>
      </c>
      <c r="AJ390" s="245">
        <v>0.79026685192801238</v>
      </c>
      <c r="AK390" s="245">
        <v>0.80118836751353384</v>
      </c>
      <c r="AL390" s="245">
        <v>0.8263324810280317</v>
      </c>
      <c r="AM390" s="245">
        <v>0.82633255280390994</v>
      </c>
      <c r="AN390" s="245">
        <v>0.82633262589286627</v>
      </c>
      <c r="AO390" s="245">
        <v>0.82633270033126471</v>
      </c>
      <c r="AP390" s="245">
        <v>0.82633277615682632</v>
      </c>
    </row>
    <row r="391" spans="7:42" ht="14.25" customHeight="1" x14ac:dyDescent="0.25">
      <c r="G391" s="140"/>
      <c r="H391" s="235"/>
      <c r="J391" s="246"/>
      <c r="K391" s="244">
        <v>4</v>
      </c>
      <c r="L391" s="244"/>
      <c r="M391" s="245">
        <v>0.74296868619301959</v>
      </c>
      <c r="N391" s="245">
        <v>0.73674616811618565</v>
      </c>
      <c r="O391" s="245">
        <v>0.73444424347411896</v>
      </c>
      <c r="P391" s="245">
        <v>0.73025266257100685</v>
      </c>
      <c r="Q391" s="245">
        <v>0.72926215097908809</v>
      </c>
      <c r="R391" s="245">
        <v>0.72824288137340698</v>
      </c>
      <c r="S391" s="245">
        <v>0.7271935838634368</v>
      </c>
      <c r="T391" s="245">
        <v>0.72611291273751777</v>
      </c>
      <c r="U391" s="245">
        <v>0.7249994407234428</v>
      </c>
      <c r="V391" s="245">
        <v>0.72385165272046215</v>
      </c>
      <c r="W391" s="245">
        <v>0.72342064904611458</v>
      </c>
      <c r="X391" s="245">
        <v>0.72298309567769303</v>
      </c>
      <c r="Y391" s="245">
        <v>0.7225388422515161</v>
      </c>
      <c r="Z391" s="245">
        <v>0.72208773376831525</v>
      </c>
      <c r="AA391" s="245">
        <v>0.72162961041331097</v>
      </c>
      <c r="AB391" s="245">
        <v>0.72116430736783987</v>
      </c>
      <c r="AC391" s="245">
        <v>0.72069165461209928</v>
      </c>
      <c r="AD391" s="245">
        <v>0.72021147671845165</v>
      </c>
      <c r="AE391" s="245">
        <v>0.71972359263485763</v>
      </c>
      <c r="AF391" s="245">
        <v>0.7192278154577938</v>
      </c>
      <c r="AG391" s="245">
        <v>0.71872395219398844</v>
      </c>
      <c r="AH391" s="245">
        <v>0.71821180351068326</v>
      </c>
      <c r="AI391" s="245">
        <v>0.71769116347323891</v>
      </c>
      <c r="AJ391" s="245">
        <v>0.73063143611289849</v>
      </c>
      <c r="AK391" s="245">
        <v>0.74412548765575781</v>
      </c>
      <c r="AL391" s="245">
        <v>0.775424940638621</v>
      </c>
      <c r="AM391" s="245">
        <v>0.77542503044396882</v>
      </c>
      <c r="AN391" s="245">
        <v>0.77542512189223134</v>
      </c>
      <c r="AO391" s="245">
        <v>0.77542521502890627</v>
      </c>
      <c r="AP391" s="245">
        <v>0.77542530990119085</v>
      </c>
    </row>
    <row r="392" spans="7:42" ht="14.25" customHeight="1" x14ac:dyDescent="0.25">
      <c r="G392" s="140"/>
      <c r="H392" s="235"/>
      <c r="J392" s="246"/>
      <c r="K392" s="244">
        <v>5</v>
      </c>
      <c r="L392" s="244"/>
      <c r="M392" s="245">
        <v>0.68978403349984274</v>
      </c>
      <c r="N392" s="245">
        <v>0.68257025256980042</v>
      </c>
      <c r="O392" s="245">
        <v>0.67990547598022699</v>
      </c>
      <c r="P392" s="245">
        <v>0.67505854096471596</v>
      </c>
      <c r="Q392" s="245">
        <v>0.67391417693833655</v>
      </c>
      <c r="R392" s="245">
        <v>0.67273699362569073</v>
      </c>
      <c r="S392" s="245">
        <v>0.67152556045172174</v>
      </c>
      <c r="T392" s="245">
        <v>0.67027836258832207</v>
      </c>
      <c r="U392" s="245">
        <v>0.66899379466862408</v>
      </c>
      <c r="V392" s="245">
        <v>0.66767015393129503</v>
      </c>
      <c r="W392" s="245">
        <v>0.66717325158421548</v>
      </c>
      <c r="X392" s="245">
        <v>0.66666887382400375</v>
      </c>
      <c r="Y392" s="245">
        <v>0.66615685082330711</v>
      </c>
      <c r="Z392" s="245">
        <v>0.66563700757593502</v>
      </c>
      <c r="AA392" s="245">
        <v>0.66510916369812356</v>
      </c>
      <c r="AB392" s="245">
        <v>0.66457313322057698</v>
      </c>
      <c r="AC392" s="245">
        <v>0.66402872437082106</v>
      </c>
      <c r="AD392" s="245">
        <v>0.66347573934526527</v>
      </c>
      <c r="AE392" s="245">
        <v>0.66291397407051278</v>
      </c>
      <c r="AF392" s="245">
        <v>0.66234321795322315</v>
      </c>
      <c r="AG392" s="245">
        <v>0.66176325361780464</v>
      </c>
      <c r="AH392" s="245">
        <v>0.66117385663164696</v>
      </c>
      <c r="AI392" s="245">
        <v>0.66057479521659157</v>
      </c>
      <c r="AJ392" s="245">
        <v>0.67549625058172613</v>
      </c>
      <c r="AK392" s="245">
        <v>0.69112678594845633</v>
      </c>
      <c r="AL392" s="245">
        <v>0.72765364108204711</v>
      </c>
      <c r="AM392" s="245">
        <v>0.72765374642297986</v>
      </c>
      <c r="AN392" s="245">
        <v>0.7276538536910413</v>
      </c>
      <c r="AO392" s="245">
        <v>0.72765396293959983</v>
      </c>
      <c r="AP392" s="245">
        <v>0.72765407422401762</v>
      </c>
    </row>
    <row r="393" spans="7:42" ht="14.25" customHeight="1" x14ac:dyDescent="0.25">
      <c r="G393" s="140"/>
      <c r="H393" s="235"/>
      <c r="J393" s="246"/>
      <c r="K393" s="244">
        <v>6</v>
      </c>
      <c r="L393" s="244"/>
      <c r="M393" s="245">
        <v>0.64040654971520716</v>
      </c>
      <c r="N393" s="245">
        <v>0.63237811047525916</v>
      </c>
      <c r="O393" s="245">
        <v>0.62941667849587979</v>
      </c>
      <c r="P393" s="245">
        <v>0.6240361139184486</v>
      </c>
      <c r="Q393" s="245">
        <v>0.6227668846775225</v>
      </c>
      <c r="R393" s="245">
        <v>0.62146170483536045</v>
      </c>
      <c r="S393" s="245">
        <v>0.62011902792679807</v>
      </c>
      <c r="T393" s="245">
        <v>0.61873721768736756</v>
      </c>
      <c r="U393" s="245">
        <v>0.61731454145472642</v>
      </c>
      <c r="V393" s="245">
        <v>0.61584916298145476</v>
      </c>
      <c r="W393" s="245">
        <v>0.61529920139324168</v>
      </c>
      <c r="X393" s="245">
        <v>0.61474104993998457</v>
      </c>
      <c r="Y393" s="245">
        <v>0.61417452453628907</v>
      </c>
      <c r="Z393" s="245">
        <v>0.6135994355456077</v>
      </c>
      <c r="AA393" s="245">
        <v>0.61301558756971097</v>
      </c>
      <c r="AB393" s="245">
        <v>0.61242277922850841</v>
      </c>
      <c r="AC393" s="245">
        <v>0.61182080292974339</v>
      </c>
      <c r="AD393" s="245">
        <v>0.61120944462793037</v>
      </c>
      <c r="AE393" s="245">
        <v>0.61058848357207074</v>
      </c>
      <c r="AF393" s="245">
        <v>0.6099576920414238</v>
      </c>
      <c r="AG393" s="245">
        <v>0.60931683506858048</v>
      </c>
      <c r="AH393" s="245">
        <v>0.60866567014957595</v>
      </c>
      <c r="AI393" s="245">
        <v>0.60800394693965421</v>
      </c>
      <c r="AJ393" s="245">
        <v>0.62452169725621087</v>
      </c>
      <c r="AK393" s="245">
        <v>0.64190280023900148</v>
      </c>
      <c r="AL393" s="245">
        <v>0.68282536920194237</v>
      </c>
      <c r="AM393" s="245">
        <v>0.68282548782342656</v>
      </c>
      <c r="AN393" s="245">
        <v>0.68282560861499986</v>
      </c>
      <c r="AO393" s="245">
        <v>0.68282573163675953</v>
      </c>
      <c r="AP393" s="245">
        <v>0.68282585695104747</v>
      </c>
    </row>
    <row r="394" spans="7:42" ht="14.25" customHeight="1" x14ac:dyDescent="0.25">
      <c r="G394" s="140"/>
      <c r="H394" s="235"/>
      <c r="J394" s="246"/>
      <c r="K394" s="244" t="s">
        <v>907</v>
      </c>
      <c r="L394" s="244"/>
      <c r="M394" s="124">
        <v>2021</v>
      </c>
      <c r="N394" s="124">
        <v>2022</v>
      </c>
      <c r="O394" s="124">
        <v>2023</v>
      </c>
      <c r="P394" s="124">
        <v>2024</v>
      </c>
      <c r="Q394" s="124">
        <v>2025</v>
      </c>
      <c r="R394" s="124">
        <v>2026</v>
      </c>
      <c r="S394" s="124">
        <v>2027</v>
      </c>
      <c r="T394" s="124">
        <v>2028</v>
      </c>
      <c r="U394" s="124">
        <v>2029</v>
      </c>
      <c r="V394" s="124">
        <v>2030</v>
      </c>
      <c r="W394" s="124">
        <v>2031</v>
      </c>
      <c r="X394" s="124">
        <v>2032</v>
      </c>
      <c r="Y394" s="124">
        <v>2033</v>
      </c>
      <c r="Z394" s="124">
        <v>2034</v>
      </c>
      <c r="AA394" s="124">
        <v>2035</v>
      </c>
      <c r="AB394" s="124">
        <v>2036</v>
      </c>
      <c r="AC394" s="124">
        <v>2037</v>
      </c>
      <c r="AD394" s="124">
        <v>2038</v>
      </c>
      <c r="AE394" s="124">
        <v>2039</v>
      </c>
      <c r="AF394" s="124">
        <v>2040</v>
      </c>
      <c r="AG394" s="124">
        <v>2041</v>
      </c>
      <c r="AH394" s="124">
        <v>2042</v>
      </c>
      <c r="AI394" s="124">
        <v>2043</v>
      </c>
      <c r="AJ394" s="124">
        <v>2044</v>
      </c>
      <c r="AK394" s="124">
        <v>2045</v>
      </c>
      <c r="AL394" s="124">
        <v>2046</v>
      </c>
      <c r="AM394" s="124">
        <v>2047</v>
      </c>
      <c r="AN394" s="124">
        <v>2048</v>
      </c>
      <c r="AO394" s="124">
        <v>2049</v>
      </c>
      <c r="AP394" s="124">
        <v>2050</v>
      </c>
    </row>
    <row r="395" spans="7:42" ht="14.25" customHeight="1" x14ac:dyDescent="0.25">
      <c r="G395" s="140"/>
      <c r="H395" s="235"/>
      <c r="J395" s="246"/>
      <c r="K395" s="244">
        <v>1</v>
      </c>
      <c r="L395" s="244"/>
      <c r="M395" s="245">
        <v>0.92841602387619371</v>
      </c>
      <c r="N395" s="245">
        <v>0.92646596902579126</v>
      </c>
      <c r="O395" s="245">
        <v>0.92574144602739505</v>
      </c>
      <c r="P395" s="245">
        <v>0.92441777423725047</v>
      </c>
      <c r="Q395" s="245">
        <v>0.92410414558544873</v>
      </c>
      <c r="R395" s="245">
        <v>0.92378107748470317</v>
      </c>
      <c r="S395" s="245">
        <v>0.92344813726771102</v>
      </c>
      <c r="T395" s="245">
        <v>0.92310486541453451</v>
      </c>
      <c r="U395" s="245">
        <v>0.92275077343655154</v>
      </c>
      <c r="V395" s="245">
        <v>0.92238534155718321</v>
      </c>
      <c r="W395" s="245">
        <v>0.92224800669421647</v>
      </c>
      <c r="X395" s="245">
        <v>0.92210852205209193</v>
      </c>
      <c r="Y395" s="245">
        <v>0.92196683675507851</v>
      </c>
      <c r="Z395" s="245">
        <v>0.92182289830934494</v>
      </c>
      <c r="AA395" s="245">
        <v>0.92167665253811371</v>
      </c>
      <c r="AB395" s="245">
        <v>0.92152804351367079</v>
      </c>
      <c r="AC395" s="245">
        <v>0.92137701348605727</v>
      </c>
      <c r="AD395" s="245">
        <v>0.92122350280823739</v>
      </c>
      <c r="AE395" s="245">
        <v>0.92106744985756428</v>
      </c>
      <c r="AF395" s="245">
        <v>0.92090879095330447</v>
      </c>
      <c r="AG395" s="245">
        <v>0.92074746026996224</v>
      </c>
      <c r="AH395" s="245">
        <v>0.92058338974627008</v>
      </c>
      <c r="AI395" s="245">
        <v>0.92041650898941696</v>
      </c>
      <c r="AJ395" s="245">
        <v>0.92453762210875801</v>
      </c>
      <c r="AK395" s="245">
        <v>0.9287771987568052</v>
      </c>
      <c r="AL395" s="245">
        <v>0.93839339302495139</v>
      </c>
      <c r="AM395" s="245">
        <v>0.9383934201948092</v>
      </c>
      <c r="AN395" s="245">
        <v>0.93839344786171464</v>
      </c>
      <c r="AO395" s="245">
        <v>0.93839347603943257</v>
      </c>
      <c r="AP395" s="245">
        <v>0.93839350474224215</v>
      </c>
    </row>
    <row r="396" spans="7:42" ht="14.25" customHeight="1" x14ac:dyDescent="0.25">
      <c r="G396" s="140"/>
      <c r="H396" s="235"/>
      <c r="J396" s="246"/>
      <c r="K396" s="244">
        <v>2</v>
      </c>
      <c r="L396" s="244"/>
      <c r="M396" s="245">
        <v>0.86195631339008105</v>
      </c>
      <c r="N396" s="245">
        <v>0.8583391917628983</v>
      </c>
      <c r="O396" s="245">
        <v>0.85699722489289243</v>
      </c>
      <c r="P396" s="245">
        <v>0.85454822132575226</v>
      </c>
      <c r="Q396" s="245">
        <v>0.85396847188821212</v>
      </c>
      <c r="R396" s="245">
        <v>0.85337147911879907</v>
      </c>
      <c r="S396" s="245">
        <v>0.85275646222320511</v>
      </c>
      <c r="T396" s="245">
        <v>0.85212259255198597</v>
      </c>
      <c r="U396" s="245">
        <v>0.8514689898777541</v>
      </c>
      <c r="V396" s="245">
        <v>0.85079471831956155</v>
      </c>
      <c r="W396" s="245">
        <v>0.85054138585145556</v>
      </c>
      <c r="X396" s="245">
        <v>0.8502841264410933</v>
      </c>
      <c r="Y396" s="245">
        <v>0.85002284807616557</v>
      </c>
      <c r="Z396" s="245">
        <v>0.84975745584744078</v>
      </c>
      <c r="AA396" s="245">
        <v>0.84948785183386288</v>
      </c>
      <c r="AB396" s="245">
        <v>0.84921393498213393</v>
      </c>
      <c r="AC396" s="245">
        <v>0.84893560098048615</v>
      </c>
      <c r="AD396" s="245">
        <v>0.8486527421262785</v>
      </c>
      <c r="AE396" s="245">
        <v>0.8483652471871167</v>
      </c>
      <c r="AF396" s="245">
        <v>0.84807300125507701</v>
      </c>
      <c r="AG396" s="245">
        <v>0.84777588559358563</v>
      </c>
      <c r="AH396" s="245">
        <v>0.84747377747673303</v>
      </c>
      <c r="AI396" s="245">
        <v>0.84716655002026542</v>
      </c>
      <c r="AJ396" s="245">
        <v>0.85476981469451674</v>
      </c>
      <c r="AK396" s="245">
        <v>0.86262708493053808</v>
      </c>
      <c r="AL396" s="245">
        <v>0.88058216007288093</v>
      </c>
      <c r="AM396" s="245">
        <v>0.88058221106491175</v>
      </c>
      <c r="AN396" s="245">
        <v>0.88058226298979658</v>
      </c>
      <c r="AO396" s="245">
        <v>0.88058231587336921</v>
      </c>
      <c r="AP396" s="245">
        <v>0.88058236974242843</v>
      </c>
    </row>
    <row r="397" spans="7:42" ht="14.25" customHeight="1" x14ac:dyDescent="0.25">
      <c r="G397" s="140"/>
      <c r="H397" s="235"/>
      <c r="J397" s="246"/>
      <c r="K397" s="244">
        <v>3</v>
      </c>
      <c r="L397" s="244"/>
      <c r="M397" s="245">
        <v>0.80025405323260146</v>
      </c>
      <c r="N397" s="245">
        <v>0.79522205104942811</v>
      </c>
      <c r="O397" s="245">
        <v>0.793357850213811</v>
      </c>
      <c r="P397" s="245">
        <v>0.78995956473635309</v>
      </c>
      <c r="Q397" s="245">
        <v>0.78915580507116756</v>
      </c>
      <c r="R397" s="245">
        <v>0.78832842447507911</v>
      </c>
      <c r="S397" s="245">
        <v>0.787476366583022</v>
      </c>
      <c r="T397" s="245">
        <v>0.78659851111438528</v>
      </c>
      <c r="U397" s="245">
        <v>0.78569366896693671</v>
      </c>
      <c r="V397" s="245">
        <v>0.78476057685223632</v>
      </c>
      <c r="W397" s="245">
        <v>0.7844100977124413</v>
      </c>
      <c r="X397" s="245">
        <v>0.78405423915695049</v>
      </c>
      <c r="Y397" s="245">
        <v>0.78369287641032503</v>
      </c>
      <c r="Z397" s="245">
        <v>0.78332588080926302</v>
      </c>
      <c r="AA397" s="245">
        <v>0.7829531196500279</v>
      </c>
      <c r="AB397" s="245">
        <v>0.7825744560286314</v>
      </c>
      <c r="AC397" s="245">
        <v>0.78218974867339153</v>
      </c>
      <c r="AD397" s="245">
        <v>0.78179885176938602</v>
      </c>
      <c r="AE397" s="245">
        <v>0.78140161477441972</v>
      </c>
      <c r="AF397" s="245">
        <v>0.78099788222595323</v>
      </c>
      <c r="AG397" s="245">
        <v>0.78058749353841217</v>
      </c>
      <c r="AH397" s="245">
        <v>0.78017028279060718</v>
      </c>
      <c r="AI397" s="245">
        <v>0.77974607850226096</v>
      </c>
      <c r="AJ397" s="245">
        <v>0.79026685192801238</v>
      </c>
      <c r="AK397" s="245">
        <v>0.80118836751353384</v>
      </c>
      <c r="AL397" s="245">
        <v>0.8263324810280317</v>
      </c>
      <c r="AM397" s="245">
        <v>0.82633255280390994</v>
      </c>
      <c r="AN397" s="245">
        <v>0.82633262589286627</v>
      </c>
      <c r="AO397" s="245">
        <v>0.82633270033126471</v>
      </c>
      <c r="AP397" s="245">
        <v>0.82633277615682632</v>
      </c>
    </row>
    <row r="398" spans="7:42" ht="14.25" customHeight="1" x14ac:dyDescent="0.25">
      <c r="G398" s="140"/>
      <c r="H398" s="235"/>
      <c r="J398" s="246"/>
      <c r="K398" s="244">
        <v>4</v>
      </c>
      <c r="L398" s="244"/>
      <c r="M398" s="245">
        <v>0.74296868619301959</v>
      </c>
      <c r="N398" s="245">
        <v>0.73674616811618565</v>
      </c>
      <c r="O398" s="245">
        <v>0.73444424347411896</v>
      </c>
      <c r="P398" s="245">
        <v>0.73025266257100685</v>
      </c>
      <c r="Q398" s="245">
        <v>0.72926215097908809</v>
      </c>
      <c r="R398" s="245">
        <v>0.72824288137340698</v>
      </c>
      <c r="S398" s="245">
        <v>0.7271935838634368</v>
      </c>
      <c r="T398" s="245">
        <v>0.72611291273751777</v>
      </c>
      <c r="U398" s="245">
        <v>0.7249994407234428</v>
      </c>
      <c r="V398" s="245">
        <v>0.72385165272046215</v>
      </c>
      <c r="W398" s="245">
        <v>0.72342064904611458</v>
      </c>
      <c r="X398" s="245">
        <v>0.72298309567769303</v>
      </c>
      <c r="Y398" s="245">
        <v>0.7225388422515161</v>
      </c>
      <c r="Z398" s="245">
        <v>0.72208773376831525</v>
      </c>
      <c r="AA398" s="245">
        <v>0.72162961041331097</v>
      </c>
      <c r="AB398" s="245">
        <v>0.72116430736783987</v>
      </c>
      <c r="AC398" s="245">
        <v>0.72069165461209928</v>
      </c>
      <c r="AD398" s="245">
        <v>0.72021147671845165</v>
      </c>
      <c r="AE398" s="245">
        <v>0.71972359263485763</v>
      </c>
      <c r="AF398" s="245">
        <v>0.7192278154577938</v>
      </c>
      <c r="AG398" s="245">
        <v>0.71872395219398844</v>
      </c>
      <c r="AH398" s="245">
        <v>0.71821180351068326</v>
      </c>
      <c r="AI398" s="245">
        <v>0.71769116347323891</v>
      </c>
      <c r="AJ398" s="245">
        <v>0.73063143611289849</v>
      </c>
      <c r="AK398" s="245">
        <v>0.74412548765575781</v>
      </c>
      <c r="AL398" s="245">
        <v>0.775424940638621</v>
      </c>
      <c r="AM398" s="245">
        <v>0.77542503044396882</v>
      </c>
      <c r="AN398" s="245">
        <v>0.77542512189223134</v>
      </c>
      <c r="AO398" s="245">
        <v>0.77542521502890627</v>
      </c>
      <c r="AP398" s="245">
        <v>0.77542530990119085</v>
      </c>
    </row>
    <row r="399" spans="7:42" ht="14.25" customHeight="1" x14ac:dyDescent="0.25">
      <c r="G399" s="140"/>
      <c r="H399" s="235"/>
      <c r="J399" s="246"/>
      <c r="K399" s="244">
        <v>5</v>
      </c>
      <c r="L399" s="244"/>
      <c r="M399" s="245">
        <v>0.68978403349984274</v>
      </c>
      <c r="N399" s="245">
        <v>0.68257025256980042</v>
      </c>
      <c r="O399" s="245">
        <v>0.67990547598022699</v>
      </c>
      <c r="P399" s="245">
        <v>0.67505854096471596</v>
      </c>
      <c r="Q399" s="245">
        <v>0.67391417693833655</v>
      </c>
      <c r="R399" s="245">
        <v>0.67273699362569073</v>
      </c>
      <c r="S399" s="245">
        <v>0.67152556045172174</v>
      </c>
      <c r="T399" s="245">
        <v>0.67027836258832207</v>
      </c>
      <c r="U399" s="245">
        <v>0.66899379466862408</v>
      </c>
      <c r="V399" s="245">
        <v>0.66767015393129503</v>
      </c>
      <c r="W399" s="245">
        <v>0.66717325158421548</v>
      </c>
      <c r="X399" s="245">
        <v>0.66666887382400375</v>
      </c>
      <c r="Y399" s="245">
        <v>0.66615685082330711</v>
      </c>
      <c r="Z399" s="245">
        <v>0.66563700757593502</v>
      </c>
      <c r="AA399" s="245">
        <v>0.66510916369812356</v>
      </c>
      <c r="AB399" s="245">
        <v>0.66457313322057698</v>
      </c>
      <c r="AC399" s="245">
        <v>0.66402872437082106</v>
      </c>
      <c r="AD399" s="245">
        <v>0.66347573934526527</v>
      </c>
      <c r="AE399" s="245">
        <v>0.66291397407051278</v>
      </c>
      <c r="AF399" s="245">
        <v>0.66234321795322315</v>
      </c>
      <c r="AG399" s="245">
        <v>0.66176325361780464</v>
      </c>
      <c r="AH399" s="245">
        <v>0.66117385663164696</v>
      </c>
      <c r="AI399" s="245">
        <v>0.66057479521659157</v>
      </c>
      <c r="AJ399" s="245">
        <v>0.67549625058172613</v>
      </c>
      <c r="AK399" s="245">
        <v>0.69112678594845633</v>
      </c>
      <c r="AL399" s="245">
        <v>0.72765364108204711</v>
      </c>
      <c r="AM399" s="245">
        <v>0.72765374642297986</v>
      </c>
      <c r="AN399" s="245">
        <v>0.7276538536910413</v>
      </c>
      <c r="AO399" s="245">
        <v>0.72765396293959983</v>
      </c>
      <c r="AP399" s="245">
        <v>0.72765407422401762</v>
      </c>
    </row>
    <row r="400" spans="7:42" ht="14.25" customHeight="1" x14ac:dyDescent="0.25">
      <c r="G400" s="247"/>
      <c r="H400" s="235"/>
      <c r="I400" s="248"/>
      <c r="J400" s="249"/>
      <c r="K400" s="244">
        <v>6</v>
      </c>
      <c r="L400" s="244"/>
      <c r="M400" s="245">
        <v>0.64040654971520716</v>
      </c>
      <c r="N400" s="245">
        <v>0.63237811047525916</v>
      </c>
      <c r="O400" s="245">
        <v>0.62941667849587979</v>
      </c>
      <c r="P400" s="245">
        <v>0.6240361139184486</v>
      </c>
      <c r="Q400" s="245">
        <v>0.6227668846775225</v>
      </c>
      <c r="R400" s="245">
        <v>0.62146170483536045</v>
      </c>
      <c r="S400" s="245">
        <v>0.62011902792679807</v>
      </c>
      <c r="T400" s="245">
        <v>0.61873721768736756</v>
      </c>
      <c r="U400" s="245">
        <v>0.61731454145472642</v>
      </c>
      <c r="V400" s="245">
        <v>0.61584916298145476</v>
      </c>
      <c r="W400" s="245">
        <v>0.61529920139324168</v>
      </c>
      <c r="X400" s="245">
        <v>0.61474104993998457</v>
      </c>
      <c r="Y400" s="245">
        <v>0.61417452453628907</v>
      </c>
      <c r="Z400" s="245">
        <v>0.6135994355456077</v>
      </c>
      <c r="AA400" s="245">
        <v>0.61301558756971097</v>
      </c>
      <c r="AB400" s="245">
        <v>0.61242277922850841</v>
      </c>
      <c r="AC400" s="245">
        <v>0.61182080292974339</v>
      </c>
      <c r="AD400" s="245">
        <v>0.61120944462793037</v>
      </c>
      <c r="AE400" s="245">
        <v>0.61058848357207074</v>
      </c>
      <c r="AF400" s="245">
        <v>0.6099576920414238</v>
      </c>
      <c r="AG400" s="245">
        <v>0.60931683506858048</v>
      </c>
      <c r="AH400" s="245">
        <v>0.60866567014957595</v>
      </c>
      <c r="AI400" s="245">
        <v>0.60800394693965421</v>
      </c>
      <c r="AJ400" s="245">
        <v>0.62452169725621087</v>
      </c>
      <c r="AK400" s="245">
        <v>0.64190280023900148</v>
      </c>
      <c r="AL400" s="245">
        <v>0.68282536920194237</v>
      </c>
      <c r="AM400" s="245">
        <v>0.68282548782342656</v>
      </c>
      <c r="AN400" s="245">
        <v>0.68282560861499986</v>
      </c>
      <c r="AO400" s="245">
        <v>0.68282573163675953</v>
      </c>
      <c r="AP400" s="245">
        <v>0.68282585695104747</v>
      </c>
    </row>
    <row r="401" spans="6:42" ht="14.25" customHeight="1" x14ac:dyDescent="0.25">
      <c r="G401" s="247"/>
      <c r="H401" s="248"/>
      <c r="I401" s="248"/>
      <c r="J401" s="248"/>
      <c r="K401" s="248"/>
      <c r="L401" s="248"/>
      <c r="M401" s="248"/>
      <c r="N401" s="248"/>
      <c r="O401" s="248"/>
      <c r="P401" s="248"/>
      <c r="Q401" s="248"/>
      <c r="R401" s="248"/>
      <c r="S401" s="248"/>
      <c r="T401" s="248"/>
      <c r="U401" s="248"/>
      <c r="V401" s="248"/>
      <c r="W401" s="248"/>
      <c r="X401" s="248"/>
      <c r="Y401" s="248"/>
      <c r="Z401" s="248"/>
      <c r="AA401" s="248"/>
      <c r="AB401" s="248"/>
      <c r="AC401" s="248"/>
      <c r="AD401" s="248"/>
      <c r="AE401" s="248"/>
      <c r="AF401" s="248"/>
      <c r="AG401" s="248"/>
      <c r="AH401" s="248"/>
      <c r="AI401" s="248"/>
      <c r="AJ401" s="248"/>
      <c r="AK401" s="248"/>
      <c r="AL401" s="248"/>
      <c r="AM401" s="248"/>
      <c r="AN401" s="248"/>
      <c r="AO401" s="248"/>
      <c r="AP401" s="248"/>
    </row>
    <row r="402" spans="6:42" ht="15.75" customHeight="1" thickBot="1" x14ac:dyDescent="0.3">
      <c r="G402" s="140"/>
      <c r="M402" s="124">
        <v>2021</v>
      </c>
      <c r="N402" s="124">
        <v>2022</v>
      </c>
      <c r="O402" s="124">
        <v>2023</v>
      </c>
      <c r="P402" s="124">
        <v>2024</v>
      </c>
      <c r="Q402" s="124">
        <v>2025</v>
      </c>
      <c r="R402" s="124">
        <v>2026</v>
      </c>
      <c r="S402" s="124">
        <v>2027</v>
      </c>
      <c r="T402" s="124">
        <v>2028</v>
      </c>
      <c r="U402" s="124">
        <v>2029</v>
      </c>
      <c r="V402" s="124">
        <v>2030</v>
      </c>
      <c r="W402" s="124">
        <v>2031</v>
      </c>
      <c r="X402" s="124">
        <v>2032</v>
      </c>
      <c r="Y402" s="124">
        <v>2033</v>
      </c>
      <c r="Z402" s="124">
        <v>2034</v>
      </c>
      <c r="AA402" s="124">
        <v>2035</v>
      </c>
      <c r="AB402" s="124">
        <v>2036</v>
      </c>
      <c r="AC402" s="124">
        <v>2037</v>
      </c>
      <c r="AD402" s="124">
        <v>2038</v>
      </c>
      <c r="AE402" s="124">
        <v>2039</v>
      </c>
      <c r="AF402" s="124">
        <v>2040</v>
      </c>
      <c r="AG402" s="124">
        <v>2041</v>
      </c>
      <c r="AH402" s="124">
        <v>2042</v>
      </c>
      <c r="AI402" s="124">
        <v>2043</v>
      </c>
      <c r="AJ402" s="124">
        <v>2044</v>
      </c>
      <c r="AK402" s="124">
        <v>2045</v>
      </c>
      <c r="AL402" s="124">
        <v>2046</v>
      </c>
      <c r="AM402" s="124">
        <v>2047</v>
      </c>
      <c r="AN402" s="124">
        <v>2048</v>
      </c>
      <c r="AO402" s="124">
        <v>2049</v>
      </c>
      <c r="AP402" s="124">
        <v>2050</v>
      </c>
    </row>
    <row r="403" spans="6:42" ht="14.25" customHeight="1" thickTop="1" x14ac:dyDescent="0.3">
      <c r="G403" s="250"/>
      <c r="H403" s="235"/>
      <c r="J403" s="353" t="s">
        <v>908</v>
      </c>
      <c r="K403" s="137" t="s">
        <v>909</v>
      </c>
      <c r="L403" s="137" t="s">
        <v>870</v>
      </c>
      <c r="M403" s="251">
        <v>1.0616231875074542</v>
      </c>
      <c r="N403" s="251">
        <v>1.0616231875074542</v>
      </c>
      <c r="O403" s="251">
        <v>1.0616231875074542</v>
      </c>
      <c r="P403" s="251">
        <v>1.0616231875074542</v>
      </c>
      <c r="Q403" s="251">
        <v>1.0616231875074542</v>
      </c>
      <c r="R403" s="251">
        <v>1.0616231875074542</v>
      </c>
      <c r="S403" s="251">
        <v>1.0616231875074542</v>
      </c>
      <c r="T403" s="251">
        <v>1.0616231875074542</v>
      </c>
      <c r="U403" s="251">
        <v>1.0616231875074542</v>
      </c>
      <c r="V403" s="251">
        <v>1.0616231875074542</v>
      </c>
      <c r="W403" s="251">
        <v>1.0616231875074542</v>
      </c>
      <c r="X403" s="251">
        <v>1.0616231875074542</v>
      </c>
      <c r="Y403" s="251">
        <v>1.0616231875074542</v>
      </c>
      <c r="Z403" s="251">
        <v>1.0616231875074542</v>
      </c>
      <c r="AA403" s="251">
        <v>1.0616231875074542</v>
      </c>
      <c r="AB403" s="251">
        <v>1.0616231875074542</v>
      </c>
      <c r="AC403" s="251">
        <v>1.0616231875074542</v>
      </c>
      <c r="AD403" s="251">
        <v>1.0616231875074542</v>
      </c>
      <c r="AE403" s="251">
        <v>1.0616231875074542</v>
      </c>
      <c r="AF403" s="251">
        <v>1.0616231875074542</v>
      </c>
      <c r="AG403" s="251">
        <v>1.0616231875074542</v>
      </c>
      <c r="AH403" s="251">
        <v>1.0616231875074542</v>
      </c>
      <c r="AI403" s="251">
        <v>1.0616231875074542</v>
      </c>
      <c r="AJ403" s="251">
        <v>1.0616231875074542</v>
      </c>
      <c r="AK403" s="251">
        <v>1.0616231875074542</v>
      </c>
      <c r="AL403" s="251">
        <v>1.0616231875074542</v>
      </c>
      <c r="AM403" s="251">
        <v>1.0616231875074542</v>
      </c>
      <c r="AN403" s="251">
        <v>1.0616231875074542</v>
      </c>
      <c r="AO403" s="251">
        <v>1.0616231875074542</v>
      </c>
      <c r="AP403" s="251">
        <v>1.0616231875074542</v>
      </c>
    </row>
    <row r="404" spans="6:42" ht="14.25" customHeight="1" x14ac:dyDescent="0.3">
      <c r="F404" s="252"/>
      <c r="H404" s="235"/>
      <c r="J404" s="354"/>
      <c r="K404" s="137" t="s">
        <v>909</v>
      </c>
      <c r="L404" s="137" t="s">
        <v>871</v>
      </c>
      <c r="M404" s="253">
        <v>1.0616231875074542</v>
      </c>
      <c r="N404" s="253">
        <v>1.0616231875074542</v>
      </c>
      <c r="O404" s="253">
        <v>1.0616231875074542</v>
      </c>
      <c r="P404" s="253">
        <v>1.0616231875074542</v>
      </c>
      <c r="Q404" s="253">
        <v>1.0616231875074542</v>
      </c>
      <c r="R404" s="253">
        <v>1.0616231875074542</v>
      </c>
      <c r="S404" s="253">
        <v>1.0616231875074542</v>
      </c>
      <c r="T404" s="253">
        <v>1.0616231875074542</v>
      </c>
      <c r="U404" s="253">
        <v>1.0616231875074542</v>
      </c>
      <c r="V404" s="253">
        <v>1.0616231875074542</v>
      </c>
      <c r="W404" s="253">
        <v>1.0616231875074542</v>
      </c>
      <c r="X404" s="253">
        <v>1.0616231875074542</v>
      </c>
      <c r="Y404" s="253">
        <v>1.0616231875074542</v>
      </c>
      <c r="Z404" s="253">
        <v>1.0616231875074542</v>
      </c>
      <c r="AA404" s="253">
        <v>1.0616231875074542</v>
      </c>
      <c r="AB404" s="253">
        <v>1.0616231875074542</v>
      </c>
      <c r="AC404" s="253">
        <v>1.0616231875074542</v>
      </c>
      <c r="AD404" s="253">
        <v>1.0616231875074542</v>
      </c>
      <c r="AE404" s="253">
        <v>1.0616231875074542</v>
      </c>
      <c r="AF404" s="253">
        <v>1.0616231875074542</v>
      </c>
      <c r="AG404" s="253">
        <v>1.0616231875074542</v>
      </c>
      <c r="AH404" s="253">
        <v>1.0616231875074542</v>
      </c>
      <c r="AI404" s="253">
        <v>1.0616231875074542</v>
      </c>
      <c r="AJ404" s="253">
        <v>1.0616231875074542</v>
      </c>
      <c r="AK404" s="253">
        <v>1.0616231875074542</v>
      </c>
      <c r="AL404" s="253">
        <v>1.0616231875074542</v>
      </c>
      <c r="AM404" s="253">
        <v>1.0616231875074542</v>
      </c>
      <c r="AN404" s="253">
        <v>1.0616231875074542</v>
      </c>
      <c r="AO404" s="253">
        <v>1.0616231875074542</v>
      </c>
      <c r="AP404" s="253">
        <v>1.0616231875074542</v>
      </c>
    </row>
    <row r="405" spans="6:42" ht="14.25" customHeight="1" x14ac:dyDescent="0.3">
      <c r="F405" s="252"/>
      <c r="H405" s="235"/>
      <c r="J405" s="354"/>
      <c r="K405" s="137" t="s">
        <v>909</v>
      </c>
      <c r="L405" s="137" t="s">
        <v>872</v>
      </c>
      <c r="M405" s="254">
        <v>1.0616231875074542</v>
      </c>
      <c r="N405" s="254">
        <v>1.0616231875074542</v>
      </c>
      <c r="O405" s="254">
        <v>1.0616231875074542</v>
      </c>
      <c r="P405" s="254">
        <v>1.0616231875074542</v>
      </c>
      <c r="Q405" s="254">
        <v>1.0616231875074542</v>
      </c>
      <c r="R405" s="254">
        <v>1.0616231875074542</v>
      </c>
      <c r="S405" s="254">
        <v>1.0616231875074542</v>
      </c>
      <c r="T405" s="254">
        <v>1.0616231875074542</v>
      </c>
      <c r="U405" s="254">
        <v>1.0616231875074542</v>
      </c>
      <c r="V405" s="254">
        <v>1.0616231875074542</v>
      </c>
      <c r="W405" s="254">
        <v>1.0616231875074542</v>
      </c>
      <c r="X405" s="254">
        <v>1.0616231875074542</v>
      </c>
      <c r="Y405" s="254">
        <v>1.0616231875074542</v>
      </c>
      <c r="Z405" s="254">
        <v>1.0616231875074542</v>
      </c>
      <c r="AA405" s="254">
        <v>1.0616231875074542</v>
      </c>
      <c r="AB405" s="254">
        <v>1.0616231875074542</v>
      </c>
      <c r="AC405" s="254">
        <v>1.0616231875074542</v>
      </c>
      <c r="AD405" s="254">
        <v>1.0616231875074542</v>
      </c>
      <c r="AE405" s="254">
        <v>1.0616231875074542</v>
      </c>
      <c r="AF405" s="254">
        <v>1.0616231875074542</v>
      </c>
      <c r="AG405" s="254">
        <v>1.0616231875074542</v>
      </c>
      <c r="AH405" s="254">
        <v>1.0616231875074542</v>
      </c>
      <c r="AI405" s="254">
        <v>1.0616231875074542</v>
      </c>
      <c r="AJ405" s="254">
        <v>1.0616231875074542</v>
      </c>
      <c r="AK405" s="254">
        <v>1.0616231875074542</v>
      </c>
      <c r="AL405" s="254">
        <v>1.0616231875074542</v>
      </c>
      <c r="AM405" s="254">
        <v>1.0616231875074542</v>
      </c>
      <c r="AN405" s="254">
        <v>1.0616231875074542</v>
      </c>
      <c r="AO405" s="254">
        <v>1.0616231875074542</v>
      </c>
      <c r="AP405" s="254">
        <v>1.0616231875074542</v>
      </c>
    </row>
    <row r="406" spans="6:42" ht="14.25" customHeight="1" thickBot="1" x14ac:dyDescent="0.3">
      <c r="F406" s="252"/>
      <c r="H406" s="235"/>
      <c r="J406" s="127"/>
    </row>
    <row r="407" spans="6:42" ht="14.25" customHeight="1" thickTop="1" thickBot="1" x14ac:dyDescent="0.35">
      <c r="F407" s="252"/>
      <c r="H407" s="235"/>
      <c r="J407" s="246"/>
      <c r="K407" s="137" t="s">
        <v>910</v>
      </c>
      <c r="L407" s="137" t="s">
        <v>868</v>
      </c>
      <c r="M407" s="251">
        <v>1.0319883720275147</v>
      </c>
      <c r="N407" s="251">
        <v>1.0319883720275147</v>
      </c>
      <c r="O407" s="251">
        <v>1.0319883720275147</v>
      </c>
      <c r="P407" s="251">
        <v>1.0319883720275147</v>
      </c>
      <c r="Q407" s="251">
        <v>1.0319883720275147</v>
      </c>
      <c r="R407" s="251">
        <v>1.0319883720275147</v>
      </c>
      <c r="S407" s="251">
        <v>1.0319883720275147</v>
      </c>
      <c r="T407" s="251">
        <v>1.0319883720275147</v>
      </c>
      <c r="U407" s="251">
        <v>1.0319883720275147</v>
      </c>
      <c r="V407" s="251">
        <v>1.0319883720275147</v>
      </c>
      <c r="W407" s="251">
        <v>1.0319883720275147</v>
      </c>
      <c r="X407" s="251">
        <v>1.0319883720275147</v>
      </c>
      <c r="Y407" s="251">
        <v>1.0319883720275147</v>
      </c>
      <c r="Z407" s="251">
        <v>1.0319883720275147</v>
      </c>
      <c r="AA407" s="251">
        <v>1.0319883720275147</v>
      </c>
      <c r="AB407" s="251">
        <v>1.0319883720275147</v>
      </c>
      <c r="AC407" s="251">
        <v>1.0319883720275147</v>
      </c>
      <c r="AD407" s="251">
        <v>1.0319883720275147</v>
      </c>
      <c r="AE407" s="251">
        <v>1.0319883720275147</v>
      </c>
      <c r="AF407" s="251">
        <v>1.0319883720275147</v>
      </c>
      <c r="AG407" s="251">
        <v>1.0319883720275147</v>
      </c>
      <c r="AH407" s="251">
        <v>1.0319883720275147</v>
      </c>
      <c r="AI407" s="251">
        <v>1.0319883720275147</v>
      </c>
      <c r="AJ407" s="251">
        <v>1.0319883720275147</v>
      </c>
      <c r="AK407" s="251">
        <v>1.0319883720275147</v>
      </c>
      <c r="AL407" s="251">
        <v>1.0319883720275147</v>
      </c>
      <c r="AM407" s="251">
        <v>1.0319883720275147</v>
      </c>
      <c r="AN407" s="251">
        <v>1.0319883720275147</v>
      </c>
      <c r="AO407" s="251">
        <v>1.0319883720275147</v>
      </c>
      <c r="AP407" s="251">
        <v>1.0319883720275147</v>
      </c>
    </row>
    <row r="408" spans="6:42" ht="14.25" customHeight="1" thickTop="1" thickBot="1" x14ac:dyDescent="0.35">
      <c r="F408" s="252"/>
      <c r="H408" s="235"/>
      <c r="J408" s="246"/>
      <c r="K408" s="137" t="s">
        <v>911</v>
      </c>
      <c r="L408" s="137" t="s">
        <v>868</v>
      </c>
      <c r="M408" s="251">
        <v>1.0990676162093029</v>
      </c>
      <c r="N408" s="251">
        <v>1.0990676162093029</v>
      </c>
      <c r="O408" s="251">
        <v>1.0990676162093029</v>
      </c>
      <c r="P408" s="251">
        <v>1.0990676162093029</v>
      </c>
      <c r="Q408" s="251">
        <v>1.0990676162093029</v>
      </c>
      <c r="R408" s="251">
        <v>1.0990676162093029</v>
      </c>
      <c r="S408" s="251">
        <v>1.0990676162093029</v>
      </c>
      <c r="T408" s="251">
        <v>1.0990676162093029</v>
      </c>
      <c r="U408" s="251">
        <v>1.0990676162093029</v>
      </c>
      <c r="V408" s="251">
        <v>1.0990676162093029</v>
      </c>
      <c r="W408" s="251">
        <v>1.0990676162093029</v>
      </c>
      <c r="X408" s="251">
        <v>1.0990676162093029</v>
      </c>
      <c r="Y408" s="251">
        <v>1.0990676162093029</v>
      </c>
      <c r="Z408" s="251">
        <v>1.0990676162093029</v>
      </c>
      <c r="AA408" s="251">
        <v>1.0990676162093029</v>
      </c>
      <c r="AB408" s="251">
        <v>1.0990676162093029</v>
      </c>
      <c r="AC408" s="251">
        <v>1.0990676162093029</v>
      </c>
      <c r="AD408" s="251">
        <v>1.0990676162093029</v>
      </c>
      <c r="AE408" s="251">
        <v>1.0990676162093029</v>
      </c>
      <c r="AF408" s="251">
        <v>1.0990676162093029</v>
      </c>
      <c r="AG408" s="251">
        <v>1.0990676162093029</v>
      </c>
      <c r="AH408" s="251">
        <v>1.0990676162093029</v>
      </c>
      <c r="AI408" s="251">
        <v>1.0990676162093029</v>
      </c>
      <c r="AJ408" s="251">
        <v>1.0990676162093029</v>
      </c>
      <c r="AK408" s="251">
        <v>1.0990676162093029</v>
      </c>
      <c r="AL408" s="251">
        <v>1.0990676162093029</v>
      </c>
      <c r="AM408" s="251">
        <v>1.0990676162093029</v>
      </c>
      <c r="AN408" s="251">
        <v>1.0990676162093029</v>
      </c>
      <c r="AO408" s="251">
        <v>1.0990676162093029</v>
      </c>
      <c r="AP408" s="251">
        <v>1.0990676162093029</v>
      </c>
    </row>
    <row r="409" spans="6:42" ht="13.5" customHeight="1" thickTop="1" thickBot="1" x14ac:dyDescent="0.35">
      <c r="F409" s="252"/>
      <c r="H409" s="235"/>
      <c r="J409" s="246"/>
      <c r="K409" s="137" t="s">
        <v>912</v>
      </c>
      <c r="L409" s="137" t="s">
        <v>868</v>
      </c>
      <c r="M409" s="251">
        <v>1.1705070112629077</v>
      </c>
      <c r="N409" s="251">
        <v>1.1705070112629077</v>
      </c>
      <c r="O409" s="251">
        <v>1.1705070112629077</v>
      </c>
      <c r="P409" s="251">
        <v>1.1705070112629077</v>
      </c>
      <c r="Q409" s="251">
        <v>1.1705070112629077</v>
      </c>
      <c r="R409" s="251">
        <v>1.1705070112629077</v>
      </c>
      <c r="S409" s="251">
        <v>1.1705070112629077</v>
      </c>
      <c r="T409" s="251">
        <v>1.1705070112629077</v>
      </c>
      <c r="U409" s="251">
        <v>1.1705070112629077</v>
      </c>
      <c r="V409" s="251">
        <v>1.1705070112629077</v>
      </c>
      <c r="W409" s="251">
        <v>1.1705070112629077</v>
      </c>
      <c r="X409" s="251">
        <v>1.1705070112629077</v>
      </c>
      <c r="Y409" s="251">
        <v>1.1705070112629077</v>
      </c>
      <c r="Z409" s="251">
        <v>1.1705070112629077</v>
      </c>
      <c r="AA409" s="251">
        <v>1.1705070112629077</v>
      </c>
      <c r="AB409" s="251">
        <v>1.1705070112629077</v>
      </c>
      <c r="AC409" s="251">
        <v>1.1705070112629077</v>
      </c>
      <c r="AD409" s="251">
        <v>1.1705070112629077</v>
      </c>
      <c r="AE409" s="251">
        <v>1.1705070112629077</v>
      </c>
      <c r="AF409" s="251">
        <v>1.1705070112629077</v>
      </c>
      <c r="AG409" s="251">
        <v>1.1705070112629077</v>
      </c>
      <c r="AH409" s="251">
        <v>1.1705070112629077</v>
      </c>
      <c r="AI409" s="251">
        <v>1.1705070112629077</v>
      </c>
      <c r="AJ409" s="251">
        <v>1.1705070112629077</v>
      </c>
      <c r="AK409" s="251">
        <v>1.1705070112629077</v>
      </c>
      <c r="AL409" s="251">
        <v>1.1705070112629077</v>
      </c>
      <c r="AM409" s="251">
        <v>1.1705070112629077</v>
      </c>
      <c r="AN409" s="251">
        <v>1.1705070112629077</v>
      </c>
      <c r="AO409" s="251">
        <v>1.1705070112629077</v>
      </c>
      <c r="AP409" s="251">
        <v>1.1705070112629077</v>
      </c>
    </row>
    <row r="410" spans="6:42" ht="14.25" customHeight="1" thickTop="1" thickBot="1" x14ac:dyDescent="0.35">
      <c r="F410" s="252"/>
      <c r="H410" s="235"/>
      <c r="J410" s="246"/>
      <c r="K410" s="137" t="s">
        <v>913</v>
      </c>
      <c r="L410" s="137" t="s">
        <v>870</v>
      </c>
      <c r="M410" s="251">
        <v>1.0583005244258363</v>
      </c>
      <c r="N410" s="251">
        <v>1.0583005244258363</v>
      </c>
      <c r="O410" s="251">
        <v>1.0583005244258363</v>
      </c>
      <c r="P410" s="251">
        <v>1.0583005244258363</v>
      </c>
      <c r="Q410" s="251">
        <v>1.0583005244258363</v>
      </c>
      <c r="R410" s="251">
        <v>1.0583005244258363</v>
      </c>
      <c r="S410" s="251">
        <v>1.0583005244258363</v>
      </c>
      <c r="T410" s="251">
        <v>1.0583005244258363</v>
      </c>
      <c r="U410" s="251">
        <v>1.0583005244258363</v>
      </c>
      <c r="V410" s="251">
        <v>1.0583005244258363</v>
      </c>
      <c r="W410" s="251">
        <v>1.0583005244258363</v>
      </c>
      <c r="X410" s="251">
        <v>1.0583005244258363</v>
      </c>
      <c r="Y410" s="251">
        <v>1.0583005244258363</v>
      </c>
      <c r="Z410" s="251">
        <v>1.0583005244258363</v>
      </c>
      <c r="AA410" s="251">
        <v>1.0583005244258363</v>
      </c>
      <c r="AB410" s="251">
        <v>1.0583005244258363</v>
      </c>
      <c r="AC410" s="251">
        <v>1.0583005244258363</v>
      </c>
      <c r="AD410" s="251">
        <v>1.0583005244258363</v>
      </c>
      <c r="AE410" s="251">
        <v>1.0583005244258363</v>
      </c>
      <c r="AF410" s="251">
        <v>1.0583005244258363</v>
      </c>
      <c r="AG410" s="251">
        <v>1.0583005244258363</v>
      </c>
      <c r="AH410" s="251">
        <v>1.0583005244258363</v>
      </c>
      <c r="AI410" s="251">
        <v>1.0583005244258363</v>
      </c>
      <c r="AJ410" s="251">
        <v>1.0583005244258363</v>
      </c>
      <c r="AK410" s="251">
        <v>1.0583005244258363</v>
      </c>
      <c r="AL410" s="251">
        <v>1.0583005244258363</v>
      </c>
      <c r="AM410" s="251">
        <v>1.0583005244258363</v>
      </c>
      <c r="AN410" s="251">
        <v>1.0583005244258363</v>
      </c>
      <c r="AO410" s="251">
        <v>1.0583005244258363</v>
      </c>
      <c r="AP410" s="251">
        <v>1.0583005244258363</v>
      </c>
    </row>
    <row r="411" spans="6:42" ht="14.25" customHeight="1" thickTop="1" thickBot="1" x14ac:dyDescent="0.35">
      <c r="F411" s="252"/>
      <c r="H411" s="235"/>
      <c r="J411" s="246"/>
      <c r="K411" s="137" t="s">
        <v>914</v>
      </c>
      <c r="L411" s="137" t="s">
        <v>870</v>
      </c>
      <c r="M411" s="251">
        <v>1.1852965873569368</v>
      </c>
      <c r="N411" s="251">
        <v>1.1852965873569368</v>
      </c>
      <c r="O411" s="251">
        <v>1.1852965873569368</v>
      </c>
      <c r="P411" s="251">
        <v>1.1852965873569368</v>
      </c>
      <c r="Q411" s="251">
        <v>1.1852965873569368</v>
      </c>
      <c r="R411" s="251">
        <v>1.1852965873569368</v>
      </c>
      <c r="S411" s="251">
        <v>1.1852965873569368</v>
      </c>
      <c r="T411" s="251">
        <v>1.1852965873569368</v>
      </c>
      <c r="U411" s="251">
        <v>1.1852965873569368</v>
      </c>
      <c r="V411" s="251">
        <v>1.1852965873569368</v>
      </c>
      <c r="W411" s="251">
        <v>1.1852965873569368</v>
      </c>
      <c r="X411" s="251">
        <v>1.1852965873569368</v>
      </c>
      <c r="Y411" s="251">
        <v>1.1852965873569368</v>
      </c>
      <c r="Z411" s="251">
        <v>1.1852965873569368</v>
      </c>
      <c r="AA411" s="251">
        <v>1.1852965873569368</v>
      </c>
      <c r="AB411" s="251">
        <v>1.1852965873569368</v>
      </c>
      <c r="AC411" s="251">
        <v>1.1852965873569368</v>
      </c>
      <c r="AD411" s="251">
        <v>1.1852965873569368</v>
      </c>
      <c r="AE411" s="251">
        <v>1.1852965873569368</v>
      </c>
      <c r="AF411" s="251">
        <v>1.1852965873569368</v>
      </c>
      <c r="AG411" s="251">
        <v>1.1852965873569368</v>
      </c>
      <c r="AH411" s="251">
        <v>1.1852965873569368</v>
      </c>
      <c r="AI411" s="251">
        <v>1.1852965873569368</v>
      </c>
      <c r="AJ411" s="251">
        <v>1.1852965873569368</v>
      </c>
      <c r="AK411" s="251">
        <v>1.1852965873569368</v>
      </c>
      <c r="AL411" s="251">
        <v>1.1852965873569368</v>
      </c>
      <c r="AM411" s="251">
        <v>1.1852965873569368</v>
      </c>
      <c r="AN411" s="251">
        <v>1.1852965873569368</v>
      </c>
      <c r="AO411" s="251">
        <v>1.1852965873569368</v>
      </c>
      <c r="AP411" s="251">
        <v>1.1852965873569368</v>
      </c>
    </row>
    <row r="412" spans="6:42" ht="14.25" customHeight="1" thickTop="1" thickBot="1" x14ac:dyDescent="0.35">
      <c r="F412" s="252"/>
      <c r="H412" s="235"/>
      <c r="J412" s="246"/>
      <c r="K412" s="137" t="s">
        <v>915</v>
      </c>
      <c r="L412" s="137" t="s">
        <v>870</v>
      </c>
      <c r="M412" s="251">
        <v>1.3275321778397693</v>
      </c>
      <c r="N412" s="251">
        <v>1.3275321778397693</v>
      </c>
      <c r="O412" s="251">
        <v>1.3275321778397693</v>
      </c>
      <c r="P412" s="251">
        <v>1.3275321778397693</v>
      </c>
      <c r="Q412" s="251">
        <v>1.3275321778397693</v>
      </c>
      <c r="R412" s="251">
        <v>1.3275321778397693</v>
      </c>
      <c r="S412" s="251">
        <v>1.3275321778397693</v>
      </c>
      <c r="T412" s="251">
        <v>1.3275321778397693</v>
      </c>
      <c r="U412" s="251">
        <v>1.3275321778397693</v>
      </c>
      <c r="V412" s="251">
        <v>1.3275321778397693</v>
      </c>
      <c r="W412" s="251">
        <v>1.3275321778397693</v>
      </c>
      <c r="X412" s="251">
        <v>1.3275321778397693</v>
      </c>
      <c r="Y412" s="251">
        <v>1.3275321778397693</v>
      </c>
      <c r="Z412" s="251">
        <v>1.3275321778397693</v>
      </c>
      <c r="AA412" s="251">
        <v>1.3275321778397693</v>
      </c>
      <c r="AB412" s="251">
        <v>1.3275321778397693</v>
      </c>
      <c r="AC412" s="251">
        <v>1.3275321778397693</v>
      </c>
      <c r="AD412" s="251">
        <v>1.3275321778397693</v>
      </c>
      <c r="AE412" s="251">
        <v>1.3275321778397693</v>
      </c>
      <c r="AF412" s="251">
        <v>1.3275321778397693</v>
      </c>
      <c r="AG412" s="251">
        <v>1.3275321778397693</v>
      </c>
      <c r="AH412" s="251">
        <v>1.3275321778397693</v>
      </c>
      <c r="AI412" s="251">
        <v>1.3275321778397693</v>
      </c>
      <c r="AJ412" s="251">
        <v>1.3275321778397693</v>
      </c>
      <c r="AK412" s="251">
        <v>1.3275321778397693</v>
      </c>
      <c r="AL412" s="251">
        <v>1.3275321778397693</v>
      </c>
      <c r="AM412" s="251">
        <v>1.3275321778397693</v>
      </c>
      <c r="AN412" s="251">
        <v>1.3275321778397693</v>
      </c>
      <c r="AO412" s="251">
        <v>1.3275321778397693</v>
      </c>
      <c r="AP412" s="251">
        <v>1.3275321778397693</v>
      </c>
    </row>
    <row r="413" spans="6:42" ht="14.25" customHeight="1" thickTop="1" thickBot="1" x14ac:dyDescent="0.35">
      <c r="F413" s="252"/>
      <c r="H413" s="235"/>
      <c r="J413" s="246"/>
      <c r="K413" s="137" t="s">
        <v>913</v>
      </c>
      <c r="L413" s="137" t="s">
        <v>871</v>
      </c>
      <c r="M413" s="251">
        <v>1.0583005244258363</v>
      </c>
      <c r="N413" s="251">
        <v>1.0583005244258363</v>
      </c>
      <c r="O413" s="251">
        <v>1.0583005244258363</v>
      </c>
      <c r="P413" s="251">
        <v>1.0583005244258363</v>
      </c>
      <c r="Q413" s="251">
        <v>1.0583005244258363</v>
      </c>
      <c r="R413" s="251">
        <v>1.0583005244258363</v>
      </c>
      <c r="S413" s="251">
        <v>1.0583005244258363</v>
      </c>
      <c r="T413" s="251">
        <v>1.0583005244258363</v>
      </c>
      <c r="U413" s="251">
        <v>1.0583005244258363</v>
      </c>
      <c r="V413" s="251">
        <v>1.0583005244258363</v>
      </c>
      <c r="W413" s="251">
        <v>1.0583005244258363</v>
      </c>
      <c r="X413" s="251">
        <v>1.0583005244258363</v>
      </c>
      <c r="Y413" s="251">
        <v>1.0583005244258363</v>
      </c>
      <c r="Z413" s="251">
        <v>1.0583005244258363</v>
      </c>
      <c r="AA413" s="251">
        <v>1.0583005244258363</v>
      </c>
      <c r="AB413" s="251">
        <v>1.0583005244258363</v>
      </c>
      <c r="AC413" s="251">
        <v>1.0583005244258363</v>
      </c>
      <c r="AD413" s="251">
        <v>1.0583005244258363</v>
      </c>
      <c r="AE413" s="251">
        <v>1.0583005244258363</v>
      </c>
      <c r="AF413" s="251">
        <v>1.0583005244258363</v>
      </c>
      <c r="AG413" s="251">
        <v>1.0583005244258363</v>
      </c>
      <c r="AH413" s="251">
        <v>1.0583005244258363</v>
      </c>
      <c r="AI413" s="251">
        <v>1.0583005244258363</v>
      </c>
      <c r="AJ413" s="251">
        <v>1.0583005244258363</v>
      </c>
      <c r="AK413" s="251">
        <v>1.0583005244258363</v>
      </c>
      <c r="AL413" s="251">
        <v>1.0583005244258363</v>
      </c>
      <c r="AM413" s="251">
        <v>1.0583005244258363</v>
      </c>
      <c r="AN413" s="251">
        <v>1.0583005244258363</v>
      </c>
      <c r="AO413" s="251">
        <v>1.0583005244258363</v>
      </c>
      <c r="AP413" s="251">
        <v>1.0583005244258363</v>
      </c>
    </row>
    <row r="414" spans="6:42" ht="14.25" customHeight="1" thickTop="1" thickBot="1" x14ac:dyDescent="0.35">
      <c r="F414" s="252"/>
      <c r="H414" s="235"/>
      <c r="J414" s="246"/>
      <c r="K414" s="137" t="s">
        <v>914</v>
      </c>
      <c r="L414" s="137" t="s">
        <v>871</v>
      </c>
      <c r="M414" s="251">
        <v>1.1852965873569368</v>
      </c>
      <c r="N414" s="251">
        <v>1.1852965873569368</v>
      </c>
      <c r="O414" s="251">
        <v>1.1852965873569368</v>
      </c>
      <c r="P414" s="251">
        <v>1.1852965873569368</v>
      </c>
      <c r="Q414" s="251">
        <v>1.1852965873569368</v>
      </c>
      <c r="R414" s="251">
        <v>1.1852965873569368</v>
      </c>
      <c r="S414" s="251">
        <v>1.1852965873569368</v>
      </c>
      <c r="T414" s="251">
        <v>1.1852965873569368</v>
      </c>
      <c r="U414" s="251">
        <v>1.1852965873569368</v>
      </c>
      <c r="V414" s="251">
        <v>1.1852965873569368</v>
      </c>
      <c r="W414" s="251">
        <v>1.1852965873569368</v>
      </c>
      <c r="X414" s="251">
        <v>1.1852965873569368</v>
      </c>
      <c r="Y414" s="251">
        <v>1.1852965873569368</v>
      </c>
      <c r="Z414" s="251">
        <v>1.1852965873569368</v>
      </c>
      <c r="AA414" s="251">
        <v>1.1852965873569368</v>
      </c>
      <c r="AB414" s="251">
        <v>1.1852965873569368</v>
      </c>
      <c r="AC414" s="251">
        <v>1.1852965873569368</v>
      </c>
      <c r="AD414" s="251">
        <v>1.1852965873569368</v>
      </c>
      <c r="AE414" s="251">
        <v>1.1852965873569368</v>
      </c>
      <c r="AF414" s="251">
        <v>1.1852965873569368</v>
      </c>
      <c r="AG414" s="251">
        <v>1.1852965873569368</v>
      </c>
      <c r="AH414" s="251">
        <v>1.1852965873569368</v>
      </c>
      <c r="AI414" s="251">
        <v>1.1852965873569368</v>
      </c>
      <c r="AJ414" s="251">
        <v>1.1852965873569368</v>
      </c>
      <c r="AK414" s="251">
        <v>1.1852965873569368</v>
      </c>
      <c r="AL414" s="251">
        <v>1.1852965873569368</v>
      </c>
      <c r="AM414" s="251">
        <v>1.1852965873569368</v>
      </c>
      <c r="AN414" s="251">
        <v>1.1852965873569368</v>
      </c>
      <c r="AO414" s="251">
        <v>1.1852965873569368</v>
      </c>
      <c r="AP414" s="251">
        <v>1.1852965873569368</v>
      </c>
    </row>
    <row r="415" spans="6:42" ht="14.25" customHeight="1" thickTop="1" thickBot="1" x14ac:dyDescent="0.35">
      <c r="F415" s="252"/>
      <c r="H415" s="235"/>
      <c r="J415" s="246"/>
      <c r="K415" s="137" t="s">
        <v>915</v>
      </c>
      <c r="L415" s="137" t="s">
        <v>871</v>
      </c>
      <c r="M415" s="251">
        <v>1.3275321778397693</v>
      </c>
      <c r="N415" s="251">
        <v>1.3275321778397693</v>
      </c>
      <c r="O415" s="251">
        <v>1.3275321778397693</v>
      </c>
      <c r="P415" s="251">
        <v>1.3275321778397693</v>
      </c>
      <c r="Q415" s="251">
        <v>1.3275321778397693</v>
      </c>
      <c r="R415" s="251">
        <v>1.3275321778397693</v>
      </c>
      <c r="S415" s="251">
        <v>1.3275321778397693</v>
      </c>
      <c r="T415" s="251">
        <v>1.3275321778397693</v>
      </c>
      <c r="U415" s="251">
        <v>1.3275321778397693</v>
      </c>
      <c r="V415" s="251">
        <v>1.3275321778397693</v>
      </c>
      <c r="W415" s="251">
        <v>1.3275321778397693</v>
      </c>
      <c r="X415" s="251">
        <v>1.3275321778397693</v>
      </c>
      <c r="Y415" s="251">
        <v>1.3275321778397693</v>
      </c>
      <c r="Z415" s="251">
        <v>1.3275321778397693</v>
      </c>
      <c r="AA415" s="251">
        <v>1.3275321778397693</v>
      </c>
      <c r="AB415" s="251">
        <v>1.3275321778397693</v>
      </c>
      <c r="AC415" s="251">
        <v>1.3275321778397693</v>
      </c>
      <c r="AD415" s="251">
        <v>1.3275321778397693</v>
      </c>
      <c r="AE415" s="251">
        <v>1.3275321778397693</v>
      </c>
      <c r="AF415" s="251">
        <v>1.3275321778397693</v>
      </c>
      <c r="AG415" s="251">
        <v>1.3275321778397693</v>
      </c>
      <c r="AH415" s="251">
        <v>1.3275321778397693</v>
      </c>
      <c r="AI415" s="251">
        <v>1.3275321778397693</v>
      </c>
      <c r="AJ415" s="251">
        <v>1.3275321778397693</v>
      </c>
      <c r="AK415" s="251">
        <v>1.3275321778397693</v>
      </c>
      <c r="AL415" s="251">
        <v>1.3275321778397693</v>
      </c>
      <c r="AM415" s="251">
        <v>1.3275321778397693</v>
      </c>
      <c r="AN415" s="251">
        <v>1.3275321778397693</v>
      </c>
      <c r="AO415" s="251">
        <v>1.3275321778397693</v>
      </c>
      <c r="AP415" s="251">
        <v>1.3275321778397693</v>
      </c>
    </row>
    <row r="416" spans="6:42" ht="14.25" customHeight="1" thickTop="1" thickBot="1" x14ac:dyDescent="0.35">
      <c r="F416" s="252"/>
      <c r="H416" s="235"/>
      <c r="J416" s="246"/>
      <c r="K416" s="137" t="s">
        <v>913</v>
      </c>
      <c r="L416" s="137" t="s">
        <v>872</v>
      </c>
      <c r="M416" s="251">
        <v>1.0583005244258363</v>
      </c>
      <c r="N416" s="251">
        <v>1.0583005244258363</v>
      </c>
      <c r="O416" s="251">
        <v>1.0583005244258363</v>
      </c>
      <c r="P416" s="251">
        <v>1.0583005244258363</v>
      </c>
      <c r="Q416" s="251">
        <v>1.0583005244258363</v>
      </c>
      <c r="R416" s="251">
        <v>1.0583005244258363</v>
      </c>
      <c r="S416" s="251">
        <v>1.0583005244258363</v>
      </c>
      <c r="T416" s="251">
        <v>1.0583005244258363</v>
      </c>
      <c r="U416" s="251">
        <v>1.0583005244258363</v>
      </c>
      <c r="V416" s="251">
        <v>1.0583005244258363</v>
      </c>
      <c r="W416" s="251">
        <v>1.0583005244258363</v>
      </c>
      <c r="X416" s="251">
        <v>1.0583005244258363</v>
      </c>
      <c r="Y416" s="251">
        <v>1.0583005244258363</v>
      </c>
      <c r="Z416" s="251">
        <v>1.0583005244258363</v>
      </c>
      <c r="AA416" s="251">
        <v>1.0583005244258363</v>
      </c>
      <c r="AB416" s="251">
        <v>1.0583005244258363</v>
      </c>
      <c r="AC416" s="251">
        <v>1.0583005244258363</v>
      </c>
      <c r="AD416" s="251">
        <v>1.0583005244258363</v>
      </c>
      <c r="AE416" s="251">
        <v>1.0583005244258363</v>
      </c>
      <c r="AF416" s="251">
        <v>1.0583005244258363</v>
      </c>
      <c r="AG416" s="251">
        <v>1.0583005244258363</v>
      </c>
      <c r="AH416" s="251">
        <v>1.0583005244258363</v>
      </c>
      <c r="AI416" s="251">
        <v>1.0583005244258363</v>
      </c>
      <c r="AJ416" s="251">
        <v>1.0583005244258363</v>
      </c>
      <c r="AK416" s="251">
        <v>1.0583005244258363</v>
      </c>
      <c r="AL416" s="251">
        <v>1.0583005244258363</v>
      </c>
      <c r="AM416" s="251">
        <v>1.0583005244258363</v>
      </c>
      <c r="AN416" s="251">
        <v>1.0583005244258363</v>
      </c>
      <c r="AO416" s="251">
        <v>1.0583005244258363</v>
      </c>
      <c r="AP416" s="251">
        <v>1.0583005244258363</v>
      </c>
    </row>
    <row r="417" spans="3:42" ht="14.25" customHeight="1" thickTop="1" thickBot="1" x14ac:dyDescent="0.35">
      <c r="F417" s="252"/>
      <c r="H417" s="235"/>
      <c r="J417" s="246"/>
      <c r="K417" s="137" t="s">
        <v>914</v>
      </c>
      <c r="L417" s="137" t="s">
        <v>872</v>
      </c>
      <c r="M417" s="251">
        <v>1.1852965873569368</v>
      </c>
      <c r="N417" s="251">
        <v>1.1852965873569368</v>
      </c>
      <c r="O417" s="251">
        <v>1.1852965873569368</v>
      </c>
      <c r="P417" s="251">
        <v>1.1852965873569368</v>
      </c>
      <c r="Q417" s="251">
        <v>1.1852965873569368</v>
      </c>
      <c r="R417" s="251">
        <v>1.1852965873569368</v>
      </c>
      <c r="S417" s="251">
        <v>1.1852965873569368</v>
      </c>
      <c r="T417" s="251">
        <v>1.1852965873569368</v>
      </c>
      <c r="U417" s="251">
        <v>1.1852965873569368</v>
      </c>
      <c r="V417" s="251">
        <v>1.1852965873569368</v>
      </c>
      <c r="W417" s="251">
        <v>1.1852965873569368</v>
      </c>
      <c r="X417" s="251">
        <v>1.1852965873569368</v>
      </c>
      <c r="Y417" s="251">
        <v>1.1852965873569368</v>
      </c>
      <c r="Z417" s="251">
        <v>1.1852965873569368</v>
      </c>
      <c r="AA417" s="251">
        <v>1.1852965873569368</v>
      </c>
      <c r="AB417" s="251">
        <v>1.1852965873569368</v>
      </c>
      <c r="AC417" s="251">
        <v>1.1852965873569368</v>
      </c>
      <c r="AD417" s="251">
        <v>1.1852965873569368</v>
      </c>
      <c r="AE417" s="251">
        <v>1.1852965873569368</v>
      </c>
      <c r="AF417" s="251">
        <v>1.1852965873569368</v>
      </c>
      <c r="AG417" s="251">
        <v>1.1852965873569368</v>
      </c>
      <c r="AH417" s="251">
        <v>1.1852965873569368</v>
      </c>
      <c r="AI417" s="251">
        <v>1.1852965873569368</v>
      </c>
      <c r="AJ417" s="251">
        <v>1.1852965873569368</v>
      </c>
      <c r="AK417" s="251">
        <v>1.1852965873569368</v>
      </c>
      <c r="AL417" s="251">
        <v>1.1852965873569368</v>
      </c>
      <c r="AM417" s="251">
        <v>1.1852965873569368</v>
      </c>
      <c r="AN417" s="251">
        <v>1.1852965873569368</v>
      </c>
      <c r="AO417" s="251">
        <v>1.1852965873569368</v>
      </c>
      <c r="AP417" s="251">
        <v>1.1852965873569368</v>
      </c>
    </row>
    <row r="418" spans="3:42" ht="14.25" customHeight="1" thickTop="1" x14ac:dyDescent="0.3">
      <c r="F418" s="252"/>
      <c r="H418" s="235"/>
      <c r="J418" s="246"/>
      <c r="K418" s="137" t="s">
        <v>915</v>
      </c>
      <c r="L418" s="137" t="s">
        <v>872</v>
      </c>
      <c r="M418" s="251">
        <v>1.3275321778397693</v>
      </c>
      <c r="N418" s="251">
        <v>1.3275321778397693</v>
      </c>
      <c r="O418" s="251">
        <v>1.3275321778397693</v>
      </c>
      <c r="P418" s="251">
        <v>1.3275321778397693</v>
      </c>
      <c r="Q418" s="251">
        <v>1.3275321778397693</v>
      </c>
      <c r="R418" s="251">
        <v>1.3275321778397693</v>
      </c>
      <c r="S418" s="251">
        <v>1.3275321778397693</v>
      </c>
      <c r="T418" s="251">
        <v>1.3275321778397693</v>
      </c>
      <c r="U418" s="251">
        <v>1.3275321778397693</v>
      </c>
      <c r="V418" s="251">
        <v>1.3275321778397693</v>
      </c>
      <c r="W418" s="251">
        <v>1.3275321778397693</v>
      </c>
      <c r="X418" s="251">
        <v>1.3275321778397693</v>
      </c>
      <c r="Y418" s="251">
        <v>1.3275321778397693</v>
      </c>
      <c r="Z418" s="251">
        <v>1.3275321778397693</v>
      </c>
      <c r="AA418" s="251">
        <v>1.3275321778397693</v>
      </c>
      <c r="AB418" s="251">
        <v>1.3275321778397693</v>
      </c>
      <c r="AC418" s="251">
        <v>1.3275321778397693</v>
      </c>
      <c r="AD418" s="251">
        <v>1.3275321778397693</v>
      </c>
      <c r="AE418" s="251">
        <v>1.3275321778397693</v>
      </c>
      <c r="AF418" s="251">
        <v>1.3275321778397693</v>
      </c>
      <c r="AG418" s="251">
        <v>1.3275321778397693</v>
      </c>
      <c r="AH418" s="251">
        <v>1.3275321778397693</v>
      </c>
      <c r="AI418" s="251">
        <v>1.3275321778397693</v>
      </c>
      <c r="AJ418" s="251">
        <v>1.3275321778397693</v>
      </c>
      <c r="AK418" s="251">
        <v>1.3275321778397693</v>
      </c>
      <c r="AL418" s="251">
        <v>1.3275321778397693</v>
      </c>
      <c r="AM418" s="251">
        <v>1.3275321778397693</v>
      </c>
      <c r="AN418" s="251">
        <v>1.3275321778397693</v>
      </c>
      <c r="AO418" s="251">
        <v>1.3275321778397693</v>
      </c>
      <c r="AP418" s="251">
        <v>1.3275321778397693</v>
      </c>
    </row>
    <row r="420" spans="3:42" ht="14.25" customHeight="1" x14ac:dyDescent="0.3">
      <c r="C420" s="138" t="s">
        <v>800</v>
      </c>
      <c r="G420" s="382" t="s">
        <v>916</v>
      </c>
      <c r="H420" s="383"/>
      <c r="I420" s="383"/>
      <c r="J420" s="383"/>
      <c r="K420" s="383"/>
      <c r="L420" s="383"/>
      <c r="M420" s="383"/>
      <c r="N420" s="383"/>
      <c r="O420" s="383"/>
      <c r="P420" s="383"/>
      <c r="Q420" s="383"/>
      <c r="R420" s="383"/>
      <c r="S420" s="383"/>
      <c r="T420" s="383"/>
      <c r="U420" s="383"/>
      <c r="V420" s="139"/>
      <c r="W420" s="139"/>
      <c r="X420" s="139"/>
      <c r="Y420" s="139"/>
      <c r="Z420" s="139"/>
      <c r="AA420" s="139"/>
      <c r="AB420" s="139"/>
    </row>
    <row r="422" spans="3:42" ht="14.25" customHeight="1" x14ac:dyDescent="0.25">
      <c r="H422" s="454" t="s">
        <v>917</v>
      </c>
      <c r="I422" s="455"/>
      <c r="J422" s="455"/>
      <c r="K422" s="455"/>
      <c r="L422" s="455"/>
      <c r="M422" s="455"/>
      <c r="N422" s="456" t="s">
        <v>918</v>
      </c>
      <c r="O422" s="457"/>
      <c r="P422" s="457"/>
      <c r="Q422" s="457"/>
      <c r="R422" s="458"/>
      <c r="S422" s="255" t="s">
        <v>919</v>
      </c>
      <c r="T422" s="255" t="s">
        <v>920</v>
      </c>
      <c r="U422" s="256"/>
      <c r="V422" s="256"/>
      <c r="W422" s="256"/>
      <c r="X422" s="256"/>
      <c r="Y422" s="256"/>
      <c r="Z422" s="256"/>
      <c r="AA422" s="256"/>
      <c r="AB422" s="257"/>
    </row>
    <row r="423" spans="3:42" ht="14.25" customHeight="1" x14ac:dyDescent="0.35">
      <c r="H423" s="450" t="s">
        <v>921</v>
      </c>
      <c r="I423" s="356"/>
      <c r="J423" s="356"/>
      <c r="K423" s="356"/>
      <c r="L423" s="356"/>
      <c r="M423" s="356"/>
      <c r="N423" s="453" t="s">
        <v>922</v>
      </c>
      <c r="O423" s="371"/>
      <c r="P423" s="371"/>
      <c r="Q423" s="371"/>
      <c r="R423" s="371"/>
      <c r="S423" s="259"/>
      <c r="T423" s="259"/>
      <c r="U423" s="260"/>
      <c r="V423" s="260"/>
      <c r="W423" s="260"/>
      <c r="X423" s="260"/>
      <c r="Y423" s="260"/>
      <c r="Z423" s="260"/>
      <c r="AA423" s="260"/>
      <c r="AB423" s="261"/>
    </row>
    <row r="424" spans="3:42" ht="14.25" customHeight="1" x14ac:dyDescent="0.35">
      <c r="H424" s="450" t="s">
        <v>886</v>
      </c>
      <c r="I424" s="356"/>
      <c r="J424" s="356"/>
      <c r="K424" s="356"/>
      <c r="L424" s="356"/>
      <c r="M424" s="356"/>
      <c r="N424" s="453" t="s">
        <v>923</v>
      </c>
      <c r="O424" s="371"/>
      <c r="P424" s="371"/>
      <c r="Q424" s="371"/>
      <c r="R424" s="371"/>
      <c r="S424" s="259"/>
      <c r="T424" s="259"/>
      <c r="U424" s="260"/>
      <c r="V424" s="260"/>
      <c r="W424" s="260"/>
      <c r="X424" s="260"/>
      <c r="Y424" s="260"/>
      <c r="Z424" s="260"/>
      <c r="AA424" s="260"/>
      <c r="AB424" s="261"/>
    </row>
    <row r="425" spans="3:42" ht="14.25" customHeight="1" x14ac:dyDescent="0.35">
      <c r="H425" s="450" t="s">
        <v>890</v>
      </c>
      <c r="I425" s="356"/>
      <c r="J425" s="356"/>
      <c r="K425" s="356"/>
      <c r="L425" s="356"/>
      <c r="M425" s="356"/>
      <c r="N425" s="453" t="s">
        <v>924</v>
      </c>
      <c r="O425" s="371"/>
      <c r="P425" s="371"/>
      <c r="Q425" s="371"/>
      <c r="R425" s="371"/>
      <c r="S425" s="259"/>
      <c r="T425" s="259"/>
      <c r="U425" s="260"/>
      <c r="V425" s="260"/>
      <c r="W425" s="260"/>
      <c r="X425" s="260"/>
      <c r="Y425" s="260"/>
      <c r="Z425" s="260"/>
      <c r="AA425" s="260"/>
      <c r="AB425" s="261"/>
    </row>
    <row r="426" spans="3:42" ht="14.25" customHeight="1" x14ac:dyDescent="0.35">
      <c r="H426" s="450" t="s">
        <v>925</v>
      </c>
      <c r="I426" s="356"/>
      <c r="J426" s="356"/>
      <c r="K426" s="356"/>
      <c r="L426" s="356"/>
      <c r="M426" s="356"/>
      <c r="N426" s="453" t="s">
        <v>924</v>
      </c>
      <c r="O426" s="371"/>
      <c r="P426" s="371"/>
      <c r="Q426" s="371"/>
      <c r="R426" s="371"/>
      <c r="S426" s="262"/>
      <c r="T426" s="262"/>
      <c r="U426"/>
      <c r="V426"/>
      <c r="W426"/>
      <c r="X426"/>
      <c r="Y426"/>
      <c r="Z426"/>
      <c r="AA426"/>
      <c r="AB426"/>
    </row>
    <row r="427" spans="3:42" ht="14.25" customHeight="1" x14ac:dyDescent="0.25">
      <c r="H427" s="450" t="s">
        <v>926</v>
      </c>
      <c r="I427" s="356"/>
      <c r="J427" s="356"/>
      <c r="K427" s="356"/>
      <c r="L427" s="356"/>
      <c r="M427" s="356"/>
      <c r="N427" s="451" t="s">
        <v>927</v>
      </c>
      <c r="O427" s="452"/>
      <c r="P427" s="452"/>
      <c r="Q427" s="452"/>
      <c r="R427" s="452"/>
      <c r="S427" s="263"/>
      <c r="T427" s="263"/>
      <c r="U427" s="256"/>
      <c r="V427" s="256"/>
      <c r="W427" s="256"/>
      <c r="X427" s="256"/>
      <c r="Y427" s="256"/>
      <c r="Z427" s="256"/>
      <c r="AA427" s="256"/>
      <c r="AB427" s="257"/>
    </row>
    <row r="428" spans="3:42" ht="14.25" customHeight="1" x14ac:dyDescent="0.25">
      <c r="H428" s="450" t="s">
        <v>928</v>
      </c>
      <c r="I428" s="356"/>
      <c r="J428" s="356"/>
      <c r="K428" s="356"/>
      <c r="L428" s="356"/>
      <c r="M428" s="356"/>
      <c r="N428" s="451" t="s">
        <v>927</v>
      </c>
      <c r="O428" s="452"/>
      <c r="P428" s="452"/>
      <c r="Q428" s="452"/>
      <c r="R428" s="452"/>
      <c r="S428" s="263"/>
      <c r="T428" s="263"/>
      <c r="U428" s="256"/>
      <c r="V428" s="256"/>
      <c r="W428" s="256"/>
      <c r="X428" s="256"/>
      <c r="Y428" s="256"/>
      <c r="Z428" s="256"/>
      <c r="AA428" s="256"/>
      <c r="AB428" s="257"/>
    </row>
    <row r="429" spans="3:42" ht="14.25" customHeight="1" x14ac:dyDescent="0.25">
      <c r="H429" s="459"/>
      <c r="I429" s="459"/>
      <c r="J429" s="459"/>
      <c r="K429" s="459"/>
      <c r="L429" s="459"/>
      <c r="M429" s="459"/>
      <c r="O429" s="256"/>
      <c r="P429" s="256"/>
      <c r="Q429" s="256"/>
      <c r="R429" s="256"/>
      <c r="S429" s="256"/>
      <c r="T429" s="256"/>
      <c r="U429" s="256"/>
      <c r="V429" s="256"/>
      <c r="W429" s="256"/>
      <c r="X429" s="256"/>
      <c r="Y429" s="256"/>
      <c r="Z429" s="256"/>
      <c r="AA429" s="256"/>
      <c r="AB429" s="257"/>
    </row>
    <row r="430" spans="3:42" ht="14.25" customHeight="1" x14ac:dyDescent="0.25">
      <c r="H430" s="454" t="s">
        <v>929</v>
      </c>
      <c r="I430" s="455"/>
      <c r="J430" s="455"/>
      <c r="K430" s="455"/>
      <c r="L430" s="455"/>
      <c r="M430" s="455"/>
      <c r="N430" s="456" t="s">
        <v>918</v>
      </c>
      <c r="O430" s="457"/>
      <c r="P430" s="457"/>
      <c r="Q430" s="457"/>
      <c r="R430" s="458"/>
      <c r="S430" s="255" t="s">
        <v>919</v>
      </c>
      <c r="T430" s="255" t="s">
        <v>920</v>
      </c>
      <c r="U430" s="256"/>
      <c r="V430" s="256"/>
      <c r="W430" s="256"/>
      <c r="X430" s="256"/>
      <c r="Y430" s="256"/>
      <c r="Z430" s="256"/>
      <c r="AA430" s="256"/>
      <c r="AB430" s="257"/>
    </row>
    <row r="431" spans="3:42" ht="14.25" customHeight="1" x14ac:dyDescent="0.35">
      <c r="H431" s="450" t="s">
        <v>886</v>
      </c>
      <c r="I431" s="356"/>
      <c r="J431" s="356"/>
      <c r="K431" s="356"/>
      <c r="L431" s="356"/>
      <c r="M431" s="357"/>
      <c r="N431" s="453" t="s">
        <v>923</v>
      </c>
      <c r="O431" s="371"/>
      <c r="P431" s="371"/>
      <c r="Q431" s="371"/>
      <c r="R431" s="371"/>
      <c r="S431" s="259"/>
      <c r="T431" s="259"/>
      <c r="U431" s="260"/>
      <c r="V431" s="260"/>
      <c r="W431" s="260"/>
      <c r="X431" s="260"/>
      <c r="Y431" s="260"/>
      <c r="Z431" s="260"/>
      <c r="AA431" s="260"/>
      <c r="AB431" s="261"/>
    </row>
    <row r="432" spans="3:42" ht="14.25" customHeight="1" x14ac:dyDescent="0.35">
      <c r="H432" s="450" t="s">
        <v>890</v>
      </c>
      <c r="I432" s="356"/>
      <c r="J432" s="356"/>
      <c r="K432" s="356"/>
      <c r="L432" s="356"/>
      <c r="M432" s="357"/>
      <c r="N432" s="258" t="s">
        <v>930</v>
      </c>
      <c r="Q432" s="264" t="s">
        <v>931</v>
      </c>
      <c r="R432" s="256"/>
      <c r="S432" s="263"/>
      <c r="T432" s="263"/>
      <c r="U432" s="256"/>
      <c r="V432" s="256"/>
      <c r="W432" s="256"/>
      <c r="X432" s="256"/>
      <c r="Y432" s="256"/>
      <c r="Z432" s="256"/>
      <c r="AA432" s="256"/>
      <c r="AB432" s="257"/>
    </row>
    <row r="433" spans="8:28" ht="14.25" customHeight="1" x14ac:dyDescent="0.35">
      <c r="H433" s="367" t="s">
        <v>932</v>
      </c>
      <c r="I433" s="368"/>
      <c r="J433" s="368"/>
      <c r="K433" s="368"/>
      <c r="L433" s="368"/>
      <c r="M433" s="369"/>
      <c r="N433" s="265"/>
      <c r="O433" s="266"/>
      <c r="P433" s="266"/>
      <c r="Q433" s="256"/>
      <c r="R433" s="257"/>
      <c r="S433" s="256"/>
      <c r="T433" s="263"/>
      <c r="U433" s="256"/>
      <c r="V433" s="256"/>
      <c r="W433" s="256"/>
      <c r="X433" s="256"/>
      <c r="Y433" s="256"/>
      <c r="Z433" s="256"/>
      <c r="AA433" s="256"/>
      <c r="AB433" s="257"/>
    </row>
    <row r="434" spans="8:28" ht="14.25" customHeight="1" x14ac:dyDescent="0.35">
      <c r="H434" s="450" t="s">
        <v>925</v>
      </c>
      <c r="I434" s="356"/>
      <c r="J434" s="356"/>
      <c r="K434" s="356"/>
      <c r="L434" s="356"/>
      <c r="M434" s="357"/>
      <c r="N434" s="453" t="s">
        <v>933</v>
      </c>
      <c r="O434" s="371"/>
      <c r="P434" s="371"/>
      <c r="Q434" s="371"/>
      <c r="R434" s="371"/>
      <c r="S434" s="259"/>
      <c r="T434" s="259"/>
      <c r="U434" s="260"/>
      <c r="V434" s="260"/>
      <c r="W434" s="260"/>
      <c r="X434" s="260"/>
      <c r="Y434" s="260"/>
      <c r="Z434" s="260"/>
      <c r="AA434" s="260"/>
      <c r="AB434" s="261"/>
    </row>
    <row r="435" spans="8:28" ht="14.25" customHeight="1" x14ac:dyDescent="0.25">
      <c r="H435" s="450" t="s">
        <v>926</v>
      </c>
      <c r="I435" s="356"/>
      <c r="J435" s="356"/>
      <c r="K435" s="356"/>
      <c r="L435" s="356"/>
      <c r="M435" s="357"/>
      <c r="N435" s="451" t="s">
        <v>927</v>
      </c>
      <c r="O435" s="452"/>
      <c r="P435" s="452"/>
      <c r="Q435" s="452"/>
      <c r="R435" s="452"/>
      <c r="S435" s="263"/>
      <c r="T435" s="263"/>
      <c r="U435" s="256"/>
      <c r="V435" s="256"/>
      <c r="W435" s="256"/>
      <c r="X435" s="256"/>
      <c r="Y435" s="256"/>
      <c r="Z435" s="256"/>
      <c r="AA435" s="256"/>
      <c r="AB435" s="257"/>
    </row>
    <row r="436" spans="8:28" ht="14.25" customHeight="1" x14ac:dyDescent="0.25">
      <c r="H436" s="450" t="s">
        <v>934</v>
      </c>
      <c r="I436" s="356"/>
      <c r="J436" s="356"/>
      <c r="K436" s="356"/>
      <c r="L436" s="356"/>
      <c r="M436" s="357"/>
      <c r="N436" s="451" t="s">
        <v>927</v>
      </c>
      <c r="O436" s="452"/>
      <c r="P436" s="452"/>
      <c r="Q436" s="452"/>
      <c r="R436" s="452"/>
      <c r="S436" s="263"/>
      <c r="T436" s="263"/>
      <c r="U436" s="256"/>
      <c r="V436" s="256"/>
      <c r="W436" s="256"/>
      <c r="X436" s="256"/>
      <c r="Y436" s="256"/>
      <c r="Z436" s="256"/>
      <c r="AA436" s="256"/>
      <c r="AB436" s="257"/>
    </row>
    <row r="437" spans="8:28" ht="14.25" customHeight="1" x14ac:dyDescent="0.25">
      <c r="H437" s="450" t="s">
        <v>928</v>
      </c>
      <c r="I437" s="356"/>
      <c r="J437" s="356"/>
      <c r="K437" s="356"/>
      <c r="L437" s="356"/>
      <c r="M437" s="357"/>
      <c r="N437" s="451" t="s">
        <v>927</v>
      </c>
      <c r="O437" s="452"/>
      <c r="P437" s="452"/>
      <c r="Q437" s="452"/>
      <c r="R437" s="452"/>
      <c r="S437" s="263"/>
      <c r="T437" s="263"/>
      <c r="U437" s="256"/>
      <c r="V437" s="256"/>
      <c r="W437" s="256"/>
      <c r="X437" s="256"/>
      <c r="Y437" s="256"/>
      <c r="Z437" s="256"/>
      <c r="AA437" s="256"/>
      <c r="AB437" s="257"/>
    </row>
    <row r="438" spans="8:28" ht="14.25" customHeight="1" x14ac:dyDescent="0.25">
      <c r="H438" s="132" t="s">
        <v>935</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6953125" defaultRowHeight="14.5" x14ac:dyDescent="0.35"/>
  <cols>
    <col min="1" max="1" width="54" bestFit="1" customWidth="1"/>
    <col min="2" max="2" width="45.7265625" customWidth="1"/>
    <col min="3" max="3" width="89.26953125" customWidth="1"/>
    <col min="4" max="4" width="17.453125" customWidth="1"/>
    <col min="5" max="5" width="21.54296875" bestFit="1" customWidth="1"/>
    <col min="7" max="7" width="10.26953125" bestFit="1" customWidth="1"/>
    <col min="8" max="9" width="10" bestFit="1" customWidth="1"/>
    <col min="10" max="10" width="10.26953125" bestFit="1" customWidth="1"/>
    <col min="11" max="11" width="10" bestFit="1" customWidth="1"/>
    <col min="15" max="15" width="11" bestFit="1" customWidth="1"/>
  </cols>
  <sheetData>
    <row r="1" spans="1:24" s="1" customFormat="1" x14ac:dyDescent="0.3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3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3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3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3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3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35">
      <c r="A7" t="s">
        <v>40</v>
      </c>
      <c r="B7" t="s">
        <v>590</v>
      </c>
      <c r="C7" t="s">
        <v>591</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592</v>
      </c>
    </row>
    <row r="8" spans="1:24" x14ac:dyDescent="0.35">
      <c r="A8" t="s">
        <v>273</v>
      </c>
      <c r="B8" t="s">
        <v>231</v>
      </c>
      <c r="C8" s="17" t="s">
        <v>512</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35">
      <c r="A9" t="s">
        <v>504</v>
      </c>
      <c r="B9" t="s">
        <v>231</v>
      </c>
      <c r="C9" s="17" t="s">
        <v>512</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505</v>
      </c>
    </row>
    <row r="10" spans="1:24" x14ac:dyDescent="0.35">
      <c r="A10" t="s">
        <v>503</v>
      </c>
      <c r="B10" t="s">
        <v>228</v>
      </c>
      <c r="C10" t="s">
        <v>513</v>
      </c>
      <c r="D10" t="s">
        <v>240</v>
      </c>
      <c r="E10" t="s">
        <v>502</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506</v>
      </c>
    </row>
    <row r="11" spans="1:24" x14ac:dyDescent="0.35">
      <c r="A11" t="s">
        <v>504</v>
      </c>
      <c r="B11" t="s">
        <v>228</v>
      </c>
      <c r="C11" t="s">
        <v>513</v>
      </c>
      <c r="D11" t="s">
        <v>240</v>
      </c>
      <c r="E11" t="s">
        <v>502</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507</v>
      </c>
    </row>
    <row r="12" spans="1:24" s="33" customFormat="1" x14ac:dyDescent="0.35">
      <c r="A12" s="33" t="s">
        <v>301</v>
      </c>
      <c r="B12" s="33" t="s">
        <v>228</v>
      </c>
      <c r="C12" s="33" t="s">
        <v>227</v>
      </c>
      <c r="D12" s="33" t="s">
        <v>240</v>
      </c>
      <c r="E12" s="33" t="s">
        <v>502</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3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511</v>
      </c>
    </row>
    <row r="14" spans="1:24" x14ac:dyDescent="0.3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3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3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3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3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3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3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 x14ac:dyDescent="0.3"/>
  <cols>
    <col min="1" max="1" width="21.26953125" style="37" bestFit="1" customWidth="1"/>
    <col min="2" max="2" width="46.7265625" style="37" customWidth="1"/>
    <col min="3" max="16384" width="8.7265625" style="37"/>
  </cols>
  <sheetData>
    <row r="1" spans="1:33" ht="15" customHeight="1" thickBot="1" x14ac:dyDescent="0.35">
      <c r="B1" s="53" t="s">
        <v>610</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3"/>
    <row r="3" spans="1:33" ht="15" customHeight="1" x14ac:dyDescent="0.3">
      <c r="C3" s="55" t="s">
        <v>489</v>
      </c>
      <c r="D3" s="55" t="s">
        <v>609</v>
      </c>
      <c r="E3" s="55"/>
      <c r="F3" s="55"/>
      <c r="G3" s="55"/>
    </row>
    <row r="4" spans="1:33" ht="15" customHeight="1" x14ac:dyDescent="0.3">
      <c r="C4" s="55" t="s">
        <v>490</v>
      </c>
      <c r="D4" s="55" t="s">
        <v>608</v>
      </c>
      <c r="E4" s="55"/>
      <c r="F4" s="55"/>
      <c r="G4" s="55" t="s">
        <v>607</v>
      </c>
    </row>
    <row r="5" spans="1:33" ht="15" customHeight="1" x14ac:dyDescent="0.3">
      <c r="C5" s="55" t="s">
        <v>491</v>
      </c>
      <c r="D5" s="55" t="s">
        <v>606</v>
      </c>
      <c r="E5" s="55"/>
      <c r="F5" s="55"/>
      <c r="G5" s="55"/>
    </row>
    <row r="6" spans="1:33" ht="15" customHeight="1" x14ac:dyDescent="0.3">
      <c r="C6" s="55" t="s">
        <v>492</v>
      </c>
      <c r="D6" s="55"/>
      <c r="E6" s="55" t="s">
        <v>605</v>
      </c>
      <c r="F6" s="55"/>
      <c r="G6" s="55"/>
    </row>
    <row r="10" spans="1:33" ht="15" customHeight="1" x14ac:dyDescent="0.35">
      <c r="A10" s="43" t="s">
        <v>313</v>
      </c>
      <c r="B10" s="54" t="s">
        <v>43</v>
      </c>
      <c r="AG10" s="51" t="s">
        <v>604</v>
      </c>
    </row>
    <row r="11" spans="1:33" ht="15" customHeight="1" x14ac:dyDescent="0.3">
      <c r="B11" s="53" t="s">
        <v>44</v>
      </c>
      <c r="AG11" s="51" t="s">
        <v>603</v>
      </c>
    </row>
    <row r="12" spans="1:33" ht="15" customHeight="1" x14ac:dyDescent="0.3">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602</v>
      </c>
    </row>
    <row r="13" spans="1:33" ht="15" customHeight="1" thickBot="1" x14ac:dyDescent="0.3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601</v>
      </c>
    </row>
    <row r="14" spans="1:33" ht="15" customHeight="1" thickTop="1" x14ac:dyDescent="0.3"/>
    <row r="15" spans="1:33" ht="15" customHeight="1" x14ac:dyDescent="0.3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35">
      <c r="A16" s="43" t="s">
        <v>314</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35">
      <c r="A17" s="43" t="s">
        <v>315</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35">
      <c r="A18" s="43" t="s">
        <v>316</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35">
      <c r="A19" s="43" t="s">
        <v>317</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35">
      <c r="A20" s="43" t="s">
        <v>318</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35">
      <c r="A21" s="43" t="s">
        <v>319</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35">
      <c r="A22" s="43" t="s">
        <v>320</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35">
      <c r="A23" s="43" t="s">
        <v>321</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35">
      <c r="A24" s="43" t="s">
        <v>322</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3">
      <c r="A25" s="43" t="s">
        <v>323</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3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3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35">
      <c r="A28" s="43" t="s">
        <v>324</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35">
      <c r="A29" s="43" t="s">
        <v>325</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35">
      <c r="A30" s="43" t="s">
        <v>326</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5" x14ac:dyDescent="0.35">
      <c r="A31" s="43" t="s">
        <v>327</v>
      </c>
      <c r="B31" s="42" t="s">
        <v>328</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3">
      <c r="A32" s="43" t="s">
        <v>329</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5" x14ac:dyDescent="0.35">
      <c r="B33"/>
      <c r="C33"/>
      <c r="D33"/>
      <c r="E33"/>
      <c r="F33"/>
      <c r="G33"/>
      <c r="H33"/>
      <c r="I33"/>
      <c r="J33"/>
      <c r="K33"/>
      <c r="L33"/>
      <c r="M33"/>
      <c r="N33"/>
      <c r="O33"/>
      <c r="P33"/>
      <c r="Q33"/>
      <c r="R33"/>
      <c r="S33"/>
      <c r="T33"/>
      <c r="U33"/>
      <c r="V33"/>
      <c r="W33"/>
      <c r="X33"/>
      <c r="Y33"/>
      <c r="Z33"/>
      <c r="AA33"/>
      <c r="AB33"/>
      <c r="AC33"/>
      <c r="AD33"/>
      <c r="AE33"/>
      <c r="AF33"/>
      <c r="AG33"/>
    </row>
    <row r="34" spans="1:33" ht="14.5" x14ac:dyDescent="0.35">
      <c r="B34" s="46" t="s">
        <v>59</v>
      </c>
      <c r="C34"/>
      <c r="D34"/>
      <c r="E34"/>
      <c r="F34"/>
      <c r="G34"/>
      <c r="H34"/>
      <c r="I34"/>
      <c r="J34"/>
      <c r="K34"/>
      <c r="L34"/>
      <c r="M34"/>
      <c r="N34"/>
      <c r="O34"/>
      <c r="P34"/>
      <c r="Q34"/>
      <c r="R34"/>
      <c r="S34"/>
      <c r="T34"/>
      <c r="U34"/>
      <c r="V34"/>
      <c r="W34"/>
      <c r="X34"/>
      <c r="Y34"/>
      <c r="Z34"/>
      <c r="AA34"/>
      <c r="AB34"/>
      <c r="AC34"/>
      <c r="AD34"/>
      <c r="AE34"/>
      <c r="AF34"/>
      <c r="AG34"/>
    </row>
    <row r="35" spans="1:33" ht="14.5" x14ac:dyDescent="0.35">
      <c r="A35" s="43" t="s">
        <v>330</v>
      </c>
      <c r="B35" s="42" t="s">
        <v>331</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5" x14ac:dyDescent="0.35">
      <c r="A36" s="43" t="s">
        <v>332</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5" x14ac:dyDescent="0.35">
      <c r="A37" s="43" t="s">
        <v>333</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3">
      <c r="A38" s="43" t="s">
        <v>334</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5" x14ac:dyDescent="0.35">
      <c r="B39"/>
      <c r="C39"/>
      <c r="D39"/>
      <c r="E39"/>
      <c r="F39"/>
      <c r="G39"/>
      <c r="H39"/>
      <c r="I39"/>
      <c r="J39"/>
      <c r="K39"/>
      <c r="L39"/>
      <c r="M39"/>
      <c r="N39"/>
      <c r="O39"/>
      <c r="P39"/>
      <c r="Q39"/>
      <c r="R39"/>
      <c r="S39"/>
      <c r="T39"/>
      <c r="U39"/>
      <c r="V39"/>
      <c r="W39"/>
      <c r="X39"/>
      <c r="Y39"/>
      <c r="Z39"/>
      <c r="AA39"/>
      <c r="AB39"/>
      <c r="AC39"/>
      <c r="AD39"/>
      <c r="AE39"/>
      <c r="AF39"/>
      <c r="AG39"/>
    </row>
    <row r="40" spans="1:33" x14ac:dyDescent="0.3">
      <c r="A40" s="43" t="s">
        <v>335</v>
      </c>
      <c r="B40" s="46" t="s">
        <v>336</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600</v>
      </c>
    </row>
    <row r="41" spans="1:33" ht="14.5" x14ac:dyDescent="0.35">
      <c r="B41"/>
      <c r="C41"/>
      <c r="D41"/>
      <c r="E41"/>
      <c r="F41"/>
      <c r="G41"/>
      <c r="H41"/>
      <c r="I41"/>
      <c r="J41"/>
      <c r="K41"/>
      <c r="L41"/>
      <c r="M41"/>
      <c r="N41"/>
      <c r="O41"/>
      <c r="P41"/>
      <c r="Q41"/>
      <c r="R41"/>
      <c r="S41"/>
      <c r="T41"/>
      <c r="U41"/>
      <c r="V41"/>
      <c r="W41"/>
      <c r="X41"/>
      <c r="Y41"/>
      <c r="Z41"/>
      <c r="AA41"/>
      <c r="AB41"/>
      <c r="AC41"/>
      <c r="AD41"/>
      <c r="AE41"/>
      <c r="AF41"/>
      <c r="AG41"/>
    </row>
    <row r="42" spans="1:33" ht="14.5" x14ac:dyDescent="0.35">
      <c r="B42" s="46" t="s">
        <v>61</v>
      </c>
      <c r="C42"/>
      <c r="D42"/>
      <c r="E42"/>
      <c r="F42"/>
      <c r="G42"/>
      <c r="H42"/>
      <c r="I42"/>
      <c r="J42"/>
      <c r="K42"/>
      <c r="L42"/>
      <c r="M42"/>
      <c r="N42"/>
      <c r="O42"/>
      <c r="P42"/>
      <c r="Q42"/>
      <c r="R42"/>
      <c r="S42"/>
      <c r="T42"/>
      <c r="U42"/>
      <c r="V42"/>
      <c r="W42"/>
      <c r="X42"/>
      <c r="Y42"/>
      <c r="Z42"/>
      <c r="AA42"/>
      <c r="AB42"/>
      <c r="AC42"/>
      <c r="AD42"/>
      <c r="AE42"/>
      <c r="AF42"/>
      <c r="AG42"/>
    </row>
    <row r="43" spans="1:33" ht="14.5" x14ac:dyDescent="0.35">
      <c r="A43" s="43" t="s">
        <v>337</v>
      </c>
      <c r="B43" s="42" t="s">
        <v>338</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5" x14ac:dyDescent="0.35">
      <c r="A44" s="43" t="s">
        <v>339</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5" x14ac:dyDescent="0.35">
      <c r="A45" s="43" t="s">
        <v>340</v>
      </c>
      <c r="B45" s="42" t="s">
        <v>341</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5" x14ac:dyDescent="0.35">
      <c r="A46" s="43" t="s">
        <v>342</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5" x14ac:dyDescent="0.35">
      <c r="A47" s="43" t="s">
        <v>343</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5" x14ac:dyDescent="0.35">
      <c r="A48" s="43" t="s">
        <v>344</v>
      </c>
      <c r="B48" s="42" t="s">
        <v>345</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5" x14ac:dyDescent="0.35">
      <c r="A49" s="43" t="s">
        <v>346</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35">
      <c r="A50" s="43" t="s">
        <v>347</v>
      </c>
      <c r="B50" s="42" t="s">
        <v>348</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3">
      <c r="A51" s="43" t="s">
        <v>349</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3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35">
      <c r="B53" s="46" t="s">
        <v>599</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35">
      <c r="A54" s="43" t="s">
        <v>350</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35">
      <c r="A55" s="43" t="s">
        <v>351</v>
      </c>
      <c r="B55" s="42" t="s">
        <v>598</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35">
      <c r="A56" s="43" t="s">
        <v>352</v>
      </c>
      <c r="B56" s="42" t="s">
        <v>353</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35">
      <c r="A57" s="43" t="s">
        <v>354</v>
      </c>
      <c r="B57" s="42" t="s">
        <v>355</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35">
      <c r="A58" s="43" t="s">
        <v>356</v>
      </c>
      <c r="B58" s="42" t="s">
        <v>357</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35">
      <c r="A59" s="43" t="s">
        <v>358</v>
      </c>
      <c r="B59" s="42" t="s">
        <v>359</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35">
      <c r="A60" s="43" t="s">
        <v>360</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3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3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3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35">
      <c r="A64" s="43" t="s">
        <v>361</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35">
      <c r="A65" s="43" t="s">
        <v>362</v>
      </c>
      <c r="B65" s="42" t="s">
        <v>598</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5" x14ac:dyDescent="0.35">
      <c r="A66" s="43" t="s">
        <v>363</v>
      </c>
      <c r="B66" s="42" t="s">
        <v>353</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35">
      <c r="A67" s="43" t="s">
        <v>364</v>
      </c>
      <c r="B67" s="42" t="s">
        <v>355</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35">
      <c r="A68" s="43" t="s">
        <v>365</v>
      </c>
      <c r="B68" s="42" t="s">
        <v>357</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35">
      <c r="A69" s="43" t="s">
        <v>366</v>
      </c>
      <c r="B69" s="42" t="s">
        <v>359</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35">
      <c r="A70" s="43" t="s">
        <v>367</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35"/>
    <row r="72" spans="1:33" ht="15" customHeight="1" x14ac:dyDescent="0.3">
      <c r="B72" s="39" t="s">
        <v>545</v>
      </c>
    </row>
    <row r="73" spans="1:33" x14ac:dyDescent="0.3">
      <c r="B73" s="38" t="s">
        <v>527</v>
      </c>
    </row>
    <row r="74" spans="1:33" ht="15" customHeight="1" x14ac:dyDescent="0.3">
      <c r="B74" s="38" t="s">
        <v>68</v>
      </c>
    </row>
    <row r="75" spans="1:33" ht="15" customHeight="1" x14ac:dyDescent="0.3">
      <c r="B75" s="38" t="s">
        <v>597</v>
      </c>
    </row>
    <row r="76" spans="1:33" ht="15" customHeight="1" x14ac:dyDescent="0.3">
      <c r="B76" s="38" t="s">
        <v>69</v>
      </c>
    </row>
    <row r="77" spans="1:33" ht="15" customHeight="1" x14ac:dyDescent="0.3">
      <c r="B77" s="38" t="s">
        <v>529</v>
      </c>
    </row>
    <row r="78" spans="1:33" ht="15" customHeight="1" x14ac:dyDescent="0.3">
      <c r="B78" s="38" t="s">
        <v>596</v>
      </c>
    </row>
    <row r="79" spans="1:33" x14ac:dyDescent="0.3">
      <c r="B79" s="38" t="s">
        <v>71</v>
      </c>
    </row>
    <row r="80" spans="1:33" ht="15" customHeight="1" x14ac:dyDescent="0.3">
      <c r="B80" s="38" t="s">
        <v>530</v>
      </c>
    </row>
    <row r="81" spans="2:2" x14ac:dyDescent="0.3">
      <c r="B81" s="38" t="s">
        <v>531</v>
      </c>
    </row>
    <row r="82" spans="2:2" ht="15" customHeight="1" x14ac:dyDescent="0.3">
      <c r="B82" s="38" t="s">
        <v>532</v>
      </c>
    </row>
    <row r="83" spans="2:2" ht="15" customHeight="1" x14ac:dyDescent="0.3">
      <c r="B83" s="38" t="s">
        <v>533</v>
      </c>
    </row>
    <row r="84" spans="2:2" ht="15" customHeight="1" x14ac:dyDescent="0.3">
      <c r="B84" s="38" t="s">
        <v>534</v>
      </c>
    </row>
    <row r="85" spans="2:2" ht="15" customHeight="1" x14ac:dyDescent="0.3">
      <c r="B85" s="38" t="s">
        <v>535</v>
      </c>
    </row>
    <row r="86" spans="2:2" ht="15" customHeight="1" x14ac:dyDescent="0.3">
      <c r="B86" s="38" t="s">
        <v>192</v>
      </c>
    </row>
    <row r="87" spans="2:2" ht="15" customHeight="1" x14ac:dyDescent="0.3">
      <c r="B87" s="38" t="s">
        <v>72</v>
      </c>
    </row>
    <row r="88" spans="2:2" ht="15" customHeight="1" x14ac:dyDescent="0.3">
      <c r="B88" s="38" t="s">
        <v>536</v>
      </c>
    </row>
    <row r="89" spans="2:2" ht="15" customHeight="1" x14ac:dyDescent="0.3">
      <c r="B89" s="38" t="s">
        <v>595</v>
      </c>
    </row>
    <row r="90" spans="2:2" ht="15" customHeight="1" x14ac:dyDescent="0.3">
      <c r="B90" s="38" t="s">
        <v>73</v>
      </c>
    </row>
    <row r="91" spans="2:2" ht="15" customHeight="1" x14ac:dyDescent="0.3">
      <c r="B91" s="38" t="s">
        <v>538</v>
      </c>
    </row>
    <row r="92" spans="2:2" x14ac:dyDescent="0.3">
      <c r="B92" s="38" t="s">
        <v>539</v>
      </c>
    </row>
    <row r="93" spans="2:2" ht="15" customHeight="1" x14ac:dyDescent="0.3">
      <c r="B93" s="38" t="s">
        <v>74</v>
      </c>
    </row>
    <row r="94" spans="2:2" ht="15" customHeight="1" x14ac:dyDescent="0.3">
      <c r="B94" s="38" t="s">
        <v>540</v>
      </c>
    </row>
    <row r="95" spans="2:2" ht="15" customHeight="1" x14ac:dyDescent="0.3">
      <c r="B95" s="38" t="s">
        <v>541</v>
      </c>
    </row>
    <row r="96" spans="2:2" ht="15" customHeight="1" x14ac:dyDescent="0.3">
      <c r="B96" s="38" t="s">
        <v>542</v>
      </c>
    </row>
    <row r="97" spans="2:33" ht="15" customHeight="1" x14ac:dyDescent="0.3">
      <c r="B97" s="38" t="s">
        <v>543</v>
      </c>
    </row>
    <row r="98" spans="2:33" ht="15" customHeight="1" x14ac:dyDescent="0.3">
      <c r="B98" s="38" t="s">
        <v>544</v>
      </c>
    </row>
    <row r="99" spans="2:33" ht="15" customHeight="1" x14ac:dyDescent="0.3">
      <c r="B99" s="38" t="s">
        <v>594</v>
      </c>
    </row>
    <row r="100" spans="2:33" ht="15" customHeight="1" x14ac:dyDescent="0.3">
      <c r="B100" s="38" t="s">
        <v>593</v>
      </c>
    </row>
    <row r="103" spans="2:33" ht="15" customHeight="1" x14ac:dyDescent="0.3"/>
    <row r="104" spans="2:33" ht="15" customHeight="1" x14ac:dyDescent="0.3"/>
    <row r="105" spans="2:33" ht="15" customHeight="1" x14ac:dyDescent="0.3"/>
    <row r="106" spans="2:33" ht="15" customHeight="1" x14ac:dyDescent="0.3"/>
    <row r="107" spans="2:33" ht="15" customHeight="1" x14ac:dyDescent="0.3"/>
    <row r="108" spans="2:33" ht="15" customHeight="1" x14ac:dyDescent="0.3"/>
    <row r="109" spans="2:33" ht="15" customHeight="1" x14ac:dyDescent="0.3"/>
    <row r="110" spans="2:33" ht="15" customHeight="1" x14ac:dyDescent="0.3"/>
    <row r="111" spans="2:33" ht="15" customHeight="1" x14ac:dyDescent="0.3"/>
    <row r="112" spans="2:33" ht="15" customHeight="1" x14ac:dyDescent="0.3">
      <c r="B112" s="477"/>
      <c r="C112" s="477"/>
      <c r="D112" s="477"/>
      <c r="E112" s="477"/>
      <c r="F112" s="477"/>
      <c r="G112" s="477"/>
      <c r="H112" s="477"/>
      <c r="I112" s="477"/>
      <c r="J112" s="477"/>
      <c r="K112" s="477"/>
      <c r="L112" s="477"/>
      <c r="M112" s="477"/>
      <c r="N112" s="477"/>
      <c r="O112" s="477"/>
      <c r="P112" s="477"/>
      <c r="Q112" s="477"/>
      <c r="R112" s="477"/>
      <c r="S112" s="477"/>
      <c r="T112" s="477"/>
      <c r="U112" s="477"/>
      <c r="V112" s="477"/>
      <c r="W112" s="477"/>
      <c r="X112" s="477"/>
      <c r="Y112" s="477"/>
      <c r="Z112" s="477"/>
      <c r="AA112" s="477"/>
      <c r="AB112" s="477"/>
      <c r="AC112" s="477"/>
      <c r="AD112" s="477"/>
      <c r="AE112" s="477"/>
      <c r="AF112" s="477"/>
      <c r="AG112" s="477"/>
    </row>
    <row r="113" ht="15" customHeight="1" x14ac:dyDescent="0.3"/>
    <row r="114" ht="15" customHeight="1" x14ac:dyDescent="0.3"/>
    <row r="115" ht="15" customHeight="1" x14ac:dyDescent="0.3"/>
    <row r="116" ht="15" customHeight="1" x14ac:dyDescent="0.3"/>
    <row r="117" ht="15" customHeight="1" x14ac:dyDescent="0.3"/>
    <row r="118" ht="15" customHeight="1" x14ac:dyDescent="0.3"/>
    <row r="119" ht="15" customHeight="1" x14ac:dyDescent="0.3"/>
    <row r="120" ht="15" customHeight="1" x14ac:dyDescent="0.3"/>
    <row r="121" ht="15" customHeight="1" x14ac:dyDescent="0.3"/>
    <row r="122" ht="15" customHeight="1" x14ac:dyDescent="0.3"/>
    <row r="123" ht="15" customHeight="1" x14ac:dyDescent="0.3"/>
    <row r="124" ht="15" customHeight="1" x14ac:dyDescent="0.3"/>
    <row r="125" ht="15" customHeight="1" x14ac:dyDescent="0.3"/>
    <row r="126" ht="15" customHeight="1" x14ac:dyDescent="0.3"/>
    <row r="127" ht="15" customHeight="1" x14ac:dyDescent="0.3"/>
    <row r="128"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4" ht="15" customHeight="1" x14ac:dyDescent="0.3"/>
    <row r="225"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300" ht="15" customHeight="1" x14ac:dyDescent="0.3"/>
    <row r="301" ht="15" customHeight="1" x14ac:dyDescent="0.3"/>
    <row r="302" ht="15" customHeight="1" x14ac:dyDescent="0.3"/>
    <row r="303" ht="15" customHeight="1" x14ac:dyDescent="0.3"/>
    <row r="304" ht="15" customHeight="1" x14ac:dyDescent="0.3"/>
    <row r="305" spans="2:33" ht="15" customHeight="1" x14ac:dyDescent="0.3"/>
    <row r="306" spans="2:33" ht="15" customHeight="1" x14ac:dyDescent="0.3"/>
    <row r="307" spans="2:33" ht="15" customHeight="1" x14ac:dyDescent="0.3"/>
    <row r="308" spans="2:33" ht="15" customHeight="1" x14ac:dyDescent="0.3">
      <c r="B308" s="477"/>
      <c r="C308" s="477"/>
      <c r="D308" s="477"/>
      <c r="E308" s="477"/>
      <c r="F308" s="477"/>
      <c r="G308" s="477"/>
      <c r="H308" s="477"/>
      <c r="I308" s="477"/>
      <c r="J308" s="477"/>
      <c r="K308" s="477"/>
      <c r="L308" s="477"/>
      <c r="M308" s="477"/>
      <c r="N308" s="477"/>
      <c r="O308" s="477"/>
      <c r="P308" s="477"/>
      <c r="Q308" s="477"/>
      <c r="R308" s="477"/>
      <c r="S308" s="477"/>
      <c r="T308" s="477"/>
      <c r="U308" s="477"/>
      <c r="V308" s="477"/>
      <c r="W308" s="477"/>
      <c r="X308" s="477"/>
      <c r="Y308" s="477"/>
      <c r="Z308" s="477"/>
      <c r="AA308" s="477"/>
      <c r="AB308" s="477"/>
      <c r="AC308" s="477"/>
      <c r="AD308" s="477"/>
      <c r="AE308" s="477"/>
      <c r="AF308" s="477"/>
      <c r="AG308" s="477"/>
    </row>
    <row r="309" spans="2:33" ht="15" customHeight="1" x14ac:dyDescent="0.3"/>
    <row r="310" spans="2:33" ht="15" customHeight="1" x14ac:dyDescent="0.3"/>
    <row r="311" spans="2:33" ht="15" customHeight="1" x14ac:dyDescent="0.3"/>
    <row r="312" spans="2:33" ht="15" customHeight="1" x14ac:dyDescent="0.3"/>
    <row r="313" spans="2:33" ht="15" customHeight="1" x14ac:dyDescent="0.3"/>
    <row r="314" spans="2:33" ht="15" customHeight="1" x14ac:dyDescent="0.3"/>
    <row r="315" spans="2:33" ht="15" customHeight="1" x14ac:dyDescent="0.3"/>
    <row r="316" spans="2:33" ht="15" customHeight="1" x14ac:dyDescent="0.3"/>
    <row r="317" spans="2:33" ht="15" customHeight="1" x14ac:dyDescent="0.3"/>
    <row r="318" spans="2:33" ht="15" customHeight="1" x14ac:dyDescent="0.3"/>
    <row r="319" spans="2:33" ht="15" customHeight="1" x14ac:dyDescent="0.3"/>
    <row r="320" spans="2:33"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9" ht="15" customHeight="1" x14ac:dyDescent="0.3"/>
    <row r="460" ht="15" customHeight="1" x14ac:dyDescent="0.3"/>
    <row r="461" ht="15" customHeight="1" x14ac:dyDescent="0.3"/>
    <row r="462" ht="15" customHeight="1" x14ac:dyDescent="0.3"/>
    <row r="463" ht="15" customHeight="1" x14ac:dyDescent="0.3"/>
    <row r="464" ht="15" customHeight="1" x14ac:dyDescent="0.3"/>
    <row r="465" ht="15" customHeight="1" x14ac:dyDescent="0.3"/>
    <row r="466" ht="15" customHeight="1" x14ac:dyDescent="0.3"/>
    <row r="467" ht="15" customHeight="1" x14ac:dyDescent="0.3"/>
    <row r="470" ht="15" customHeight="1" x14ac:dyDescent="0.3"/>
    <row r="471" ht="15" customHeight="1" x14ac:dyDescent="0.3"/>
    <row r="472" ht="15"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80" ht="15" customHeight="1" x14ac:dyDescent="0.3"/>
    <row r="481" ht="15" customHeight="1" x14ac:dyDescent="0.3"/>
    <row r="482" ht="15" customHeight="1" x14ac:dyDescent="0.3"/>
    <row r="483" ht="15" customHeight="1" x14ac:dyDescent="0.3"/>
    <row r="484" ht="15" customHeight="1" x14ac:dyDescent="0.3"/>
    <row r="485" ht="15" customHeight="1" x14ac:dyDescent="0.3"/>
    <row r="487" ht="15" customHeight="1" x14ac:dyDescent="0.3"/>
    <row r="488" ht="15" customHeight="1" x14ac:dyDescent="0.3"/>
    <row r="489" ht="15" customHeight="1" x14ac:dyDescent="0.3"/>
    <row r="490" ht="15" customHeight="1" x14ac:dyDescent="0.3"/>
    <row r="491" ht="15" customHeight="1" x14ac:dyDescent="0.3"/>
    <row r="492" ht="15" customHeight="1" x14ac:dyDescent="0.3"/>
    <row r="493" ht="15" customHeight="1" x14ac:dyDescent="0.3"/>
    <row r="494" ht="15" customHeight="1" x14ac:dyDescent="0.3"/>
    <row r="495" ht="15" customHeight="1" x14ac:dyDescent="0.3"/>
    <row r="496" ht="15" customHeight="1" x14ac:dyDescent="0.3"/>
    <row r="497" spans="2:33" ht="15" customHeight="1" x14ac:dyDescent="0.3"/>
    <row r="498" spans="2:33" ht="15" customHeight="1" x14ac:dyDescent="0.3"/>
    <row r="500" spans="2:33" ht="15" customHeight="1" x14ac:dyDescent="0.3"/>
    <row r="501" spans="2:33" ht="15" customHeight="1" x14ac:dyDescent="0.3"/>
    <row r="502" spans="2:33" ht="15" customHeight="1" x14ac:dyDescent="0.3"/>
    <row r="503" spans="2:33" ht="15" customHeight="1" x14ac:dyDescent="0.3"/>
    <row r="504" spans="2:33" ht="15" customHeight="1" x14ac:dyDescent="0.3"/>
    <row r="505" spans="2:33" ht="15" customHeight="1" x14ac:dyDescent="0.3"/>
    <row r="506" spans="2:33" ht="15" customHeight="1" x14ac:dyDescent="0.3"/>
    <row r="507" spans="2:33" ht="15" customHeight="1" x14ac:dyDescent="0.3"/>
    <row r="508" spans="2:33" ht="15" customHeight="1" x14ac:dyDescent="0.3"/>
    <row r="510" spans="2:33" ht="15" customHeight="1" x14ac:dyDescent="0.3"/>
    <row r="511" spans="2:33" ht="15" customHeight="1" x14ac:dyDescent="0.3">
      <c r="B511" s="477"/>
      <c r="C511" s="477"/>
      <c r="D511" s="477"/>
      <c r="E511" s="477"/>
      <c r="F511" s="477"/>
      <c r="G511" s="477"/>
      <c r="H511" s="477"/>
      <c r="I511" s="477"/>
      <c r="J511" s="477"/>
      <c r="K511" s="477"/>
      <c r="L511" s="477"/>
      <c r="M511" s="477"/>
      <c r="N511" s="477"/>
      <c r="O511" s="477"/>
      <c r="P511" s="477"/>
      <c r="Q511" s="477"/>
      <c r="R511" s="477"/>
      <c r="S511" s="477"/>
      <c r="T511" s="477"/>
      <c r="U511" s="477"/>
      <c r="V511" s="477"/>
      <c r="W511" s="477"/>
      <c r="X511" s="477"/>
      <c r="Y511" s="477"/>
      <c r="Z511" s="477"/>
      <c r="AA511" s="477"/>
      <c r="AB511" s="477"/>
      <c r="AC511" s="477"/>
      <c r="AD511" s="477"/>
      <c r="AE511" s="477"/>
      <c r="AF511" s="477"/>
      <c r="AG511" s="477"/>
    </row>
    <row r="512" spans="2:33" ht="15" customHeight="1" x14ac:dyDescent="0.3"/>
    <row r="513" ht="15" customHeight="1" x14ac:dyDescent="0.3"/>
    <row r="514" ht="15" customHeight="1" x14ac:dyDescent="0.3"/>
    <row r="515" ht="15" customHeight="1" x14ac:dyDescent="0.3"/>
    <row r="516" ht="15" customHeight="1" x14ac:dyDescent="0.3"/>
    <row r="517" ht="15" customHeight="1" x14ac:dyDescent="0.3"/>
    <row r="518" ht="15" customHeight="1" x14ac:dyDescent="0.3"/>
    <row r="519" ht="15" customHeight="1" x14ac:dyDescent="0.3"/>
    <row r="520" ht="15" customHeight="1" x14ac:dyDescent="0.3"/>
    <row r="521" ht="15" customHeight="1" x14ac:dyDescent="0.3"/>
    <row r="522" ht="15" customHeight="1" x14ac:dyDescent="0.3"/>
    <row r="523" ht="15" customHeight="1" x14ac:dyDescent="0.3"/>
    <row r="524" ht="15" customHeight="1" x14ac:dyDescent="0.3"/>
    <row r="525" ht="15" customHeight="1" x14ac:dyDescent="0.3"/>
    <row r="575" ht="15" customHeight="1" x14ac:dyDescent="0.3"/>
    <row r="576" ht="15" customHeight="1" x14ac:dyDescent="0.3"/>
    <row r="577" ht="15" customHeight="1" x14ac:dyDescent="0.3"/>
    <row r="578" ht="15" customHeight="1" x14ac:dyDescent="0.3"/>
    <row r="579" ht="15" customHeight="1" x14ac:dyDescent="0.3"/>
    <row r="580" ht="15" customHeight="1" x14ac:dyDescent="0.3"/>
    <row r="581" ht="15" customHeight="1" x14ac:dyDescent="0.3"/>
    <row r="582" ht="15" customHeight="1" x14ac:dyDescent="0.3"/>
    <row r="583" ht="15" customHeight="1" x14ac:dyDescent="0.3"/>
    <row r="584" ht="15" customHeight="1" x14ac:dyDescent="0.3"/>
    <row r="585" ht="15" customHeight="1" x14ac:dyDescent="0.3"/>
    <row r="587" ht="15" customHeight="1" x14ac:dyDescent="0.3"/>
    <row r="589" ht="15" customHeight="1" x14ac:dyDescent="0.3"/>
    <row r="590" ht="15" customHeight="1" x14ac:dyDescent="0.3"/>
    <row r="591" ht="15" customHeight="1" x14ac:dyDescent="0.3"/>
    <row r="592" ht="15" customHeight="1" x14ac:dyDescent="0.3"/>
    <row r="593" ht="15" customHeight="1" x14ac:dyDescent="0.3"/>
    <row r="594" ht="15" customHeight="1" x14ac:dyDescent="0.3"/>
    <row r="595" ht="15" customHeight="1" x14ac:dyDescent="0.3"/>
    <row r="597" ht="15" customHeight="1" x14ac:dyDescent="0.3"/>
    <row r="598" ht="15"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15" customHeight="1" x14ac:dyDescent="0.3"/>
    <row r="607" ht="15" customHeight="1" x14ac:dyDescent="0.3"/>
    <row r="608" ht="15" customHeight="1" x14ac:dyDescent="0.3"/>
    <row r="609" ht="15" customHeight="1" x14ac:dyDescent="0.3"/>
    <row r="610" ht="15" customHeight="1" x14ac:dyDescent="0.3"/>
    <row r="611" ht="15" customHeight="1" x14ac:dyDescent="0.3"/>
    <row r="612" ht="15" customHeight="1" x14ac:dyDescent="0.3"/>
    <row r="613" ht="15" customHeight="1" x14ac:dyDescent="0.3"/>
    <row r="614" ht="15" customHeight="1" x14ac:dyDescent="0.3"/>
    <row r="615"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15" customHeight="1" x14ac:dyDescent="0.3"/>
    <row r="624" ht="15" customHeight="1" x14ac:dyDescent="0.3"/>
    <row r="626" ht="15" customHeight="1" x14ac:dyDescent="0.3"/>
    <row r="627" ht="15" customHeight="1" x14ac:dyDescent="0.3"/>
    <row r="628" ht="15" customHeight="1" x14ac:dyDescent="0.3"/>
    <row r="629" ht="15" customHeight="1" x14ac:dyDescent="0.3"/>
    <row r="630" ht="15" customHeight="1" x14ac:dyDescent="0.3"/>
    <row r="632" ht="15" customHeight="1" x14ac:dyDescent="0.3"/>
    <row r="633" ht="15" customHeight="1" x14ac:dyDescent="0.3"/>
    <row r="634" ht="15" customHeight="1" x14ac:dyDescent="0.3"/>
    <row r="635" ht="15" customHeight="1" x14ac:dyDescent="0.3"/>
    <row r="636" ht="15" customHeight="1" x14ac:dyDescent="0.3"/>
    <row r="637" ht="15" customHeight="1" x14ac:dyDescent="0.3"/>
    <row r="639" ht="15" customHeight="1" x14ac:dyDescent="0.3"/>
    <row r="641" ht="15" customHeight="1" x14ac:dyDescent="0.3"/>
    <row r="642" ht="15" customHeight="1" x14ac:dyDescent="0.3"/>
    <row r="643" ht="15" customHeight="1" x14ac:dyDescent="0.3"/>
    <row r="644" ht="15" customHeight="1" x14ac:dyDescent="0.3"/>
    <row r="645" ht="15"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15" customHeight="1" x14ac:dyDescent="0.3"/>
    <row r="656" ht="15" customHeight="1" x14ac:dyDescent="0.3"/>
    <row r="657" ht="15" customHeight="1" x14ac:dyDescent="0.3"/>
    <row r="658" ht="15" customHeight="1" x14ac:dyDescent="0.3"/>
    <row r="660" ht="15" customHeight="1" x14ac:dyDescent="0.3"/>
    <row r="662" ht="15" customHeight="1" x14ac:dyDescent="0.3"/>
    <row r="663" ht="15" customHeight="1" x14ac:dyDescent="0.3"/>
    <row r="664" ht="15"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15" customHeight="1" x14ac:dyDescent="0.3"/>
    <row r="673" ht="15" customHeight="1" x14ac:dyDescent="0.3"/>
    <row r="674" ht="15" customHeight="1" x14ac:dyDescent="0.3"/>
    <row r="675" ht="15" customHeight="1" x14ac:dyDescent="0.3"/>
    <row r="676" ht="15" customHeight="1" x14ac:dyDescent="0.3"/>
    <row r="677" ht="15" customHeight="1" x14ac:dyDescent="0.3"/>
    <row r="678" ht="15" customHeight="1" x14ac:dyDescent="0.3"/>
    <row r="679" ht="15" customHeight="1" x14ac:dyDescent="0.3"/>
    <row r="681" ht="15" customHeight="1" x14ac:dyDescent="0.3"/>
    <row r="682" ht="15" customHeight="1" x14ac:dyDescent="0.3"/>
    <row r="683" ht="15" customHeight="1" x14ac:dyDescent="0.3"/>
    <row r="684" ht="15" customHeight="1" x14ac:dyDescent="0.3"/>
    <row r="685" ht="15" customHeight="1" x14ac:dyDescent="0.3"/>
    <row r="686" ht="15" customHeight="1" x14ac:dyDescent="0.3"/>
    <row r="688" ht="15" customHeight="1" x14ac:dyDescent="0.3"/>
    <row r="689" ht="15" customHeight="1" x14ac:dyDescent="0.3"/>
    <row r="690" ht="15" customHeight="1" x14ac:dyDescent="0.3"/>
    <row r="691" ht="15" customHeight="1" x14ac:dyDescent="0.3"/>
    <row r="692" ht="15" customHeight="1" x14ac:dyDescent="0.3"/>
    <row r="693" ht="15" customHeight="1" x14ac:dyDescent="0.3"/>
    <row r="694" ht="15" customHeight="1" x14ac:dyDescent="0.3"/>
    <row r="695" ht="15" customHeight="1" x14ac:dyDescent="0.3"/>
    <row r="696" ht="15" customHeight="1" x14ac:dyDescent="0.3"/>
    <row r="697" ht="15" customHeight="1" x14ac:dyDescent="0.3"/>
    <row r="698" ht="15" customHeight="1" x14ac:dyDescent="0.3"/>
    <row r="700" ht="15" customHeight="1" x14ac:dyDescent="0.3"/>
    <row r="701" ht="15" customHeight="1" x14ac:dyDescent="0.3"/>
    <row r="702" ht="15" customHeight="1" x14ac:dyDescent="0.3"/>
    <row r="703" ht="15" customHeight="1" x14ac:dyDescent="0.3"/>
    <row r="704" ht="15" customHeight="1" x14ac:dyDescent="0.3"/>
    <row r="705" spans="2:33" ht="15" customHeight="1" x14ac:dyDescent="0.3"/>
    <row r="706" spans="2:33" ht="15" customHeight="1" x14ac:dyDescent="0.3"/>
    <row r="707" spans="2:33" ht="15" customHeight="1" x14ac:dyDescent="0.3"/>
    <row r="708" spans="2:33" ht="15" customHeight="1" x14ac:dyDescent="0.3"/>
    <row r="709" spans="2:33" ht="15" customHeight="1" x14ac:dyDescent="0.3"/>
    <row r="710" spans="2:33" ht="15" customHeight="1" x14ac:dyDescent="0.3"/>
    <row r="711" spans="2:33" ht="15" customHeight="1" x14ac:dyDescent="0.3"/>
    <row r="712" spans="2:33" ht="15" customHeight="1" x14ac:dyDescent="0.3">
      <c r="B712" s="477"/>
      <c r="C712" s="477"/>
      <c r="D712" s="477"/>
      <c r="E712" s="477"/>
      <c r="F712" s="477"/>
      <c r="G712" s="477"/>
      <c r="H712" s="477"/>
      <c r="I712" s="477"/>
      <c r="J712" s="477"/>
      <c r="K712" s="477"/>
      <c r="L712" s="477"/>
      <c r="M712" s="477"/>
      <c r="N712" s="477"/>
      <c r="O712" s="477"/>
      <c r="P712" s="477"/>
      <c r="Q712" s="477"/>
      <c r="R712" s="477"/>
      <c r="S712" s="477"/>
      <c r="T712" s="477"/>
      <c r="U712" s="477"/>
      <c r="V712" s="477"/>
      <c r="W712" s="477"/>
      <c r="X712" s="477"/>
      <c r="Y712" s="477"/>
      <c r="Z712" s="477"/>
      <c r="AA712" s="477"/>
      <c r="AB712" s="477"/>
      <c r="AC712" s="477"/>
      <c r="AD712" s="477"/>
      <c r="AE712" s="477"/>
      <c r="AF712" s="477"/>
      <c r="AG712" s="477"/>
    </row>
    <row r="713" spans="2:33" ht="15" customHeight="1" x14ac:dyDescent="0.3"/>
    <row r="714" spans="2:33" ht="15" customHeight="1" x14ac:dyDescent="0.3"/>
    <row r="715" spans="2:33" ht="15" customHeight="1" x14ac:dyDescent="0.3"/>
    <row r="716" spans="2:33" ht="15" customHeight="1" x14ac:dyDescent="0.3"/>
    <row r="717" spans="2:33" ht="15" customHeight="1" x14ac:dyDescent="0.3"/>
    <row r="718" spans="2:33" ht="15" customHeight="1" x14ac:dyDescent="0.3"/>
    <row r="719" spans="2:33" ht="15" customHeight="1" x14ac:dyDescent="0.3"/>
    <row r="720" spans="2:33" ht="15" customHeight="1" x14ac:dyDescent="0.3"/>
    <row r="721" ht="15" customHeight="1" x14ac:dyDescent="0.3"/>
    <row r="722" ht="15" customHeight="1" x14ac:dyDescent="0.3"/>
    <row r="723" ht="15" customHeight="1" x14ac:dyDescent="0.3"/>
    <row r="724" ht="15" customHeight="1" x14ac:dyDescent="0.3"/>
    <row r="725" ht="15" customHeight="1" x14ac:dyDescent="0.3"/>
    <row r="726" ht="15" customHeight="1" x14ac:dyDescent="0.3"/>
    <row r="727" ht="15" customHeight="1" x14ac:dyDescent="0.3"/>
    <row r="728" ht="15" customHeight="1" x14ac:dyDescent="0.3"/>
    <row r="729" ht="15" customHeight="1" x14ac:dyDescent="0.3"/>
    <row r="730" ht="15" customHeight="1" x14ac:dyDescent="0.3"/>
    <row r="731" ht="15" customHeight="1" x14ac:dyDescent="0.3"/>
    <row r="732" ht="15" customHeight="1" x14ac:dyDescent="0.3"/>
    <row r="775" ht="15" customHeight="1" x14ac:dyDescent="0.3"/>
    <row r="776" ht="15" customHeight="1" x14ac:dyDescent="0.3"/>
    <row r="777" ht="15" customHeight="1" x14ac:dyDescent="0.3"/>
    <row r="778" ht="15" customHeight="1" x14ac:dyDescent="0.3"/>
    <row r="779" ht="15" customHeight="1" x14ac:dyDescent="0.3"/>
    <row r="780" ht="15" customHeight="1" x14ac:dyDescent="0.3"/>
    <row r="782" ht="15" customHeight="1" x14ac:dyDescent="0.3"/>
    <row r="783" ht="15" customHeight="1" x14ac:dyDescent="0.3"/>
    <row r="784" ht="15" customHeight="1" x14ac:dyDescent="0.3"/>
    <row r="785" ht="15" customHeight="1" x14ac:dyDescent="0.3"/>
    <row r="787" ht="15" customHeight="1" x14ac:dyDescent="0.3"/>
    <row r="788" ht="15" customHeight="1" x14ac:dyDescent="0.3"/>
    <row r="789" ht="15" customHeight="1" x14ac:dyDescent="0.3"/>
    <row r="790" ht="15" customHeight="1" x14ac:dyDescent="0.3"/>
    <row r="792" ht="15" customHeight="1" x14ac:dyDescent="0.3"/>
    <row r="793" ht="15" customHeight="1" x14ac:dyDescent="0.3"/>
    <row r="794" ht="15" customHeight="1" x14ac:dyDescent="0.3"/>
    <row r="795" ht="15" customHeight="1" x14ac:dyDescent="0.3"/>
    <row r="796" ht="15" customHeight="1" x14ac:dyDescent="0.3"/>
    <row r="797" ht="15" customHeight="1" x14ac:dyDescent="0.3"/>
    <row r="798" ht="15" customHeight="1" x14ac:dyDescent="0.3"/>
    <row r="799" ht="15" customHeight="1" x14ac:dyDescent="0.3"/>
    <row r="800" ht="15" customHeight="1" x14ac:dyDescent="0.3"/>
    <row r="801" ht="15" customHeight="1" x14ac:dyDescent="0.3"/>
    <row r="802" ht="15" customHeight="1" x14ac:dyDescent="0.3"/>
    <row r="803" ht="15" customHeight="1" x14ac:dyDescent="0.3"/>
    <row r="804" ht="15" customHeight="1" x14ac:dyDescent="0.3"/>
    <row r="805" ht="15" customHeight="1" x14ac:dyDescent="0.3"/>
    <row r="806" ht="15" customHeight="1" x14ac:dyDescent="0.3"/>
    <row r="808" ht="15" customHeight="1" x14ac:dyDescent="0.3"/>
    <row r="809" ht="15" customHeight="1" x14ac:dyDescent="0.3"/>
    <row r="810" ht="15" customHeight="1" x14ac:dyDescent="0.3"/>
    <row r="811" ht="15" customHeight="1" x14ac:dyDescent="0.3"/>
    <row r="812" ht="15" customHeight="1" x14ac:dyDescent="0.3"/>
    <row r="813" ht="15" customHeight="1" x14ac:dyDescent="0.3"/>
    <row r="814" ht="15" customHeight="1" x14ac:dyDescent="0.3"/>
    <row r="816" ht="15" customHeight="1" x14ac:dyDescent="0.3"/>
    <row r="817" ht="15" customHeight="1" x14ac:dyDescent="0.3"/>
    <row r="818" ht="15" customHeight="1" x14ac:dyDescent="0.3"/>
    <row r="819" ht="15" customHeight="1" x14ac:dyDescent="0.3"/>
    <row r="820" ht="15" customHeight="1" x14ac:dyDescent="0.3"/>
    <row r="822" ht="15" customHeight="1" x14ac:dyDescent="0.3"/>
    <row r="823"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40" ht="15" customHeight="1" x14ac:dyDescent="0.3"/>
    <row r="842" ht="15" customHeight="1" x14ac:dyDescent="0.3"/>
    <row r="843" ht="15" customHeight="1" x14ac:dyDescent="0.3"/>
    <row r="844" ht="15" customHeight="1" x14ac:dyDescent="0.3"/>
    <row r="845" ht="15" customHeight="1" x14ac:dyDescent="0.3"/>
    <row r="846" ht="15" customHeight="1" x14ac:dyDescent="0.3"/>
    <row r="847" ht="15" customHeight="1" x14ac:dyDescent="0.3"/>
    <row r="848" ht="15"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7" ht="15" customHeight="1" x14ac:dyDescent="0.3"/>
    <row r="858" ht="15" customHeight="1" x14ac:dyDescent="0.3"/>
    <row r="859" ht="15" customHeight="1" x14ac:dyDescent="0.3"/>
    <row r="860" ht="15" customHeight="1" x14ac:dyDescent="0.3"/>
    <row r="861" ht="15" customHeight="1" x14ac:dyDescent="0.3"/>
    <row r="863" ht="15" customHeight="1" x14ac:dyDescent="0.3"/>
    <row r="864" ht="15"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5" ht="15" customHeight="1" x14ac:dyDescent="0.3"/>
    <row r="876" ht="15" customHeight="1" x14ac:dyDescent="0.3"/>
    <row r="877" ht="15" customHeight="1" x14ac:dyDescent="0.3"/>
    <row r="878" ht="15" customHeight="1" x14ac:dyDescent="0.3"/>
    <row r="879" ht="15" customHeight="1" x14ac:dyDescent="0.3"/>
    <row r="880" ht="15" customHeight="1" x14ac:dyDescent="0.3"/>
    <row r="881" spans="2:33" ht="15" customHeight="1" x14ac:dyDescent="0.3"/>
    <row r="882" spans="2:33" ht="15" customHeight="1" x14ac:dyDescent="0.3"/>
    <row r="883" spans="2:33" ht="15" customHeight="1" x14ac:dyDescent="0.3"/>
    <row r="884" spans="2:33" ht="15" customHeight="1" x14ac:dyDescent="0.3"/>
    <row r="885" spans="2:33" ht="15" customHeight="1" x14ac:dyDescent="0.3"/>
    <row r="886" spans="2:33" ht="15" customHeight="1" x14ac:dyDescent="0.3"/>
    <row r="887" spans="2:33" ht="15" customHeight="1" x14ac:dyDescent="0.3">
      <c r="B887" s="477"/>
      <c r="C887" s="477"/>
      <c r="D887" s="477"/>
      <c r="E887" s="477"/>
      <c r="F887" s="477"/>
      <c r="G887" s="477"/>
      <c r="H887" s="477"/>
      <c r="I887" s="477"/>
      <c r="J887" s="477"/>
      <c r="K887" s="477"/>
      <c r="L887" s="477"/>
      <c r="M887" s="477"/>
      <c r="N887" s="477"/>
      <c r="O887" s="477"/>
      <c r="P887" s="477"/>
      <c r="Q887" s="477"/>
      <c r="R887" s="477"/>
      <c r="S887" s="477"/>
      <c r="T887" s="477"/>
      <c r="U887" s="477"/>
      <c r="V887" s="477"/>
      <c r="W887" s="477"/>
      <c r="X887" s="477"/>
      <c r="Y887" s="477"/>
      <c r="Z887" s="477"/>
      <c r="AA887" s="477"/>
      <c r="AB887" s="477"/>
      <c r="AC887" s="477"/>
      <c r="AD887" s="477"/>
      <c r="AE887" s="477"/>
      <c r="AF887" s="477"/>
      <c r="AG887" s="477"/>
    </row>
    <row r="888" spans="2:33" ht="15" customHeight="1" x14ac:dyDescent="0.3"/>
    <row r="889" spans="2:33" ht="15" customHeight="1" x14ac:dyDescent="0.3"/>
    <row r="890" spans="2:33" ht="15" customHeight="1" x14ac:dyDescent="0.3"/>
    <row r="891" spans="2:33" ht="15" customHeight="1" x14ac:dyDescent="0.3"/>
    <row r="892" spans="2:33" ht="15" customHeight="1" x14ac:dyDescent="0.3"/>
    <row r="893" spans="2:33" ht="15" customHeight="1" x14ac:dyDescent="0.3"/>
    <row r="894" spans="2:33" ht="15" customHeight="1" x14ac:dyDescent="0.3"/>
    <row r="895" spans="2:33" ht="15" customHeight="1" x14ac:dyDescent="0.3"/>
    <row r="896" spans="2:33"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50" ht="15" customHeight="1" x14ac:dyDescent="0.3"/>
    <row r="951" ht="15" customHeight="1" x14ac:dyDescent="0.3"/>
    <row r="952" ht="15" customHeight="1" x14ac:dyDescent="0.3"/>
    <row r="953" ht="15" customHeight="1" x14ac:dyDescent="0.3"/>
    <row r="954" ht="15" customHeight="1" x14ac:dyDescent="0.3"/>
    <row r="955" ht="15" customHeight="1" x14ac:dyDescent="0.3"/>
    <row r="956" ht="15" customHeight="1" x14ac:dyDescent="0.3"/>
    <row r="957" ht="15" customHeight="1" x14ac:dyDescent="0.3"/>
    <row r="958" ht="15" customHeight="1" x14ac:dyDescent="0.3"/>
    <row r="959" ht="15" customHeight="1" x14ac:dyDescent="0.3"/>
    <row r="961" ht="15" customHeight="1" x14ac:dyDescent="0.3"/>
    <row r="962" ht="15" customHeight="1" x14ac:dyDescent="0.3"/>
    <row r="963" ht="15" customHeight="1" x14ac:dyDescent="0.3"/>
    <row r="964" ht="15" customHeight="1" x14ac:dyDescent="0.3"/>
    <row r="965" ht="15" customHeight="1" x14ac:dyDescent="0.3"/>
    <row r="966" ht="15" customHeight="1" x14ac:dyDescent="0.3"/>
    <row r="967" ht="15" customHeight="1" x14ac:dyDescent="0.3"/>
    <row r="968" ht="15" customHeight="1" x14ac:dyDescent="0.3"/>
    <row r="969" ht="15" customHeight="1" x14ac:dyDescent="0.3"/>
    <row r="970" ht="15" customHeight="1" x14ac:dyDescent="0.3"/>
    <row r="971" ht="15" customHeight="1" x14ac:dyDescent="0.3"/>
    <row r="972" ht="15" customHeight="1" x14ac:dyDescent="0.3"/>
    <row r="973" ht="15" customHeight="1" x14ac:dyDescent="0.3"/>
    <row r="974" ht="15" customHeight="1" x14ac:dyDescent="0.3"/>
    <row r="975" ht="15" customHeight="1" x14ac:dyDescent="0.3"/>
    <row r="976" ht="15" customHeight="1" x14ac:dyDescent="0.3"/>
    <row r="977" ht="15" customHeight="1" x14ac:dyDescent="0.3"/>
    <row r="978" ht="15" customHeight="1" x14ac:dyDescent="0.3"/>
    <row r="979" ht="15" customHeight="1" x14ac:dyDescent="0.3"/>
    <row r="980" ht="15" customHeight="1" x14ac:dyDescent="0.3"/>
    <row r="981" ht="15" customHeight="1" x14ac:dyDescent="0.3"/>
    <row r="982" ht="15" customHeight="1" x14ac:dyDescent="0.3"/>
    <row r="983" ht="15" customHeight="1" x14ac:dyDescent="0.3"/>
    <row r="984" ht="15" customHeight="1" x14ac:dyDescent="0.3"/>
    <row r="985" ht="15" customHeight="1" x14ac:dyDescent="0.3"/>
    <row r="988" ht="15" customHeight="1" x14ac:dyDescent="0.3"/>
    <row r="989" ht="15" customHeight="1" x14ac:dyDescent="0.3"/>
    <row r="990" ht="15" customHeight="1" x14ac:dyDescent="0.3"/>
    <row r="991" ht="15" customHeight="1" x14ac:dyDescent="0.3"/>
    <row r="992" ht="15" customHeight="1" x14ac:dyDescent="0.3"/>
    <row r="993" ht="15" customHeight="1" x14ac:dyDescent="0.3"/>
    <row r="994" ht="15" customHeight="1" x14ac:dyDescent="0.3"/>
    <row r="995" ht="15" customHeight="1" x14ac:dyDescent="0.3"/>
    <row r="996" ht="15" customHeight="1" x14ac:dyDescent="0.3"/>
    <row r="997" ht="15" customHeight="1" x14ac:dyDescent="0.3"/>
    <row r="998" ht="15" customHeight="1" x14ac:dyDescent="0.3"/>
    <row r="999" ht="15" customHeight="1" x14ac:dyDescent="0.3"/>
    <row r="1000" ht="15" customHeight="1" x14ac:dyDescent="0.3"/>
    <row r="1001" ht="15" customHeight="1" x14ac:dyDescent="0.3"/>
    <row r="1002" ht="15" customHeight="1" x14ac:dyDescent="0.3"/>
    <row r="1003" ht="15" customHeight="1" x14ac:dyDescent="0.3"/>
    <row r="1004" ht="15" customHeight="1" x14ac:dyDescent="0.3"/>
    <row r="1005" ht="15" customHeight="1" x14ac:dyDescent="0.3"/>
    <row r="1006" ht="15" customHeight="1" x14ac:dyDescent="0.3"/>
    <row r="1007" ht="15" customHeight="1" x14ac:dyDescent="0.3"/>
    <row r="1008" ht="15" customHeight="1" x14ac:dyDescent="0.3"/>
    <row r="1009" ht="15" customHeight="1" x14ac:dyDescent="0.3"/>
    <row r="1010" ht="15" customHeight="1" x14ac:dyDescent="0.3"/>
    <row r="1011" ht="15" customHeight="1" x14ac:dyDescent="0.3"/>
    <row r="1012" ht="15" customHeight="1" x14ac:dyDescent="0.3"/>
    <row r="1013" ht="15" customHeight="1" x14ac:dyDescent="0.3"/>
    <row r="1016" ht="15" customHeight="1" x14ac:dyDescent="0.3"/>
    <row r="1017" ht="15" customHeight="1" x14ac:dyDescent="0.3"/>
    <row r="1018" ht="15" customHeight="1" x14ac:dyDescent="0.3"/>
    <row r="1019" ht="15" customHeight="1" x14ac:dyDescent="0.3"/>
    <row r="1020" ht="15" customHeight="1" x14ac:dyDescent="0.3"/>
    <row r="1021" ht="15" customHeight="1" x14ac:dyDescent="0.3"/>
    <row r="1022" ht="15" customHeight="1" x14ac:dyDescent="0.3"/>
    <row r="1023" ht="15" customHeight="1" x14ac:dyDescent="0.3"/>
    <row r="1024" ht="15" customHeight="1" x14ac:dyDescent="0.3"/>
    <row r="1025" ht="15" customHeight="1" x14ac:dyDescent="0.3"/>
    <row r="1026" ht="15" customHeight="1" x14ac:dyDescent="0.3"/>
    <row r="1027" ht="15" customHeight="1" x14ac:dyDescent="0.3"/>
    <row r="1028" ht="15" customHeight="1" x14ac:dyDescent="0.3"/>
    <row r="1029" ht="15" customHeight="1" x14ac:dyDescent="0.3"/>
    <row r="1030" ht="15" customHeight="1" x14ac:dyDescent="0.3"/>
    <row r="1031" ht="15" customHeight="1" x14ac:dyDescent="0.3"/>
    <row r="1032" ht="15" customHeight="1" x14ac:dyDescent="0.3"/>
    <row r="1033" ht="15" customHeight="1" x14ac:dyDescent="0.3"/>
    <row r="1034" ht="15" customHeight="1" x14ac:dyDescent="0.3"/>
    <row r="1035" ht="15" customHeight="1" x14ac:dyDescent="0.3"/>
    <row r="1037" ht="15" customHeight="1" x14ac:dyDescent="0.3"/>
    <row r="1038" ht="15" customHeight="1" x14ac:dyDescent="0.3"/>
    <row r="1039" ht="15" customHeight="1" x14ac:dyDescent="0.3"/>
    <row r="1040" ht="15" customHeight="1" x14ac:dyDescent="0.3"/>
    <row r="1041" ht="15" customHeight="1" x14ac:dyDescent="0.3"/>
    <row r="1042" ht="15" customHeight="1" x14ac:dyDescent="0.3"/>
    <row r="1043" ht="15" customHeight="1" x14ac:dyDescent="0.3"/>
    <row r="1044" ht="15" customHeight="1" x14ac:dyDescent="0.3"/>
    <row r="1045" ht="15" customHeight="1" x14ac:dyDescent="0.3"/>
    <row r="1046" ht="15" customHeight="1" x14ac:dyDescent="0.3"/>
    <row r="1047" ht="15" customHeight="1" x14ac:dyDescent="0.3"/>
    <row r="1048" ht="15" customHeight="1" x14ac:dyDescent="0.3"/>
    <row r="1049" ht="15" customHeight="1" x14ac:dyDescent="0.3"/>
    <row r="1050" ht="15" customHeight="1" x14ac:dyDescent="0.3"/>
    <row r="1051" ht="15" customHeight="1" x14ac:dyDescent="0.3"/>
    <row r="1052" ht="15" customHeight="1" x14ac:dyDescent="0.3"/>
    <row r="1053" ht="15" customHeight="1" x14ac:dyDescent="0.3"/>
    <row r="1054" ht="15" customHeight="1" x14ac:dyDescent="0.3"/>
    <row r="1055" ht="15" customHeight="1" x14ac:dyDescent="0.3"/>
    <row r="1056" ht="15" customHeight="1" x14ac:dyDescent="0.3"/>
    <row r="1057" ht="15" customHeight="1" x14ac:dyDescent="0.3"/>
    <row r="1058" ht="15" customHeight="1" x14ac:dyDescent="0.3"/>
    <row r="1059" ht="15" customHeight="1" x14ac:dyDescent="0.3"/>
    <row r="1060" ht="15" customHeight="1" x14ac:dyDescent="0.3"/>
    <row r="1061" ht="15" customHeight="1" x14ac:dyDescent="0.3"/>
    <row r="1062" ht="15" customHeight="1" x14ac:dyDescent="0.3"/>
    <row r="1063" ht="15" customHeight="1" x14ac:dyDescent="0.3"/>
    <row r="1064" ht="15" customHeight="1" x14ac:dyDescent="0.3"/>
    <row r="1066" ht="15" customHeight="1" x14ac:dyDescent="0.3"/>
    <row r="1067" ht="15" customHeight="1" x14ac:dyDescent="0.3"/>
    <row r="1068" ht="15" customHeight="1" x14ac:dyDescent="0.3"/>
    <row r="1069" ht="15" customHeight="1" x14ac:dyDescent="0.3"/>
    <row r="1070" ht="15" customHeight="1" x14ac:dyDescent="0.3"/>
    <row r="1071" ht="15" customHeight="1" x14ac:dyDescent="0.3"/>
    <row r="1072" ht="15" customHeight="1" x14ac:dyDescent="0.3"/>
    <row r="1073" ht="15" customHeight="1" x14ac:dyDescent="0.3"/>
    <row r="1074" ht="15" customHeight="1" x14ac:dyDescent="0.3"/>
    <row r="1075" ht="15" customHeight="1" x14ac:dyDescent="0.3"/>
    <row r="1076" ht="15" customHeight="1" x14ac:dyDescent="0.3"/>
    <row r="1077" ht="15" customHeight="1" x14ac:dyDescent="0.3"/>
    <row r="1078" ht="15" customHeight="1" x14ac:dyDescent="0.3"/>
    <row r="1079" ht="15" customHeight="1" x14ac:dyDescent="0.3"/>
    <row r="1080" ht="15" customHeight="1" x14ac:dyDescent="0.3"/>
    <row r="1081" ht="15" customHeight="1" x14ac:dyDescent="0.3"/>
    <row r="1082" ht="15" customHeight="1" x14ac:dyDescent="0.3"/>
    <row r="1083" ht="15" customHeight="1" x14ac:dyDescent="0.3"/>
    <row r="1084" ht="15" customHeight="1" x14ac:dyDescent="0.3"/>
    <row r="1085" ht="15" customHeight="1" x14ac:dyDescent="0.3"/>
    <row r="1086" ht="15" customHeight="1" x14ac:dyDescent="0.3"/>
    <row r="1087" ht="15" customHeight="1" x14ac:dyDescent="0.3"/>
    <row r="1088" ht="15" customHeight="1" x14ac:dyDescent="0.3"/>
    <row r="1089" spans="2:33" ht="15" customHeight="1" x14ac:dyDescent="0.3"/>
    <row r="1090" spans="2:33" ht="15" customHeight="1" x14ac:dyDescent="0.3"/>
    <row r="1091" spans="2:33" ht="15" customHeight="1" x14ac:dyDescent="0.3"/>
    <row r="1092" spans="2:33" ht="15" customHeight="1" x14ac:dyDescent="0.3"/>
    <row r="1093" spans="2:33" ht="15" customHeight="1" x14ac:dyDescent="0.3"/>
    <row r="1094" spans="2:33" ht="15" customHeight="1" x14ac:dyDescent="0.3"/>
    <row r="1096" spans="2:33" ht="15" customHeight="1" x14ac:dyDescent="0.3"/>
    <row r="1097" spans="2:33" ht="15" customHeight="1" x14ac:dyDescent="0.3"/>
    <row r="1098" spans="2:33" ht="15" customHeight="1" x14ac:dyDescent="0.3"/>
    <row r="1099" spans="2:33" ht="15" customHeight="1" x14ac:dyDescent="0.3"/>
    <row r="1100" spans="2:33" ht="15" customHeight="1" x14ac:dyDescent="0.3">
      <c r="B1100" s="477"/>
      <c r="C1100" s="477"/>
      <c r="D1100" s="477"/>
      <c r="E1100" s="477"/>
      <c r="F1100" s="477"/>
      <c r="G1100" s="477"/>
      <c r="H1100" s="477"/>
      <c r="I1100" s="477"/>
      <c r="J1100" s="477"/>
      <c r="K1100" s="477"/>
      <c r="L1100" s="477"/>
      <c r="M1100" s="477"/>
      <c r="N1100" s="477"/>
      <c r="O1100" s="477"/>
      <c r="P1100" s="477"/>
      <c r="Q1100" s="477"/>
      <c r="R1100" s="477"/>
      <c r="S1100" s="477"/>
      <c r="T1100" s="477"/>
      <c r="U1100" s="477"/>
      <c r="V1100" s="477"/>
      <c r="W1100" s="477"/>
      <c r="X1100" s="477"/>
      <c r="Y1100" s="477"/>
      <c r="Z1100" s="477"/>
      <c r="AA1100" s="477"/>
      <c r="AB1100" s="477"/>
      <c r="AC1100" s="477"/>
      <c r="AD1100" s="477"/>
      <c r="AE1100" s="477"/>
      <c r="AF1100" s="477"/>
      <c r="AG1100" s="477"/>
    </row>
    <row r="1101" spans="2:33" ht="15" customHeight="1" x14ac:dyDescent="0.3"/>
    <row r="1102" spans="2:33" ht="15" customHeight="1" x14ac:dyDescent="0.3"/>
    <row r="1103" spans="2:33" ht="15" customHeight="1" x14ac:dyDescent="0.3"/>
    <row r="1104" spans="2:33" ht="15" customHeight="1" x14ac:dyDescent="0.3"/>
    <row r="1105" ht="15" customHeight="1" x14ac:dyDescent="0.3"/>
    <row r="1106" ht="15" customHeight="1" x14ac:dyDescent="0.3"/>
    <row r="1107" ht="15" customHeight="1" x14ac:dyDescent="0.3"/>
    <row r="1108" ht="15" customHeight="1" x14ac:dyDescent="0.3"/>
    <row r="1109" ht="15" customHeight="1" x14ac:dyDescent="0.3"/>
    <row r="1110" ht="15" customHeight="1" x14ac:dyDescent="0.3"/>
    <row r="1111" ht="15" customHeight="1" x14ac:dyDescent="0.3"/>
    <row r="1150" ht="15" customHeight="1" x14ac:dyDescent="0.3"/>
    <row r="1151" ht="15" customHeight="1" x14ac:dyDescent="0.3"/>
    <row r="1152" ht="15" customHeight="1" x14ac:dyDescent="0.3"/>
    <row r="1153" ht="15" customHeight="1" x14ac:dyDescent="0.3"/>
    <row r="1154" ht="15" customHeight="1" x14ac:dyDescent="0.3"/>
    <row r="1155" ht="15" customHeight="1" x14ac:dyDescent="0.3"/>
    <row r="1156" ht="15" customHeight="1" x14ac:dyDescent="0.3"/>
    <row r="1157" ht="15" customHeight="1" x14ac:dyDescent="0.3"/>
    <row r="1158" ht="15" customHeight="1" x14ac:dyDescent="0.3"/>
    <row r="1159" ht="15" customHeight="1" x14ac:dyDescent="0.3"/>
    <row r="1160" ht="15" customHeight="1" x14ac:dyDescent="0.3"/>
    <row r="1161" ht="15" customHeight="1" x14ac:dyDescent="0.3"/>
    <row r="1162" ht="15" customHeight="1" x14ac:dyDescent="0.3"/>
    <row r="1163" ht="15" customHeight="1" x14ac:dyDescent="0.3"/>
    <row r="1164" ht="15" customHeight="1" x14ac:dyDescent="0.3"/>
    <row r="1165" ht="15" customHeight="1" x14ac:dyDescent="0.3"/>
    <row r="1166" ht="15" customHeight="1" x14ac:dyDescent="0.3"/>
    <row r="1167" ht="15" customHeight="1" x14ac:dyDescent="0.3"/>
    <row r="1168" ht="15" customHeight="1" x14ac:dyDescent="0.3"/>
    <row r="1170" ht="15" customHeight="1" x14ac:dyDescent="0.3"/>
    <row r="1171" ht="15" customHeight="1" x14ac:dyDescent="0.3"/>
    <row r="1172" ht="15" customHeight="1" x14ac:dyDescent="0.3"/>
    <row r="1173" ht="15" customHeight="1" x14ac:dyDescent="0.3"/>
    <row r="1174" ht="15" customHeight="1" x14ac:dyDescent="0.3"/>
    <row r="1175" ht="15" customHeight="1" x14ac:dyDescent="0.3"/>
    <row r="1176" ht="15" customHeight="1" x14ac:dyDescent="0.3"/>
    <row r="1177" ht="15" customHeight="1" x14ac:dyDescent="0.3"/>
    <row r="1178" ht="15" customHeight="1" x14ac:dyDescent="0.3"/>
    <row r="1179" ht="15" customHeight="1" x14ac:dyDescent="0.3"/>
    <row r="1180" ht="15" customHeight="1" x14ac:dyDescent="0.3"/>
    <row r="1181" ht="15" customHeight="1" x14ac:dyDescent="0.3"/>
    <row r="1182" ht="15" customHeight="1" x14ac:dyDescent="0.3"/>
    <row r="1183" ht="15" customHeight="1" x14ac:dyDescent="0.3"/>
    <row r="1184" ht="15" customHeight="1" x14ac:dyDescent="0.3"/>
    <row r="1185" ht="15" customHeight="1" x14ac:dyDescent="0.3"/>
    <row r="1186" ht="15" customHeight="1" x14ac:dyDescent="0.3"/>
    <row r="1187" ht="15" customHeight="1" x14ac:dyDescent="0.3"/>
    <row r="1188" ht="15" customHeight="1" x14ac:dyDescent="0.3"/>
    <row r="1189" ht="15" customHeight="1" x14ac:dyDescent="0.3"/>
    <row r="1190" ht="15" customHeight="1" x14ac:dyDescent="0.3"/>
    <row r="1191" ht="15" customHeight="1" x14ac:dyDescent="0.3"/>
    <row r="1192" ht="15" customHeight="1" x14ac:dyDescent="0.3"/>
    <row r="1194" ht="15" customHeight="1" x14ac:dyDescent="0.3"/>
    <row r="1195" ht="15" customHeight="1" x14ac:dyDescent="0.3"/>
    <row r="1196" ht="15" customHeight="1" x14ac:dyDescent="0.3"/>
    <row r="1197" ht="15" customHeight="1" x14ac:dyDescent="0.3"/>
    <row r="1198" ht="15" customHeight="1" x14ac:dyDescent="0.3"/>
    <row r="1199" ht="15" customHeight="1" x14ac:dyDescent="0.3"/>
    <row r="1200" ht="15" customHeight="1" x14ac:dyDescent="0.3"/>
    <row r="1201" ht="15" customHeight="1" x14ac:dyDescent="0.3"/>
    <row r="1202" ht="15" customHeight="1" x14ac:dyDescent="0.3"/>
    <row r="1203" ht="15" customHeight="1" x14ac:dyDescent="0.3"/>
    <row r="1204" ht="15" customHeight="1" x14ac:dyDescent="0.3"/>
    <row r="1205" ht="15" customHeight="1" x14ac:dyDescent="0.3"/>
    <row r="1206" ht="15" customHeight="1" x14ac:dyDescent="0.3"/>
    <row r="1207" ht="15" customHeight="1" x14ac:dyDescent="0.3"/>
    <row r="1208" ht="15" customHeight="1" x14ac:dyDescent="0.3"/>
    <row r="1209" ht="15" customHeight="1" x14ac:dyDescent="0.3"/>
    <row r="1211" ht="15" customHeight="1" x14ac:dyDescent="0.3"/>
    <row r="1212" ht="15" customHeight="1" x14ac:dyDescent="0.3"/>
    <row r="1213" ht="15" customHeight="1" x14ac:dyDescent="0.3"/>
    <row r="1214" ht="15" customHeight="1" x14ac:dyDescent="0.3"/>
    <row r="1215" ht="15" customHeight="1" x14ac:dyDescent="0.3"/>
    <row r="1216" ht="15" customHeight="1" x14ac:dyDescent="0.3"/>
    <row r="1217" spans="2:33" ht="15" customHeight="1" x14ac:dyDescent="0.3"/>
    <row r="1218" spans="2:33" ht="15" customHeight="1" x14ac:dyDescent="0.3"/>
    <row r="1219" spans="2:33" ht="15" customHeight="1" x14ac:dyDescent="0.3"/>
    <row r="1220" spans="2:33" ht="15" customHeight="1" x14ac:dyDescent="0.3"/>
    <row r="1221" spans="2:33" ht="15" customHeight="1" x14ac:dyDescent="0.3"/>
    <row r="1222" spans="2:33" ht="15" customHeight="1" x14ac:dyDescent="0.3"/>
    <row r="1223" spans="2:33" ht="15" customHeight="1" x14ac:dyDescent="0.3"/>
    <row r="1224" spans="2:33" ht="15" customHeight="1" x14ac:dyDescent="0.3"/>
    <row r="1225" spans="2:33" ht="15" customHeight="1" x14ac:dyDescent="0.3"/>
    <row r="1226" spans="2:33" ht="15" customHeight="1" x14ac:dyDescent="0.3"/>
    <row r="1227" spans="2:33" ht="15" customHeight="1" x14ac:dyDescent="0.3">
      <c r="B1227" s="477"/>
      <c r="C1227" s="477"/>
      <c r="D1227" s="477"/>
      <c r="E1227" s="477"/>
      <c r="F1227" s="477"/>
      <c r="G1227" s="477"/>
      <c r="H1227" s="477"/>
      <c r="I1227" s="477"/>
      <c r="J1227" s="477"/>
      <c r="K1227" s="477"/>
      <c r="L1227" s="477"/>
      <c r="M1227" s="477"/>
      <c r="N1227" s="477"/>
      <c r="O1227" s="477"/>
      <c r="P1227" s="477"/>
      <c r="Q1227" s="477"/>
      <c r="R1227" s="477"/>
      <c r="S1227" s="477"/>
      <c r="T1227" s="477"/>
      <c r="U1227" s="477"/>
      <c r="V1227" s="477"/>
      <c r="W1227" s="477"/>
      <c r="X1227" s="477"/>
      <c r="Y1227" s="477"/>
      <c r="Z1227" s="477"/>
      <c r="AA1227" s="477"/>
      <c r="AB1227" s="477"/>
      <c r="AC1227" s="477"/>
      <c r="AD1227" s="477"/>
      <c r="AE1227" s="477"/>
      <c r="AF1227" s="477"/>
      <c r="AG1227" s="477"/>
    </row>
    <row r="1228" spans="2:33" ht="15" customHeight="1" x14ac:dyDescent="0.3"/>
    <row r="1229" spans="2:33" ht="15" customHeight="1" x14ac:dyDescent="0.3"/>
    <row r="1230" spans="2:33" ht="15" customHeight="1" x14ac:dyDescent="0.3"/>
    <row r="1231" spans="2:33" ht="15" customHeight="1" x14ac:dyDescent="0.3"/>
    <row r="1232" spans="2:33" ht="15" customHeight="1" x14ac:dyDescent="0.3"/>
    <row r="1233" ht="15" customHeight="1" x14ac:dyDescent="0.3"/>
    <row r="1234" ht="15" customHeight="1" x14ac:dyDescent="0.3"/>
    <row r="1235" ht="15" customHeight="1" x14ac:dyDescent="0.3"/>
    <row r="1236" ht="15" customHeight="1" x14ac:dyDescent="0.3"/>
    <row r="1237" ht="15" customHeight="1" x14ac:dyDescent="0.3"/>
    <row r="1300" ht="15" customHeight="1" x14ac:dyDescent="0.3"/>
    <row r="1301" ht="15" customHeight="1" x14ac:dyDescent="0.3"/>
    <row r="1302" ht="15" customHeight="1" x14ac:dyDescent="0.3"/>
    <row r="1303" ht="15" customHeight="1" x14ac:dyDescent="0.3"/>
    <row r="1304" ht="15" customHeight="1" x14ac:dyDescent="0.3"/>
    <row r="1305" ht="15" customHeight="1" x14ac:dyDescent="0.3"/>
    <row r="1307" ht="15" customHeight="1" x14ac:dyDescent="0.3"/>
    <row r="1308" ht="15" customHeight="1" x14ac:dyDescent="0.3"/>
    <row r="1309" ht="15" customHeight="1" x14ac:dyDescent="0.3"/>
    <row r="1310" ht="15" customHeight="1" x14ac:dyDescent="0.3"/>
    <row r="1311" ht="15" customHeight="1" x14ac:dyDescent="0.3"/>
    <row r="1312" ht="15" customHeight="1" x14ac:dyDescent="0.3"/>
    <row r="1313" ht="15" customHeight="1" x14ac:dyDescent="0.3"/>
    <row r="1314" ht="15" customHeight="1" x14ac:dyDescent="0.3"/>
    <row r="1315" ht="15" customHeight="1" x14ac:dyDescent="0.3"/>
    <row r="1316" ht="15" customHeight="1" x14ac:dyDescent="0.3"/>
    <row r="1317" ht="15" customHeight="1" x14ac:dyDescent="0.3"/>
    <row r="1318" ht="15" customHeight="1" x14ac:dyDescent="0.3"/>
    <row r="1319" ht="15" customHeight="1" x14ac:dyDescent="0.3"/>
    <row r="1320" ht="15" customHeight="1" x14ac:dyDescent="0.3"/>
    <row r="1321" ht="15" customHeight="1" x14ac:dyDescent="0.3"/>
    <row r="1322" ht="15" customHeight="1" x14ac:dyDescent="0.3"/>
    <row r="1323" ht="15" customHeight="1" x14ac:dyDescent="0.3"/>
    <row r="1324" ht="15" customHeight="1" x14ac:dyDescent="0.3"/>
    <row r="1325" ht="15" customHeight="1" x14ac:dyDescent="0.3"/>
    <row r="1327" ht="15" customHeight="1" x14ac:dyDescent="0.3"/>
    <row r="1329" ht="15" customHeight="1" x14ac:dyDescent="0.3"/>
    <row r="1330" ht="15" customHeight="1" x14ac:dyDescent="0.3"/>
    <row r="1331" ht="15" customHeight="1" x14ac:dyDescent="0.3"/>
    <row r="1332" ht="15" customHeight="1" x14ac:dyDescent="0.3"/>
    <row r="1333" ht="15" customHeight="1" x14ac:dyDescent="0.3"/>
    <row r="1334" ht="15" customHeight="1" x14ac:dyDescent="0.3"/>
    <row r="1335" ht="15" customHeight="1" x14ac:dyDescent="0.3"/>
    <row r="1336" ht="15" customHeight="1" x14ac:dyDescent="0.3"/>
    <row r="1337" ht="15" customHeight="1" x14ac:dyDescent="0.3"/>
    <row r="1338" ht="15" customHeight="1" x14ac:dyDescent="0.3"/>
    <row r="1340" ht="15" customHeight="1" x14ac:dyDescent="0.3"/>
    <row r="1341" ht="15" customHeight="1" x14ac:dyDescent="0.3"/>
    <row r="1342" ht="15" customHeight="1" x14ac:dyDescent="0.3"/>
    <row r="1343" ht="15" customHeight="1" x14ac:dyDescent="0.3"/>
    <row r="1344" ht="15" customHeight="1" x14ac:dyDescent="0.3"/>
    <row r="1345" ht="15" customHeight="1" x14ac:dyDescent="0.3"/>
    <row r="1346" ht="15" customHeight="1" x14ac:dyDescent="0.3"/>
    <row r="1347" ht="15" customHeight="1" x14ac:dyDescent="0.3"/>
    <row r="1348" ht="15" customHeight="1" x14ac:dyDescent="0.3"/>
    <row r="1350" ht="15" customHeight="1" x14ac:dyDescent="0.3"/>
    <row r="1352" ht="15" customHeight="1" x14ac:dyDescent="0.3"/>
    <row r="1353" ht="15" customHeight="1" x14ac:dyDescent="0.3"/>
    <row r="1354" ht="15" customHeight="1" x14ac:dyDescent="0.3"/>
    <row r="1355" ht="15" customHeight="1" x14ac:dyDescent="0.3"/>
    <row r="1356" ht="15" customHeight="1" x14ac:dyDescent="0.3"/>
    <row r="1357" ht="15" customHeight="1" x14ac:dyDescent="0.3"/>
    <row r="1358" ht="15" customHeight="1" x14ac:dyDescent="0.3"/>
    <row r="1359" ht="15" customHeight="1" x14ac:dyDescent="0.3"/>
    <row r="1361" ht="15" customHeight="1" x14ac:dyDescent="0.3"/>
    <row r="1362" ht="15" customHeight="1" x14ac:dyDescent="0.3"/>
    <row r="1363" ht="15" customHeight="1" x14ac:dyDescent="0.3"/>
    <row r="1364" ht="15" customHeight="1" x14ac:dyDescent="0.3"/>
    <row r="1365" ht="15" customHeight="1" x14ac:dyDescent="0.3"/>
    <row r="1366" ht="15" customHeight="1" x14ac:dyDescent="0.3"/>
    <row r="1367" ht="15" customHeight="1" x14ac:dyDescent="0.3"/>
    <row r="1368" ht="15" customHeight="1" x14ac:dyDescent="0.3"/>
    <row r="1369" ht="15" customHeight="1" x14ac:dyDescent="0.3"/>
    <row r="1370" ht="15" customHeight="1" x14ac:dyDescent="0.3"/>
    <row r="1371" ht="15" customHeight="1" x14ac:dyDescent="0.3"/>
    <row r="1372" ht="15" customHeight="1" x14ac:dyDescent="0.3"/>
    <row r="1373" ht="15" customHeight="1" x14ac:dyDescent="0.3"/>
    <row r="1375" ht="15" customHeight="1" x14ac:dyDescent="0.3"/>
    <row r="1376" ht="15" customHeight="1" x14ac:dyDescent="0.3"/>
    <row r="1377" spans="2:33" ht="15" customHeight="1" x14ac:dyDescent="0.3"/>
    <row r="1378" spans="2:33" ht="15" customHeight="1" x14ac:dyDescent="0.3"/>
    <row r="1379" spans="2:33" ht="15" customHeight="1" x14ac:dyDescent="0.3"/>
    <row r="1380" spans="2:33" ht="15" customHeight="1" x14ac:dyDescent="0.3"/>
    <row r="1381" spans="2:33" ht="15" customHeight="1" x14ac:dyDescent="0.3"/>
    <row r="1382" spans="2:33" ht="15" customHeight="1" x14ac:dyDescent="0.3"/>
    <row r="1383" spans="2:33" ht="15" customHeight="1" x14ac:dyDescent="0.3"/>
    <row r="1385" spans="2:33" ht="15" customHeight="1" x14ac:dyDescent="0.3"/>
    <row r="1386" spans="2:33" ht="15" customHeight="1" x14ac:dyDescent="0.3"/>
    <row r="1387" spans="2:33" ht="15" customHeight="1" x14ac:dyDescent="0.3"/>
    <row r="1388" spans="2:33" ht="15" customHeight="1" x14ac:dyDescent="0.3"/>
    <row r="1389" spans="2:33" ht="15" customHeight="1" x14ac:dyDescent="0.3"/>
    <row r="1390" spans="2:33" ht="15" customHeight="1" x14ac:dyDescent="0.3">
      <c r="B1390" s="477"/>
      <c r="C1390" s="477"/>
      <c r="D1390" s="477"/>
      <c r="E1390" s="477"/>
      <c r="F1390" s="477"/>
      <c r="G1390" s="477"/>
      <c r="H1390" s="477"/>
      <c r="I1390" s="477"/>
      <c r="J1390" s="477"/>
      <c r="K1390" s="477"/>
      <c r="L1390" s="477"/>
      <c r="M1390" s="477"/>
      <c r="N1390" s="477"/>
      <c r="O1390" s="477"/>
      <c r="P1390" s="477"/>
      <c r="Q1390" s="477"/>
      <c r="R1390" s="477"/>
      <c r="S1390" s="477"/>
      <c r="T1390" s="477"/>
      <c r="U1390" s="477"/>
      <c r="V1390" s="477"/>
      <c r="W1390" s="477"/>
      <c r="X1390" s="477"/>
      <c r="Y1390" s="477"/>
      <c r="Z1390" s="477"/>
      <c r="AA1390" s="477"/>
      <c r="AB1390" s="477"/>
      <c r="AC1390" s="477"/>
      <c r="AD1390" s="477"/>
      <c r="AE1390" s="477"/>
      <c r="AF1390" s="477"/>
      <c r="AG1390" s="477"/>
    </row>
    <row r="1391" spans="2:33" ht="15" customHeight="1" x14ac:dyDescent="0.3"/>
    <row r="1392" spans="2:33" ht="15" customHeight="1" x14ac:dyDescent="0.3"/>
    <row r="1393" ht="15" customHeight="1" x14ac:dyDescent="0.3"/>
    <row r="1394" ht="15" customHeight="1" x14ac:dyDescent="0.3"/>
    <row r="1395" ht="15" customHeight="1" x14ac:dyDescent="0.3"/>
    <row r="1396" ht="15" customHeight="1" x14ac:dyDescent="0.3"/>
    <row r="1397" ht="15" customHeight="1" x14ac:dyDescent="0.3"/>
    <row r="1398" ht="15" customHeight="1" x14ac:dyDescent="0.3"/>
    <row r="1399" ht="15" customHeight="1" x14ac:dyDescent="0.3"/>
    <row r="1400" ht="15" customHeight="1" x14ac:dyDescent="0.3"/>
    <row r="1401" ht="15" customHeight="1" x14ac:dyDescent="0.3"/>
    <row r="1402" ht="15" customHeight="1" x14ac:dyDescent="0.3"/>
    <row r="1403" ht="15" customHeight="1" x14ac:dyDescent="0.3"/>
    <row r="1404" ht="15" customHeight="1" x14ac:dyDescent="0.3"/>
    <row r="1405" ht="15" customHeight="1" x14ac:dyDescent="0.3"/>
    <row r="1406" ht="15" customHeight="1" x14ac:dyDescent="0.3"/>
    <row r="1407" ht="15" customHeight="1" x14ac:dyDescent="0.3"/>
    <row r="1408" ht="15" customHeight="1" x14ac:dyDescent="0.3"/>
    <row r="1409" ht="15" customHeight="1" x14ac:dyDescent="0.3"/>
    <row r="1410" ht="15" customHeight="1" x14ac:dyDescent="0.3"/>
    <row r="1425" ht="15" customHeight="1" x14ac:dyDescent="0.3"/>
    <row r="1426" ht="15" customHeight="1" x14ac:dyDescent="0.3"/>
    <row r="1427" ht="15" customHeight="1" x14ac:dyDescent="0.3"/>
    <row r="1428" ht="15" customHeight="1" x14ac:dyDescent="0.3"/>
    <row r="1429" ht="15" customHeight="1" x14ac:dyDescent="0.3"/>
    <row r="1430" ht="15" customHeight="1" x14ac:dyDescent="0.3"/>
    <row r="1431" ht="15" customHeight="1" x14ac:dyDescent="0.3"/>
    <row r="1432" ht="15" customHeight="1" x14ac:dyDescent="0.3"/>
    <row r="1433" ht="15" customHeight="1" x14ac:dyDescent="0.3"/>
    <row r="1434" ht="15" customHeight="1" x14ac:dyDescent="0.3"/>
    <row r="1435" ht="15" customHeight="1" x14ac:dyDescent="0.3"/>
    <row r="1436" ht="15" customHeight="1" x14ac:dyDescent="0.3"/>
    <row r="1437" ht="15" customHeight="1" x14ac:dyDescent="0.3"/>
    <row r="1438" ht="15" customHeight="1" x14ac:dyDescent="0.3"/>
    <row r="1439" ht="15" customHeight="1" x14ac:dyDescent="0.3"/>
    <row r="1440" ht="15" customHeight="1" x14ac:dyDescent="0.3"/>
    <row r="1441" ht="15" customHeight="1" x14ac:dyDescent="0.3"/>
    <row r="1442" ht="15" customHeight="1" x14ac:dyDescent="0.3"/>
    <row r="1443" ht="15" customHeight="1" x14ac:dyDescent="0.3"/>
    <row r="1444" ht="15" customHeight="1" x14ac:dyDescent="0.3"/>
    <row r="1445" ht="15" customHeight="1" x14ac:dyDescent="0.3"/>
    <row r="1446" ht="15" customHeight="1" x14ac:dyDescent="0.3"/>
    <row r="1447" ht="15" customHeight="1" x14ac:dyDescent="0.3"/>
    <row r="1448" ht="15" customHeight="1" x14ac:dyDescent="0.3"/>
    <row r="1449" ht="15" customHeight="1" x14ac:dyDescent="0.3"/>
    <row r="1451" ht="15" customHeight="1" x14ac:dyDescent="0.3"/>
    <row r="1452" ht="15" customHeight="1" x14ac:dyDescent="0.3"/>
    <row r="1453" ht="15" customHeight="1" x14ac:dyDescent="0.3"/>
    <row r="1454" ht="15" customHeight="1" x14ac:dyDescent="0.3"/>
    <row r="1455" ht="15" customHeight="1" x14ac:dyDescent="0.3"/>
    <row r="1456" ht="15" customHeight="1" x14ac:dyDescent="0.3"/>
    <row r="1457" ht="15" customHeight="1" x14ac:dyDescent="0.3"/>
    <row r="1458" ht="15" customHeight="1" x14ac:dyDescent="0.3"/>
    <row r="1459" ht="15" customHeight="1" x14ac:dyDescent="0.3"/>
    <row r="1460" ht="15" customHeight="1" x14ac:dyDescent="0.3"/>
    <row r="1461" ht="15" customHeight="1" x14ac:dyDescent="0.3"/>
    <row r="1462" ht="15" customHeight="1" x14ac:dyDescent="0.3"/>
    <row r="1463" ht="15" customHeight="1" x14ac:dyDescent="0.3"/>
    <row r="1464" ht="15" customHeight="1" x14ac:dyDescent="0.3"/>
    <row r="1465" ht="15" customHeight="1" x14ac:dyDescent="0.3"/>
    <row r="1466" ht="15" customHeight="1" x14ac:dyDescent="0.3"/>
    <row r="1467" ht="15" customHeight="1" x14ac:dyDescent="0.3"/>
    <row r="1468" ht="15" customHeight="1" x14ac:dyDescent="0.3"/>
    <row r="1469" ht="15" customHeight="1" x14ac:dyDescent="0.3"/>
    <row r="1470" ht="15" customHeight="1" x14ac:dyDescent="0.3"/>
    <row r="1471" ht="15" customHeight="1" x14ac:dyDescent="0.3"/>
    <row r="1472" ht="15" customHeight="1" x14ac:dyDescent="0.3"/>
    <row r="1473" ht="15" customHeight="1" x14ac:dyDescent="0.3"/>
    <row r="1474" ht="15" customHeight="1" x14ac:dyDescent="0.3"/>
    <row r="1475" ht="15" customHeight="1" x14ac:dyDescent="0.3"/>
    <row r="1477" ht="15" customHeight="1" x14ac:dyDescent="0.3"/>
    <row r="1478" ht="15" customHeight="1" x14ac:dyDescent="0.3"/>
    <row r="1479" ht="15" customHeight="1" x14ac:dyDescent="0.3"/>
    <row r="1480" ht="15" customHeight="1" x14ac:dyDescent="0.3"/>
    <row r="1481" ht="15" customHeight="1" x14ac:dyDescent="0.3"/>
    <row r="1482" ht="15" customHeight="1" x14ac:dyDescent="0.3"/>
    <row r="1483" ht="15" customHeight="1" x14ac:dyDescent="0.3"/>
    <row r="1484" ht="15" customHeight="1" x14ac:dyDescent="0.3"/>
    <row r="1485" ht="15" customHeight="1" x14ac:dyDescent="0.3"/>
    <row r="1486" ht="15" customHeight="1" x14ac:dyDescent="0.3"/>
    <row r="1487" ht="15" customHeight="1" x14ac:dyDescent="0.3"/>
    <row r="1489" spans="2:33" ht="15" customHeight="1" x14ac:dyDescent="0.3"/>
    <row r="1491" spans="2:33" ht="15" customHeight="1" x14ac:dyDescent="0.3"/>
    <row r="1492" spans="2:33" ht="15" customHeight="1" x14ac:dyDescent="0.3"/>
    <row r="1493" spans="2:33" ht="15" customHeight="1" x14ac:dyDescent="0.3"/>
    <row r="1494" spans="2:33" ht="15" customHeight="1" x14ac:dyDescent="0.3"/>
    <row r="1495" spans="2:33" ht="15" customHeight="1" x14ac:dyDescent="0.3"/>
    <row r="1496" spans="2:33" ht="15" customHeight="1" x14ac:dyDescent="0.3"/>
    <row r="1497" spans="2:33" ht="15" customHeight="1" x14ac:dyDescent="0.3"/>
    <row r="1498" spans="2:33" ht="15" customHeight="1" x14ac:dyDescent="0.3"/>
    <row r="1500" spans="2:33" ht="15" customHeight="1" x14ac:dyDescent="0.3"/>
    <row r="1501" spans="2:33" ht="15" customHeight="1" x14ac:dyDescent="0.3"/>
    <row r="1502" spans="2:33" ht="15" customHeight="1" x14ac:dyDescent="0.3">
      <c r="B1502" s="477"/>
      <c r="C1502" s="477"/>
      <c r="D1502" s="477"/>
      <c r="E1502" s="477"/>
      <c r="F1502" s="477"/>
      <c r="G1502" s="477"/>
      <c r="H1502" s="477"/>
      <c r="I1502" s="477"/>
      <c r="J1502" s="477"/>
      <c r="K1502" s="477"/>
      <c r="L1502" s="477"/>
      <c r="M1502" s="477"/>
      <c r="N1502" s="477"/>
      <c r="O1502" s="477"/>
      <c r="P1502" s="477"/>
      <c r="Q1502" s="477"/>
      <c r="R1502" s="477"/>
      <c r="S1502" s="477"/>
      <c r="T1502" s="477"/>
      <c r="U1502" s="477"/>
      <c r="V1502" s="477"/>
      <c r="W1502" s="477"/>
      <c r="X1502" s="477"/>
      <c r="Y1502" s="477"/>
      <c r="Z1502" s="477"/>
      <c r="AA1502" s="477"/>
      <c r="AB1502" s="477"/>
      <c r="AC1502" s="477"/>
      <c r="AD1502" s="477"/>
      <c r="AE1502" s="477"/>
      <c r="AF1502" s="477"/>
      <c r="AG1502" s="477"/>
    </row>
    <row r="1503" spans="2:33" ht="15" customHeight="1" x14ac:dyDescent="0.3"/>
    <row r="1504" spans="2:33" ht="15" customHeight="1" x14ac:dyDescent="0.3"/>
    <row r="1505" ht="15" customHeight="1" x14ac:dyDescent="0.3"/>
    <row r="1506" ht="15" customHeight="1" x14ac:dyDescent="0.3"/>
    <row r="1507" ht="15" customHeight="1" x14ac:dyDescent="0.3"/>
    <row r="1508" ht="15" customHeight="1" x14ac:dyDescent="0.3"/>
    <row r="1509" ht="15" customHeight="1" x14ac:dyDescent="0.3"/>
    <row r="1510" ht="15" customHeight="1" x14ac:dyDescent="0.3"/>
    <row r="1511" ht="15" customHeight="1" x14ac:dyDescent="0.3"/>
    <row r="1512" ht="15" customHeight="1" x14ac:dyDescent="0.3"/>
    <row r="1513" ht="15" customHeight="1" x14ac:dyDescent="0.3"/>
    <row r="1514" ht="15" customHeight="1" x14ac:dyDescent="0.3"/>
    <row r="1515" ht="15" customHeight="1" x14ac:dyDescent="0.3"/>
    <row r="1516" ht="15" customHeight="1" x14ac:dyDescent="0.3"/>
    <row r="1517" ht="15" customHeight="1" x14ac:dyDescent="0.3"/>
    <row r="1518" ht="15" customHeight="1" x14ac:dyDescent="0.3"/>
    <row r="1519" ht="15" customHeight="1" x14ac:dyDescent="0.3"/>
    <row r="1520" ht="15" customHeight="1" x14ac:dyDescent="0.3"/>
    <row r="1521" ht="15" customHeight="1" x14ac:dyDescent="0.3"/>
    <row r="1522" ht="15" customHeight="1" x14ac:dyDescent="0.3"/>
    <row r="1523" ht="15" customHeight="1" x14ac:dyDescent="0.3"/>
    <row r="1524" ht="15" customHeight="1" x14ac:dyDescent="0.3"/>
    <row r="1525" ht="15" customHeight="1" x14ac:dyDescent="0.3"/>
    <row r="1526" ht="15" customHeight="1" x14ac:dyDescent="0.3"/>
    <row r="1575" ht="15" customHeight="1" x14ac:dyDescent="0.3"/>
    <row r="1576" ht="15" customHeight="1" x14ac:dyDescent="0.3"/>
    <row r="1577" ht="15" customHeight="1" x14ac:dyDescent="0.3"/>
    <row r="1578" ht="15" customHeight="1" x14ac:dyDescent="0.3"/>
    <row r="1579" ht="15" customHeight="1" x14ac:dyDescent="0.3"/>
    <row r="1580" ht="15" customHeight="1" x14ac:dyDescent="0.3"/>
    <row r="1582" ht="15" customHeight="1" x14ac:dyDescent="0.3"/>
    <row r="1583" ht="15" customHeight="1" x14ac:dyDescent="0.3"/>
    <row r="1584" ht="15" customHeight="1" x14ac:dyDescent="0.3"/>
    <row r="1585" ht="15" customHeight="1" x14ac:dyDescent="0.3"/>
    <row r="1587" ht="15" customHeight="1" x14ac:dyDescent="0.3"/>
    <row r="1588" ht="15" customHeight="1" x14ac:dyDescent="0.3"/>
    <row r="1589" ht="15" customHeight="1" x14ac:dyDescent="0.3"/>
    <row r="1590" ht="15" customHeight="1" x14ac:dyDescent="0.3"/>
    <row r="1592" ht="15" customHeight="1" x14ac:dyDescent="0.3"/>
    <row r="1594" ht="15" customHeight="1" x14ac:dyDescent="0.3"/>
    <row r="1595" ht="15" customHeight="1" x14ac:dyDescent="0.3"/>
    <row r="1596" ht="15" customHeight="1" x14ac:dyDescent="0.3"/>
    <row r="1597" ht="15" customHeight="1" x14ac:dyDescent="0.3"/>
    <row r="1599" ht="15" customHeight="1" x14ac:dyDescent="0.3"/>
    <row r="1600" ht="15" customHeight="1" x14ac:dyDescent="0.3"/>
    <row r="1601" spans="2:33" ht="15" customHeight="1" x14ac:dyDescent="0.3"/>
    <row r="1602" spans="2:33" ht="15" customHeight="1" x14ac:dyDescent="0.3"/>
    <row r="1603" spans="2:33" ht="15" customHeight="1" x14ac:dyDescent="0.3"/>
    <row r="1604" spans="2:33" ht="15" customHeight="1" x14ac:dyDescent="0.3">
      <c r="B1604" s="477"/>
      <c r="C1604" s="477"/>
      <c r="D1604" s="477"/>
      <c r="E1604" s="477"/>
      <c r="F1604" s="477"/>
      <c r="G1604" s="477"/>
      <c r="H1604" s="477"/>
      <c r="I1604" s="477"/>
      <c r="J1604" s="477"/>
      <c r="K1604" s="477"/>
      <c r="L1604" s="477"/>
      <c r="M1604" s="477"/>
      <c r="N1604" s="477"/>
      <c r="O1604" s="477"/>
      <c r="P1604" s="477"/>
      <c r="Q1604" s="477"/>
      <c r="R1604" s="477"/>
      <c r="S1604" s="477"/>
      <c r="T1604" s="477"/>
      <c r="U1604" s="477"/>
      <c r="V1604" s="477"/>
      <c r="W1604" s="477"/>
      <c r="X1604" s="477"/>
      <c r="Y1604" s="477"/>
      <c r="Z1604" s="477"/>
      <c r="AA1604" s="477"/>
      <c r="AB1604" s="477"/>
      <c r="AC1604" s="477"/>
      <c r="AD1604" s="477"/>
      <c r="AE1604" s="477"/>
      <c r="AF1604" s="477"/>
      <c r="AG1604" s="477"/>
    </row>
    <row r="1605" spans="2:33" ht="15" customHeight="1" x14ac:dyDescent="0.3"/>
    <row r="1606" spans="2:33" ht="15" customHeight="1" x14ac:dyDescent="0.3"/>
    <row r="1607" spans="2:33" ht="15" customHeight="1" x14ac:dyDescent="0.3"/>
    <row r="1608" spans="2:33" ht="15" customHeight="1" x14ac:dyDescent="0.3"/>
    <row r="1609" spans="2:33" ht="15" customHeight="1" x14ac:dyDescent="0.3"/>
    <row r="1610" spans="2:33" ht="15" customHeight="1" x14ac:dyDescent="0.3"/>
    <row r="1611" spans="2:33" ht="15" customHeight="1" x14ac:dyDescent="0.3"/>
    <row r="1625" ht="15" customHeight="1" x14ac:dyDescent="0.3"/>
    <row r="1626" ht="15" customHeight="1" x14ac:dyDescent="0.3"/>
    <row r="1627" ht="15" customHeight="1" x14ac:dyDescent="0.3"/>
    <row r="1628" ht="15" customHeight="1" x14ac:dyDescent="0.3"/>
    <row r="1629" ht="15" customHeight="1" x14ac:dyDescent="0.3"/>
    <row r="1630" ht="15" customHeight="1" x14ac:dyDescent="0.3"/>
    <row r="1631" ht="15" customHeight="1" x14ac:dyDescent="0.3"/>
    <row r="1632" ht="15" customHeight="1" x14ac:dyDescent="0.3"/>
    <row r="1633" ht="15" customHeight="1" x14ac:dyDescent="0.3"/>
    <row r="1634" ht="15" customHeight="1" x14ac:dyDescent="0.3"/>
    <row r="1635" ht="15" customHeight="1" x14ac:dyDescent="0.3"/>
    <row r="1636" ht="15" customHeight="1" x14ac:dyDescent="0.3"/>
    <row r="1637" ht="15" customHeight="1" x14ac:dyDescent="0.3"/>
    <row r="1638" ht="15" customHeight="1" x14ac:dyDescent="0.3"/>
    <row r="1640" ht="15" customHeight="1" x14ac:dyDescent="0.3"/>
    <row r="1641" ht="15" customHeight="1" x14ac:dyDescent="0.3"/>
    <row r="1642" ht="15" customHeight="1" x14ac:dyDescent="0.3"/>
    <row r="1643" ht="15" customHeight="1" x14ac:dyDescent="0.3"/>
    <row r="1644" ht="15" customHeight="1" x14ac:dyDescent="0.3"/>
    <row r="1645" ht="15" customHeight="1" x14ac:dyDescent="0.3"/>
    <row r="1646" ht="15" customHeight="1" x14ac:dyDescent="0.3"/>
    <row r="1647" ht="15" customHeight="1" x14ac:dyDescent="0.3"/>
    <row r="1648" ht="15" customHeight="1" x14ac:dyDescent="0.3"/>
    <row r="1649" ht="15" customHeight="1" x14ac:dyDescent="0.3"/>
    <row r="1650" ht="15" customHeight="1" x14ac:dyDescent="0.3"/>
    <row r="1651" ht="15" customHeight="1" x14ac:dyDescent="0.3"/>
    <row r="1652" ht="15" customHeight="1" x14ac:dyDescent="0.3"/>
    <row r="1653" ht="15" customHeight="1" x14ac:dyDescent="0.3"/>
    <row r="1654" ht="15" customHeight="1" x14ac:dyDescent="0.3"/>
    <row r="1655" ht="15" customHeight="1" x14ac:dyDescent="0.3"/>
    <row r="1656" ht="15" customHeight="1" x14ac:dyDescent="0.3"/>
    <row r="1657" ht="15" customHeight="1" x14ac:dyDescent="0.3"/>
    <row r="1658" ht="15" customHeight="1" x14ac:dyDescent="0.3"/>
    <row r="1659" ht="15" customHeight="1" x14ac:dyDescent="0.3"/>
    <row r="1660" ht="15" customHeight="1" x14ac:dyDescent="0.3"/>
    <row r="1661" ht="15" customHeight="1" x14ac:dyDescent="0.3"/>
    <row r="1662" ht="15" customHeight="1" x14ac:dyDescent="0.3"/>
    <row r="1663" ht="15" customHeight="1" x14ac:dyDescent="0.3"/>
    <row r="1665" ht="15" customHeight="1" x14ac:dyDescent="0.3"/>
    <row r="1668" ht="15" customHeight="1" x14ac:dyDescent="0.3"/>
    <row r="1669" ht="15" customHeight="1" x14ac:dyDescent="0.3"/>
    <row r="1670" ht="15" customHeight="1" x14ac:dyDescent="0.3"/>
    <row r="1671" ht="15" customHeight="1" x14ac:dyDescent="0.3"/>
    <row r="1672" ht="15" customHeight="1" x14ac:dyDescent="0.3"/>
    <row r="1673" ht="15" customHeight="1" x14ac:dyDescent="0.3"/>
    <row r="1674" ht="15" customHeight="1" x14ac:dyDescent="0.3"/>
    <row r="1675" ht="15" customHeight="1" x14ac:dyDescent="0.3"/>
    <row r="1676" ht="15" customHeight="1" x14ac:dyDescent="0.3"/>
    <row r="1677" ht="15" customHeight="1" x14ac:dyDescent="0.3"/>
    <row r="1678" ht="15" customHeight="1" x14ac:dyDescent="0.3"/>
    <row r="1679" ht="15" customHeight="1" x14ac:dyDescent="0.3"/>
    <row r="1680" ht="15" customHeight="1" x14ac:dyDescent="0.3"/>
    <row r="1681" ht="15" customHeight="1" x14ac:dyDescent="0.3"/>
    <row r="1682" ht="15" customHeight="1" x14ac:dyDescent="0.3"/>
    <row r="1683" ht="15" customHeight="1" x14ac:dyDescent="0.3"/>
    <row r="1684" ht="15" customHeight="1" x14ac:dyDescent="0.3"/>
    <row r="1686" ht="15" customHeight="1" x14ac:dyDescent="0.3"/>
    <row r="1688" ht="15" customHeight="1" x14ac:dyDescent="0.3"/>
    <row r="1689" ht="15" customHeight="1" x14ac:dyDescent="0.3"/>
    <row r="1690" ht="15" customHeight="1" x14ac:dyDescent="0.3"/>
    <row r="1691" ht="15" customHeight="1" x14ac:dyDescent="0.3"/>
    <row r="1692" ht="15" customHeight="1" x14ac:dyDescent="0.3"/>
    <row r="1693" ht="15" customHeight="1" x14ac:dyDescent="0.3"/>
    <row r="1694" ht="15" customHeight="1" x14ac:dyDescent="0.3"/>
    <row r="1695" ht="15" customHeight="1" x14ac:dyDescent="0.3"/>
    <row r="1697" spans="2:33" ht="15" customHeight="1" x14ac:dyDescent="0.3"/>
    <row r="1698" spans="2:33" ht="15" customHeight="1" x14ac:dyDescent="0.3">
      <c r="B1698" s="477"/>
      <c r="C1698" s="477"/>
      <c r="D1698" s="477"/>
      <c r="E1698" s="477"/>
      <c r="F1698" s="477"/>
      <c r="G1698" s="477"/>
      <c r="H1698" s="477"/>
      <c r="I1698" s="477"/>
      <c r="J1698" s="477"/>
      <c r="K1698" s="477"/>
      <c r="L1698" s="477"/>
      <c r="M1698" s="477"/>
      <c r="N1698" s="477"/>
      <c r="O1698" s="477"/>
      <c r="P1698" s="477"/>
      <c r="Q1698" s="477"/>
      <c r="R1698" s="477"/>
      <c r="S1698" s="477"/>
      <c r="T1698" s="477"/>
      <c r="U1698" s="477"/>
      <c r="V1698" s="477"/>
      <c r="W1698" s="477"/>
      <c r="X1698" s="477"/>
      <c r="Y1698" s="477"/>
      <c r="Z1698" s="477"/>
      <c r="AA1698" s="477"/>
      <c r="AB1698" s="477"/>
      <c r="AC1698" s="477"/>
      <c r="AD1698" s="477"/>
      <c r="AE1698" s="477"/>
      <c r="AF1698" s="477"/>
      <c r="AG1698" s="477"/>
    </row>
    <row r="1699" spans="2:33" ht="15" customHeight="1" x14ac:dyDescent="0.3"/>
    <row r="1700" spans="2:33" ht="15" customHeight="1" x14ac:dyDescent="0.3"/>
    <row r="1701" spans="2:33" ht="15" customHeight="1" x14ac:dyDescent="0.3"/>
    <row r="1702" spans="2:33" ht="15" customHeight="1" x14ac:dyDescent="0.3"/>
    <row r="1703" spans="2:33" ht="15" customHeight="1" x14ac:dyDescent="0.3"/>
    <row r="1704" spans="2:33" ht="15" customHeight="1" x14ac:dyDescent="0.3"/>
    <row r="1705" spans="2:33" ht="15" customHeight="1" x14ac:dyDescent="0.3"/>
    <row r="1706" spans="2:33" ht="15" customHeight="1" x14ac:dyDescent="0.3"/>
    <row r="1707" spans="2:33" ht="15" customHeight="1" x14ac:dyDescent="0.3"/>
    <row r="1708" spans="2:33" ht="15" customHeight="1" x14ac:dyDescent="0.3"/>
    <row r="1709" spans="2:33" ht="15" customHeight="1" x14ac:dyDescent="0.3"/>
    <row r="1710" spans="2:33" ht="15" customHeight="1" x14ac:dyDescent="0.3"/>
    <row r="1711" spans="2:33" ht="15" customHeight="1" x14ac:dyDescent="0.3"/>
    <row r="1712" spans="2:33" ht="15" customHeight="1" x14ac:dyDescent="0.3"/>
    <row r="1713" ht="15" customHeight="1" x14ac:dyDescent="0.3"/>
    <row r="1714" ht="15" customHeight="1" x14ac:dyDescent="0.3"/>
    <row r="1715" ht="15" customHeight="1" x14ac:dyDescent="0.3"/>
    <row r="1716" ht="15" customHeight="1" x14ac:dyDescent="0.3"/>
    <row r="1717" ht="15" customHeight="1" x14ac:dyDescent="0.3"/>
    <row r="1718" ht="15" customHeight="1" x14ac:dyDescent="0.3"/>
    <row r="1719" ht="15" customHeight="1" x14ac:dyDescent="0.3"/>
    <row r="1720" ht="15" customHeight="1" x14ac:dyDescent="0.3"/>
    <row r="1721" ht="15" customHeight="1" x14ac:dyDescent="0.3"/>
    <row r="1722" ht="15" customHeight="1" x14ac:dyDescent="0.3"/>
    <row r="1723" ht="15" customHeight="1" x14ac:dyDescent="0.3"/>
    <row r="1724" ht="15" customHeight="1" x14ac:dyDescent="0.3"/>
    <row r="1725" ht="15" customHeight="1" x14ac:dyDescent="0.3"/>
    <row r="1726" ht="15" customHeight="1" x14ac:dyDescent="0.3"/>
    <row r="1850" ht="15" customHeight="1" x14ac:dyDescent="0.3"/>
    <row r="1851" ht="15" customHeight="1" x14ac:dyDescent="0.3"/>
    <row r="1852" ht="15" customHeight="1" x14ac:dyDescent="0.3"/>
    <row r="1853" ht="15" customHeight="1" x14ac:dyDescent="0.3"/>
    <row r="1854" ht="15" customHeight="1" x14ac:dyDescent="0.3"/>
    <row r="1855" ht="15" customHeight="1" x14ac:dyDescent="0.3"/>
    <row r="1856" ht="15" customHeight="1" x14ac:dyDescent="0.3"/>
    <row r="1857" ht="15" customHeight="1" x14ac:dyDescent="0.3"/>
    <row r="1858" ht="15" customHeight="1" x14ac:dyDescent="0.3"/>
    <row r="1859" ht="15" customHeight="1" x14ac:dyDescent="0.3"/>
    <row r="1861" ht="15" customHeight="1" x14ac:dyDescent="0.3"/>
    <row r="1863" ht="15" customHeight="1" x14ac:dyDescent="0.3"/>
    <row r="1864" ht="15" customHeight="1" x14ac:dyDescent="0.3"/>
    <row r="1865" ht="15" customHeight="1" x14ac:dyDescent="0.3"/>
    <row r="1867" ht="15" customHeight="1" x14ac:dyDescent="0.3"/>
    <row r="1868" ht="15" customHeight="1" x14ac:dyDescent="0.3"/>
    <row r="1869" ht="15" customHeight="1" x14ac:dyDescent="0.3"/>
    <row r="1870" ht="15" customHeight="1" x14ac:dyDescent="0.3"/>
    <row r="1872" ht="15" customHeight="1" x14ac:dyDescent="0.3"/>
    <row r="1873" ht="15" customHeight="1" x14ac:dyDescent="0.3"/>
    <row r="1874" ht="15" customHeight="1" x14ac:dyDescent="0.3"/>
    <row r="1875" ht="15" customHeight="1" x14ac:dyDescent="0.3"/>
    <row r="1876" ht="15" customHeight="1" x14ac:dyDescent="0.3"/>
    <row r="1878" ht="15" customHeight="1" x14ac:dyDescent="0.3"/>
    <row r="1879" ht="15" customHeight="1" x14ac:dyDescent="0.3"/>
    <row r="1880" ht="15" customHeight="1" x14ac:dyDescent="0.3"/>
    <row r="1881" ht="15" customHeight="1" x14ac:dyDescent="0.3"/>
    <row r="1882" ht="15" customHeight="1" x14ac:dyDescent="0.3"/>
    <row r="1883" ht="15" customHeight="1" x14ac:dyDescent="0.3"/>
    <row r="1884" ht="15" customHeight="1" x14ac:dyDescent="0.3"/>
    <row r="1885" ht="15" customHeight="1" x14ac:dyDescent="0.3"/>
    <row r="1886" ht="15" customHeight="1" x14ac:dyDescent="0.3"/>
    <row r="1888" ht="15" customHeight="1" x14ac:dyDescent="0.3"/>
    <row r="1889" ht="15" customHeight="1" x14ac:dyDescent="0.3"/>
    <row r="1890" ht="15" customHeight="1" x14ac:dyDescent="0.3"/>
    <row r="1891" ht="15" customHeight="1" x14ac:dyDescent="0.3"/>
    <row r="1893" ht="15" customHeight="1" x14ac:dyDescent="0.3"/>
    <row r="1894" ht="15" customHeight="1" x14ac:dyDescent="0.3"/>
    <row r="1895" ht="15" customHeight="1" x14ac:dyDescent="0.3"/>
    <row r="1896" ht="15" customHeight="1" x14ac:dyDescent="0.3"/>
    <row r="1897" ht="15" customHeight="1" x14ac:dyDescent="0.3"/>
    <row r="1898" ht="15" customHeight="1" x14ac:dyDescent="0.3"/>
    <row r="1899" ht="15" customHeight="1" x14ac:dyDescent="0.3"/>
    <row r="1900" ht="15" customHeight="1" x14ac:dyDescent="0.3"/>
    <row r="1903" ht="15" customHeight="1" x14ac:dyDescent="0.3"/>
    <row r="1904" ht="15" customHeight="1" x14ac:dyDescent="0.3"/>
    <row r="1905" ht="15" customHeight="1" x14ac:dyDescent="0.3"/>
    <row r="1906" ht="15" customHeight="1" x14ac:dyDescent="0.3"/>
    <row r="1907" ht="15" customHeight="1" x14ac:dyDescent="0.3"/>
    <row r="1909" ht="15" customHeight="1" x14ac:dyDescent="0.3"/>
    <row r="1910" ht="15" customHeight="1" x14ac:dyDescent="0.3"/>
    <row r="1911" ht="15" customHeight="1" x14ac:dyDescent="0.3"/>
    <row r="1912" ht="15" customHeight="1" x14ac:dyDescent="0.3"/>
    <row r="1913" ht="15" customHeight="1" x14ac:dyDescent="0.3"/>
    <row r="1915" ht="15" customHeight="1" x14ac:dyDescent="0.3"/>
    <row r="1916" ht="15" customHeight="1" x14ac:dyDescent="0.3"/>
    <row r="1917" ht="15" customHeight="1" x14ac:dyDescent="0.3"/>
    <row r="1919" ht="15" customHeight="1" x14ac:dyDescent="0.3"/>
    <row r="1920" ht="15" customHeight="1" x14ac:dyDescent="0.3"/>
    <row r="1921" ht="15" customHeight="1" x14ac:dyDescent="0.3"/>
    <row r="1922" ht="15" customHeight="1" x14ac:dyDescent="0.3"/>
    <row r="1924" ht="15" customHeight="1" x14ac:dyDescent="0.3"/>
    <row r="1925" ht="15" customHeight="1" x14ac:dyDescent="0.3"/>
    <row r="1926" ht="15" customHeight="1" x14ac:dyDescent="0.3"/>
    <row r="1927" ht="15" customHeight="1" x14ac:dyDescent="0.3"/>
    <row r="1928" ht="15" customHeight="1" x14ac:dyDescent="0.3"/>
    <row r="1929" ht="15" customHeight="1" x14ac:dyDescent="0.3"/>
    <row r="1930" ht="15" customHeight="1" x14ac:dyDescent="0.3"/>
    <row r="1931" ht="15" customHeight="1" x14ac:dyDescent="0.3"/>
    <row r="1933" ht="15" customHeight="1" x14ac:dyDescent="0.3"/>
    <row r="1934" ht="15" customHeight="1" x14ac:dyDescent="0.3"/>
    <row r="1935" ht="15" customHeight="1" x14ac:dyDescent="0.3"/>
    <row r="1937" spans="2:33" ht="15" customHeight="1" x14ac:dyDescent="0.3"/>
    <row r="1938" spans="2:33" ht="15" customHeight="1" x14ac:dyDescent="0.3"/>
    <row r="1939" spans="2:33" ht="15" customHeight="1" x14ac:dyDescent="0.3"/>
    <row r="1940" spans="2:33" ht="15" customHeight="1" x14ac:dyDescent="0.3"/>
    <row r="1941" spans="2:33" ht="15" customHeight="1" x14ac:dyDescent="0.3"/>
    <row r="1942" spans="2:33" ht="15" customHeight="1" x14ac:dyDescent="0.3"/>
    <row r="1943" spans="2:33" ht="15" customHeight="1" x14ac:dyDescent="0.3"/>
    <row r="1944" spans="2:33" ht="15" customHeight="1" x14ac:dyDescent="0.3"/>
    <row r="1945" spans="2:33" ht="15" customHeight="1" x14ac:dyDescent="0.3">
      <c r="B1945" s="477"/>
      <c r="C1945" s="477"/>
      <c r="D1945" s="477"/>
      <c r="E1945" s="477"/>
      <c r="F1945" s="477"/>
      <c r="G1945" s="477"/>
      <c r="H1945" s="477"/>
      <c r="I1945" s="477"/>
      <c r="J1945" s="477"/>
      <c r="K1945" s="477"/>
      <c r="L1945" s="477"/>
      <c r="M1945" s="477"/>
      <c r="N1945" s="477"/>
      <c r="O1945" s="477"/>
      <c r="P1945" s="477"/>
      <c r="Q1945" s="477"/>
      <c r="R1945" s="477"/>
      <c r="S1945" s="477"/>
      <c r="T1945" s="477"/>
      <c r="U1945" s="477"/>
      <c r="V1945" s="477"/>
      <c r="W1945" s="477"/>
      <c r="X1945" s="477"/>
      <c r="Y1945" s="477"/>
      <c r="Z1945" s="477"/>
      <c r="AA1945" s="477"/>
      <c r="AB1945" s="477"/>
      <c r="AC1945" s="477"/>
      <c r="AD1945" s="477"/>
      <c r="AE1945" s="477"/>
      <c r="AF1945" s="477"/>
      <c r="AG1945" s="477"/>
    </row>
    <row r="1946" spans="2:33" ht="15" customHeight="1" x14ac:dyDescent="0.3"/>
    <row r="1947" spans="2:33" ht="15" customHeight="1" x14ac:dyDescent="0.3"/>
    <row r="1948" spans="2:33" ht="15" customHeight="1" x14ac:dyDescent="0.3"/>
    <row r="1949" spans="2:33" ht="15" customHeight="1" x14ac:dyDescent="0.3"/>
    <row r="1950" spans="2:33" ht="15" customHeight="1" x14ac:dyDescent="0.3"/>
    <row r="1951" spans="2:33" ht="15" customHeight="1" x14ac:dyDescent="0.3"/>
    <row r="1952" spans="2:33" ht="15" customHeight="1" x14ac:dyDescent="0.3"/>
    <row r="1953" ht="15" customHeight="1" x14ac:dyDescent="0.3"/>
    <row r="1954" ht="15" customHeight="1" x14ac:dyDescent="0.3"/>
    <row r="1955" ht="15" customHeight="1" x14ac:dyDescent="0.3"/>
    <row r="1975" ht="15" customHeight="1" x14ac:dyDescent="0.3"/>
    <row r="1976" ht="15" customHeight="1" x14ac:dyDescent="0.3"/>
    <row r="1977" ht="15" customHeight="1" x14ac:dyDescent="0.3"/>
    <row r="1978" ht="15" customHeight="1" x14ac:dyDescent="0.3"/>
    <row r="1979" ht="15" customHeight="1" x14ac:dyDescent="0.3"/>
    <row r="1980" ht="15" customHeight="1" x14ac:dyDescent="0.3"/>
    <row r="1981" ht="15" customHeight="1" x14ac:dyDescent="0.3"/>
    <row r="1982" ht="15" customHeight="1" x14ac:dyDescent="0.3"/>
    <row r="1984" ht="15" customHeight="1" x14ac:dyDescent="0.3"/>
    <row r="1985" ht="15" customHeight="1" x14ac:dyDescent="0.3"/>
    <row r="1986" ht="15" customHeight="1" x14ac:dyDescent="0.3"/>
    <row r="1988" ht="15" customHeight="1" x14ac:dyDescent="0.3"/>
    <row r="1990" ht="15" customHeight="1" x14ac:dyDescent="0.3"/>
    <row r="1991" ht="15" customHeight="1" x14ac:dyDescent="0.3"/>
    <row r="1992" ht="15" customHeight="1" x14ac:dyDescent="0.3"/>
    <row r="1993" ht="15" customHeight="1" x14ac:dyDescent="0.3"/>
    <row r="1994" ht="15" customHeight="1" x14ac:dyDescent="0.3"/>
    <row r="1995" ht="15" customHeight="1" x14ac:dyDescent="0.3"/>
    <row r="1996" ht="15" customHeight="1" x14ac:dyDescent="0.3"/>
    <row r="1997" ht="15" customHeight="1" x14ac:dyDescent="0.3"/>
    <row r="1998" ht="15" customHeight="1" x14ac:dyDescent="0.3"/>
    <row r="1999" ht="15" customHeight="1" x14ac:dyDescent="0.3"/>
    <row r="2000" ht="15" customHeight="1" x14ac:dyDescent="0.3"/>
    <row r="2001" ht="15" customHeight="1" x14ac:dyDescent="0.3"/>
    <row r="2002" ht="15" customHeight="1" x14ac:dyDescent="0.3"/>
    <row r="2004" ht="15" customHeight="1" x14ac:dyDescent="0.3"/>
    <row r="2006" ht="15" customHeight="1" x14ac:dyDescent="0.3"/>
    <row r="2008" ht="15" customHeight="1" x14ac:dyDescent="0.3"/>
    <row r="2009" ht="15" customHeight="1" x14ac:dyDescent="0.3"/>
    <row r="2011" ht="15" customHeight="1" x14ac:dyDescent="0.3"/>
    <row r="2012" ht="15" customHeight="1" x14ac:dyDescent="0.3"/>
    <row r="2013" ht="15" customHeight="1" x14ac:dyDescent="0.3"/>
    <row r="2014" ht="15" customHeight="1" x14ac:dyDescent="0.3"/>
    <row r="2015" ht="15" customHeight="1" x14ac:dyDescent="0.3"/>
    <row r="2016" ht="15" customHeight="1" x14ac:dyDescent="0.3"/>
    <row r="2017" spans="2:33" ht="15" customHeight="1" x14ac:dyDescent="0.3"/>
    <row r="2018" spans="2:33" ht="15" customHeight="1" x14ac:dyDescent="0.3"/>
    <row r="2019" spans="2:33" ht="15" customHeight="1" x14ac:dyDescent="0.3"/>
    <row r="2020" spans="2:33" ht="15" customHeight="1" x14ac:dyDescent="0.3"/>
    <row r="2022" spans="2:33" ht="15" customHeight="1" x14ac:dyDescent="0.3"/>
    <row r="2023" spans="2:33" ht="15" customHeight="1" x14ac:dyDescent="0.3"/>
    <row r="2024" spans="2:33" ht="15" customHeight="1" x14ac:dyDescent="0.3"/>
    <row r="2025" spans="2:33" ht="15" customHeight="1" x14ac:dyDescent="0.3"/>
    <row r="2026" spans="2:33" ht="15" customHeight="1" x14ac:dyDescent="0.3"/>
    <row r="2027" spans="2:33" ht="15" customHeight="1" x14ac:dyDescent="0.3"/>
    <row r="2028" spans="2:33" ht="15" customHeight="1" x14ac:dyDescent="0.3"/>
    <row r="2029" spans="2:33" ht="15" customHeight="1" x14ac:dyDescent="0.3"/>
    <row r="2030" spans="2:33" ht="15" customHeight="1" x14ac:dyDescent="0.3"/>
    <row r="2031" spans="2:33" ht="15" customHeight="1" x14ac:dyDescent="0.3">
      <c r="B2031" s="477"/>
      <c r="C2031" s="477"/>
      <c r="D2031" s="477"/>
      <c r="E2031" s="477"/>
      <c r="F2031" s="477"/>
      <c r="G2031" s="477"/>
      <c r="H2031" s="477"/>
      <c r="I2031" s="477"/>
      <c r="J2031" s="477"/>
      <c r="K2031" s="477"/>
      <c r="L2031" s="477"/>
      <c r="M2031" s="477"/>
      <c r="N2031" s="477"/>
      <c r="O2031" s="477"/>
      <c r="P2031" s="477"/>
      <c r="Q2031" s="477"/>
      <c r="R2031" s="477"/>
      <c r="S2031" s="477"/>
      <c r="T2031" s="477"/>
      <c r="U2031" s="477"/>
      <c r="V2031" s="477"/>
      <c r="W2031" s="477"/>
      <c r="X2031" s="477"/>
      <c r="Y2031" s="477"/>
      <c r="Z2031" s="477"/>
      <c r="AA2031" s="477"/>
      <c r="AB2031" s="477"/>
      <c r="AC2031" s="477"/>
      <c r="AD2031" s="477"/>
      <c r="AE2031" s="477"/>
      <c r="AF2031" s="477"/>
      <c r="AG2031" s="477"/>
    </row>
    <row r="2032" spans="2:33" ht="15" customHeight="1" x14ac:dyDescent="0.3"/>
    <row r="2033" ht="15" customHeight="1" x14ac:dyDescent="0.3"/>
    <row r="2034" ht="15" customHeight="1" x14ac:dyDescent="0.3"/>
    <row r="2035" ht="15" customHeight="1" x14ac:dyDescent="0.3"/>
    <row r="2036" ht="15" customHeight="1" x14ac:dyDescent="0.3"/>
    <row r="2037" ht="15" customHeight="1" x14ac:dyDescent="0.3"/>
    <row r="2038" ht="15" customHeight="1" x14ac:dyDescent="0.3"/>
    <row r="2039" ht="15" customHeight="1" x14ac:dyDescent="0.3"/>
    <row r="2040" ht="15" customHeight="1" x14ac:dyDescent="0.3"/>
    <row r="2041" ht="15" customHeight="1" x14ac:dyDescent="0.3"/>
    <row r="2042" ht="15" customHeight="1" x14ac:dyDescent="0.3"/>
    <row r="2043" ht="15" customHeight="1" x14ac:dyDescent="0.3"/>
    <row r="2044" ht="15" customHeight="1" x14ac:dyDescent="0.3"/>
    <row r="2045" ht="15" customHeight="1" x14ac:dyDescent="0.3"/>
    <row r="2046" ht="15" customHeight="1" x14ac:dyDescent="0.3"/>
    <row r="2047" ht="15" customHeight="1" x14ac:dyDescent="0.3"/>
    <row r="2048" ht="15" customHeight="1" x14ac:dyDescent="0.3"/>
    <row r="2049" ht="15" customHeight="1" x14ac:dyDescent="0.3"/>
    <row r="2050" ht="15" customHeight="1" x14ac:dyDescent="0.3"/>
    <row r="2051" ht="15" customHeight="1" x14ac:dyDescent="0.3"/>
    <row r="2052" ht="15" customHeight="1" x14ac:dyDescent="0.3"/>
    <row r="2053" ht="15" customHeight="1" x14ac:dyDescent="0.3"/>
    <row r="2100" ht="15" customHeight="1" x14ac:dyDescent="0.3"/>
    <row r="2101" ht="15" customHeight="1" x14ac:dyDescent="0.3"/>
    <row r="2102" ht="15" customHeight="1" x14ac:dyDescent="0.3"/>
    <row r="2103" ht="15" customHeight="1" x14ac:dyDescent="0.3"/>
    <row r="2104" ht="15" customHeight="1" x14ac:dyDescent="0.3"/>
    <row r="2105" ht="15" customHeight="1" x14ac:dyDescent="0.3"/>
    <row r="2107" ht="15" customHeight="1" x14ac:dyDescent="0.3"/>
    <row r="2108" ht="15" customHeight="1" x14ac:dyDescent="0.3"/>
    <row r="2110" ht="15" customHeight="1" x14ac:dyDescent="0.3"/>
    <row r="2111" ht="15" customHeight="1" x14ac:dyDescent="0.3"/>
    <row r="2112" ht="15" customHeight="1" x14ac:dyDescent="0.3"/>
    <row r="2113" ht="15" customHeight="1" x14ac:dyDescent="0.3"/>
    <row r="2114" ht="15" customHeight="1" x14ac:dyDescent="0.3"/>
    <row r="2115" ht="15" customHeight="1" x14ac:dyDescent="0.3"/>
    <row r="2116" ht="15" customHeight="1" x14ac:dyDescent="0.3"/>
    <row r="2117" ht="15" customHeight="1" x14ac:dyDescent="0.3"/>
    <row r="2118" ht="15" customHeight="1" x14ac:dyDescent="0.3"/>
    <row r="2119" ht="15" customHeight="1" x14ac:dyDescent="0.3"/>
    <row r="2120" ht="15" customHeight="1" x14ac:dyDescent="0.3"/>
    <row r="2121" ht="15" customHeight="1" x14ac:dyDescent="0.3"/>
    <row r="2122" ht="15" customHeight="1" x14ac:dyDescent="0.3"/>
    <row r="2124" ht="15" customHeight="1" x14ac:dyDescent="0.3"/>
    <row r="2125" ht="15" customHeight="1" x14ac:dyDescent="0.3"/>
    <row r="2126" ht="15" customHeight="1" x14ac:dyDescent="0.3"/>
    <row r="2127" ht="15" customHeight="1" x14ac:dyDescent="0.3"/>
    <row r="2128" ht="15" customHeight="1" x14ac:dyDescent="0.3"/>
    <row r="2129" ht="15" customHeight="1" x14ac:dyDescent="0.3"/>
    <row r="2131" ht="15" customHeight="1" x14ac:dyDescent="0.3"/>
    <row r="2133" ht="15" customHeight="1" x14ac:dyDescent="0.3"/>
    <row r="2134" ht="15" customHeight="1" x14ac:dyDescent="0.3"/>
    <row r="2136" ht="15" customHeight="1" x14ac:dyDescent="0.3"/>
    <row r="2137" ht="15" customHeight="1" x14ac:dyDescent="0.3"/>
    <row r="2138" ht="15" customHeight="1" x14ac:dyDescent="0.3"/>
    <row r="2139" ht="15" customHeight="1" x14ac:dyDescent="0.3"/>
    <row r="2140" ht="15" customHeight="1" x14ac:dyDescent="0.3"/>
    <row r="2141" ht="15" customHeight="1" x14ac:dyDescent="0.3"/>
    <row r="2142" ht="15" customHeight="1" x14ac:dyDescent="0.3"/>
    <row r="2143" ht="15" customHeight="1" x14ac:dyDescent="0.3"/>
    <row r="2144" ht="15" customHeight="1" x14ac:dyDescent="0.3"/>
    <row r="2145" spans="2:33" ht="15" customHeight="1" x14ac:dyDescent="0.3"/>
    <row r="2146" spans="2:33" ht="15" customHeight="1" x14ac:dyDescent="0.3"/>
    <row r="2148" spans="2:33" ht="15" customHeight="1" x14ac:dyDescent="0.3"/>
    <row r="2151" spans="2:33" ht="15" customHeight="1" x14ac:dyDescent="0.3"/>
    <row r="2152" spans="2:33" ht="15" customHeight="1" x14ac:dyDescent="0.3"/>
    <row r="2153" spans="2:33" ht="15" customHeight="1" x14ac:dyDescent="0.3">
      <c r="B2153" s="477"/>
      <c r="C2153" s="477"/>
      <c r="D2153" s="477"/>
      <c r="E2153" s="477"/>
      <c r="F2153" s="477"/>
      <c r="G2153" s="477"/>
      <c r="H2153" s="477"/>
      <c r="I2153" s="477"/>
      <c r="J2153" s="477"/>
      <c r="K2153" s="477"/>
      <c r="L2153" s="477"/>
      <c r="M2153" s="477"/>
      <c r="N2153" s="477"/>
      <c r="O2153" s="477"/>
      <c r="P2153" s="477"/>
      <c r="Q2153" s="477"/>
      <c r="R2153" s="477"/>
      <c r="S2153" s="477"/>
      <c r="T2153" s="477"/>
      <c r="U2153" s="477"/>
      <c r="V2153" s="477"/>
      <c r="W2153" s="477"/>
      <c r="X2153" s="477"/>
      <c r="Y2153" s="477"/>
      <c r="Z2153" s="477"/>
      <c r="AA2153" s="477"/>
      <c r="AB2153" s="477"/>
      <c r="AC2153" s="477"/>
      <c r="AD2153" s="477"/>
      <c r="AE2153" s="477"/>
      <c r="AF2153" s="477"/>
      <c r="AG2153" s="477"/>
    </row>
    <row r="2154" spans="2:33" ht="15" customHeight="1" x14ac:dyDescent="0.3"/>
    <row r="2155" spans="2:33" ht="15" customHeight="1" x14ac:dyDescent="0.3"/>
    <row r="2156" spans="2:33" ht="15" customHeight="1" x14ac:dyDescent="0.3"/>
    <row r="2157" spans="2:33" ht="15" customHeight="1" x14ac:dyDescent="0.3"/>
    <row r="2158" spans="2:33" ht="15" customHeight="1" x14ac:dyDescent="0.3"/>
    <row r="2159" spans="2:33" ht="15" customHeight="1" x14ac:dyDescent="0.3"/>
    <row r="2160" spans="2:33" ht="15" customHeight="1" x14ac:dyDescent="0.3"/>
    <row r="2161" ht="15" customHeight="1" x14ac:dyDescent="0.3"/>
    <row r="2162" ht="15" customHeight="1" x14ac:dyDescent="0.3"/>
    <row r="2250" ht="15" customHeight="1" x14ac:dyDescent="0.3"/>
    <row r="2251" ht="15" customHeight="1" x14ac:dyDescent="0.3"/>
    <row r="2252" ht="15" customHeight="1" x14ac:dyDescent="0.3"/>
    <row r="2253" ht="15" customHeight="1" x14ac:dyDescent="0.3"/>
    <row r="2254" ht="15" customHeight="1" x14ac:dyDescent="0.3"/>
    <row r="2255" ht="15" customHeight="1" x14ac:dyDescent="0.3"/>
    <row r="2256" ht="15" customHeight="1" x14ac:dyDescent="0.3"/>
    <row r="2257" ht="15" customHeight="1" x14ac:dyDescent="0.3"/>
    <row r="2258" ht="15" customHeight="1" x14ac:dyDescent="0.3"/>
    <row r="2260" ht="15" customHeight="1" x14ac:dyDescent="0.3"/>
    <row r="2261" ht="15" customHeight="1" x14ac:dyDescent="0.3"/>
    <row r="2262" ht="15" customHeight="1" x14ac:dyDescent="0.3"/>
    <row r="2264" ht="15" customHeight="1" x14ac:dyDescent="0.3"/>
    <row r="2266" ht="15" customHeight="1" x14ac:dyDescent="0.3"/>
    <row r="2267" ht="15" customHeight="1" x14ac:dyDescent="0.3"/>
    <row r="2268" ht="15" customHeight="1" x14ac:dyDescent="0.3"/>
    <row r="2269" ht="15" customHeight="1" x14ac:dyDescent="0.3"/>
    <row r="2271" ht="15" customHeight="1" x14ac:dyDescent="0.3"/>
    <row r="2273" ht="15" customHeight="1" x14ac:dyDescent="0.3"/>
    <row r="2274" ht="15" customHeight="1" x14ac:dyDescent="0.3"/>
    <row r="2275" ht="15" customHeight="1" x14ac:dyDescent="0.3"/>
    <row r="2276" ht="15" customHeight="1" x14ac:dyDescent="0.3"/>
    <row r="2277" ht="15" customHeight="1" x14ac:dyDescent="0.3"/>
    <row r="2278" ht="15" customHeight="1" x14ac:dyDescent="0.3"/>
    <row r="2279" ht="15" customHeight="1" x14ac:dyDescent="0.3"/>
    <row r="2280" ht="15" customHeight="1" x14ac:dyDescent="0.3"/>
    <row r="2282" ht="15" customHeight="1" x14ac:dyDescent="0.3"/>
    <row r="2284" ht="15" customHeight="1" x14ac:dyDescent="0.3"/>
    <row r="2285" ht="15" customHeight="1" x14ac:dyDescent="0.3"/>
    <row r="2286" ht="15" customHeight="1" x14ac:dyDescent="0.3"/>
    <row r="2288" ht="15" customHeight="1" x14ac:dyDescent="0.3"/>
    <row r="2289" ht="15" customHeight="1" x14ac:dyDescent="0.3"/>
    <row r="2290" ht="15" customHeight="1" x14ac:dyDescent="0.3"/>
    <row r="2291" ht="15" customHeight="1" x14ac:dyDescent="0.3"/>
    <row r="2292" ht="15" customHeight="1" x14ac:dyDescent="0.3"/>
    <row r="2293" ht="15" customHeight="1" x14ac:dyDescent="0.3"/>
    <row r="2294" ht="15" customHeight="1" x14ac:dyDescent="0.3"/>
    <row r="2295" ht="15" customHeight="1" x14ac:dyDescent="0.3"/>
    <row r="2296" ht="15" customHeight="1" x14ac:dyDescent="0.3"/>
    <row r="2297" ht="15" customHeight="1" x14ac:dyDescent="0.3"/>
    <row r="2298" ht="15" customHeight="1" x14ac:dyDescent="0.3"/>
    <row r="2301" ht="15" customHeight="1" x14ac:dyDescent="0.3"/>
    <row r="2302" ht="15" customHeight="1" x14ac:dyDescent="0.3"/>
    <row r="2303" ht="15" customHeight="1" x14ac:dyDescent="0.3"/>
    <row r="2305" spans="2:33" ht="15" customHeight="1" x14ac:dyDescent="0.3"/>
    <row r="2306" spans="2:33" ht="15" customHeight="1" x14ac:dyDescent="0.3"/>
    <row r="2307" spans="2:33" ht="15" customHeight="1" x14ac:dyDescent="0.3"/>
    <row r="2308" spans="2:33" ht="15" customHeight="1" x14ac:dyDescent="0.3"/>
    <row r="2309" spans="2:33" ht="15" customHeight="1" x14ac:dyDescent="0.3"/>
    <row r="2310" spans="2:33" ht="15" customHeight="1" x14ac:dyDescent="0.3"/>
    <row r="2311" spans="2:33" ht="15" customHeight="1" x14ac:dyDescent="0.3"/>
    <row r="2312" spans="2:33" ht="15" customHeight="1" x14ac:dyDescent="0.3"/>
    <row r="2313" spans="2:33" ht="15" customHeight="1" x14ac:dyDescent="0.3"/>
    <row r="2314" spans="2:33" ht="15" customHeight="1" x14ac:dyDescent="0.3"/>
    <row r="2315" spans="2:33" ht="15" customHeight="1" x14ac:dyDescent="0.3"/>
    <row r="2316" spans="2:33" ht="15" customHeight="1" x14ac:dyDescent="0.3"/>
    <row r="2317" spans="2:33" ht="15" customHeight="1" x14ac:dyDescent="0.3">
      <c r="B2317" s="477"/>
      <c r="C2317" s="477"/>
      <c r="D2317" s="477"/>
      <c r="E2317" s="477"/>
      <c r="F2317" s="477"/>
      <c r="G2317" s="477"/>
      <c r="H2317" s="477"/>
      <c r="I2317" s="477"/>
      <c r="J2317" s="477"/>
      <c r="K2317" s="477"/>
      <c r="L2317" s="477"/>
      <c r="M2317" s="477"/>
      <c r="N2317" s="477"/>
      <c r="O2317" s="477"/>
      <c r="P2317" s="477"/>
      <c r="Q2317" s="477"/>
      <c r="R2317" s="477"/>
      <c r="S2317" s="477"/>
      <c r="T2317" s="477"/>
      <c r="U2317" s="477"/>
      <c r="V2317" s="477"/>
      <c r="W2317" s="477"/>
      <c r="X2317" s="477"/>
      <c r="Y2317" s="477"/>
      <c r="Z2317" s="477"/>
      <c r="AA2317" s="477"/>
      <c r="AB2317" s="477"/>
      <c r="AC2317" s="477"/>
      <c r="AD2317" s="477"/>
      <c r="AE2317" s="477"/>
      <c r="AF2317" s="477"/>
      <c r="AG2317" s="477"/>
    </row>
    <row r="2318" spans="2:33" ht="15" customHeight="1" x14ac:dyDescent="0.3"/>
    <row r="2319" spans="2:33" ht="15" customHeight="1" x14ac:dyDescent="0.3"/>
    <row r="2320" spans="2:33" ht="15" customHeight="1" x14ac:dyDescent="0.3"/>
    <row r="2321" ht="15" customHeight="1" x14ac:dyDescent="0.3"/>
    <row r="2322" ht="15" customHeight="1" x14ac:dyDescent="0.3"/>
    <row r="2323" ht="15" customHeight="1" x14ac:dyDescent="0.3"/>
    <row r="2324" ht="15" customHeight="1" x14ac:dyDescent="0.3"/>
    <row r="2325" ht="15" customHeight="1" x14ac:dyDescent="0.3"/>
    <row r="2326" ht="15" customHeight="1" x14ac:dyDescent="0.3"/>
    <row r="2327" ht="15" customHeight="1" x14ac:dyDescent="0.3"/>
    <row r="2328" ht="15" customHeight="1" x14ac:dyDescent="0.3"/>
    <row r="2329" ht="15" customHeight="1" x14ac:dyDescent="0.3"/>
    <row r="2330" ht="15" customHeight="1" x14ac:dyDescent="0.3"/>
    <row r="2331" ht="15" customHeight="1" x14ac:dyDescent="0.3"/>
    <row r="2332" ht="15" customHeight="1" x14ac:dyDescent="0.3"/>
    <row r="2333" ht="15" customHeight="1" x14ac:dyDescent="0.3"/>
    <row r="2334" ht="15" customHeight="1" x14ac:dyDescent="0.3"/>
    <row r="2350" ht="15" customHeight="1" x14ac:dyDescent="0.3"/>
    <row r="2351" ht="15" customHeight="1" x14ac:dyDescent="0.3"/>
    <row r="2352" ht="15" customHeight="1" x14ac:dyDescent="0.3"/>
    <row r="2353" ht="15" customHeight="1" x14ac:dyDescent="0.3"/>
    <row r="2354" ht="15" customHeight="1" x14ac:dyDescent="0.3"/>
    <row r="2355" ht="15" customHeight="1" x14ac:dyDescent="0.3"/>
    <row r="2356" ht="15" customHeight="1" x14ac:dyDescent="0.3"/>
    <row r="2357" ht="15" customHeight="1" x14ac:dyDescent="0.3"/>
    <row r="2358" ht="15" customHeight="1" x14ac:dyDescent="0.3"/>
    <row r="2359" ht="15" customHeight="1" x14ac:dyDescent="0.3"/>
    <row r="2360" ht="15" customHeight="1" x14ac:dyDescent="0.3"/>
    <row r="2361" ht="15" customHeight="1" x14ac:dyDescent="0.3"/>
    <row r="2362" ht="15" customHeight="1" x14ac:dyDescent="0.3"/>
    <row r="2363" ht="15" customHeight="1" x14ac:dyDescent="0.3"/>
    <row r="2364" ht="15" customHeight="1" x14ac:dyDescent="0.3"/>
    <row r="2365" ht="15" customHeight="1" x14ac:dyDescent="0.3"/>
    <row r="2367" ht="15" customHeight="1" x14ac:dyDescent="0.3"/>
    <row r="2368" ht="15" customHeight="1" x14ac:dyDescent="0.3"/>
    <row r="2369" ht="15" customHeight="1" x14ac:dyDescent="0.3"/>
    <row r="2370" ht="15" customHeight="1" x14ac:dyDescent="0.3"/>
    <row r="2371" ht="15" customHeight="1" x14ac:dyDescent="0.3"/>
    <row r="2372" ht="15" customHeight="1" x14ac:dyDescent="0.3"/>
    <row r="2373" ht="15" customHeight="1" x14ac:dyDescent="0.3"/>
    <row r="2374" ht="15" customHeight="1" x14ac:dyDescent="0.3"/>
    <row r="2375" ht="15" customHeight="1" x14ac:dyDescent="0.3"/>
    <row r="2376" ht="15" customHeight="1" x14ac:dyDescent="0.3"/>
    <row r="2377" ht="15" customHeight="1" x14ac:dyDescent="0.3"/>
    <row r="2378" ht="15" customHeight="1" x14ac:dyDescent="0.3"/>
    <row r="2380" ht="15" customHeight="1" x14ac:dyDescent="0.3"/>
    <row r="2381" ht="15" customHeight="1" x14ac:dyDescent="0.3"/>
    <row r="2382" ht="15" customHeight="1" x14ac:dyDescent="0.3"/>
    <row r="2383" ht="15" customHeight="1" x14ac:dyDescent="0.3"/>
    <row r="2384" ht="15" customHeight="1" x14ac:dyDescent="0.3"/>
    <row r="2385" ht="15" customHeight="1" x14ac:dyDescent="0.3"/>
    <row r="2386" ht="15" customHeight="1" x14ac:dyDescent="0.3"/>
    <row r="2387" ht="15" customHeight="1" x14ac:dyDescent="0.3"/>
    <row r="2388" ht="15" customHeight="1" x14ac:dyDescent="0.3"/>
    <row r="2390" ht="15" customHeight="1" x14ac:dyDescent="0.3"/>
    <row r="2391" ht="15" customHeight="1" x14ac:dyDescent="0.3"/>
    <row r="2392" ht="15" customHeight="1" x14ac:dyDescent="0.3"/>
    <row r="2393" ht="15" customHeight="1" x14ac:dyDescent="0.3"/>
    <row r="2394" ht="15" customHeight="1" x14ac:dyDescent="0.3"/>
    <row r="2395" ht="15" customHeight="1" x14ac:dyDescent="0.3"/>
    <row r="2396" ht="15" customHeight="1" x14ac:dyDescent="0.3"/>
    <row r="2397" ht="15" customHeight="1" x14ac:dyDescent="0.3"/>
    <row r="2400" ht="15" customHeight="1" x14ac:dyDescent="0.3"/>
    <row r="2401" ht="15" customHeight="1" x14ac:dyDescent="0.3"/>
    <row r="2402" ht="15" customHeight="1" x14ac:dyDescent="0.3"/>
    <row r="2403" ht="15" customHeight="1" x14ac:dyDescent="0.3"/>
    <row r="2404" ht="15" customHeight="1" x14ac:dyDescent="0.3"/>
    <row r="2405" ht="15" customHeight="1" x14ac:dyDescent="0.3"/>
    <row r="2406" ht="15" customHeight="1" x14ac:dyDescent="0.3"/>
    <row r="2407" ht="15" customHeight="1" x14ac:dyDescent="0.3"/>
    <row r="2408" ht="15" customHeight="1" x14ac:dyDescent="0.3"/>
    <row r="2410" ht="15" customHeight="1" x14ac:dyDescent="0.3"/>
    <row r="2411" ht="15" customHeight="1" x14ac:dyDescent="0.3"/>
    <row r="2412" ht="15" customHeight="1" x14ac:dyDescent="0.3"/>
    <row r="2413" ht="15" customHeight="1" x14ac:dyDescent="0.3"/>
    <row r="2414" ht="15" customHeight="1" x14ac:dyDescent="0.3"/>
    <row r="2415" ht="15" customHeight="1" x14ac:dyDescent="0.3"/>
    <row r="2416" ht="15" customHeight="1" x14ac:dyDescent="0.3"/>
    <row r="2417" spans="2:33" ht="15" customHeight="1" x14ac:dyDescent="0.3"/>
    <row r="2418" spans="2:33" ht="15" customHeight="1" x14ac:dyDescent="0.3"/>
    <row r="2419" spans="2:33" ht="15" customHeight="1" x14ac:dyDescent="0.3">
      <c r="B2419" s="477"/>
      <c r="C2419" s="477"/>
      <c r="D2419" s="477"/>
      <c r="E2419" s="477"/>
      <c r="F2419" s="477"/>
      <c r="G2419" s="477"/>
      <c r="H2419" s="477"/>
      <c r="I2419" s="477"/>
      <c r="J2419" s="477"/>
      <c r="K2419" s="477"/>
      <c r="L2419" s="477"/>
      <c r="M2419" s="477"/>
      <c r="N2419" s="477"/>
      <c r="O2419" s="477"/>
      <c r="P2419" s="477"/>
      <c r="Q2419" s="477"/>
      <c r="R2419" s="477"/>
      <c r="S2419" s="477"/>
      <c r="T2419" s="477"/>
      <c r="U2419" s="477"/>
      <c r="V2419" s="477"/>
      <c r="W2419" s="477"/>
      <c r="X2419" s="477"/>
      <c r="Y2419" s="477"/>
      <c r="Z2419" s="477"/>
      <c r="AA2419" s="477"/>
      <c r="AB2419" s="477"/>
      <c r="AC2419" s="477"/>
      <c r="AD2419" s="477"/>
      <c r="AE2419" s="477"/>
      <c r="AF2419" s="477"/>
      <c r="AG2419" s="477"/>
    </row>
    <row r="2420" spans="2:33" ht="15" customHeight="1" x14ac:dyDescent="0.3"/>
    <row r="2421" spans="2:33" ht="15" customHeight="1" x14ac:dyDescent="0.3"/>
    <row r="2422" spans="2:33" ht="15" customHeight="1" x14ac:dyDescent="0.3"/>
    <row r="2423" spans="2:33" ht="15" customHeight="1" x14ac:dyDescent="0.3"/>
    <row r="2424" spans="2:33" ht="15" customHeight="1" x14ac:dyDescent="0.3"/>
    <row r="2425" spans="2:33" ht="15" customHeight="1" x14ac:dyDescent="0.3"/>
    <row r="2426" spans="2:33" ht="15" customHeight="1" x14ac:dyDescent="0.3"/>
    <row r="2427" spans="2:33" ht="15" customHeight="1" x14ac:dyDescent="0.3"/>
    <row r="2428" spans="2:33" ht="15" customHeight="1" x14ac:dyDescent="0.3"/>
    <row r="2429" spans="2:33" ht="15" customHeight="1" x14ac:dyDescent="0.3"/>
    <row r="2430" spans="2:33" ht="15" customHeight="1" x14ac:dyDescent="0.3"/>
    <row r="2431" spans="2:33" ht="15" customHeight="1" x14ac:dyDescent="0.3"/>
    <row r="2432" spans="2:33" ht="15" customHeight="1" x14ac:dyDescent="0.3"/>
    <row r="2433" ht="15" customHeight="1" x14ac:dyDescent="0.3"/>
    <row r="2434" ht="15" customHeight="1" x14ac:dyDescent="0.3"/>
    <row r="2435" ht="15" customHeight="1" x14ac:dyDescent="0.3"/>
    <row r="2436" ht="15" customHeight="1" x14ac:dyDescent="0.3"/>
    <row r="2437" ht="15" customHeight="1" x14ac:dyDescent="0.3"/>
    <row r="2438" ht="15" customHeight="1" x14ac:dyDescent="0.3"/>
    <row r="2450" ht="15" customHeight="1" x14ac:dyDescent="0.3"/>
    <row r="2451" ht="15" customHeight="1" x14ac:dyDescent="0.3"/>
    <row r="2452" ht="15" customHeight="1" x14ac:dyDescent="0.3"/>
    <row r="2453" ht="15" customHeight="1" x14ac:dyDescent="0.3"/>
    <row r="2454" ht="15" customHeight="1" x14ac:dyDescent="0.3"/>
    <row r="2455" ht="15" customHeight="1" x14ac:dyDescent="0.3"/>
    <row r="2457" ht="15" customHeight="1" x14ac:dyDescent="0.3"/>
    <row r="2459" ht="15" customHeight="1" x14ac:dyDescent="0.3"/>
    <row r="2461" ht="15" customHeight="1" x14ac:dyDescent="0.3"/>
    <row r="2462" ht="15" customHeight="1" x14ac:dyDescent="0.3"/>
    <row r="2463" ht="15" customHeight="1" x14ac:dyDescent="0.3"/>
    <row r="2464" ht="15" customHeight="1" x14ac:dyDescent="0.3"/>
    <row r="2465" ht="15" customHeight="1" x14ac:dyDescent="0.3"/>
    <row r="2467" ht="15" customHeight="1" x14ac:dyDescent="0.3"/>
    <row r="2468" ht="15" customHeight="1" x14ac:dyDescent="0.3"/>
    <row r="2469" ht="15" customHeight="1" x14ac:dyDescent="0.3"/>
    <row r="2470" ht="15" customHeight="1" x14ac:dyDescent="0.3"/>
    <row r="2471" ht="15" customHeight="1" x14ac:dyDescent="0.3"/>
    <row r="2472" ht="15" customHeight="1" x14ac:dyDescent="0.3"/>
    <row r="2473" ht="15" customHeight="1" x14ac:dyDescent="0.3"/>
    <row r="2475" ht="15" customHeight="1" x14ac:dyDescent="0.3"/>
    <row r="2476" ht="15" customHeight="1" x14ac:dyDescent="0.3"/>
    <row r="2477" ht="15" customHeight="1" x14ac:dyDescent="0.3"/>
    <row r="2478" ht="15" customHeight="1" x14ac:dyDescent="0.3"/>
    <row r="2479" ht="15" customHeight="1" x14ac:dyDescent="0.3"/>
    <row r="2480" ht="15" customHeight="1" x14ac:dyDescent="0.3"/>
    <row r="2481" ht="15" customHeight="1" x14ac:dyDescent="0.3"/>
    <row r="2482" ht="15" customHeight="1" x14ac:dyDescent="0.3"/>
    <row r="2483" ht="15" customHeight="1" x14ac:dyDescent="0.3"/>
    <row r="2484" ht="15" customHeight="1" x14ac:dyDescent="0.3"/>
    <row r="2486" ht="15" customHeight="1" x14ac:dyDescent="0.3"/>
    <row r="2488" ht="15" customHeight="1" x14ac:dyDescent="0.3"/>
    <row r="2489" ht="15" customHeight="1" x14ac:dyDescent="0.3"/>
    <row r="2490" ht="15" customHeight="1" x14ac:dyDescent="0.3"/>
    <row r="2491" ht="15" customHeight="1" x14ac:dyDescent="0.3"/>
    <row r="2492" ht="15" customHeight="1" x14ac:dyDescent="0.3"/>
    <row r="2495" ht="15" customHeight="1" x14ac:dyDescent="0.3"/>
    <row r="2496" ht="15" customHeight="1" x14ac:dyDescent="0.3"/>
    <row r="2498" spans="2:33" ht="15" customHeight="1" x14ac:dyDescent="0.3"/>
    <row r="2499" spans="2:33" ht="15" customHeight="1" x14ac:dyDescent="0.3"/>
    <row r="2500" spans="2:33" ht="15" customHeight="1" x14ac:dyDescent="0.3"/>
    <row r="2501" spans="2:33" ht="15" customHeight="1" x14ac:dyDescent="0.3"/>
    <row r="2502" spans="2:33" ht="15" customHeight="1" x14ac:dyDescent="0.3"/>
    <row r="2504" spans="2:33" ht="15" customHeight="1" x14ac:dyDescent="0.3"/>
    <row r="2505" spans="2:33" ht="15" customHeight="1" x14ac:dyDescent="0.3"/>
    <row r="2506" spans="2:33" ht="15" customHeight="1" x14ac:dyDescent="0.3"/>
    <row r="2507" spans="2:33" ht="15" customHeight="1" x14ac:dyDescent="0.3"/>
    <row r="2508" spans="2:33" ht="15" customHeight="1" x14ac:dyDescent="0.3"/>
    <row r="2509" spans="2:33" ht="15" customHeight="1" x14ac:dyDescent="0.3">
      <c r="B2509" s="477"/>
      <c r="C2509" s="477"/>
      <c r="D2509" s="477"/>
      <c r="E2509" s="477"/>
      <c r="F2509" s="477"/>
      <c r="G2509" s="477"/>
      <c r="H2509" s="477"/>
      <c r="I2509" s="477"/>
      <c r="J2509" s="477"/>
      <c r="K2509" s="477"/>
      <c r="L2509" s="477"/>
      <c r="M2509" s="477"/>
      <c r="N2509" s="477"/>
      <c r="O2509" s="477"/>
      <c r="P2509" s="477"/>
      <c r="Q2509" s="477"/>
      <c r="R2509" s="477"/>
      <c r="S2509" s="477"/>
      <c r="T2509" s="477"/>
      <c r="U2509" s="477"/>
      <c r="V2509" s="477"/>
      <c r="W2509" s="477"/>
      <c r="X2509" s="477"/>
      <c r="Y2509" s="477"/>
      <c r="Z2509" s="477"/>
      <c r="AA2509" s="477"/>
      <c r="AB2509" s="477"/>
      <c r="AC2509" s="477"/>
      <c r="AD2509" s="477"/>
      <c r="AE2509" s="477"/>
      <c r="AF2509" s="477"/>
      <c r="AG2509" s="477"/>
    </row>
    <row r="2510" spans="2:33" ht="15" customHeight="1" x14ac:dyDescent="0.3"/>
    <row r="2511" spans="2:33" ht="15" customHeight="1" x14ac:dyDescent="0.3"/>
    <row r="2512" spans="2:33" ht="15" customHeight="1" x14ac:dyDescent="0.3"/>
    <row r="2513" ht="15" customHeight="1" x14ac:dyDescent="0.3"/>
    <row r="2514" ht="15" customHeight="1" x14ac:dyDescent="0.3"/>
    <row r="2515" ht="15" customHeight="1" x14ac:dyDescent="0.3"/>
    <row r="2516" ht="15" customHeight="1" x14ac:dyDescent="0.3"/>
    <row r="2517" ht="15" customHeight="1" x14ac:dyDescent="0.3"/>
    <row r="2518" ht="15" customHeight="1" x14ac:dyDescent="0.3"/>
    <row r="2519" ht="15" customHeight="1" x14ac:dyDescent="0.3"/>
    <row r="2520" ht="15" customHeight="1" x14ac:dyDescent="0.3"/>
    <row r="2521" ht="15" customHeight="1" x14ac:dyDescent="0.3"/>
    <row r="2522" ht="15" customHeight="1" x14ac:dyDescent="0.3"/>
    <row r="2523" ht="15" customHeight="1" x14ac:dyDescent="0.3"/>
    <row r="2524" ht="15" customHeight="1" x14ac:dyDescent="0.3"/>
    <row r="2525" ht="15" customHeight="1" x14ac:dyDescent="0.3"/>
    <row r="2526" ht="15" customHeight="1" x14ac:dyDescent="0.3"/>
    <row r="2527" ht="15" customHeight="1" x14ac:dyDescent="0.3"/>
    <row r="2528" ht="15" customHeight="1" x14ac:dyDescent="0.3"/>
    <row r="2529" ht="15" customHeight="1" x14ac:dyDescent="0.3"/>
    <row r="2550" ht="15" customHeight="1" x14ac:dyDescent="0.3"/>
    <row r="2551" ht="15" customHeight="1" x14ac:dyDescent="0.3"/>
    <row r="2552" ht="15" customHeight="1" x14ac:dyDescent="0.3"/>
    <row r="2553" ht="15" customHeight="1" x14ac:dyDescent="0.3"/>
    <row r="2554" ht="15" customHeight="1" x14ac:dyDescent="0.3"/>
    <row r="2555" ht="15" customHeight="1" x14ac:dyDescent="0.3"/>
    <row r="2556" ht="15" customHeight="1" x14ac:dyDescent="0.3"/>
    <row r="2557" ht="15" customHeight="1" x14ac:dyDescent="0.3"/>
    <row r="2558" ht="15" customHeight="1" x14ac:dyDescent="0.3"/>
    <row r="2559" ht="15" customHeight="1" x14ac:dyDescent="0.3"/>
    <row r="2561" ht="15" customHeight="1" x14ac:dyDescent="0.3"/>
    <row r="2562" ht="15" customHeight="1" x14ac:dyDescent="0.3"/>
    <row r="2563" ht="15" customHeight="1" x14ac:dyDescent="0.3"/>
    <row r="2564" ht="15" customHeight="1" x14ac:dyDescent="0.3"/>
    <row r="2565" ht="15" customHeight="1" x14ac:dyDescent="0.3"/>
    <row r="2566" ht="15" customHeight="1" x14ac:dyDescent="0.3"/>
    <row r="2568" ht="15" customHeight="1" x14ac:dyDescent="0.3"/>
    <row r="2569" ht="15" customHeight="1" x14ac:dyDescent="0.3"/>
    <row r="2570" ht="15" customHeight="1" x14ac:dyDescent="0.3"/>
    <row r="2571" ht="15" customHeight="1" x14ac:dyDescent="0.3"/>
    <row r="2572" ht="15" customHeight="1" x14ac:dyDescent="0.3"/>
    <row r="2573" ht="15" customHeight="1" x14ac:dyDescent="0.3"/>
    <row r="2575" ht="15" customHeight="1" x14ac:dyDescent="0.3"/>
    <row r="2576" ht="15" customHeight="1" x14ac:dyDescent="0.3"/>
    <row r="2577" ht="15" customHeight="1" x14ac:dyDescent="0.3"/>
    <row r="2578" ht="15" customHeight="1" x14ac:dyDescent="0.3"/>
    <row r="2579" ht="15" customHeight="1" x14ac:dyDescent="0.3"/>
    <row r="2581" ht="15" customHeight="1" x14ac:dyDescent="0.3"/>
    <row r="2582" ht="15" customHeight="1" x14ac:dyDescent="0.3"/>
    <row r="2583" ht="15" customHeight="1" x14ac:dyDescent="0.3"/>
    <row r="2584" ht="15" customHeight="1" x14ac:dyDescent="0.3"/>
    <row r="2585" ht="15" customHeight="1" x14ac:dyDescent="0.3"/>
    <row r="2586" ht="15" customHeight="1" x14ac:dyDescent="0.3"/>
    <row r="2588" ht="15" customHeight="1" x14ac:dyDescent="0.3"/>
    <row r="2589" ht="15" customHeight="1" x14ac:dyDescent="0.3"/>
    <row r="2590" ht="15" customHeight="1" x14ac:dyDescent="0.3"/>
    <row r="2591" ht="15" customHeight="1" x14ac:dyDescent="0.3"/>
    <row r="2592" ht="15" customHeight="1" x14ac:dyDescent="0.3"/>
    <row r="2593" spans="2:33" ht="15" customHeight="1" x14ac:dyDescent="0.3"/>
    <row r="2595" spans="2:33" ht="15" customHeight="1" x14ac:dyDescent="0.3"/>
    <row r="2596" spans="2:33" ht="15" customHeight="1" x14ac:dyDescent="0.3"/>
    <row r="2597" spans="2:33" ht="15" customHeight="1" x14ac:dyDescent="0.3"/>
    <row r="2598" spans="2:33" ht="15" customHeight="1" x14ac:dyDescent="0.3">
      <c r="B2598" s="477"/>
      <c r="C2598" s="477"/>
      <c r="D2598" s="477"/>
      <c r="E2598" s="477"/>
      <c r="F2598" s="477"/>
      <c r="G2598" s="477"/>
      <c r="H2598" s="477"/>
      <c r="I2598" s="477"/>
      <c r="J2598" s="477"/>
      <c r="K2598" s="477"/>
      <c r="L2598" s="477"/>
      <c r="M2598" s="477"/>
      <c r="N2598" s="477"/>
      <c r="O2598" s="477"/>
      <c r="P2598" s="477"/>
      <c r="Q2598" s="477"/>
      <c r="R2598" s="477"/>
      <c r="S2598" s="477"/>
      <c r="T2598" s="477"/>
      <c r="U2598" s="477"/>
      <c r="V2598" s="477"/>
      <c r="W2598" s="477"/>
      <c r="X2598" s="477"/>
      <c r="Y2598" s="477"/>
      <c r="Z2598" s="477"/>
      <c r="AA2598" s="477"/>
      <c r="AB2598" s="477"/>
      <c r="AC2598" s="477"/>
      <c r="AD2598" s="477"/>
      <c r="AE2598" s="477"/>
      <c r="AF2598" s="477"/>
      <c r="AG2598" s="477"/>
    </row>
    <row r="2599" spans="2:33" ht="15" customHeight="1" x14ac:dyDescent="0.3"/>
    <row r="2600" spans="2:33" ht="15" customHeight="1" x14ac:dyDescent="0.3"/>
    <row r="2601" spans="2:33" ht="15" customHeight="1" x14ac:dyDescent="0.3"/>
    <row r="2602" spans="2:33" ht="15" customHeight="1" x14ac:dyDescent="0.3"/>
    <row r="2603" spans="2:33" ht="15" customHeight="1" x14ac:dyDescent="0.3"/>
    <row r="2604" spans="2:33" ht="15" customHeight="1" x14ac:dyDescent="0.3"/>
    <row r="2605" spans="2:33" ht="15" customHeight="1" x14ac:dyDescent="0.3"/>
    <row r="2606" spans="2:33" ht="15" customHeight="1" x14ac:dyDescent="0.3"/>
    <row r="2607" spans="2:33" ht="15" customHeight="1" x14ac:dyDescent="0.3"/>
    <row r="2608" spans="2:33" ht="15" customHeight="1" x14ac:dyDescent="0.3"/>
    <row r="2609" ht="15" customHeight="1" x14ac:dyDescent="0.3"/>
    <row r="2610" ht="15" customHeight="1" x14ac:dyDescent="0.3"/>
    <row r="2611" ht="15" customHeight="1" x14ac:dyDescent="0.3"/>
    <row r="2612" ht="15" customHeight="1" x14ac:dyDescent="0.3"/>
    <row r="2613" ht="15" customHeight="1" x14ac:dyDescent="0.3"/>
    <row r="2614" ht="15" customHeight="1" x14ac:dyDescent="0.3"/>
    <row r="2625" ht="15" customHeight="1" x14ac:dyDescent="0.3"/>
    <row r="2626" ht="15" customHeight="1" x14ac:dyDescent="0.3"/>
    <row r="2627" ht="15" customHeight="1" x14ac:dyDescent="0.3"/>
    <row r="2628" ht="15" customHeight="1" x14ac:dyDescent="0.3"/>
    <row r="2629" ht="15" customHeight="1" x14ac:dyDescent="0.3"/>
    <row r="2630" ht="15" customHeight="1" x14ac:dyDescent="0.3"/>
    <row r="2631" ht="15" customHeight="1" x14ac:dyDescent="0.3"/>
    <row r="2632" ht="15" customHeight="1" x14ac:dyDescent="0.3"/>
    <row r="2633" ht="15" customHeight="1" x14ac:dyDescent="0.3"/>
    <row r="2634" ht="15" customHeight="1" x14ac:dyDescent="0.3"/>
    <row r="2635" ht="15" customHeight="1" x14ac:dyDescent="0.3"/>
    <row r="2636" ht="15" customHeight="1" x14ac:dyDescent="0.3"/>
    <row r="2637" ht="15" customHeight="1" x14ac:dyDescent="0.3"/>
    <row r="2638" ht="15" customHeight="1" x14ac:dyDescent="0.3"/>
    <row r="2639" ht="15" customHeight="1" x14ac:dyDescent="0.3"/>
    <row r="2640" ht="15" customHeight="1" x14ac:dyDescent="0.3"/>
    <row r="2641" ht="15" customHeight="1" x14ac:dyDescent="0.3"/>
    <row r="2642" ht="15" customHeight="1" x14ac:dyDescent="0.3"/>
    <row r="2643" ht="15" customHeight="1" x14ac:dyDescent="0.3"/>
    <row r="2644" ht="15" customHeight="1" x14ac:dyDescent="0.3"/>
    <row r="2645" ht="15" customHeight="1" x14ac:dyDescent="0.3"/>
    <row r="2646" ht="15" customHeight="1" x14ac:dyDescent="0.3"/>
    <row r="2648" ht="15" customHeight="1" x14ac:dyDescent="0.3"/>
    <row r="2649" ht="15" customHeight="1" x14ac:dyDescent="0.3"/>
    <row r="2650" ht="15" customHeight="1" x14ac:dyDescent="0.3"/>
    <row r="2651" ht="15" customHeight="1" x14ac:dyDescent="0.3"/>
    <row r="2652" ht="15" customHeight="1" x14ac:dyDescent="0.3"/>
    <row r="2653" ht="15" customHeight="1" x14ac:dyDescent="0.3"/>
    <row r="2654" ht="15" customHeight="1" x14ac:dyDescent="0.3"/>
    <row r="2655" ht="15" customHeight="1" x14ac:dyDescent="0.3"/>
    <row r="2656" ht="15" customHeight="1" x14ac:dyDescent="0.3"/>
    <row r="2657" ht="15" customHeight="1" x14ac:dyDescent="0.3"/>
    <row r="2658" ht="15" customHeight="1" x14ac:dyDescent="0.3"/>
    <row r="2659" ht="15" customHeight="1" x14ac:dyDescent="0.3"/>
    <row r="2662" ht="15" customHeight="1" x14ac:dyDescent="0.3"/>
    <row r="2663" ht="15" customHeight="1" x14ac:dyDescent="0.3"/>
    <row r="2664" ht="15" customHeight="1" x14ac:dyDescent="0.3"/>
    <row r="2665" ht="15" customHeight="1" x14ac:dyDescent="0.3"/>
    <row r="2666" ht="15" customHeight="1" x14ac:dyDescent="0.3"/>
    <row r="2667" ht="15" customHeight="1" x14ac:dyDescent="0.3"/>
    <row r="2668" ht="15" customHeight="1" x14ac:dyDescent="0.3"/>
    <row r="2669" ht="15" customHeight="1" x14ac:dyDescent="0.3"/>
    <row r="2670" ht="15" customHeight="1" x14ac:dyDescent="0.3"/>
    <row r="2671" ht="15" customHeight="1" x14ac:dyDescent="0.3"/>
    <row r="2672" ht="15" customHeight="1" x14ac:dyDescent="0.3"/>
    <row r="2673" ht="15" customHeight="1" x14ac:dyDescent="0.3"/>
    <row r="2674" ht="15" customHeight="1" x14ac:dyDescent="0.3"/>
    <row r="2675" ht="15" customHeight="1" x14ac:dyDescent="0.3"/>
    <row r="2676" ht="15" customHeight="1" x14ac:dyDescent="0.3"/>
    <row r="2677" ht="15" customHeight="1" x14ac:dyDescent="0.3"/>
    <row r="2678" ht="15" customHeight="1" x14ac:dyDescent="0.3"/>
    <row r="2679" ht="15" customHeight="1" x14ac:dyDescent="0.3"/>
    <row r="2680" ht="15" customHeight="1" x14ac:dyDescent="0.3"/>
    <row r="2681" ht="15" customHeight="1" x14ac:dyDescent="0.3"/>
    <row r="2682" ht="15" customHeight="1" x14ac:dyDescent="0.3"/>
    <row r="2683" ht="15" customHeight="1" x14ac:dyDescent="0.3"/>
    <row r="2684" ht="15" customHeight="1" x14ac:dyDescent="0.3"/>
    <row r="2685" ht="15" customHeight="1" x14ac:dyDescent="0.3"/>
    <row r="2686" ht="15" customHeight="1" x14ac:dyDescent="0.3"/>
    <row r="2687" ht="15" customHeight="1" x14ac:dyDescent="0.3"/>
    <row r="2689" ht="15" customHeight="1" x14ac:dyDescent="0.3"/>
    <row r="2690" ht="15" customHeight="1" x14ac:dyDescent="0.3"/>
    <row r="2691" ht="15" customHeight="1" x14ac:dyDescent="0.3"/>
    <row r="2692" ht="15" customHeight="1" x14ac:dyDescent="0.3"/>
    <row r="2693" ht="15" customHeight="1" x14ac:dyDescent="0.3"/>
    <row r="2694" ht="15" customHeight="1" x14ac:dyDescent="0.3"/>
    <row r="2695" ht="15" customHeight="1" x14ac:dyDescent="0.3"/>
    <row r="2696" ht="15" customHeight="1" x14ac:dyDescent="0.3"/>
    <row r="2697" ht="15" customHeight="1" x14ac:dyDescent="0.3"/>
    <row r="2698" ht="15" customHeight="1" x14ac:dyDescent="0.3"/>
    <row r="2699" ht="15" customHeight="1" x14ac:dyDescent="0.3"/>
    <row r="2700" ht="15" customHeight="1" x14ac:dyDescent="0.3"/>
    <row r="2701" ht="15" customHeight="1" x14ac:dyDescent="0.3"/>
    <row r="2702" ht="15" customHeight="1" x14ac:dyDescent="0.3"/>
    <row r="2703" ht="15" customHeight="1" x14ac:dyDescent="0.3"/>
    <row r="2704" ht="15" customHeight="1" x14ac:dyDescent="0.3"/>
    <row r="2707" spans="2:33" ht="15" customHeight="1" x14ac:dyDescent="0.3"/>
    <row r="2708" spans="2:33" ht="15" customHeight="1" x14ac:dyDescent="0.3"/>
    <row r="2709" spans="2:33" ht="15" customHeight="1" x14ac:dyDescent="0.3"/>
    <row r="2710" spans="2:33" ht="15" customHeight="1" x14ac:dyDescent="0.3"/>
    <row r="2711" spans="2:33" ht="15" customHeight="1" x14ac:dyDescent="0.3"/>
    <row r="2712" spans="2:33" ht="15" customHeight="1" x14ac:dyDescent="0.3"/>
    <row r="2713" spans="2:33" ht="15" customHeight="1" x14ac:dyDescent="0.3"/>
    <row r="2714" spans="2:33" ht="15" customHeight="1" x14ac:dyDescent="0.3"/>
    <row r="2715" spans="2:33" ht="15" customHeight="1" x14ac:dyDescent="0.3"/>
    <row r="2716" spans="2:33" ht="15" customHeight="1" x14ac:dyDescent="0.3"/>
    <row r="2717" spans="2:33" ht="15" customHeight="1" x14ac:dyDescent="0.3"/>
    <row r="2718" spans="2:33" ht="15" customHeight="1" x14ac:dyDescent="0.3"/>
    <row r="2719" spans="2:33" ht="15" customHeight="1" x14ac:dyDescent="0.3">
      <c r="B2719" s="477"/>
      <c r="C2719" s="477"/>
      <c r="D2719" s="477"/>
      <c r="E2719" s="477"/>
      <c r="F2719" s="477"/>
      <c r="G2719" s="477"/>
      <c r="H2719" s="477"/>
      <c r="I2719" s="477"/>
      <c r="J2719" s="477"/>
      <c r="K2719" s="477"/>
      <c r="L2719" s="477"/>
      <c r="M2719" s="477"/>
      <c r="N2719" s="477"/>
      <c r="O2719" s="477"/>
      <c r="P2719" s="477"/>
      <c r="Q2719" s="477"/>
      <c r="R2719" s="477"/>
      <c r="S2719" s="477"/>
      <c r="T2719" s="477"/>
      <c r="U2719" s="477"/>
      <c r="V2719" s="477"/>
      <c r="W2719" s="477"/>
      <c r="X2719" s="477"/>
      <c r="Y2719" s="477"/>
      <c r="Z2719" s="477"/>
      <c r="AA2719" s="477"/>
      <c r="AB2719" s="477"/>
      <c r="AC2719" s="477"/>
      <c r="AD2719" s="477"/>
      <c r="AE2719" s="477"/>
      <c r="AF2719" s="477"/>
      <c r="AG2719" s="477"/>
    </row>
    <row r="2720" spans="2:33" ht="15" customHeight="1" x14ac:dyDescent="0.3"/>
    <row r="2721" ht="15" customHeight="1" x14ac:dyDescent="0.3"/>
    <row r="2722" ht="15" customHeight="1" x14ac:dyDescent="0.3"/>
    <row r="2723" ht="15" customHeight="1" x14ac:dyDescent="0.3"/>
    <row r="2724" ht="15" customHeight="1" x14ac:dyDescent="0.3"/>
    <row r="2725" ht="15" customHeight="1" x14ac:dyDescent="0.3"/>
    <row r="2726" ht="15" customHeight="1" x14ac:dyDescent="0.3"/>
    <row r="2727" ht="15" customHeight="1" x14ac:dyDescent="0.3"/>
    <row r="2728" ht="15" customHeight="1" x14ac:dyDescent="0.3"/>
    <row r="2729" ht="15" customHeight="1" x14ac:dyDescent="0.3"/>
    <row r="2730" ht="15" customHeight="1" x14ac:dyDescent="0.3"/>
    <row r="2731" ht="15" customHeight="1" x14ac:dyDescent="0.3"/>
    <row r="2732" ht="15" customHeight="1" x14ac:dyDescent="0.3"/>
    <row r="2733" ht="15" customHeight="1" x14ac:dyDescent="0.3"/>
    <row r="2734" ht="15" customHeight="1" x14ac:dyDescent="0.3"/>
    <row r="2735" ht="15" customHeight="1" x14ac:dyDescent="0.3"/>
    <row r="2736" ht="15" customHeight="1" x14ac:dyDescent="0.3"/>
    <row r="2737" ht="15" customHeight="1" x14ac:dyDescent="0.3"/>
    <row r="2738" ht="15" customHeight="1" x14ac:dyDescent="0.3"/>
    <row r="2739" ht="15" customHeight="1" x14ac:dyDescent="0.3"/>
    <row r="2740" ht="15" customHeight="1" x14ac:dyDescent="0.3"/>
    <row r="2741" ht="15" customHeight="1" x14ac:dyDescent="0.3"/>
    <row r="2742" ht="15" customHeight="1" x14ac:dyDescent="0.3"/>
    <row r="2775" ht="15" customHeight="1" x14ac:dyDescent="0.3"/>
    <row r="2776" ht="15" customHeight="1" x14ac:dyDescent="0.3"/>
    <row r="2777" ht="15" customHeight="1" x14ac:dyDescent="0.3"/>
    <row r="2778" ht="15" customHeight="1" x14ac:dyDescent="0.3"/>
    <row r="2779" ht="15" customHeight="1" x14ac:dyDescent="0.3"/>
    <row r="2780" ht="15" customHeight="1" x14ac:dyDescent="0.3"/>
    <row r="2781" ht="15" customHeight="1" x14ac:dyDescent="0.3"/>
    <row r="2782" ht="15" customHeight="1" x14ac:dyDescent="0.3"/>
    <row r="2783" ht="15" customHeight="1" x14ac:dyDescent="0.3"/>
    <row r="2784" ht="15" customHeight="1" x14ac:dyDescent="0.3"/>
    <row r="2785" ht="15" customHeight="1" x14ac:dyDescent="0.3"/>
    <row r="2786" ht="15" customHeight="1" x14ac:dyDescent="0.3"/>
    <row r="2788" ht="15" customHeight="1" x14ac:dyDescent="0.3"/>
    <row r="2789" ht="15" customHeight="1" x14ac:dyDescent="0.3"/>
    <row r="2790" ht="15" customHeight="1" x14ac:dyDescent="0.3"/>
    <row r="2791" ht="15" customHeight="1" x14ac:dyDescent="0.3"/>
    <row r="2793" ht="15" customHeight="1" x14ac:dyDescent="0.3"/>
    <row r="2794" ht="15" customHeight="1" x14ac:dyDescent="0.3"/>
    <row r="2795" ht="15" customHeight="1" x14ac:dyDescent="0.3"/>
    <row r="2796" ht="15" customHeight="1" x14ac:dyDescent="0.3"/>
    <row r="2797" ht="15" customHeight="1" x14ac:dyDescent="0.3"/>
    <row r="2798" ht="15" customHeight="1" x14ac:dyDescent="0.3"/>
    <row r="2799" ht="15" customHeight="1" x14ac:dyDescent="0.3"/>
    <row r="2800" ht="15" customHeight="1" x14ac:dyDescent="0.3"/>
    <row r="2801" ht="15" customHeight="1" x14ac:dyDescent="0.3"/>
    <row r="2802" ht="15" customHeight="1" x14ac:dyDescent="0.3"/>
    <row r="2804" ht="15" customHeight="1" x14ac:dyDescent="0.3"/>
    <row r="2805" ht="15" customHeight="1" x14ac:dyDescent="0.3"/>
    <row r="2806" ht="15" customHeight="1" x14ac:dyDescent="0.3"/>
    <row r="2807" ht="15" customHeight="1" x14ac:dyDescent="0.3"/>
    <row r="2809" ht="15" customHeight="1" x14ac:dyDescent="0.3"/>
    <row r="2810" ht="15" customHeight="1" x14ac:dyDescent="0.3"/>
    <row r="2811" ht="15" customHeight="1" x14ac:dyDescent="0.3"/>
    <row r="2812" ht="15" customHeight="1" x14ac:dyDescent="0.3"/>
    <row r="2813" ht="15" customHeight="1" x14ac:dyDescent="0.3"/>
    <row r="2814" ht="15" customHeight="1" x14ac:dyDescent="0.3"/>
    <row r="2815" ht="15" customHeight="1" x14ac:dyDescent="0.3"/>
    <row r="2816" ht="15" customHeight="1" x14ac:dyDescent="0.3"/>
    <row r="2818" ht="15" customHeight="1" x14ac:dyDescent="0.3"/>
    <row r="2819" ht="15" customHeight="1" x14ac:dyDescent="0.3"/>
    <row r="2820" ht="15" customHeight="1" x14ac:dyDescent="0.3"/>
    <row r="2821" ht="15" customHeight="1" x14ac:dyDescent="0.3"/>
    <row r="2822" ht="15" customHeight="1" x14ac:dyDescent="0.3"/>
    <row r="2823" ht="15" customHeight="1" x14ac:dyDescent="0.3"/>
    <row r="2825" ht="15" customHeight="1" x14ac:dyDescent="0.3"/>
    <row r="2826" ht="15" customHeight="1" x14ac:dyDescent="0.3"/>
    <row r="2827" ht="15" customHeight="1" x14ac:dyDescent="0.3"/>
    <row r="2828" ht="15" customHeight="1" x14ac:dyDescent="0.3"/>
    <row r="2831" ht="15" customHeight="1" x14ac:dyDescent="0.3"/>
    <row r="2832" ht="15" customHeight="1" x14ac:dyDescent="0.3"/>
    <row r="2833" spans="2:33" ht="15" customHeight="1" x14ac:dyDescent="0.3"/>
    <row r="2834" spans="2:33" ht="15" customHeight="1" x14ac:dyDescent="0.3"/>
    <row r="2835" spans="2:33" ht="15" customHeight="1" x14ac:dyDescent="0.3"/>
    <row r="2836" spans="2:33" ht="15" customHeight="1" x14ac:dyDescent="0.3"/>
    <row r="2837" spans="2:33" ht="15" customHeight="1" x14ac:dyDescent="0.3">
      <c r="B2837" s="477"/>
      <c r="C2837" s="477"/>
      <c r="D2837" s="477"/>
      <c r="E2837" s="477"/>
      <c r="F2837" s="477"/>
      <c r="G2837" s="477"/>
      <c r="H2837" s="477"/>
      <c r="I2837" s="477"/>
      <c r="J2837" s="477"/>
      <c r="K2837" s="477"/>
      <c r="L2837" s="477"/>
      <c r="M2837" s="477"/>
      <c r="N2837" s="477"/>
      <c r="O2837" s="477"/>
      <c r="P2837" s="477"/>
      <c r="Q2837" s="477"/>
      <c r="R2837" s="477"/>
      <c r="S2837" s="477"/>
      <c r="T2837" s="477"/>
      <c r="U2837" s="477"/>
      <c r="V2837" s="477"/>
      <c r="W2837" s="477"/>
      <c r="X2837" s="477"/>
      <c r="Y2837" s="477"/>
      <c r="Z2837" s="477"/>
      <c r="AA2837" s="477"/>
      <c r="AB2837" s="477"/>
      <c r="AC2837" s="477"/>
      <c r="AD2837" s="477"/>
      <c r="AE2837" s="477"/>
      <c r="AF2837" s="477"/>
      <c r="AG2837" s="477"/>
    </row>
    <row r="2838" spans="2:33" ht="15" customHeight="1" x14ac:dyDescent="0.3"/>
    <row r="2839" spans="2:33" ht="15" customHeight="1" x14ac:dyDescent="0.3"/>
    <row r="2840" spans="2:33" ht="15" customHeight="1" x14ac:dyDescent="0.3"/>
    <row r="2841" spans="2:33" ht="15" customHeight="1" x14ac:dyDescent="0.3"/>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1</vt:i4>
      </vt:variant>
    </vt:vector>
  </HeadingPairs>
  <TitlesOfParts>
    <vt:vector size="29" baseType="lpstr">
      <vt:lpstr>About</vt:lpstr>
      <vt:lpstr>Inflation Reduction Act - Elec</vt:lpstr>
      <vt:lpstr>Hydrogen</vt:lpstr>
      <vt:lpstr>Inflation Reduction Act - Hydgn</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BS-BSfTFpEUP-transportation</vt:lpstr>
      <vt:lpstr>BS-BSfTFpEUP-electricity</vt:lpstr>
      <vt:lpstr>BS-BSfTFpEUP-res-bldgs</vt:lpstr>
      <vt:lpstr>BS-BSfTFpEUP-com-bldgs</vt:lpstr>
      <vt:lpstr>BS-BSfTFpEUP-industry</vt:lpstr>
      <vt:lpstr>BS-BSfTFpEUP-dist-heat-hydgn</vt:lpstr>
      <vt:lpstr>BS-BSfTFpEUP-geoeng</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2014-08-21T02:04:37Z</dcterms:created>
  <dcterms:modified xsi:type="dcterms:W3CDTF">2025-03-26T19:34:49Z</dcterms:modified>
</cp:coreProperties>
</file>