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UT\bldgs\SYDEC\"/>
    </mc:Choice>
  </mc:AlternateContent>
  <xr:revisionPtr revIDLastSave="0" documentId="8_{7CDE1937-6F82-4645-A0A1-F8EFF500F20F}"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<sst xmlns="http://schemas.openxmlformats.org/spreadsheetml/2006/main" count="51018" uniqueCount="1393">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</sst>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83</v>
      </c>
      <c r="C1" s="17">
        <v>45330</v>
      </c>
      <c r="D1" s="2"/>
      <c r="E1" s="2"/>
      <c r="F1" s="19" t="s">
        <v>145</v>
      </c>
      <c r="G1" s="19" t="s">
        <v>145</v>
      </c>
    </row>
    <row r="2" spans="1:7" ht="14.25" customHeight="1" x14ac:dyDescent="0.25">
      <c r="A2" s="1"/>
      <c r="B2" s="18" t="str">
        <f>LOOKUP(B1,F2:G51,G2:G51)</f>
        <v>UT</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b">
        <f>IF(A48=About!$B$1,SUM('BDESC-rural-residential'!$AF$8,'BDESC-urban-residential'!$AF$8,'BDESC-commercial'!$AF$8)='REEDS calc'!Q48,"NA")</f>
        <v>1</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UTAH</v>
      </c>
    </row>
    <row r="3" spans="1:7" x14ac:dyDescent="0.2">
      <c r="A3" s="18" t="s">
        <v>94</v>
      </c>
      <c r="B3" s="18">
        <v>0.59</v>
      </c>
      <c r="C3" s="18">
        <v>0.41</v>
      </c>
      <c r="F3" s="14" t="s">
        <v>12</v>
      </c>
      <c r="G3">
        <f>SUMIFS(B:B,A:A,G2)</f>
        <v>0.90599999999999903</v>
      </c>
    </row>
    <row r="4" spans="1:7" x14ac:dyDescent="0.2">
      <c r="A4" s="18" t="s">
        <v>95</v>
      </c>
      <c r="B4" s="18">
        <v>0.66</v>
      </c>
      <c r="C4" s="18">
        <v>0.33999999999999903</v>
      </c>
      <c r="F4" s="14" t="s">
        <v>13</v>
      </c>
      <c r="G4">
        <f>SUMIFS(C:C,A:A,G2)</f>
        <v>9.4E-2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34.949882242068568</v>
      </c>
      <c r="C8" s="71">
        <f>INDEX('REEDS calc'!$C$64:$AG$113,MATCH(About!$B$2,'REEDS calc'!$B$64:$B$113,0),MATCH(C$1,'REEDS calc'!$C$63:$AG$63,0))*SUMIFS('res v com'!$E$3:$E$52,'res v com'!$B$3:$B$52,About!$B$2)*SUMIFS('Urban and Rural'!$C$2:$C$53,'Urban and Rural'!$A$2:$A$53,About!$B$1)</f>
        <v>34.949882242068568</v>
      </c>
      <c r="D8" s="71">
        <f>INDEX('REEDS calc'!$C$64:$AG$113,MATCH(About!$B$2,'REEDS calc'!$B$64:$B$113,0),MATCH(D$1,'REEDS calc'!$C$63:$AG$63,0))*SUMIFS('res v com'!$E$3:$E$52,'res v com'!$B$3:$B$52,About!$B$2)*SUMIFS('Urban and Rural'!$C$2:$C$53,'Urban and Rural'!$A$2:$A$53,About!$B$1)</f>
        <v>34.949882242068568</v>
      </c>
      <c r="E8" s="71">
        <f>INDEX('REEDS calc'!$C$64:$AG$113,MATCH(About!$B$2,'REEDS calc'!$B$64:$B$113,0),MATCH(E$1,'REEDS calc'!$C$63:$AG$63,0))*SUMIFS('res v com'!$E$3:$E$52,'res v com'!$B$3:$B$52,About!$B$2)*SUMIFS('Urban and Rural'!$C$2:$C$53,'Urban and Rural'!$A$2:$A$53,About!$B$1)</f>
        <v>36.143109816774796</v>
      </c>
      <c r="F8" s="71">
        <f>INDEX('REEDS calc'!$C$64:$AG$113,MATCH(About!$B$2,'REEDS calc'!$B$64:$B$113,0),MATCH(F$1,'REEDS calc'!$C$63:$AG$63,0))*SUMIFS('res v com'!$E$3:$E$52,'res v com'!$B$3:$B$52,About!$B$2)*SUMIFS('Urban and Rural'!$C$2:$C$53,'Urban and Rural'!$A$2:$A$53,About!$B$1)</f>
        <v>37.336337391481024</v>
      </c>
      <c r="G8" s="71">
        <f>INDEX('REEDS calc'!$C$64:$AG$113,MATCH(About!$B$2,'REEDS calc'!$B$64:$B$113,0),MATCH(G$1,'REEDS calc'!$C$63:$AG$63,0))*SUMIFS('res v com'!$E$3:$E$52,'res v com'!$B$3:$B$52,About!$B$2)*SUMIFS('Urban and Rural'!$C$2:$C$53,'Urban and Rural'!$A$2:$A$53,About!$B$1)</f>
        <v>40.500766913500634</v>
      </c>
      <c r="H8" s="71">
        <f>INDEX('REEDS calc'!$C$64:$AG$113,MATCH(About!$B$2,'REEDS calc'!$B$64:$B$113,0),MATCH(H$1,'REEDS calc'!$C$63:$AG$63,0))*SUMIFS('res v com'!$E$3:$E$52,'res v com'!$B$3:$B$52,About!$B$2)*SUMIFS('Urban and Rural'!$C$2:$C$53,'Urban and Rural'!$A$2:$A$53,About!$B$1)</f>
        <v>43.665196435520244</v>
      </c>
      <c r="I8" s="71">
        <f>INDEX('REEDS calc'!$C$64:$AG$113,MATCH(About!$B$2,'REEDS calc'!$B$64:$B$113,0),MATCH(I$1,'REEDS calc'!$C$63:$AG$63,0))*SUMIFS('res v com'!$E$3:$E$52,'res v com'!$B$3:$B$52,About!$B$2)*SUMIFS('Urban and Rural'!$C$2:$C$53,'Urban and Rural'!$A$2:$A$53,About!$B$1)</f>
        <v>47.615819627606832</v>
      </c>
      <c r="J8" s="71">
        <f>INDEX('REEDS calc'!$C$64:$AG$113,MATCH(About!$B$2,'REEDS calc'!$B$64:$B$113,0),MATCH(J$1,'REEDS calc'!$C$63:$AG$63,0))*SUMIFS('res v com'!$E$3:$E$52,'res v com'!$B$3:$B$52,About!$B$2)*SUMIFS('Urban and Rural'!$C$2:$C$53,'Urban and Rural'!$A$2:$A$53,About!$B$1)</f>
        <v>51.566442819693414</v>
      </c>
      <c r="K8" s="71">
        <f>INDEX('REEDS calc'!$C$64:$AG$113,MATCH(About!$B$2,'REEDS calc'!$B$64:$B$113,0),MATCH(K$1,'REEDS calc'!$C$63:$AG$63,0))*SUMIFS('res v com'!$E$3:$E$52,'res v com'!$B$3:$B$52,About!$B$2)*SUMIFS('Urban and Rural'!$C$2:$C$53,'Urban and Rural'!$A$2:$A$53,About!$B$1)</f>
        <v>57.136624972118</v>
      </c>
      <c r="L8" s="71">
        <f>INDEX('REEDS calc'!$C$64:$AG$113,MATCH(About!$B$2,'REEDS calc'!$B$64:$B$113,0),MATCH(L$1,'REEDS calc'!$C$63:$AG$63,0))*SUMIFS('res v com'!$E$3:$E$52,'res v com'!$B$3:$B$52,About!$B$2)*SUMIFS('Urban and Rural'!$C$2:$C$53,'Urban and Rural'!$A$2:$A$53,About!$B$1)</f>
        <v>62.706807124542571</v>
      </c>
      <c r="M8" s="71">
        <f>INDEX('REEDS calc'!$C$64:$AG$113,MATCH(About!$B$2,'REEDS calc'!$B$64:$B$113,0),MATCH(M$1,'REEDS calc'!$C$63:$AG$63,0))*SUMIFS('res v com'!$E$3:$E$52,'res v com'!$B$3:$B$52,About!$B$2)*SUMIFS('Urban and Rural'!$C$2:$C$53,'Urban and Rural'!$A$2:$A$53,About!$B$1)</f>
        <v>67.392521398141795</v>
      </c>
      <c r="N8" s="71">
        <f>INDEX('REEDS calc'!$C$64:$AG$113,MATCH(About!$B$2,'REEDS calc'!$B$64:$B$113,0),MATCH(N$1,'REEDS calc'!$C$63:$AG$63,0))*SUMIFS('res v com'!$E$3:$E$52,'res v com'!$B$3:$B$52,About!$B$2)*SUMIFS('Urban and Rural'!$C$2:$C$53,'Urban and Rural'!$A$2:$A$53,About!$B$1)</f>
        <v>72.078235671741012</v>
      </c>
      <c r="O8" s="71">
        <f>INDEX('REEDS calc'!$C$64:$AG$113,MATCH(About!$B$2,'REEDS calc'!$B$64:$B$113,0),MATCH(O$1,'REEDS calc'!$C$63:$AG$63,0))*SUMIFS('res v com'!$E$3:$E$52,'res v com'!$B$3:$B$52,About!$B$2)*SUMIFS('Urban and Rural'!$C$2:$C$53,'Urban and Rural'!$A$2:$A$53,About!$B$1)</f>
        <v>74.008341131755444</v>
      </c>
      <c r="P8" s="71">
        <f>INDEX('REEDS calc'!$C$64:$AG$113,MATCH(About!$B$2,'REEDS calc'!$B$64:$B$113,0),MATCH(P$1,'REEDS calc'!$C$63:$AG$63,0))*SUMIFS('res v com'!$E$3:$E$52,'res v com'!$B$3:$B$52,About!$B$2)*SUMIFS('Urban and Rural'!$C$2:$C$53,'Urban and Rural'!$A$2:$A$53,About!$B$1)</f>
        <v>75.938446591769903</v>
      </c>
      <c r="Q8" s="71">
        <f>INDEX('REEDS calc'!$C$64:$AG$113,MATCH(About!$B$2,'REEDS calc'!$B$64:$B$113,0),MATCH(Q$1,'REEDS calc'!$C$63:$AG$63,0))*SUMIFS('res v com'!$E$3:$E$52,'res v com'!$B$3:$B$52,About!$B$2)*SUMIFS('Urban and Rural'!$C$2:$C$53,'Urban and Rural'!$A$2:$A$53,About!$B$1)</f>
        <v>76.39443892040876</v>
      </c>
      <c r="R8" s="71">
        <f>INDEX('REEDS calc'!$C$64:$AG$113,MATCH(About!$B$2,'REEDS calc'!$B$64:$B$113,0),MATCH(R$1,'REEDS calc'!$C$63:$AG$63,0))*SUMIFS('res v com'!$E$3:$E$52,'res v com'!$B$3:$B$52,About!$B$2)*SUMIFS('Urban and Rural'!$C$2:$C$53,'Urban and Rural'!$A$2:$A$53,About!$B$1)</f>
        <v>76.850431249047602</v>
      </c>
      <c r="S8" s="71">
        <f>INDEX('REEDS calc'!$C$64:$AG$113,MATCH(About!$B$2,'REEDS calc'!$B$64:$B$113,0),MATCH(S$1,'REEDS calc'!$C$63:$AG$63,0))*SUMIFS('res v com'!$E$3:$E$52,'res v com'!$B$3:$B$52,About!$B$2)*SUMIFS('Urban and Rural'!$C$2:$C$53,'Urban and Rural'!$A$2:$A$53,About!$B$1)</f>
        <v>77.373250039642144</v>
      </c>
      <c r="T8" s="71">
        <f>INDEX('REEDS calc'!$C$64:$AG$113,MATCH(About!$B$2,'REEDS calc'!$B$64:$B$113,0),MATCH(T$1,'REEDS calc'!$C$63:$AG$63,0))*SUMIFS('res v com'!$E$3:$E$52,'res v com'!$B$3:$B$52,About!$B$2)*SUMIFS('Urban and Rural'!$C$2:$C$53,'Urban and Rural'!$A$2:$A$53,About!$B$1)</f>
        <v>77.896068830236686</v>
      </c>
      <c r="U8" s="71">
        <f>INDEX('REEDS calc'!$C$64:$AG$113,MATCH(About!$B$2,'REEDS calc'!$B$64:$B$113,0),MATCH(U$1,'REEDS calc'!$C$63:$AG$63,0))*SUMIFS('res v com'!$E$3:$E$52,'res v com'!$B$3:$B$52,About!$B$2)*SUMIFS('Urban and Rural'!$C$2:$C$53,'Urban and Rural'!$A$2:$A$53,About!$B$1)</f>
        <v>78.450335367633897</v>
      </c>
      <c r="V8" s="71">
        <f>INDEX('REEDS calc'!$C$64:$AG$113,MATCH(About!$B$2,'REEDS calc'!$B$64:$B$113,0),MATCH(V$1,'REEDS calc'!$C$63:$AG$63,0))*SUMIFS('res v com'!$E$3:$E$52,'res v com'!$B$3:$B$52,About!$B$2)*SUMIFS('Urban and Rural'!$C$2:$C$53,'Urban and Rural'!$A$2:$A$53,About!$B$1)</f>
        <v>79.004601905031137</v>
      </c>
      <c r="W8" s="71">
        <f>INDEX('REEDS calc'!$C$64:$AG$113,MATCH(About!$B$2,'REEDS calc'!$B$64:$B$113,0),MATCH(W$1,'REEDS calc'!$C$63:$AG$63,0))*SUMIFS('res v com'!$E$3:$E$52,'res v com'!$B$3:$B$52,About!$B$2)*SUMIFS('Urban and Rural'!$C$2:$C$53,'Urban and Rural'!$A$2:$A$53,About!$B$1)</f>
        <v>79.484180043772</v>
      </c>
      <c r="X8" s="71">
        <f>INDEX('REEDS calc'!$C$64:$AG$113,MATCH(About!$B$2,'REEDS calc'!$B$64:$B$113,0),MATCH(X$1,'REEDS calc'!$C$63:$AG$63,0))*SUMIFS('res v com'!$E$3:$E$52,'res v com'!$B$3:$B$52,About!$B$2)*SUMIFS('Urban and Rural'!$C$2:$C$53,'Urban and Rural'!$A$2:$A$53,About!$B$1)</f>
        <v>79.963758182512862</v>
      </c>
      <c r="Y8" s="71">
        <f>INDEX('REEDS calc'!$C$64:$AG$113,MATCH(About!$B$2,'REEDS calc'!$B$64:$B$113,0),MATCH(Y$1,'REEDS calc'!$C$63:$AG$63,0))*SUMIFS('res v com'!$E$3:$E$52,'res v com'!$B$3:$B$52,About!$B$2)*SUMIFS('Urban and Rural'!$C$2:$C$53,'Urban and Rural'!$A$2:$A$53,About!$B$1)</f>
        <v>80.51016278320941</v>
      </c>
      <c r="Z8" s="71">
        <f>INDEX('REEDS calc'!$C$64:$AG$113,MATCH(About!$B$2,'REEDS calc'!$B$64:$B$113,0),MATCH(Z$1,'REEDS calc'!$C$63:$AG$63,0))*SUMIFS('res v com'!$E$3:$E$52,'res v com'!$B$3:$B$52,About!$B$2)*SUMIFS('Urban and Rural'!$C$2:$C$53,'Urban and Rural'!$A$2:$A$53,About!$B$1)</f>
        <v>81.056567383905957</v>
      </c>
      <c r="AA8" s="71">
        <f>INDEX('REEDS calc'!$C$64:$AG$113,MATCH(About!$B$2,'REEDS calc'!$B$64:$B$113,0),MATCH(AA$1,'REEDS calc'!$C$63:$AG$63,0))*SUMIFS('res v com'!$E$3:$E$52,'res v com'!$B$3:$B$52,About!$B$2)*SUMIFS('Urban and Rural'!$C$2:$C$53,'Urban and Rural'!$A$2:$A$53,About!$B$1)</f>
        <v>81.642281668105866</v>
      </c>
      <c r="AB8" s="71">
        <f>INDEX('REEDS calc'!$C$64:$AG$113,MATCH(About!$B$2,'REEDS calc'!$B$64:$B$113,0),MATCH(AB$1,'REEDS calc'!$C$63:$AG$63,0))*SUMIFS('res v com'!$E$3:$E$52,'res v com'!$B$3:$B$52,About!$B$2)*SUMIFS('Urban and Rural'!$C$2:$C$53,'Urban and Rural'!$A$2:$A$53,About!$B$1)</f>
        <v>82.227995952305776</v>
      </c>
      <c r="AC8" s="71">
        <f>INDEX('REEDS calc'!$C$64:$AG$113,MATCH(About!$B$2,'REEDS calc'!$B$64:$B$113,0),MATCH(AC$1,'REEDS calc'!$C$63:$AG$63,0))*SUMIFS('res v com'!$E$3:$E$52,'res v com'!$B$3:$B$52,About!$B$2)*SUMIFS('Urban and Rural'!$C$2:$C$53,'Urban and Rural'!$A$2:$A$53,About!$B$1)</f>
        <v>82.974879938869407</v>
      </c>
      <c r="AD8" s="71">
        <f>INDEX('REEDS calc'!$C$64:$AG$113,MATCH(About!$B$2,'REEDS calc'!$B$64:$B$113,0),MATCH(AD$1,'REEDS calc'!$C$63:$AG$63,0))*SUMIFS('res v com'!$E$3:$E$52,'res v com'!$B$3:$B$52,About!$B$2)*SUMIFS('Urban and Rural'!$C$2:$C$53,'Urban and Rural'!$A$2:$A$53,About!$B$1)</f>
        <v>83.721763925433038</v>
      </c>
      <c r="AE8" s="71">
        <f>INDEX('REEDS calc'!$C$64:$AG$113,MATCH(About!$B$2,'REEDS calc'!$B$64:$B$113,0),MATCH(AE$1,'REEDS calc'!$C$63:$AG$63,0))*SUMIFS('res v com'!$E$3:$E$52,'res v com'!$B$3:$B$52,About!$B$2)*SUMIFS('Urban and Rural'!$C$2:$C$53,'Urban and Rural'!$A$2:$A$53,About!$B$1)</f>
        <v>84.661265361163061</v>
      </c>
      <c r="AF8" s="71">
        <f>INDEX('REEDS calc'!$C$64:$AG$113,MATCH(About!$B$2,'REEDS calc'!$B$64:$B$113,0),MATCH(AF$1,'REEDS calc'!$C$63:$AG$63,0))*SUMIFS('res v com'!$E$3:$E$52,'res v com'!$B$3:$B$52,About!$B$2)*SUMIFS('Urban and Rural'!$C$2:$C$53,'Urban and Rural'!$A$2:$A$53,About!$B$1)</f>
        <v>85.600766796893112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336.85737565227754</v>
      </c>
      <c r="C8" s="71">
        <f>INDEX('REEDS calc'!$C$64:$AG$113,MATCH(About!$B$2,'REEDS calc'!$B$64:$B$113,0),MATCH(C$1,'REEDS calc'!$C$63:$AG$63,0))*SUMIFS('res v com'!$E$3:$E$52,'res v com'!$B$3:$B$52,About!$B$2)*SUMIFS('Urban and Rural'!$B$2:$B$53,'Urban and Rural'!$A$2:$A$53,About!$B$1)</f>
        <v>336.85737565227754</v>
      </c>
      <c r="D8" s="71">
        <f>INDEX('REEDS calc'!$C$64:$AG$113,MATCH(About!$B$2,'REEDS calc'!$B$64:$B$113,0),MATCH(D$1,'REEDS calc'!$C$63:$AG$63,0))*SUMIFS('res v com'!$E$3:$E$52,'res v com'!$B$3:$B$52,About!$B$2)*SUMIFS('Urban and Rural'!$B$2:$B$53,'Urban and Rural'!$A$2:$A$53,About!$B$1)</f>
        <v>336.85737565227754</v>
      </c>
      <c r="E8" s="71">
        <f>INDEX('REEDS calc'!$C$64:$AG$113,MATCH(About!$B$2,'REEDS calc'!$B$64:$B$113,0),MATCH(E$1,'REEDS calc'!$C$63:$AG$63,0))*SUMIFS('res v com'!$E$3:$E$52,'res v com'!$B$3:$B$52,About!$B$2)*SUMIFS('Urban and Rural'!$B$2:$B$53,'Urban and Rural'!$A$2:$A$53,About!$B$1)</f>
        <v>348.35805844678652</v>
      </c>
      <c r="F8" s="71">
        <f>INDEX('REEDS calc'!$C$64:$AG$113,MATCH(About!$B$2,'REEDS calc'!$B$64:$B$113,0),MATCH(F$1,'REEDS calc'!$C$63:$AG$63,0))*SUMIFS('res v com'!$E$3:$E$52,'res v com'!$B$3:$B$52,About!$B$2)*SUMIFS('Urban and Rural'!$B$2:$B$53,'Urban and Rural'!$A$2:$A$53,About!$B$1)</f>
        <v>359.85874124129543</v>
      </c>
      <c r="G8" s="71">
        <f>INDEX('REEDS calc'!$C$64:$AG$113,MATCH(About!$B$2,'REEDS calc'!$B$64:$B$113,0),MATCH(G$1,'REEDS calc'!$C$63:$AG$63,0))*SUMIFS('res v com'!$E$3:$E$52,'res v com'!$B$3:$B$52,About!$B$2)*SUMIFS('Urban and Rural'!$B$2:$B$53,'Urban and Rural'!$A$2:$A$53,About!$B$1)</f>
        <v>390.35845557054824</v>
      </c>
      <c r="H8" s="71">
        <f>INDEX('REEDS calc'!$C$64:$AG$113,MATCH(About!$B$2,'REEDS calc'!$B$64:$B$113,0),MATCH(H$1,'REEDS calc'!$C$63:$AG$63,0))*SUMIFS('res v com'!$E$3:$E$52,'res v com'!$B$3:$B$52,About!$B$2)*SUMIFS('Urban and Rural'!$B$2:$B$53,'Urban and Rural'!$A$2:$A$53,About!$B$1)</f>
        <v>420.85816989980106</v>
      </c>
      <c r="I8" s="71">
        <f>INDEX('REEDS calc'!$C$64:$AG$113,MATCH(About!$B$2,'REEDS calc'!$B$64:$B$113,0),MATCH(I$1,'REEDS calc'!$C$63:$AG$63,0))*SUMIFS('res v com'!$E$3:$E$52,'res v com'!$B$3:$B$52,About!$B$2)*SUMIFS('Urban and Rural'!$B$2:$B$53,'Urban and Rural'!$A$2:$A$53,About!$B$1)</f>
        <v>458.93545300650788</v>
      </c>
      <c r="J8" s="71">
        <f>INDEX('REEDS calc'!$C$64:$AG$113,MATCH(About!$B$2,'REEDS calc'!$B$64:$B$113,0),MATCH(J$1,'REEDS calc'!$C$63:$AG$63,0))*SUMIFS('res v com'!$E$3:$E$52,'res v com'!$B$3:$B$52,About!$B$2)*SUMIFS('Urban and Rural'!$B$2:$B$53,'Urban and Rural'!$A$2:$A$53,About!$B$1)</f>
        <v>497.01273611321471</v>
      </c>
      <c r="K8" s="71">
        <f>INDEX('REEDS calc'!$C$64:$AG$113,MATCH(About!$B$2,'REEDS calc'!$B$64:$B$113,0),MATCH(K$1,'REEDS calc'!$C$63:$AG$63,0))*SUMIFS('res v com'!$E$3:$E$52,'res v com'!$B$3:$B$52,About!$B$2)*SUMIFS('Urban and Rural'!$B$2:$B$53,'Urban and Rural'!$A$2:$A$53,About!$B$1)</f>
        <v>550.69981090147712</v>
      </c>
      <c r="L8" s="71">
        <f>INDEX('REEDS calc'!$C$64:$AG$113,MATCH(About!$B$2,'REEDS calc'!$B$64:$B$113,0),MATCH(L$1,'REEDS calc'!$C$63:$AG$63,0))*SUMIFS('res v com'!$E$3:$E$52,'res v com'!$B$3:$B$52,About!$B$2)*SUMIFS('Urban and Rural'!$B$2:$B$53,'Urban and Rural'!$A$2:$A$53,About!$B$1)</f>
        <v>604.38688568973942</v>
      </c>
      <c r="M8" s="71">
        <f>INDEX('REEDS calc'!$C$64:$AG$113,MATCH(About!$B$2,'REEDS calc'!$B$64:$B$113,0),MATCH(M$1,'REEDS calc'!$C$63:$AG$63,0))*SUMIFS('res v com'!$E$3:$E$52,'res v com'!$B$3:$B$52,About!$B$2)*SUMIFS('Urban and Rural'!$B$2:$B$53,'Urban and Rural'!$A$2:$A$53,About!$B$1)</f>
        <v>649.549195603366</v>
      </c>
      <c r="N8" s="71">
        <f>INDEX('REEDS calc'!$C$64:$AG$113,MATCH(About!$B$2,'REEDS calc'!$B$64:$B$113,0),MATCH(N$1,'REEDS calc'!$C$63:$AG$63,0))*SUMIFS('res v com'!$E$3:$E$52,'res v com'!$B$3:$B$52,About!$B$2)*SUMIFS('Urban and Rural'!$B$2:$B$53,'Urban and Rural'!$A$2:$A$53,About!$B$1)</f>
        <v>694.71150551699247</v>
      </c>
      <c r="O8" s="71">
        <f>INDEX('REEDS calc'!$C$64:$AG$113,MATCH(About!$B$2,'REEDS calc'!$B$64:$B$113,0),MATCH(O$1,'REEDS calc'!$C$63:$AG$63,0))*SUMIFS('res v com'!$E$3:$E$52,'res v com'!$B$3:$B$52,About!$B$2)*SUMIFS('Urban and Rural'!$B$2:$B$53,'Urban and Rural'!$A$2:$A$53,About!$B$1)</f>
        <v>713.31443686564216</v>
      </c>
      <c r="P8" s="71">
        <f>INDEX('REEDS calc'!$C$64:$AG$113,MATCH(About!$B$2,'REEDS calc'!$B$64:$B$113,0),MATCH(P$1,'REEDS calc'!$C$63:$AG$63,0))*SUMIFS('res v com'!$E$3:$E$52,'res v com'!$B$3:$B$52,About!$B$2)*SUMIFS('Urban and Rural'!$B$2:$B$53,'Urban and Rural'!$A$2:$A$53,About!$B$1)</f>
        <v>731.91736821429208</v>
      </c>
      <c r="Q8" s="71">
        <f>INDEX('REEDS calc'!$C$64:$AG$113,MATCH(About!$B$2,'REEDS calc'!$B$64:$B$113,0),MATCH(Q$1,'REEDS calc'!$C$63:$AG$63,0))*SUMIFS('res v com'!$E$3:$E$52,'res v com'!$B$3:$B$52,About!$B$2)*SUMIFS('Urban and Rural'!$B$2:$B$53,'Urban and Rural'!$A$2:$A$53,About!$B$1)</f>
        <v>736.31235810521548</v>
      </c>
      <c r="R8" s="71">
        <f>INDEX('REEDS calc'!$C$64:$AG$113,MATCH(About!$B$2,'REEDS calc'!$B$64:$B$113,0),MATCH(R$1,'REEDS calc'!$C$63:$AG$63,0))*SUMIFS('res v com'!$E$3:$E$52,'res v com'!$B$3:$B$52,About!$B$2)*SUMIFS('Urban and Rural'!$B$2:$B$53,'Urban and Rural'!$A$2:$A$53,About!$B$1)</f>
        <v>740.70734799613888</v>
      </c>
      <c r="S8" s="71">
        <f>INDEX('REEDS calc'!$C$64:$AG$113,MATCH(About!$B$2,'REEDS calc'!$B$64:$B$113,0),MATCH(S$1,'REEDS calc'!$C$63:$AG$63,0))*SUMIFS('res v com'!$E$3:$E$52,'res v com'!$B$3:$B$52,About!$B$2)*SUMIFS('Urban and Rural'!$B$2:$B$53,'Urban and Rural'!$A$2:$A$53,About!$B$1)</f>
        <v>745.74643123314581</v>
      </c>
      <c r="T8" s="71">
        <f>INDEX('REEDS calc'!$C$64:$AG$113,MATCH(About!$B$2,'REEDS calc'!$B$64:$B$113,0),MATCH(T$1,'REEDS calc'!$C$63:$AG$63,0))*SUMIFS('res v com'!$E$3:$E$52,'res v com'!$B$3:$B$52,About!$B$2)*SUMIFS('Urban and Rural'!$B$2:$B$53,'Urban and Rural'!$A$2:$A$53,About!$B$1)</f>
        <v>750.78551447015275</v>
      </c>
      <c r="U8" s="71">
        <f>INDEX('REEDS calc'!$C$64:$AG$113,MATCH(About!$B$2,'REEDS calc'!$B$64:$B$113,0),MATCH(U$1,'REEDS calc'!$C$63:$AG$63,0))*SUMIFS('res v com'!$E$3:$E$52,'res v com'!$B$3:$B$52,About!$B$2)*SUMIFS('Urban and Rural'!$B$2:$B$53,'Urban and Rural'!$A$2:$A$53,About!$B$1)</f>
        <v>756.12770045825789</v>
      </c>
      <c r="V8" s="71">
        <f>INDEX('REEDS calc'!$C$64:$AG$113,MATCH(About!$B$2,'REEDS calc'!$B$64:$B$113,0),MATCH(V$1,'REEDS calc'!$C$63:$AG$63,0))*SUMIFS('res v com'!$E$3:$E$52,'res v com'!$B$3:$B$52,About!$B$2)*SUMIFS('Urban and Rural'!$B$2:$B$53,'Urban and Rural'!$A$2:$A$53,About!$B$1)</f>
        <v>761.46988644636315</v>
      </c>
      <c r="W8" s="71">
        <f>INDEX('REEDS calc'!$C$64:$AG$113,MATCH(About!$B$2,'REEDS calc'!$B$64:$B$113,0),MATCH(W$1,'REEDS calc'!$C$63:$AG$63,0))*SUMIFS('res v com'!$E$3:$E$52,'res v com'!$B$3:$B$52,About!$B$2)*SUMIFS('Urban and Rural'!$B$2:$B$53,'Urban and Rural'!$A$2:$A$53,About!$B$1)</f>
        <v>766.09220340061017</v>
      </c>
      <c r="X8" s="71">
        <f>INDEX('REEDS calc'!$C$64:$AG$113,MATCH(About!$B$2,'REEDS calc'!$B$64:$B$113,0),MATCH(X$1,'REEDS calc'!$C$63:$AG$63,0))*SUMIFS('res v com'!$E$3:$E$52,'res v com'!$B$3:$B$52,About!$B$2)*SUMIFS('Urban and Rural'!$B$2:$B$53,'Urban and Rural'!$A$2:$A$53,About!$B$1)</f>
        <v>770.7145203548572</v>
      </c>
      <c r="Y8" s="71">
        <f>INDEX('REEDS calc'!$C$64:$AG$113,MATCH(About!$B$2,'REEDS calc'!$B$64:$B$113,0),MATCH(Y$1,'REEDS calc'!$C$63:$AG$63,0))*SUMIFS('res v com'!$E$3:$E$52,'res v com'!$B$3:$B$52,About!$B$2)*SUMIFS('Urban and Rural'!$B$2:$B$53,'Urban and Rural'!$A$2:$A$53,About!$B$1)</f>
        <v>775.98093065518765</v>
      </c>
      <c r="Z8" s="71">
        <f>INDEX('REEDS calc'!$C$64:$AG$113,MATCH(About!$B$2,'REEDS calc'!$B$64:$B$113,0),MATCH(Z$1,'REEDS calc'!$C$63:$AG$63,0))*SUMIFS('res v com'!$E$3:$E$52,'res v com'!$B$3:$B$52,About!$B$2)*SUMIFS('Urban and Rural'!$B$2:$B$53,'Urban and Rural'!$A$2:$A$53,About!$B$1)</f>
        <v>781.24734095551833</v>
      </c>
      <c r="AA8" s="71">
        <f>INDEX('REEDS calc'!$C$64:$AG$113,MATCH(About!$B$2,'REEDS calc'!$B$64:$B$113,0),MATCH(AA$1,'REEDS calc'!$C$63:$AG$63,0))*SUMIFS('res v com'!$E$3:$E$52,'res v com'!$B$3:$B$52,About!$B$2)*SUMIFS('Urban and Rural'!$B$2:$B$53,'Urban and Rural'!$A$2:$A$53,About!$B$1)</f>
        <v>786.89262969472156</v>
      </c>
      <c r="AB8" s="71">
        <f>INDEX('REEDS calc'!$C$64:$AG$113,MATCH(About!$B$2,'REEDS calc'!$B$64:$B$113,0),MATCH(AB$1,'REEDS calc'!$C$63:$AG$63,0))*SUMIFS('res v com'!$E$3:$E$52,'res v com'!$B$3:$B$52,About!$B$2)*SUMIFS('Urban and Rural'!$B$2:$B$53,'Urban and Rural'!$A$2:$A$53,About!$B$1)</f>
        <v>792.53791843392503</v>
      </c>
      <c r="AC8" s="71">
        <f>INDEX('REEDS calc'!$C$64:$AG$113,MATCH(About!$B$2,'REEDS calc'!$B$64:$B$113,0),MATCH(AC$1,'REEDS calc'!$C$63:$AG$63,0))*SUMIFS('res v com'!$E$3:$E$52,'res v com'!$B$3:$B$52,About!$B$2)*SUMIFS('Urban and Rural'!$B$2:$B$53,'Urban and Rural'!$A$2:$A$53,About!$B$1)</f>
        <v>799.73660877250643</v>
      </c>
      <c r="AD8" s="71">
        <f>INDEX('REEDS calc'!$C$64:$AG$113,MATCH(About!$B$2,'REEDS calc'!$B$64:$B$113,0),MATCH(AD$1,'REEDS calc'!$C$63:$AG$63,0))*SUMIFS('res v com'!$E$3:$E$52,'res v com'!$B$3:$B$52,About!$B$2)*SUMIFS('Urban and Rural'!$B$2:$B$53,'Urban and Rural'!$A$2:$A$53,About!$B$1)</f>
        <v>806.93529911108772</v>
      </c>
      <c r="AE8" s="71">
        <f>INDEX('REEDS calc'!$C$64:$AG$113,MATCH(About!$B$2,'REEDS calc'!$B$64:$B$113,0),MATCH(AE$1,'REEDS calc'!$C$63:$AG$63,0))*SUMIFS('res v com'!$E$3:$E$52,'res v com'!$B$3:$B$52,About!$B$2)*SUMIFS('Urban and Rural'!$B$2:$B$53,'Urban and Rural'!$A$2:$A$53,About!$B$1)</f>
        <v>815.99049380014526</v>
      </c>
      <c r="AF8" s="71">
        <f>INDEX('REEDS calc'!$C$64:$AG$113,MATCH(About!$B$2,'REEDS calc'!$B$64:$B$113,0),MATCH(AF$1,'REEDS calc'!$C$63:$AG$63,0))*SUMIFS('res v com'!$E$3:$E$52,'res v com'!$B$3:$B$52,About!$B$2)*SUMIFS('Urban and Rural'!$B$2:$B$53,'Urban and Rural'!$A$2:$A$53,About!$B$1)</f>
        <v>825.04568848920292</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72.738196651107515</v>
      </c>
      <c r="C8" s="71">
        <f>INDEX('REEDS calc'!$C$64:$AG$113,MATCH(About!$B$2,'REEDS calc'!$B$64:$B$113,0),MATCH(C$1,'REEDS calc'!$C$63:$AG$63,0))*SUMIFS('res v com'!$F$3:$F$52,'res v com'!$B$3:$B$52,About!$B$2)</f>
        <v>72.738196651107515</v>
      </c>
      <c r="D8" s="71">
        <f>INDEX('REEDS calc'!$C$64:$AG$113,MATCH(About!$B$2,'REEDS calc'!$B$64:$B$113,0),MATCH(D$1,'REEDS calc'!$C$63:$AG$63,0))*SUMIFS('res v com'!$F$3:$F$52,'res v com'!$B$3:$B$52,About!$B$2)</f>
        <v>72.738196651107515</v>
      </c>
      <c r="E8" s="71">
        <f>INDEX('REEDS calc'!$C$64:$AG$113,MATCH(About!$B$2,'REEDS calc'!$B$64:$B$113,0),MATCH(E$1,'REEDS calc'!$C$63:$AG$63,0))*SUMIFS('res v com'!$F$3:$F$52,'res v com'!$B$3:$B$52,About!$B$2)</f>
        <v>75.221559009165318</v>
      </c>
      <c r="F8" s="71">
        <f>INDEX('REEDS calc'!$C$64:$AG$113,MATCH(About!$B$2,'REEDS calc'!$B$64:$B$113,0),MATCH(F$1,'REEDS calc'!$C$63:$AG$63,0))*SUMIFS('res v com'!$F$3:$F$52,'res v com'!$B$3:$B$52,About!$B$2)</f>
        <v>77.704921367223108</v>
      </c>
      <c r="G8" s="71">
        <f>INDEX('REEDS calc'!$C$64:$AG$113,MATCH(About!$B$2,'REEDS calc'!$B$64:$B$113,0),MATCH(G$1,'REEDS calc'!$C$63:$AG$63,0))*SUMIFS('res v com'!$F$3:$F$52,'res v com'!$B$3:$B$52,About!$B$2)</f>
        <v>84.290777515950694</v>
      </c>
      <c r="H8" s="71">
        <f>INDEX('REEDS calc'!$C$64:$AG$113,MATCH(About!$B$2,'REEDS calc'!$B$64:$B$113,0),MATCH(H$1,'REEDS calc'!$C$63:$AG$63,0))*SUMIFS('res v com'!$F$3:$F$52,'res v com'!$B$3:$B$52,About!$B$2)</f>
        <v>90.87663366467828</v>
      </c>
      <c r="I8" s="71">
        <f>INDEX('REEDS calc'!$C$64:$AG$113,MATCH(About!$B$2,'REEDS calc'!$B$64:$B$113,0),MATCH(I$1,'REEDS calc'!$C$63:$AG$63,0))*SUMIFS('res v com'!$F$3:$F$52,'res v com'!$B$3:$B$52,About!$B$2)</f>
        <v>99.09872736588477</v>
      </c>
      <c r="J8" s="71">
        <f>INDEX('REEDS calc'!$C$64:$AG$113,MATCH(About!$B$2,'REEDS calc'!$B$64:$B$113,0),MATCH(J$1,'REEDS calc'!$C$63:$AG$63,0))*SUMIFS('res v com'!$F$3:$F$52,'res v com'!$B$3:$B$52,About!$B$2)</f>
        <v>107.32082106709126</v>
      </c>
      <c r="K8" s="71">
        <f>INDEX('REEDS calc'!$C$64:$AG$113,MATCH(About!$B$2,'REEDS calc'!$B$64:$B$113,0),MATCH(K$1,'REEDS calc'!$C$63:$AG$63,0))*SUMIFS('res v com'!$F$3:$F$52,'res v com'!$B$3:$B$52,About!$B$2)</f>
        <v>118.9135641264043</v>
      </c>
      <c r="L8" s="71">
        <f>INDEX('REEDS calc'!$C$64:$AG$113,MATCH(About!$B$2,'REEDS calc'!$B$64:$B$113,0),MATCH(L$1,'REEDS calc'!$C$63:$AG$63,0))*SUMIFS('res v com'!$F$3:$F$52,'res v com'!$B$3:$B$52,About!$B$2)</f>
        <v>130.50630718571733</v>
      </c>
      <c r="M8" s="71">
        <f>INDEX('REEDS calc'!$C$64:$AG$113,MATCH(About!$B$2,'REEDS calc'!$B$64:$B$113,0),MATCH(M$1,'REEDS calc'!$C$63:$AG$63,0))*SUMIFS('res v com'!$F$3:$F$52,'res v com'!$B$3:$B$52,About!$B$2)</f>
        <v>140.25828299849161</v>
      </c>
      <c r="N8" s="71">
        <f>INDEX('REEDS calc'!$C$64:$AG$113,MATCH(About!$B$2,'REEDS calc'!$B$64:$B$113,0),MATCH(N$1,'REEDS calc'!$C$63:$AG$63,0))*SUMIFS('res v com'!$F$3:$F$52,'res v com'!$B$3:$B$52,About!$B$2)</f>
        <v>150.01025881126586</v>
      </c>
      <c r="O8" s="71">
        <f>INDEX('REEDS calc'!$C$64:$AG$113,MATCH(About!$B$2,'REEDS calc'!$B$64:$B$113,0),MATCH(O$1,'REEDS calc'!$C$63:$AG$63,0))*SUMIFS('res v com'!$F$3:$F$52,'res v com'!$B$3:$B$52,About!$B$2)</f>
        <v>154.02722200260155</v>
      </c>
      <c r="P8" s="71">
        <f>INDEX('REEDS calc'!$C$64:$AG$113,MATCH(About!$B$2,'REEDS calc'!$B$64:$B$113,0),MATCH(P$1,'REEDS calc'!$C$63:$AG$63,0))*SUMIFS('res v com'!$F$3:$F$52,'res v com'!$B$3:$B$52,About!$B$2)</f>
        <v>158.04418519393727</v>
      </c>
      <c r="Q8" s="71">
        <f>INDEX('REEDS calc'!$C$64:$AG$113,MATCH(About!$B$2,'REEDS calc'!$B$64:$B$113,0),MATCH(Q$1,'REEDS calc'!$C$63:$AG$63,0))*SUMIFS('res v com'!$F$3:$F$52,'res v com'!$B$3:$B$52,About!$B$2)</f>
        <v>158.99320297437504</v>
      </c>
      <c r="R8" s="71">
        <f>INDEX('REEDS calc'!$C$64:$AG$113,MATCH(About!$B$2,'REEDS calc'!$B$64:$B$113,0),MATCH(R$1,'REEDS calc'!$C$63:$AG$63,0))*SUMIFS('res v com'!$F$3:$F$52,'res v com'!$B$3:$B$52,About!$B$2)</f>
        <v>159.94222075481281</v>
      </c>
      <c r="S8" s="71">
        <f>INDEX('REEDS calc'!$C$64:$AG$113,MATCH(About!$B$2,'REEDS calc'!$B$64:$B$113,0),MATCH(S$1,'REEDS calc'!$C$63:$AG$63,0))*SUMIFS('res v com'!$F$3:$F$52,'res v com'!$B$3:$B$52,About!$B$2)</f>
        <v>161.03031872721127</v>
      </c>
      <c r="T8" s="71">
        <f>INDEX('REEDS calc'!$C$64:$AG$113,MATCH(About!$B$2,'REEDS calc'!$B$64:$B$113,0),MATCH(T$1,'REEDS calc'!$C$63:$AG$63,0))*SUMIFS('res v com'!$F$3:$F$52,'res v com'!$B$3:$B$52,About!$B$2)</f>
        <v>162.11841669960972</v>
      </c>
      <c r="U8" s="71">
        <f>INDEX('REEDS calc'!$C$64:$AG$113,MATCH(About!$B$2,'REEDS calc'!$B$64:$B$113,0),MATCH(U$1,'REEDS calc'!$C$63:$AG$63,0))*SUMIFS('res v com'!$F$3:$F$52,'res v com'!$B$3:$B$52,About!$B$2)</f>
        <v>163.27196417410735</v>
      </c>
      <c r="V8" s="71">
        <f>INDEX('REEDS calc'!$C$64:$AG$113,MATCH(About!$B$2,'REEDS calc'!$B$64:$B$113,0),MATCH(V$1,'REEDS calc'!$C$63:$AG$63,0))*SUMIFS('res v com'!$F$3:$F$52,'res v com'!$B$3:$B$52,About!$B$2)</f>
        <v>164.42551164860498</v>
      </c>
      <c r="W8" s="71">
        <f>INDEX('REEDS calc'!$C$64:$AG$113,MATCH(About!$B$2,'REEDS calc'!$B$64:$B$113,0),MATCH(W$1,'REEDS calc'!$C$63:$AG$63,0))*SUMIFS('res v com'!$F$3:$F$52,'res v com'!$B$3:$B$52,About!$B$2)</f>
        <v>165.42361655561712</v>
      </c>
      <c r="X8" s="71">
        <f>INDEX('REEDS calc'!$C$64:$AG$113,MATCH(About!$B$2,'REEDS calc'!$B$64:$B$113,0),MATCH(X$1,'REEDS calc'!$C$63:$AG$63,0))*SUMIFS('res v com'!$F$3:$F$52,'res v com'!$B$3:$B$52,About!$B$2)</f>
        <v>166.42172146262925</v>
      </c>
      <c r="Y8" s="71">
        <f>INDEX('REEDS calc'!$C$64:$AG$113,MATCH(About!$B$2,'REEDS calc'!$B$64:$B$113,0),MATCH(Y$1,'REEDS calc'!$C$63:$AG$63,0))*SUMIFS('res v com'!$F$3:$F$52,'res v com'!$B$3:$B$52,About!$B$2)</f>
        <v>167.55890656160207</v>
      </c>
      <c r="Z8" s="71">
        <f>INDEX('REEDS calc'!$C$64:$AG$113,MATCH(About!$B$2,'REEDS calc'!$B$64:$B$113,0),MATCH(Z$1,'REEDS calc'!$C$63:$AG$63,0))*SUMIFS('res v com'!$F$3:$F$52,'res v com'!$B$3:$B$52,About!$B$2)</f>
        <v>168.69609166057492</v>
      </c>
      <c r="AA8" s="71">
        <f>INDEX('REEDS calc'!$C$64:$AG$113,MATCH(About!$B$2,'REEDS calc'!$B$64:$B$113,0),MATCH(AA$1,'REEDS calc'!$C$63:$AG$63,0))*SUMIFS('res v com'!$F$3:$F$52,'res v com'!$B$3:$B$52,About!$B$2)</f>
        <v>169.91508863717172</v>
      </c>
      <c r="AB8" s="71">
        <f>INDEX('REEDS calc'!$C$64:$AG$113,MATCH(About!$B$2,'REEDS calc'!$B$64:$B$113,0),MATCH(AB$1,'REEDS calc'!$C$63:$AG$63,0))*SUMIFS('res v com'!$F$3:$F$52,'res v com'!$B$3:$B$52,About!$B$2)</f>
        <v>171.13408561376852</v>
      </c>
      <c r="AC8" s="71">
        <f>INDEX('REEDS calc'!$C$64:$AG$113,MATCH(About!$B$2,'REEDS calc'!$B$64:$B$113,0),MATCH(AC$1,'REEDS calc'!$C$63:$AG$63,0))*SUMIFS('res v com'!$F$3:$F$52,'res v com'!$B$3:$B$52,About!$B$2)</f>
        <v>172.68851128862346</v>
      </c>
      <c r="AD8" s="71">
        <f>INDEX('REEDS calc'!$C$64:$AG$113,MATCH(About!$B$2,'REEDS calc'!$B$64:$B$113,0),MATCH(AD$1,'REEDS calc'!$C$63:$AG$63,0))*SUMIFS('res v com'!$F$3:$F$52,'res v com'!$B$3:$B$52,About!$B$2)</f>
        <v>174.24293696347843</v>
      </c>
      <c r="AE8" s="71">
        <f>INDEX('REEDS calc'!$C$64:$AG$113,MATCH(About!$B$2,'REEDS calc'!$B$64:$B$113,0),MATCH(AE$1,'REEDS calc'!$C$63:$AG$63,0))*SUMIFS('res v com'!$F$3:$F$52,'res v com'!$B$3:$B$52,About!$B$2)</f>
        <v>176.19824083869068</v>
      </c>
      <c r="AF8" s="71">
        <f>INDEX('REEDS calc'!$C$64:$AG$113,MATCH(About!$B$2,'REEDS calc'!$B$64:$B$113,0),MATCH(AF$1,'REEDS calc'!$C$63:$AG$63,0))*SUMIFS('res v com'!$F$3:$F$52,'res v com'!$B$3:$B$52,About!$B$2)</f>
        <v>178.15354471390299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336.85737565227754</v>
      </c>
      <c r="C8" s="24">
        <f>'BDESC-rural-residential'!B8</f>
        <v>34.949882242068568</v>
      </c>
      <c r="D8" s="24">
        <f>'BDESC-commercial'!B8</f>
        <v>72.738196651107515</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2024-02-08T19:18:27Z</dcterms:modified>
</cp:coreProperties>
</file>