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C2886B02-28A1-492A-9A79-5C598122D76A}"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5" i="23"/>
  <c r="F6" i="23"/>
  <c r="AD6" i="23"/>
  <c r="N7" i="23"/>
  <c r="AD7" i="23"/>
  <c r="N8" i="23"/>
  <c r="AD8" i="23"/>
  <c r="F9" i="23"/>
  <c r="V9" i="23"/>
  <c r="AD9" i="23"/>
  <c r="N10" i="23"/>
  <c r="AD10" i="23"/>
  <c r="F11" i="23"/>
  <c r="V11" i="23"/>
  <c r="AD11" i="23"/>
  <c r="N12" i="23"/>
  <c r="AD12" i="23"/>
  <c r="F13" i="23"/>
  <c r="V13" i="23"/>
  <c r="AD13" i="23"/>
  <c r="N14" i="23"/>
  <c r="AD14" i="23"/>
  <c r="F15" i="23"/>
  <c r="V15" i="23"/>
  <c r="AD15" i="23"/>
  <c r="N16" i="23"/>
  <c r="AD16" i="23"/>
  <c r="F17" i="23"/>
  <c r="V17" i="23"/>
  <c r="AD17" i="23"/>
  <c r="N18" i="23"/>
  <c r="AD18" i="23"/>
  <c r="F19" i="23"/>
  <c r="X19" i="23"/>
  <c r="AG19" i="23"/>
  <c r="T20" i="23"/>
  <c r="G21" i="23"/>
  <c r="Q21" i="23"/>
  <c r="G22" i="23"/>
  <c r="Q22" i="23"/>
  <c r="G23" i="23"/>
  <c r="AB23" i="23"/>
  <c r="G24" i="23"/>
  <c r="K25" i="23"/>
  <c r="I26" i="23"/>
  <c r="AG27" i="23"/>
  <c r="Y29" i="23"/>
  <c r="T30" i="23"/>
  <c r="Q32" i="23"/>
  <c r="T33" i="23"/>
  <c r="Y35" i="23"/>
  <c r="I38" i="23"/>
  <c r="S39" i="23"/>
  <c r="I42" i="23"/>
  <c r="Y43" i="23"/>
  <c r="D47" i="23"/>
  <c r="AG50" i="23"/>
  <c r="Q52" i="23"/>
  <c r="AC57" i="23"/>
  <c r="I60" i="23"/>
  <c r="W66" i="23"/>
  <c r="X4" i="23"/>
  <c r="AF4" i="23"/>
  <c r="P5" i="23"/>
  <c r="X5" i="23"/>
  <c r="H6" i="23"/>
  <c r="X6" i="23"/>
  <c r="AF6" i="23"/>
  <c r="P7" i="23"/>
  <c r="X7" i="23"/>
  <c r="H8" i="23"/>
  <c r="X8" i="23"/>
  <c r="AF8" i="23"/>
  <c r="P9" i="23"/>
  <c r="X9" i="23"/>
  <c r="H10" i="23"/>
  <c r="X10" i="23"/>
  <c r="AF10" i="23"/>
  <c r="P11" i="23"/>
  <c r="X11" i="23"/>
  <c r="H12" i="23"/>
  <c r="X12" i="23"/>
  <c r="AF12" i="23"/>
  <c r="P13" i="23"/>
  <c r="X13" i="23"/>
  <c r="H14" i="23"/>
  <c r="X14" i="23"/>
  <c r="AF14" i="23"/>
  <c r="P15" i="23"/>
  <c r="X15" i="23"/>
  <c r="H16" i="23"/>
  <c r="X16" i="23"/>
  <c r="AF16" i="23"/>
  <c r="P17" i="23"/>
  <c r="X17" i="23"/>
  <c r="H18" i="23"/>
  <c r="X18" i="23"/>
  <c r="AF18" i="23"/>
  <c r="Q19" i="23"/>
  <c r="Z19" i="23"/>
  <c r="M20" i="23"/>
  <c r="AE20" i="23"/>
  <c r="I21" i="23"/>
  <c r="AE21" i="23"/>
  <c r="I22" i="23"/>
  <c r="AE22" i="23"/>
  <c r="T23" i="23"/>
  <c r="AE23" i="23"/>
  <c r="T24" i="23"/>
  <c r="S25" i="23"/>
  <c r="K27" i="23"/>
  <c r="C29" i="23"/>
  <c r="AG29" i="23"/>
  <c r="Y31" i="23"/>
  <c r="AB32"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V6" i="23" l="1"/>
  <c r="I28" i="23"/>
  <c r="I23" i="23"/>
  <c r="V20" i="23"/>
  <c r="P18" i="23"/>
  <c r="P16" i="23"/>
  <c r="P14" i="23"/>
  <c r="P12" i="23"/>
  <c r="P10" i="23"/>
  <c r="P8" i="23"/>
  <c r="P6" i="23"/>
  <c r="M77" i="23"/>
  <c r="C49" i="23"/>
  <c r="AB36" i="23"/>
  <c r="AB28" i="23"/>
  <c r="Q23" i="23"/>
  <c r="AC20" i="23"/>
  <c r="V18" i="23"/>
  <c r="V16" i="23"/>
  <c r="V14" i="23"/>
  <c r="V12" i="23"/>
  <c r="V10" i="23"/>
  <c r="V8" i="23"/>
  <c r="N6" i="23"/>
  <c r="AA33" i="23"/>
  <c r="L26" i="23"/>
  <c r="T22" i="23"/>
  <c r="D20" i="23"/>
  <c r="AF17" i="23"/>
  <c r="AF15" i="23"/>
  <c r="AF13" i="23"/>
  <c r="AF11" i="23"/>
  <c r="AF9" i="23"/>
  <c r="AF7" i="23"/>
  <c r="AF5" i="23"/>
  <c r="M63" i="23"/>
  <c r="T45" i="23"/>
  <c r="T34" i="23"/>
  <c r="C27" i="23"/>
  <c r="AB22" i="23"/>
  <c r="J20" i="23"/>
  <c r="F18" i="23"/>
  <c r="F16" i="23"/>
  <c r="F14" i="23"/>
  <c r="F12" i="23"/>
  <c r="F10" i="23"/>
  <c r="F8" i="23"/>
  <c r="AD5" i="23"/>
  <c r="AD4" i="23"/>
  <c r="AB30" i="23"/>
  <c r="I24" i="23"/>
  <c r="T21" i="23"/>
  <c r="H19" i="23"/>
  <c r="H17" i="23"/>
  <c r="H15" i="23"/>
  <c r="H13" i="23"/>
  <c r="H11" i="23"/>
  <c r="H9" i="23"/>
  <c r="H7" i="23"/>
  <c r="H5" i="23"/>
  <c r="X54" i="23"/>
  <c r="AB40" i="23"/>
  <c r="S31" i="23"/>
  <c r="Q24" i="23"/>
  <c r="AB21" i="23"/>
  <c r="O19" i="23"/>
  <c r="N17" i="23"/>
  <c r="N15" i="23"/>
  <c r="N13" i="23"/>
  <c r="N11" i="23"/>
  <c r="N9" i="23"/>
  <c r="F7" i="23"/>
  <c r="F1" i="23" s="1"/>
  <c r="V4" i="23"/>
  <c r="N4" i="23"/>
  <c r="Q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AA1" i="23"/>
  <c r="S1" i="23"/>
  <c r="D1" i="23"/>
  <c r="AF1" i="23"/>
  <c r="X1" i="23"/>
  <c r="V1" i="23" l="1"/>
  <c r="L1" i="23"/>
  <c r="K1" i="23"/>
  <c r="AD1" i="23"/>
  <c r="H1" i="23"/>
  <c r="Y1" i="23"/>
  <c r="C1" i="23"/>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<sst xmlns="http://schemas.openxmlformats.org/spreadsheetml/2006/main" count="30722" uniqueCount="2649">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</sst>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2407</v>
      </c>
      <c r="C1" s="194">
        <v>45764</v>
      </c>
      <c r="G1" s="123" t="s">
        <v>2263</v>
      </c>
      <c r="H1" s="123" t="s">
        <v>2264</v>
      </c>
    </row>
    <row r="2" spans="1:8" x14ac:dyDescent="0.75">
      <c r="B2" t="str">
        <f>_xlfn.XLOOKUP(B1,H:H,G:G,0,0,1)</f>
        <v>UT</v>
      </c>
      <c r="C2" t="str">
        <f>_xlfn.XLOOKUP(B2,G:G, H:H, 0,0,1)</f>
        <v>Utah</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Utah.</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157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Utah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**Utah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**Utah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157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157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Utah.</v>
      </c>
      <c r="L9" s="143" t="str">
        <f>J9&amp;K9</f>
        <v>**Description:** This policy prevents new capacity of the selected type(s) from being built or deployed.  // **Guidance for setting values:** No new coal is planned in Utah.</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78"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Utah</v>
      </c>
      <c r="B3" s="183">
        <f>ROUND(SUMIFS(B$4:B$54, $A$4:$A$54, $A$3),0)</f>
        <v>156641</v>
      </c>
      <c r="C3" s="184">
        <f t="shared" ref="C3" si="0">ROUND(SUMIFS(C$4:C$54, $A$4:$A$54, $A$3),0)</f>
        <v>157</v>
      </c>
      <c r="D3" s="183">
        <f>SUMIFS(D$4:D$54, $A$4:$A$54, $A$3)</f>
        <v>12346</v>
      </c>
      <c r="E3" s="183">
        <f>SUMIFS(E$4:E$54, $A$4:$A$54, $A$3)</f>
        <v>0</v>
      </c>
      <c r="F3" s="134">
        <f>ROUND(SUMIFS(F$4:F$54,$A$4:$A$54,$A$3)*100,0)</f>
        <v>-100</v>
      </c>
      <c r="G3" s="58">
        <f>SUMIFS(G$4:G$54, $A$4:$A$54, $A$3)</f>
        <v>16219109</v>
      </c>
      <c r="H3" s="58">
        <f>SUMIFS(H$4:H$54, $A$4:$A$54, $A$3)</f>
        <v>7515602</v>
      </c>
      <c r="I3" s="134">
        <f>ROUND(SUMIFS(I$4:I$54,$A$4:$A$54,$A$3)*100,0)</f>
        <v>-54</v>
      </c>
      <c r="J3" s="134">
        <f>ROUND(SUMIFS(J$4:J$54, $A$4:$A$54, $A$3),0)</f>
        <v>1398</v>
      </c>
      <c r="K3" s="58">
        <f t="shared" ref="K3:AI3" si="1">ROUND(SUMIFS(K$4:K$54, $A$4:$A$54, $A$3),0)</f>
        <v>509</v>
      </c>
      <c r="L3" s="134">
        <f t="shared" si="1"/>
        <v>669</v>
      </c>
      <c r="M3" s="58">
        <f t="shared" si="1"/>
        <v>4500</v>
      </c>
      <c r="N3" s="58">
        <f t="shared" si="1"/>
        <v>200</v>
      </c>
      <c r="O3" s="58">
        <f t="shared" si="1"/>
        <v>0</v>
      </c>
      <c r="P3" s="58">
        <f t="shared" si="1"/>
        <v>0</v>
      </c>
      <c r="Q3" s="58">
        <f t="shared" si="1"/>
        <v>0</v>
      </c>
      <c r="R3" s="58">
        <f t="shared" si="1"/>
        <v>100</v>
      </c>
      <c r="S3" s="134">
        <f t="shared" si="1"/>
        <v>0</v>
      </c>
      <c r="T3" s="58">
        <f t="shared" si="1"/>
        <v>4581</v>
      </c>
      <c r="U3" s="58">
        <f t="shared" si="1"/>
        <v>1830</v>
      </c>
      <c r="V3" s="58">
        <f t="shared" si="1"/>
        <v>0</v>
      </c>
      <c r="W3" s="58">
        <f t="shared" si="1"/>
        <v>260</v>
      </c>
      <c r="X3" s="58">
        <f t="shared" si="1"/>
        <v>388</v>
      </c>
      <c r="Y3" s="58">
        <f t="shared" si="1"/>
        <v>917</v>
      </c>
      <c r="Z3" s="58">
        <f t="shared" si="1"/>
        <v>0</v>
      </c>
      <c r="AA3" s="58">
        <f t="shared" si="1"/>
        <v>11</v>
      </c>
      <c r="AB3" s="58">
        <f t="shared" si="1"/>
        <v>71</v>
      </c>
      <c r="AC3" s="58">
        <f t="shared" si="1"/>
        <v>28</v>
      </c>
      <c r="AD3" s="58">
        <f t="shared" si="1"/>
        <v>781</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1758</v>
      </c>
      <c r="AQ3" s="134">
        <f t="shared" si="3"/>
        <v>3454232</v>
      </c>
      <c r="AR3" s="134">
        <f>ROUND(SUMIFS(AR$4:AR$54,$A$4:$A$54,$A$3),2)</f>
        <v>50.89</v>
      </c>
      <c r="AS3" s="58">
        <f>SUMIFS(AS$4:AS$54, $A$4:$A$54, $A$3)</f>
        <v>210978395000000</v>
      </c>
      <c r="AT3" s="58">
        <f t="shared" ref="AT3:BH3" si="4">SUMIFS(AT$4:AT$54, $A$4:$A$54, $A$3)</f>
        <v>40371853541247</v>
      </c>
      <c r="AU3" s="58">
        <f t="shared" si="4"/>
        <v>0</v>
      </c>
      <c r="AV3" s="58">
        <f t="shared" si="4"/>
        <v>0</v>
      </c>
      <c r="AW3" s="58">
        <f t="shared" si="4"/>
        <v>276109375446933</v>
      </c>
      <c r="AX3" s="58">
        <f t="shared" si="4"/>
        <v>0</v>
      </c>
      <c r="AY3" s="58">
        <f t="shared" si="4"/>
        <v>35474174392056.102</v>
      </c>
      <c r="AZ3" s="58">
        <f t="shared" si="4"/>
        <v>4847446684061.8701</v>
      </c>
      <c r="BA3" s="58">
        <f t="shared" si="4"/>
        <v>223575631909917</v>
      </c>
      <c r="BB3" s="58">
        <f t="shared" si="4"/>
        <v>296722508117405</v>
      </c>
      <c r="BC3" s="58">
        <f t="shared" si="4"/>
        <v>8621598547021.4199</v>
      </c>
      <c r="BD3" s="58">
        <f t="shared" si="4"/>
        <v>21019987417790</v>
      </c>
      <c r="BE3" s="58">
        <f t="shared" si="4"/>
        <v>288433954951165</v>
      </c>
      <c r="BF3" s="58">
        <f t="shared" si="4"/>
        <v>288157147241862</v>
      </c>
      <c r="BG3" s="58">
        <f t="shared" si="4"/>
        <v>136769979039998</v>
      </c>
      <c r="BH3" s="58">
        <f t="shared" si="4"/>
        <v>174448256971201</v>
      </c>
      <c r="BI3" s="58">
        <f>ROUND(SUMIFS(BI$4:BI$54,$A$4:$A$54,$A$3),2)</f>
        <v>94.37</v>
      </c>
      <c r="BJ3" s="58">
        <f t="shared" ref="BJ3:BP3" si="5">ROUND(SUMIFS(BJ$4:BJ$54,$A$4:$A$54,$A$3),2)</f>
        <v>13.61</v>
      </c>
      <c r="BK3" s="58">
        <f t="shared" si="5"/>
        <v>0</v>
      </c>
      <c r="BL3" s="58">
        <f t="shared" si="5"/>
        <v>0</v>
      </c>
      <c r="BM3" s="58">
        <f t="shared" si="5"/>
        <v>95.73</v>
      </c>
      <c r="BN3" s="58">
        <f t="shared" si="5"/>
        <v>0</v>
      </c>
      <c r="BO3" s="58">
        <f t="shared" si="5"/>
        <v>25.94</v>
      </c>
      <c r="BP3" s="134">
        <f t="shared" si="5"/>
        <v>2.78</v>
      </c>
      <c r="BQ3" s="134">
        <f t="shared" ref="BQ3:BR3" si="6">ROUND(SUMIFS(BQ$4:BQ$54,$A$4:$A$54,$A$3)*100,0)</f>
        <v>4</v>
      </c>
      <c r="BR3" s="134">
        <f t="shared" si="6"/>
        <v>4</v>
      </c>
      <c r="BS3" s="134">
        <f>ROUND(SUMIFS(BS$4:BS$54,$A$4:$A$54,$A$3)*100,0)</f>
        <v>36</v>
      </c>
      <c r="BT3" s="134">
        <f>ROUND(SUMIFS(BT$4:BT$54,$A$4:$A$54,$A$3)*100,0)</f>
        <v>33</v>
      </c>
      <c r="BU3" s="134">
        <f t="shared" ref="BU3:CH3" si="7">ROUND(SUMIFS(BU$4:BU$54,$A$4:$A$54,$A$3)*100,0)</f>
        <v>63</v>
      </c>
      <c r="BV3" s="134">
        <f t="shared" si="7"/>
        <v>73</v>
      </c>
      <c r="BW3" s="134">
        <f t="shared" si="7"/>
        <v>10</v>
      </c>
      <c r="BX3" s="134">
        <f t="shared" si="7"/>
        <v>14</v>
      </c>
      <c r="BY3" s="134">
        <f t="shared" si="7"/>
        <v>35</v>
      </c>
      <c r="BZ3" s="134">
        <f>ROUND(SUMIFS(BZ$4:BZ$54,$A$4:$A$54,$A$3)*100,0)</f>
        <v>35</v>
      </c>
      <c r="CA3" s="134">
        <f>ROUND(SUMIFS(CA$4:CA$54,$A$4:$A$54,$A$3)*100,0)</f>
        <v>100</v>
      </c>
      <c r="CB3" s="134">
        <f>ROUND(SUMIFS(CB$4:CB$54,$A$4:$A$54,$A$3)*100,0)</f>
        <v>100</v>
      </c>
      <c r="CC3" s="134">
        <f t="shared" si="7"/>
        <v>10</v>
      </c>
      <c r="CD3" s="134">
        <f t="shared" si="7"/>
        <v>13</v>
      </c>
      <c r="CE3" s="134">
        <f t="shared" si="7"/>
        <v>35</v>
      </c>
      <c r="CF3" s="134">
        <f t="shared" si="7"/>
        <v>35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Utah.</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Utah.</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Utah.</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Utah.</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Utah.</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Utah.</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Utah.</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Utah.</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Utah.</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Utah.</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Utah.</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Utah.</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Utah.</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Utah.</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Utah.</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Utah.</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Utah.</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Utah.</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Utah.</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Utah.</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Utah.</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Utah.</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Utah.</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Utah.</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157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UT</v>
      </c>
      <c r="C1" s="115">
        <f>SUM(C4:C87)</f>
        <v>53.387743691342202</v>
      </c>
      <c r="D1" s="115">
        <f t="shared" ref="D1:AG1" si="0">SUM(D4:D87)</f>
        <v>52.136895825466702</v>
      </c>
      <c r="E1" s="115">
        <f t="shared" si="0"/>
        <v>53.965216630344905</v>
      </c>
      <c r="F1" s="115">
        <f t="shared" si="0"/>
        <v>56.01584901824139</v>
      </c>
      <c r="G1" s="115">
        <f t="shared" si="0"/>
        <v>57.528772865388262</v>
      </c>
      <c r="H1" s="115">
        <f t="shared" si="0"/>
        <v>58.128766824236983</v>
      </c>
      <c r="I1" s="115">
        <f t="shared" si="0"/>
        <v>58.677439371914019</v>
      </c>
      <c r="J1" s="115">
        <f t="shared" si="0"/>
        <v>61.075420874553899</v>
      </c>
      <c r="K1" s="115">
        <f t="shared" si="0"/>
        <v>64.086777176756385</v>
      </c>
      <c r="L1" s="115">
        <f t="shared" si="0"/>
        <v>63.335899883823998</v>
      </c>
      <c r="M1" s="115">
        <f t="shared" si="0"/>
        <v>65.617221668913402</v>
      </c>
      <c r="N1" s="115">
        <f t="shared" si="0"/>
        <v>64.241105727278708</v>
      </c>
      <c r="O1" s="115">
        <f t="shared" si="0"/>
        <v>64.7324359048595</v>
      </c>
      <c r="P1" s="115">
        <f t="shared" si="0"/>
        <v>65.498150646684479</v>
      </c>
      <c r="Q1" s="115">
        <f t="shared" si="0"/>
        <v>67.790907912055005</v>
      </c>
      <c r="R1" s="115">
        <f t="shared" si="0"/>
        <v>69.55268934651906</v>
      </c>
      <c r="S1" s="115">
        <f t="shared" si="0"/>
        <v>70.965466908465984</v>
      </c>
      <c r="T1" s="115">
        <f t="shared" si="0"/>
        <v>72.901819517374562</v>
      </c>
      <c r="U1" s="115">
        <f t="shared" si="0"/>
        <v>72.364213356144049</v>
      </c>
      <c r="V1" s="115">
        <f t="shared" si="0"/>
        <v>67.100347928616614</v>
      </c>
      <c r="W1" s="115">
        <f t="shared" si="0"/>
        <v>66.654759547594509</v>
      </c>
      <c r="X1" s="115">
        <f t="shared" si="0"/>
        <v>67.278773457779678</v>
      </c>
      <c r="Y1" s="115">
        <f t="shared" si="0"/>
        <v>64.866607640053431</v>
      </c>
      <c r="Z1" s="115">
        <f t="shared" si="0"/>
        <v>69.467436547694689</v>
      </c>
      <c r="AA1" s="115">
        <f t="shared" si="0"/>
        <v>68.189190593677381</v>
      </c>
      <c r="AB1" s="115">
        <f t="shared" si="0"/>
        <v>65.836700779664994</v>
      </c>
      <c r="AC1" s="115">
        <f t="shared" si="0"/>
        <v>61.066156658115773</v>
      </c>
      <c r="AD1" s="115">
        <f t="shared" si="0"/>
        <v>61.259748245653405</v>
      </c>
      <c r="AE1" s="115">
        <f t="shared" si="0"/>
        <v>63.254577893135874</v>
      </c>
      <c r="AF1" s="115">
        <f t="shared" si="0"/>
        <v>63.775503498240802</v>
      </c>
      <c r="AG1" s="115">
        <f t="shared" si="0"/>
        <v>59.835671113223647</v>
      </c>
      <c r="AH1" s="115">
        <f>SUM(AH4:AH87)</f>
        <v>64.430943925012784</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75">
      <c r="A5" s="119" t="s">
        <v>479</v>
      </c>
      <c r="B5" s="120" t="s">
        <v>1957</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75">
      <c r="A6" s="119" t="s">
        <v>479</v>
      </c>
      <c r="B6" s="120" t="s">
        <v>1958</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75">
      <c r="A7" s="119" t="s">
        <v>479</v>
      </c>
      <c r="B7" s="120" t="s">
        <v>1959</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75">
      <c r="A8" s="119" t="s">
        <v>479</v>
      </c>
      <c r="B8" s="120" t="s">
        <v>1960</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75">
      <c r="A9" s="119" t="s">
        <v>479</v>
      </c>
      <c r="B9" s="120" t="s">
        <v>1961</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75">
      <c r="A10" s="119" t="s">
        <v>479</v>
      </c>
      <c r="B10" s="120" t="s">
        <v>1962</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75">
      <c r="A11" s="119" t="s">
        <v>479</v>
      </c>
      <c r="B11" s="120" t="s">
        <v>1963</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75">
      <c r="A12" s="119" t="s">
        <v>479</v>
      </c>
      <c r="B12" s="120" t="s">
        <v>1964</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75">
      <c r="A13" s="119" t="s">
        <v>479</v>
      </c>
      <c r="B13" s="120" t="s">
        <v>1965</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75">
      <c r="A17" s="119" t="s">
        <v>479</v>
      </c>
      <c r="B17" s="120" t="s">
        <v>1969</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75">
      <c r="A30" s="119" t="s">
        <v>479</v>
      </c>
      <c r="B30" s="120" t="s">
        <v>1982</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121">
        <f>SUMIFS('EPA Export Aggregation'!R:R,'EPA Export Aggregation'!$A:$A,$B33,'EPA Export Aggregation'!$D:$D,$A$1)*IF($A33="CH4",About!$D$58,IF($A33="N2O",About!$D$59,1))</f>
        <v>0</v>
      </c>
      <c r="P33" s="121">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121">
        <f>SUMIFS('EPA Export Aggregation'!U:U,'EPA Export Aggregation'!$A:$A,$B33,'EPA Export Aggregation'!$D:$D,$A$1)*IF($A33="CH4",About!$D$58,IF($A33="N2O",About!$D$59,1))</f>
        <v>3.3702650256300003E-2</v>
      </c>
      <c r="S33" s="121">
        <f>SUMIFS('EPA Export Aggregation'!V:V,'EPA Export Aggregation'!$A:$A,$B33,'EPA Export Aggregation'!$D:$D,$A$1)*IF($A33="CH4",About!$D$58,IF($A33="N2O",About!$D$59,1))</f>
        <v>0</v>
      </c>
      <c r="T33" s="121">
        <f>SUMIFS('EPA Export Aggregation'!W:W,'EPA Export Aggregation'!$A:$A,$B33,'EPA Export Aggregation'!$D:$D,$A$1)*IF($A33="CH4",About!$D$58,IF($A33="N2O",About!$D$59,1))</f>
        <v>2.9037947912E-3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8.7478373468999997E-3</v>
      </c>
      <c r="D76" s="121">
        <f>SUMIFS('EPA Export Aggregation'!G:G,'EPA Export Aggregation'!$A:$A,$B76,'EPA Export Aggregation'!$D:$D,$A$1)*IF($A76="CH4",About!$D$58,IF($A76="N2O",About!$D$59,1))</f>
        <v>8.7478373468999997E-3</v>
      </c>
      <c r="E76" s="121">
        <f>SUMIFS('EPA Export Aggregation'!H:H,'EPA Export Aggregation'!$A:$A,$B76,'EPA Export Aggregation'!$D:$D,$A$1)*IF($A76="CH4",About!$D$58,IF($A76="N2O",About!$D$59,1))</f>
        <v>8.7478373468999997E-3</v>
      </c>
      <c r="F76" s="121">
        <f>SUMIFS('EPA Export Aggregation'!I:I,'EPA Export Aggregation'!$A:$A,$B76,'EPA Export Aggregation'!$D:$D,$A$1)*IF($A76="CH4",About!$D$58,IF($A76="N2O",About!$D$59,1))</f>
        <v>1.0934795730899999E-2</v>
      </c>
      <c r="G76" s="121">
        <f>SUMIFS('EPA Export Aggregation'!J:J,'EPA Export Aggregation'!$A:$A,$B76,'EPA Export Aggregation'!$D:$D,$A$1)*IF($A76="CH4",About!$D$58,IF($A76="N2O",About!$D$59,1))</f>
        <v>1.20282761745E-2</v>
      </c>
      <c r="H76" s="121">
        <f>SUMIFS('EPA Export Aggregation'!K:K,'EPA Export Aggregation'!$A:$A,$B76,'EPA Export Aggregation'!$D:$D,$A$1)*IF($A76="CH4",About!$D$58,IF($A76="N2O",About!$D$59,1))</f>
        <v>1.5115462269100001E-2</v>
      </c>
      <c r="I76" s="121">
        <f>SUMIFS('EPA Export Aggregation'!L:L,'EPA Export Aggregation'!$A:$A,$B76,'EPA Export Aggregation'!$D:$D,$A$1)*IF($A76="CH4",About!$D$58,IF($A76="N2O",About!$D$59,1))</f>
        <v>1.6785160015300001E-2</v>
      </c>
      <c r="J76" s="121">
        <f>SUMIFS('EPA Export Aggregation'!M:M,'EPA Export Aggregation'!$A:$A,$B76,'EPA Export Aggregation'!$D:$D,$A$1)*IF($A76="CH4",About!$D$58,IF($A76="N2O",About!$D$59,1))</f>
        <v>1.7738557697000001E-2</v>
      </c>
      <c r="K76" s="121">
        <f>SUMIFS('EPA Export Aggregation'!N:N,'EPA Export Aggregation'!$A:$A,$B76,'EPA Export Aggregation'!$D:$D,$A$1)*IF($A76="CH4",About!$D$58,IF($A76="N2O",About!$D$59,1))</f>
        <v>2.1750594217499999E-2</v>
      </c>
      <c r="L76" s="121">
        <f>SUMIFS('EPA Export Aggregation'!O:O,'EPA Export Aggregation'!$A:$A,$B76,'EPA Export Aggregation'!$D:$D,$A$1)*IF($A76="CH4",About!$D$58,IF($A76="N2O",About!$D$59,1))</f>
        <v>2.2071622161999999E-2</v>
      </c>
      <c r="M76" s="121">
        <f>SUMIFS('EPA Export Aggregation'!P:P,'EPA Export Aggregation'!$A:$A,$B76,'EPA Export Aggregation'!$D:$D,$A$1)*IF($A76="CH4",About!$D$58,IF($A76="N2O",About!$D$59,1))</f>
        <v>1.3441303625299999E-2</v>
      </c>
      <c r="N76" s="121">
        <f>SUMIFS('EPA Export Aggregation'!Q:Q,'EPA Export Aggregation'!$A:$A,$B76,'EPA Export Aggregation'!$D:$D,$A$1)*IF($A76="CH4",About!$D$58,IF($A76="N2O",About!$D$59,1))</f>
        <v>8.9318825540000008E-3</v>
      </c>
      <c r="O76" s="121">
        <f>SUMIFS('EPA Export Aggregation'!R:R,'EPA Export Aggregation'!$A:$A,$B76,'EPA Export Aggregation'!$D:$D,$A$1)*IF($A76="CH4",About!$D$58,IF($A76="N2O",About!$D$59,1))</f>
        <v>8.5389936154999999E-3</v>
      </c>
      <c r="P76" s="121">
        <f>SUMIFS('EPA Export Aggregation'!S:S,'EPA Export Aggregation'!$A:$A,$B76,'EPA Export Aggregation'!$D:$D,$A$1)*IF($A76="CH4",About!$D$58,IF($A76="N2O",About!$D$59,1))</f>
        <v>8.9290260973999992E-3</v>
      </c>
      <c r="Q76" s="121">
        <f>SUMIFS('EPA Export Aggregation'!T:T,'EPA Export Aggregation'!$A:$A,$B76,'EPA Export Aggregation'!$D:$D,$A$1)*IF($A76="CH4",About!$D$58,IF($A76="N2O",About!$D$59,1))</f>
        <v>8.8902103435000001E-3</v>
      </c>
      <c r="R76" s="121">
        <f>SUMIFS('EPA Export Aggregation'!U:U,'EPA Export Aggregation'!$A:$A,$B76,'EPA Export Aggregation'!$D:$D,$A$1)*IF($A76="CH4",About!$D$58,IF($A76="N2O",About!$D$59,1))</f>
        <v>8.5341894529999997E-3</v>
      </c>
      <c r="S76" s="121">
        <f>SUMIFS('EPA Export Aggregation'!V:V,'EPA Export Aggregation'!$A:$A,$B76,'EPA Export Aggregation'!$D:$D,$A$1)*IF($A76="CH4",About!$D$58,IF($A76="N2O",About!$D$59,1))</f>
        <v>1.01606626228E-2</v>
      </c>
      <c r="T76" s="121">
        <f>SUMIFS('EPA Export Aggregation'!W:W,'EPA Export Aggregation'!$A:$A,$B76,'EPA Export Aggregation'!$D:$D,$A$1)*IF($A76="CH4",About!$D$58,IF($A76="N2O",About!$D$59,1))</f>
        <v>9.8874830151000001E-3</v>
      </c>
      <c r="U76" s="121">
        <f>SUMIFS('EPA Export Aggregation'!X:X,'EPA Export Aggregation'!$A:$A,$B76,'EPA Export Aggregation'!$D:$D,$A$1)*IF($A76="CH4",About!$D$58,IF($A76="N2O",About!$D$59,1))</f>
        <v>9.3452420822000004E-3</v>
      </c>
      <c r="V76" s="121">
        <f>SUMIFS('EPA Export Aggregation'!Y:Y,'EPA Export Aggregation'!$A:$A,$B76,'EPA Export Aggregation'!$D:$D,$A$1)*IF($A76="CH4",About!$D$58,IF($A76="N2O",About!$D$59,1))</f>
        <v>7.3193309895999998E-3</v>
      </c>
      <c r="W76" s="121">
        <f>SUMIFS('EPA Export Aggregation'!Z:Z,'EPA Export Aggregation'!$A:$A,$B76,'EPA Export Aggregation'!$D:$D,$A$1)*IF($A76="CH4",About!$D$58,IF($A76="N2O",About!$D$59,1))</f>
        <v>9.7784776181000007E-3</v>
      </c>
      <c r="X76" s="121">
        <f>SUMIFS('EPA Export Aggregation'!AA:AA,'EPA Export Aggregation'!$A:$A,$B76,'EPA Export Aggregation'!$D:$D,$A$1)*IF($A76="CH4",About!$D$58,IF($A76="N2O",About!$D$59,1))</f>
        <v>1.3125747649999999E-4</v>
      </c>
      <c r="Y76" s="121">
        <f>SUMIFS('EPA Export Aggregation'!AB:AB,'EPA Export Aggregation'!$A:$A,$B76,'EPA Export Aggregation'!$D:$D,$A$1)*IF($A76="CH4",About!$D$58,IF($A76="N2O",About!$D$59,1))</f>
        <v>1.3960883649999999E-4</v>
      </c>
      <c r="Z76" s="121">
        <f>SUMIFS('EPA Export Aggregation'!AC:AC,'EPA Export Aggregation'!$A:$A,$B76,'EPA Export Aggregation'!$D:$D,$A$1)*IF($A76="CH4",About!$D$58,IF($A76="N2O",About!$D$59,1))</f>
        <v>1.6882019679999999E-2</v>
      </c>
      <c r="AA76" s="121">
        <f>SUMIFS('EPA Export Aggregation'!AD:AD,'EPA Export Aggregation'!$A:$A,$B76,'EPA Export Aggregation'!$D:$D,$A$1)*IF($A76="CH4",About!$D$58,IF($A76="N2O",About!$D$59,1))</f>
        <v>1.72359482E-2</v>
      </c>
      <c r="AB76" s="121">
        <f>SUMIFS('EPA Export Aggregation'!AE:AE,'EPA Export Aggregation'!$A:$A,$B76,'EPA Export Aggregation'!$D:$D,$A$1)*IF($A76="CH4",About!$D$58,IF($A76="N2O",About!$D$59,1))</f>
        <v>1.6149976999999999E-2</v>
      </c>
      <c r="AC76" s="121">
        <f>SUMIFS('EPA Export Aggregation'!AF:AF,'EPA Export Aggregation'!$A:$A,$B76,'EPA Export Aggregation'!$D:$D,$A$1)*IF($A76="CH4",About!$D$58,IF($A76="N2O",About!$D$59,1))</f>
        <v>1.6385102039599999E-2</v>
      </c>
      <c r="AD76" s="121">
        <f>SUMIFS('EPA Export Aggregation'!AG:AG,'EPA Export Aggregation'!$A:$A,$B76,'EPA Export Aggregation'!$D:$D,$A$1)*IF($A76="CH4",About!$D$58,IF($A76="N2O",About!$D$59,1))</f>
        <v>1.76333784E-2</v>
      </c>
      <c r="AE76" s="121">
        <f>SUMIFS('EPA Export Aggregation'!AH:AH,'EPA Export Aggregation'!$A:$A,$B76,'EPA Export Aggregation'!$D:$D,$A$1)*IF($A76="CH4",About!$D$58,IF($A76="N2O",About!$D$59,1))</f>
        <v>1.04106302704E-2</v>
      </c>
      <c r="AF76" s="121">
        <f>SUMIFS('EPA Export Aggregation'!AI:AI,'EPA Export Aggregation'!$A:$A,$B76,'EPA Export Aggregation'!$D:$D,$A$1)*IF($A76="CH4",About!$D$58,IF($A76="N2O",About!$D$59,1))</f>
        <v>1.43440484596E-2</v>
      </c>
      <c r="AG76" s="121">
        <f>SUMIFS('EPA Export Aggregation'!AJ:AJ,'EPA Export Aggregation'!$A:$A,$B76,'EPA Export Aggregation'!$D:$D,$A$1)*IF($A76="CH4",About!$D$58,IF($A76="N2O",About!$D$59,1))</f>
        <v>7.1073336418999997E-3</v>
      </c>
      <c r="AH76" s="121">
        <f>SUMIFS('EPA Export Aggregation'!AK:AK,'EPA Export Aggregation'!$A:$A,$B76,'EPA Export Aggregation'!$D:$D,$A$1)*IF($A76="CH4",About!$D$58,IF($A76="N2O",About!$D$59,1))</f>
        <v>4.2610171564000003E-3</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0.12262842255070069</v>
      </c>
      <c r="D80" s="121">
        <f>SUMIFS('EPA Export Aggregation'!G:G,'EPA Export Aggregation'!$A:$A,$B80,'EPA Export Aggregation'!$D:$D,$A$1)*IF($A80="CH4",About!$D$58,IF($A80="N2O",About!$D$59,1))</f>
        <v>0.12262842255070069</v>
      </c>
      <c r="E80" s="121">
        <f>SUMIFS('EPA Export Aggregation'!H:H,'EPA Export Aggregation'!$A:$A,$B80,'EPA Export Aggregation'!$D:$D,$A$1)*IF($A80="CH4",About!$D$58,IF($A80="N2O",About!$D$59,1))</f>
        <v>0.12262842255070069</v>
      </c>
      <c r="F80" s="121">
        <f>SUMIFS('EPA Export Aggregation'!I:I,'EPA Export Aggregation'!$A:$A,$B80,'EPA Export Aggregation'!$D:$D,$A$1)*IF($A80="CH4",About!$D$58,IF($A80="N2O",About!$D$59,1))</f>
        <v>0.1532855272466758</v>
      </c>
      <c r="G80" s="121">
        <f>SUMIFS('EPA Export Aggregation'!J:J,'EPA Export Aggregation'!$A:$A,$B80,'EPA Export Aggregation'!$D:$D,$A$1)*IF($A80="CH4",About!$D$58,IF($A80="N2O",About!$D$59,1))</f>
        <v>0.1686140807048635</v>
      </c>
      <c r="H80" s="121">
        <f>SUMIFS('EPA Export Aggregation'!K:K,'EPA Export Aggregation'!$A:$A,$B80,'EPA Export Aggregation'!$D:$D,$A$1)*IF($A80="CH4",About!$D$58,IF($A80="N2O",About!$D$59,1))</f>
        <v>0.2118907080264015</v>
      </c>
      <c r="I80" s="121">
        <f>SUMIFS('EPA Export Aggregation'!L:L,'EPA Export Aggregation'!$A:$A,$B80,'EPA Export Aggregation'!$D:$D,$A$1)*IF($A80="CH4",About!$D$58,IF($A80="N2O",About!$D$59,1))</f>
        <v>0.23529676141782219</v>
      </c>
      <c r="J80" s="121">
        <f>SUMIFS('EPA Export Aggregation'!M:M,'EPA Export Aggregation'!$A:$A,$B80,'EPA Export Aggregation'!$D:$D,$A$1)*IF($A80="CH4",About!$D$58,IF($A80="N2O",About!$D$59,1))</f>
        <v>0.2486616309763974</v>
      </c>
      <c r="K80" s="121">
        <f>SUMIFS('EPA Export Aggregation'!N:N,'EPA Export Aggregation'!$A:$A,$B80,'EPA Export Aggregation'!$D:$D,$A$1)*IF($A80="CH4",About!$D$58,IF($A80="N2O",About!$D$59,1))</f>
        <v>0.30490292909138178</v>
      </c>
      <c r="L80" s="121">
        <f>SUMIFS('EPA Export Aggregation'!O:O,'EPA Export Aggregation'!$A:$A,$B80,'EPA Export Aggregation'!$D:$D,$A$1)*IF($A80="CH4",About!$D$58,IF($A80="N2O",About!$D$59,1))</f>
        <v>0.3094031380206772</v>
      </c>
      <c r="M80" s="121">
        <f>SUMIFS('EPA Export Aggregation'!P:P,'EPA Export Aggregation'!$A:$A,$B80,'EPA Export Aggregation'!$D:$D,$A$1)*IF($A80="CH4",About!$D$58,IF($A80="N2O",About!$D$59,1))</f>
        <v>0.26389965041217811</v>
      </c>
      <c r="N80" s="121">
        <f>SUMIFS('EPA Export Aggregation'!Q:Q,'EPA Export Aggregation'!$A:$A,$B80,'EPA Export Aggregation'!$D:$D,$A$1)*IF($A80="CH4",About!$D$58,IF($A80="N2O",About!$D$59,1))</f>
        <v>0.18572575902472399</v>
      </c>
      <c r="O80" s="121">
        <f>SUMIFS('EPA Export Aggregation'!R:R,'EPA Export Aggregation'!$A:$A,$B80,'EPA Export Aggregation'!$D:$D,$A$1)*IF($A80="CH4",About!$D$58,IF($A80="N2O",About!$D$59,1))</f>
        <v>0.1819397387929369</v>
      </c>
      <c r="P80" s="121">
        <f>SUMIFS('EPA Export Aggregation'!S:S,'EPA Export Aggregation'!$A:$A,$B80,'EPA Export Aggregation'!$D:$D,$A$1)*IF($A80="CH4",About!$D$58,IF($A80="N2O",About!$D$59,1))</f>
        <v>0.1663433713008815</v>
      </c>
      <c r="Q80" s="121">
        <f>SUMIFS('EPA Export Aggregation'!T:T,'EPA Export Aggregation'!$A:$A,$B80,'EPA Export Aggregation'!$D:$D,$A$1)*IF($A80="CH4",About!$D$58,IF($A80="N2O",About!$D$59,1))</f>
        <v>0.15450655879360251</v>
      </c>
      <c r="R80" s="121">
        <f>SUMIFS('EPA Export Aggregation'!U:U,'EPA Export Aggregation'!$A:$A,$B80,'EPA Export Aggregation'!$D:$D,$A$1)*IF($A80="CH4",About!$D$58,IF($A80="N2O",About!$D$59,1))</f>
        <v>0.1423571244518633</v>
      </c>
      <c r="S80" s="121">
        <f>SUMIFS('EPA Export Aggregation'!V:V,'EPA Export Aggregation'!$A:$A,$B80,'EPA Export Aggregation'!$D:$D,$A$1)*IF($A80="CH4",About!$D$58,IF($A80="N2O",About!$D$59,1))</f>
        <v>0.15209684168209531</v>
      </c>
      <c r="T80" s="121">
        <f>SUMIFS('EPA Export Aggregation'!W:W,'EPA Export Aggregation'!$A:$A,$B80,'EPA Export Aggregation'!$D:$D,$A$1)*IF($A80="CH4",About!$D$58,IF($A80="N2O",About!$D$59,1))</f>
        <v>0.14533851225501851</v>
      </c>
      <c r="U80" s="121">
        <f>SUMIFS('EPA Export Aggregation'!X:X,'EPA Export Aggregation'!$A:$A,$B80,'EPA Export Aggregation'!$D:$D,$A$1)*IF($A80="CH4",About!$D$58,IF($A80="N2O",About!$D$59,1))</f>
        <v>0.13207895212188561</v>
      </c>
      <c r="V80" s="121">
        <f>SUMIFS('EPA Export Aggregation'!Y:Y,'EPA Export Aggregation'!$A:$A,$B80,'EPA Export Aggregation'!$D:$D,$A$1)*IF($A80="CH4",About!$D$58,IF($A80="N2O",About!$D$59,1))</f>
        <v>9.2458786979318405E-2</v>
      </c>
      <c r="W80" s="121">
        <f>SUMIFS('EPA Export Aggregation'!Z:Z,'EPA Export Aggregation'!$A:$A,$B80,'EPA Export Aggregation'!$D:$D,$A$1)*IF($A80="CH4",About!$D$58,IF($A80="N2O",About!$D$59,1))</f>
        <v>0.12427564721482109</v>
      </c>
      <c r="X80" s="121">
        <f>SUMIFS('EPA Export Aggregation'!AA:AA,'EPA Export Aggregation'!$A:$A,$B80,'EPA Export Aggregation'!$D:$D,$A$1)*IF($A80="CH4",About!$D$58,IF($A80="N2O",About!$D$59,1))</f>
        <v>0.15375102029407769</v>
      </c>
      <c r="Y80" s="121">
        <f>SUMIFS('EPA Export Aggregation'!AB:AB,'EPA Export Aggregation'!$A:$A,$B80,'EPA Export Aggregation'!$D:$D,$A$1)*IF($A80="CH4",About!$D$58,IF($A80="N2O",About!$D$59,1))</f>
        <v>0.14735514751053849</v>
      </c>
      <c r="Z80" s="121">
        <f>SUMIFS('EPA Export Aggregation'!AC:AC,'EPA Export Aggregation'!$A:$A,$B80,'EPA Export Aggregation'!$D:$D,$A$1)*IF($A80="CH4",About!$D$58,IF($A80="N2O",About!$D$59,1))</f>
        <v>0.14982307022899999</v>
      </c>
      <c r="AA80" s="121">
        <f>SUMIFS('EPA Export Aggregation'!AD:AD,'EPA Export Aggregation'!$A:$A,$B80,'EPA Export Aggregation'!$D:$D,$A$1)*IF($A80="CH4",About!$D$58,IF($A80="N2O",About!$D$59,1))</f>
        <v>0.15678152568029999</v>
      </c>
      <c r="AB80" s="121">
        <f>SUMIFS('EPA Export Aggregation'!AE:AE,'EPA Export Aggregation'!$A:$A,$B80,'EPA Export Aggregation'!$D:$D,$A$1)*IF($A80="CH4",About!$D$58,IF($A80="N2O",About!$D$59,1))</f>
        <v>0.1433545784677</v>
      </c>
      <c r="AC80" s="121">
        <f>SUMIFS('EPA Export Aggregation'!AF:AF,'EPA Export Aggregation'!$A:$A,$B80,'EPA Export Aggregation'!$D:$D,$A$1)*IF($A80="CH4",About!$D$58,IF($A80="N2O",About!$D$59,1))</f>
        <v>0.13786370744767021</v>
      </c>
      <c r="AD80" s="121">
        <f>SUMIFS('EPA Export Aggregation'!AG:AG,'EPA Export Aggregation'!$A:$A,$B80,'EPA Export Aggregation'!$D:$D,$A$1)*IF($A80="CH4",About!$D$58,IF($A80="N2O",About!$D$59,1))</f>
        <v>0.13627719945450001</v>
      </c>
      <c r="AE80" s="121">
        <f>SUMIFS('EPA Export Aggregation'!AH:AH,'EPA Export Aggregation'!$A:$A,$B80,'EPA Export Aggregation'!$D:$D,$A$1)*IF($A80="CH4",About!$D$58,IF($A80="N2O",About!$D$59,1))</f>
        <v>0.12370302882338401</v>
      </c>
      <c r="AF80" s="121">
        <f>SUMIFS('EPA Export Aggregation'!AI:AI,'EPA Export Aggregation'!$A:$A,$B80,'EPA Export Aggregation'!$D:$D,$A$1)*IF($A80="CH4",About!$D$58,IF($A80="N2O",About!$D$59,1))</f>
        <v>0.15245771494719421</v>
      </c>
      <c r="AG80" s="121">
        <f>SUMIFS('EPA Export Aggregation'!AJ:AJ,'EPA Export Aggregation'!$A:$A,$B80,'EPA Export Aggregation'!$D:$D,$A$1)*IF($A80="CH4",About!$D$58,IF($A80="N2O",About!$D$59,1))</f>
        <v>8.82187009260363E-2</v>
      </c>
      <c r="AH80" s="121">
        <f>SUMIFS('EPA Export Aggregation'!AK:AK,'EPA Export Aggregation'!$A:$A,$B80,'EPA Export Aggregation'!$D:$D,$A$1)*IF($A80="CH4",About!$D$58,IF($A80="N2O",About!$D$59,1))</f>
        <v>5.23831883893923E-2</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2.465014875E-2</v>
      </c>
      <c r="D84" s="121">
        <f>SUMIFS('EPA Export Aggregation'!G:G,'EPA Export Aggregation'!$A:$A,$B84,'EPA Export Aggregation'!$D:$D,$A$1)*IF($A84="CH4",About!$D$58,IF($A84="N2O",About!$D$59,1))</f>
        <v>2.465014875E-2</v>
      </c>
      <c r="E84" s="121">
        <f>SUMIFS('EPA Export Aggregation'!H:H,'EPA Export Aggregation'!$A:$A,$B84,'EPA Export Aggregation'!$D:$D,$A$1)*IF($A84="CH4",About!$D$58,IF($A84="N2O",About!$D$59,1))</f>
        <v>2.465014875E-2</v>
      </c>
      <c r="F84" s="121">
        <f>SUMIFS('EPA Export Aggregation'!I:I,'EPA Export Aggregation'!$A:$A,$B84,'EPA Export Aggregation'!$D:$D,$A$1)*IF($A84="CH4",About!$D$58,IF($A84="N2O",About!$D$59,1))</f>
        <v>3.0812685350000001E-2</v>
      </c>
      <c r="G84" s="121">
        <f>SUMIFS('EPA Export Aggregation'!J:J,'EPA Export Aggregation'!$A:$A,$B84,'EPA Export Aggregation'!$D:$D,$A$1)*IF($A84="CH4",About!$D$58,IF($A84="N2O",About!$D$59,1))</f>
        <v>3.3893953650000003E-2</v>
      </c>
      <c r="H84" s="121">
        <f>SUMIFS('EPA Export Aggregation'!K:K,'EPA Export Aggregation'!$A:$A,$B84,'EPA Export Aggregation'!$D:$D,$A$1)*IF($A84="CH4",About!$D$58,IF($A84="N2O",About!$D$59,1))</f>
        <v>4.2593204799999999E-2</v>
      </c>
      <c r="I84" s="121">
        <f>SUMIFS('EPA Export Aggregation'!L:L,'EPA Export Aggregation'!$A:$A,$B84,'EPA Export Aggregation'!$D:$D,$A$1)*IF($A84="CH4",About!$D$58,IF($A84="N2O",About!$D$59,1))</f>
        <v>4.7298172700000002E-2</v>
      </c>
      <c r="J84" s="121">
        <f>SUMIFS('EPA Export Aggregation'!M:M,'EPA Export Aggregation'!$A:$A,$B84,'EPA Export Aggregation'!$D:$D,$A$1)*IF($A84="CH4",About!$D$58,IF($A84="N2O",About!$D$59,1))</f>
        <v>4.9984711500000001E-2</v>
      </c>
      <c r="K84" s="121">
        <f>SUMIFS('EPA Export Aggregation'!N:N,'EPA Export Aggregation'!$A:$A,$B84,'EPA Export Aggregation'!$D:$D,$A$1)*IF($A84="CH4",About!$D$58,IF($A84="N2O",About!$D$59,1))</f>
        <v>6.1290053900000002E-2</v>
      </c>
      <c r="L84" s="121">
        <f>SUMIFS('EPA Export Aggregation'!O:O,'EPA Export Aggregation'!$A:$A,$B84,'EPA Export Aggregation'!$D:$D,$A$1)*IF($A84="CH4",About!$D$58,IF($A84="N2O",About!$D$59,1))</f>
        <v>6.2194662900000003E-2</v>
      </c>
      <c r="M84" s="121">
        <f>SUMIFS('EPA Export Aggregation'!P:P,'EPA Export Aggregation'!$A:$A,$B84,'EPA Export Aggregation'!$D:$D,$A$1)*IF($A84="CH4",About!$D$58,IF($A84="N2O",About!$D$59,1))</f>
        <v>5.026890405E-2</v>
      </c>
      <c r="N84" s="121">
        <f>SUMIFS('EPA Export Aggregation'!Q:Q,'EPA Export Aggregation'!$A:$A,$B84,'EPA Export Aggregation'!$D:$D,$A$1)*IF($A84="CH4",About!$D$58,IF($A84="N2O",About!$D$59,1))</f>
        <v>3.4178578600000002E-2</v>
      </c>
      <c r="O84" s="121">
        <f>SUMIFS('EPA Export Aggregation'!R:R,'EPA Export Aggregation'!$A:$A,$B84,'EPA Export Aggregation'!$D:$D,$A$1)*IF($A84="CH4",About!$D$58,IF($A84="N2O",About!$D$59,1))</f>
        <v>3.0337388449999999E-2</v>
      </c>
      <c r="P84" s="121">
        <f>SUMIFS('EPA Export Aggregation'!S:S,'EPA Export Aggregation'!$A:$A,$B84,'EPA Export Aggregation'!$D:$D,$A$1)*IF($A84="CH4",About!$D$58,IF($A84="N2O",About!$D$59,1))</f>
        <v>3.6547764000000003E-2</v>
      </c>
      <c r="Q84" s="121">
        <f>SUMIFS('EPA Export Aggregation'!T:T,'EPA Export Aggregation'!$A:$A,$B84,'EPA Export Aggregation'!$D:$D,$A$1)*IF($A84="CH4",About!$D$58,IF($A84="N2O",About!$D$59,1))</f>
        <v>3.508347195E-2</v>
      </c>
      <c r="R84" s="121">
        <f>SUMIFS('EPA Export Aggregation'!U:U,'EPA Export Aggregation'!$A:$A,$B84,'EPA Export Aggregation'!$D:$D,$A$1)*IF($A84="CH4",About!$D$58,IF($A84="N2O",About!$D$59,1))</f>
        <v>3.81503183E-2</v>
      </c>
      <c r="S84" s="121">
        <f>SUMIFS('EPA Export Aggregation'!V:V,'EPA Export Aggregation'!$A:$A,$B84,'EPA Export Aggregation'!$D:$D,$A$1)*IF($A84="CH4",About!$D$58,IF($A84="N2O",About!$D$59,1))</f>
        <v>3.7047956799999997E-2</v>
      </c>
      <c r="T84" s="121">
        <f>SUMIFS('EPA Export Aggregation'!W:W,'EPA Export Aggregation'!$A:$A,$B84,'EPA Export Aggregation'!$D:$D,$A$1)*IF($A84="CH4",About!$D$58,IF($A84="N2O",About!$D$59,1))</f>
        <v>2.9807745449999999E-2</v>
      </c>
      <c r="U84" s="121">
        <f>SUMIFS('EPA Export Aggregation'!X:X,'EPA Export Aggregation'!$A:$A,$B84,'EPA Export Aggregation'!$D:$D,$A$1)*IF($A84="CH4",About!$D$58,IF($A84="N2O",About!$D$59,1))</f>
        <v>2.7371815349999998E-2</v>
      </c>
      <c r="V84" s="121">
        <f>SUMIFS('EPA Export Aggregation'!Y:Y,'EPA Export Aggregation'!$A:$A,$B84,'EPA Export Aggregation'!$D:$D,$A$1)*IF($A84="CH4",About!$D$58,IF($A84="N2O",About!$D$59,1))</f>
        <v>2.1344098249999999E-2</v>
      </c>
      <c r="W84" s="121">
        <f>SUMIFS('EPA Export Aggregation'!Z:Z,'EPA Export Aggregation'!$A:$A,$B84,'EPA Export Aggregation'!$D:$D,$A$1)*IF($A84="CH4",About!$D$58,IF($A84="N2O",About!$D$59,1))</f>
        <v>2.7905399300000001E-2</v>
      </c>
      <c r="X84" s="121">
        <f>SUMIFS('EPA Export Aggregation'!AA:AA,'EPA Export Aggregation'!$A:$A,$B84,'EPA Export Aggregation'!$D:$D,$A$1)*IF($A84="CH4",About!$D$58,IF($A84="N2O",About!$D$59,1))</f>
        <v>1.1478546799999999E-2</v>
      </c>
      <c r="Y84" s="121">
        <f>SUMIFS('EPA Export Aggregation'!AB:AB,'EPA Export Aggregation'!$A:$A,$B84,'EPA Export Aggregation'!$D:$D,$A$1)*IF($A84="CH4",About!$D$58,IF($A84="N2O",About!$D$59,1))</f>
        <v>1.33791798E-2</v>
      </c>
      <c r="Z84" s="121">
        <f>SUMIFS('EPA Export Aggregation'!AC:AC,'EPA Export Aggregation'!$A:$A,$B84,'EPA Export Aggregation'!$D:$D,$A$1)*IF($A84="CH4",About!$D$58,IF($A84="N2O",About!$D$59,1))</f>
        <v>1.45858625E-2</v>
      </c>
      <c r="AA84" s="121">
        <f>SUMIFS('EPA Export Aggregation'!AD:AD,'EPA Export Aggregation'!$A:$A,$B84,'EPA Export Aggregation'!$D:$D,$A$1)*IF($A84="CH4",About!$D$58,IF($A84="N2O",About!$D$59,1))</f>
        <v>1.309655E-2</v>
      </c>
      <c r="AB84" s="121">
        <f>SUMIFS('EPA Export Aggregation'!AE:AE,'EPA Export Aggregation'!$A:$A,$B84,'EPA Export Aggregation'!$D:$D,$A$1)*IF($A84="CH4",About!$D$58,IF($A84="N2O",About!$D$59,1))</f>
        <v>1.2036699999999999E-2</v>
      </c>
      <c r="AC84" s="121">
        <f>SUMIFS('EPA Export Aggregation'!AF:AF,'EPA Export Aggregation'!$A:$A,$B84,'EPA Export Aggregation'!$D:$D,$A$1)*IF($A84="CH4",About!$D$58,IF($A84="N2O",About!$D$59,1))</f>
        <v>7.1281139999999996E-4</v>
      </c>
      <c r="AD84" s="121">
        <f>SUMIFS('EPA Export Aggregation'!AG:AG,'EPA Export Aggregation'!$A:$A,$B84,'EPA Export Aggregation'!$D:$D,$A$1)*IF($A84="CH4",About!$D$58,IF($A84="N2O",About!$D$59,1))</f>
        <v>2.50745E-3</v>
      </c>
      <c r="AE84" s="121">
        <f>SUMIFS('EPA Export Aggregation'!AH:AH,'EPA Export Aggregation'!$A:$A,$B84,'EPA Export Aggregation'!$D:$D,$A$1)*IF($A84="CH4",About!$D$58,IF($A84="N2O",About!$D$59,1))</f>
        <v>3.939728E-3</v>
      </c>
      <c r="AF84" s="121">
        <f>SUMIFS('EPA Export Aggregation'!AI:AI,'EPA Export Aggregation'!$A:$A,$B84,'EPA Export Aggregation'!$D:$D,$A$1)*IF($A84="CH4",About!$D$58,IF($A84="N2O",About!$D$59,1))</f>
        <v>6.4465199999999999E-3</v>
      </c>
      <c r="AG84" s="121">
        <f>SUMIFS('EPA Export Aggregation'!AJ:AJ,'EPA Export Aggregation'!$A:$A,$B84,'EPA Export Aggregation'!$D:$D,$A$1)*IF($A84="CH4",About!$D$58,IF($A84="N2O",About!$D$59,1))</f>
        <v>3.9395400000000001E-3</v>
      </c>
      <c r="AH84" s="121">
        <f>SUMIFS('EPA Export Aggregation'!AK:AK,'EPA Export Aggregation'!$A:$A,$B84,'EPA Export Aggregation'!$D:$D,$A$1)*IF($A84="CH4",About!$D$58,IF($A84="N2O",About!$D$59,1))</f>
        <v>2.14884E-3</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2.1649251400000001E-3</v>
      </c>
      <c r="D87" s="121">
        <f>SUMIFS('EPA Export Aggregation'!$F:$F,'EPA Export Aggregation'!$A:$A,$B87,'EPA Export Aggregation'!$D:$D,$A$1)*IF($A87="CH4",About!$D$58,IF($A87="N2O",About!$D$59,1))</f>
        <v>2.1649251400000001E-3</v>
      </c>
      <c r="E87" s="121">
        <f>SUMIFS('EPA Export Aggregation'!$F:$F,'EPA Export Aggregation'!$A:$A,$B87,'EPA Export Aggregation'!$D:$D,$A$1)*IF($A87="CH4",About!$D$58,IF($A87="N2O",About!$D$59,1))</f>
        <v>2.1649251400000001E-3</v>
      </c>
      <c r="F87" s="121">
        <f>SUMIFS('EPA Export Aggregation'!$F:$F,'EPA Export Aggregation'!$A:$A,$B87,'EPA Export Aggregation'!$D:$D,$A$1)*IF($A87="CH4",About!$D$58,IF($A87="N2O",About!$D$59,1))</f>
        <v>2.1649251400000001E-3</v>
      </c>
      <c r="G87" s="121">
        <f>SUMIFS('EPA Export Aggregation'!$F:$F,'EPA Export Aggregation'!$A:$A,$B87,'EPA Export Aggregation'!$D:$D,$A$1)*IF($A87="CH4",About!$D$58,IF($A87="N2O",About!$D$59,1))</f>
        <v>2.1649251400000001E-3</v>
      </c>
      <c r="H87" s="121">
        <f>SUMIFS('EPA Export Aggregation'!$F:$F,'EPA Export Aggregation'!$A:$A,$B87,'EPA Export Aggregation'!$D:$D,$A$1)*IF($A87="CH4",About!$D$58,IF($A87="N2O",About!$D$59,1))</f>
        <v>2.1649251400000001E-3</v>
      </c>
      <c r="I87" s="121">
        <f>SUMIFS('EPA Export Aggregation'!$F:$F,'EPA Export Aggregation'!$A:$A,$B87,'EPA Export Aggregation'!$D:$D,$A$1)*IF($A87="CH4",About!$D$58,IF($A87="N2O",About!$D$59,1))</f>
        <v>2.1649251400000001E-3</v>
      </c>
      <c r="J87" s="121">
        <f>SUMIFS('EPA Export Aggregation'!$F:$F,'EPA Export Aggregation'!$A:$A,$B87,'EPA Export Aggregation'!$D:$D,$A$1)*IF($A87="CH4",About!$D$58,IF($A87="N2O",About!$D$59,1))</f>
        <v>2.1649251400000001E-3</v>
      </c>
      <c r="K87" s="121">
        <f>SUMIFS('EPA Export Aggregation'!$F:$F,'EPA Export Aggregation'!$A:$A,$B87,'EPA Export Aggregation'!$D:$D,$A$1)*IF($A87="CH4",About!$D$58,IF($A87="N2O",About!$D$59,1))</f>
        <v>2.1649251400000001E-3</v>
      </c>
      <c r="L87" s="121">
        <f>SUMIFS('EPA Export Aggregation'!$F:$F,'EPA Export Aggregation'!$A:$A,$B87,'EPA Export Aggregation'!$D:$D,$A$1)*IF($A87="CH4",About!$D$58,IF($A87="N2O",About!$D$59,1))</f>
        <v>2.1649251400000001E-3</v>
      </c>
      <c r="M87" s="121">
        <f>SUMIFS('EPA Export Aggregation'!$F:$F,'EPA Export Aggregation'!$A:$A,$B87,'EPA Export Aggregation'!$D:$D,$A$1)*IF($A87="CH4",About!$D$58,IF($A87="N2O",About!$D$59,1))</f>
        <v>2.1649251400000001E-3</v>
      </c>
      <c r="N87" s="121">
        <f>SUMIFS('EPA Export Aggregation'!$F:$F,'EPA Export Aggregation'!$A:$A,$B87,'EPA Export Aggregation'!$D:$D,$A$1)*IF($A87="CH4",About!$D$58,IF($A87="N2O",About!$D$59,1))</f>
        <v>2.1649251400000001E-3</v>
      </c>
      <c r="O87" s="121">
        <f>SUMIFS('EPA Export Aggregation'!$F:$F,'EPA Export Aggregation'!$A:$A,$B87,'EPA Export Aggregation'!$D:$D,$A$1)*IF($A87="CH4",About!$D$58,IF($A87="N2O",About!$D$59,1))</f>
        <v>2.1649251400000001E-3</v>
      </c>
      <c r="P87" s="121">
        <f>SUMIFS('EPA Export Aggregation'!$F:$F,'EPA Export Aggregation'!$A:$A,$B87,'EPA Export Aggregation'!$D:$D,$A$1)*IF($A87="CH4",About!$D$58,IF($A87="N2O",About!$D$59,1))</f>
        <v>2.1649251400000001E-3</v>
      </c>
      <c r="Q87" s="121">
        <f>SUMIFS('EPA Export Aggregation'!$F:$F,'EPA Export Aggregation'!$A:$A,$B87,'EPA Export Aggregation'!$D:$D,$A$1)*IF($A87="CH4",About!$D$58,IF($A87="N2O",About!$D$59,1))</f>
        <v>2.1649251400000001E-3</v>
      </c>
      <c r="R87" s="121">
        <f>SUMIFS('EPA Export Aggregation'!$F:$F,'EPA Export Aggregation'!$A:$A,$B87,'EPA Export Aggregation'!$D:$D,$A$1)*IF($A87="CH4",About!$D$58,IF($A87="N2O",About!$D$59,1))</f>
        <v>2.1649251400000001E-3</v>
      </c>
      <c r="S87" s="121">
        <f>SUMIFS('EPA Export Aggregation'!$F:$F,'EPA Export Aggregation'!$A:$A,$B87,'EPA Export Aggregation'!$D:$D,$A$1)*IF($A87="CH4",About!$D$58,IF($A87="N2O",About!$D$59,1))</f>
        <v>2.1649251400000001E-3</v>
      </c>
      <c r="T87" s="121">
        <f>SUMIFS('EPA Export Aggregation'!$F:$F,'EPA Export Aggregation'!$A:$A,$B87,'EPA Export Aggregation'!$D:$D,$A$1)*IF($A87="CH4",About!$D$58,IF($A87="N2O",About!$D$59,1))</f>
        <v>2.1649251400000001E-3</v>
      </c>
      <c r="U87" s="121">
        <f>SUMIFS('EPA Export Aggregation'!$F:$F,'EPA Export Aggregation'!$A:$A,$B87,'EPA Export Aggregation'!$D:$D,$A$1)*IF($A87="CH4",About!$D$58,IF($A87="N2O",About!$D$59,1))</f>
        <v>2.1649251400000001E-3</v>
      </c>
      <c r="V87" s="121">
        <f>SUMIFS('EPA Export Aggregation'!$F:$F,'EPA Export Aggregation'!$A:$A,$B87,'EPA Export Aggregation'!$D:$D,$A$1)*IF($A87="CH4",About!$D$58,IF($A87="N2O",About!$D$59,1))</f>
        <v>2.1649251400000001E-3</v>
      </c>
      <c r="W87" s="121">
        <f>SUMIFS('EPA Export Aggregation'!$F:$F,'EPA Export Aggregation'!$A:$A,$B87,'EPA Export Aggregation'!$D:$D,$A$1)*IF($A87="CH4",About!$D$58,IF($A87="N2O",About!$D$59,1))</f>
        <v>2.1649251400000001E-3</v>
      </c>
      <c r="X87" s="121">
        <f>SUMIFS('EPA Export Aggregation'!$F:$F,'EPA Export Aggregation'!$A:$A,$B87,'EPA Export Aggregation'!$D:$D,$A$1)*IF($A87="CH4",About!$D$58,IF($A87="N2O",About!$D$59,1))</f>
        <v>2.1649251400000001E-3</v>
      </c>
      <c r="Y87" s="121">
        <f>SUMIFS('EPA Export Aggregation'!$F:$F,'EPA Export Aggregation'!$A:$A,$B87,'EPA Export Aggregation'!$D:$D,$A$1)*IF($A87="CH4",About!$D$58,IF($A87="N2O",About!$D$59,1))</f>
        <v>2.1649251400000001E-3</v>
      </c>
      <c r="Z87" s="121">
        <f>SUMIFS('EPA Export Aggregation'!$F:$F,'EPA Export Aggregation'!$A:$A,$B87,'EPA Export Aggregation'!$D:$D,$A$1)*IF($A87="CH4",About!$D$58,IF($A87="N2O",About!$D$59,1))</f>
        <v>2.1649251400000001E-3</v>
      </c>
      <c r="AA87" s="121">
        <f>SUMIFS('EPA Export Aggregation'!$F:$F,'EPA Export Aggregation'!$A:$A,$B87,'EPA Export Aggregation'!$D:$D,$A$1)*IF($A87="CH4",About!$D$58,IF($A87="N2O",About!$D$59,1))</f>
        <v>2.1649251400000001E-3</v>
      </c>
      <c r="AB87" s="121">
        <f>SUMIFS('EPA Export Aggregation'!$F:$F,'EPA Export Aggregation'!$A:$A,$B87,'EPA Export Aggregation'!$D:$D,$A$1)*IF($A87="CH4",About!$D$58,IF($A87="N2O",About!$D$59,1))</f>
        <v>2.1649251400000001E-3</v>
      </c>
      <c r="AC87" s="121">
        <f>SUMIFS('EPA Export Aggregation'!$F:$F,'EPA Export Aggregation'!$A:$A,$B87,'EPA Export Aggregation'!$D:$D,$A$1)*IF($A87="CH4",About!$D$58,IF($A87="N2O",About!$D$59,1))</f>
        <v>2.1649251400000001E-3</v>
      </c>
      <c r="AD87" s="121">
        <f>SUMIFS('EPA Export Aggregation'!$F:$F,'EPA Export Aggregation'!$A:$A,$B87,'EPA Export Aggregation'!$D:$D,$A$1)*IF($A87="CH4",About!$D$58,IF($A87="N2O",About!$D$59,1))</f>
        <v>2.1649251400000001E-3</v>
      </c>
      <c r="AE87" s="121">
        <f>SUMIFS('EPA Export Aggregation'!$F:$F,'EPA Export Aggregation'!$A:$A,$B87,'EPA Export Aggregation'!$D:$D,$A$1)*IF($A87="CH4",About!$D$58,IF($A87="N2O",About!$D$59,1))</f>
        <v>2.1649251400000001E-3</v>
      </c>
      <c r="AF87" s="121">
        <f>SUMIFS('EPA Export Aggregation'!$F:$F,'EPA Export Aggregation'!$A:$A,$B87,'EPA Export Aggregation'!$D:$D,$A$1)*IF($A87="CH4",About!$D$58,IF($A87="N2O",About!$D$59,1))</f>
        <v>2.1649251400000001E-3</v>
      </c>
      <c r="AG87" s="121">
        <f>SUMIFS('EPA Export Aggregation'!$F:$F,'EPA Export Aggregation'!$A:$A,$B87,'EPA Export Aggregation'!$D:$D,$A$1)*IF($A87="CH4",About!$D$58,IF($A87="N2O",About!$D$59,1))</f>
        <v>2.1649251400000001E-3</v>
      </c>
      <c r="AH87" s="121">
        <f>SUMIFS('EPA Export Aggregation'!$F:$F,'EPA Export Aggregation'!$A:$A,$B87,'EPA Export Aggregation'!$D:$D,$A$1)*IF($A87="CH4",About!$D$58,IF($A87="N2O",About!$D$59,1))</f>
        <v>2.1649251400000001E-3</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2025-04-17T21:25:55Z</dcterms:modified>
</cp:coreProperties>
</file>