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UT\webappdata\"/>
    </mc:Choice>
  </mc:AlternateContent>
  <xr:revisionPtr revIDLastSave="0" documentId="8_{BB398E33-4FE4-43C9-BAC6-02A9A7894B2B}"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F5" i="23"/>
  <c r="AD5" i="23"/>
  <c r="F6" i="23"/>
  <c r="N6" i="23"/>
  <c r="F7" i="23"/>
  <c r="N7" i="23"/>
  <c r="F8" i="23"/>
  <c r="N8" i="23"/>
  <c r="V8" i="23"/>
  <c r="N9" i="23"/>
  <c r="V9" i="23"/>
  <c r="F10" i="23"/>
  <c r="N10" i="23"/>
  <c r="V10" i="23"/>
  <c r="N11" i="23"/>
  <c r="V11" i="23"/>
  <c r="F12" i="23"/>
  <c r="N12" i="23"/>
  <c r="V12" i="23"/>
  <c r="N13" i="23"/>
  <c r="V13" i="23"/>
  <c r="F14" i="23"/>
  <c r="N14" i="23"/>
  <c r="V14" i="23"/>
  <c r="N15" i="23"/>
  <c r="V15" i="23"/>
  <c r="F16" i="23"/>
  <c r="N16" i="23"/>
  <c r="V16" i="23"/>
  <c r="N17" i="23"/>
  <c r="V17" i="23"/>
  <c r="F18" i="23"/>
  <c r="N18" i="23"/>
  <c r="V18" i="23"/>
  <c r="O19" i="23"/>
  <c r="X19" i="23"/>
  <c r="J20" i="23"/>
  <c r="T20" i="23"/>
  <c r="AC20" i="23"/>
  <c r="AB21" i="23"/>
  <c r="G22" i="23"/>
  <c r="AB22" i="23"/>
  <c r="G23" i="23"/>
  <c r="Q23" i="23"/>
  <c r="Q24" i="23"/>
  <c r="K25" i="23"/>
  <c r="C27" i="23"/>
  <c r="AG27" i="23"/>
  <c r="AB28" i="23"/>
  <c r="S31" i="23"/>
  <c r="Q32" i="23"/>
  <c r="T34" i="23"/>
  <c r="Y35" i="23"/>
  <c r="AB36" i="23"/>
  <c r="AB40" i="23"/>
  <c r="I42" i="23"/>
  <c r="T45" i="23"/>
  <c r="D47" i="23"/>
  <c r="C49" i="23"/>
  <c r="X54" i="23"/>
  <c r="AC57" i="23"/>
  <c r="M63" i="23"/>
  <c r="W66" i="23"/>
  <c r="M77" i="23"/>
  <c r="H5" i="23"/>
  <c r="P5" i="23"/>
  <c r="AF5" i="23"/>
  <c r="H6" i="23"/>
  <c r="P6" i="23"/>
  <c r="H7" i="23"/>
  <c r="P7" i="23"/>
  <c r="AF7" i="23"/>
  <c r="H8" i="23"/>
  <c r="P8" i="23"/>
  <c r="H9" i="23"/>
  <c r="P9" i="23"/>
  <c r="AF9" i="23"/>
  <c r="H10" i="23"/>
  <c r="P10" i="23"/>
  <c r="H11" i="23"/>
  <c r="P11" i="23"/>
  <c r="AF11" i="23"/>
  <c r="H12" i="23"/>
  <c r="P12" i="23"/>
  <c r="H13" i="23"/>
  <c r="P13" i="23"/>
  <c r="AF13" i="23"/>
  <c r="H14" i="23"/>
  <c r="P14" i="23"/>
  <c r="H15" i="23"/>
  <c r="P15" i="23"/>
  <c r="AF15" i="23"/>
  <c r="H16" i="23"/>
  <c r="P16" i="23"/>
  <c r="H17" i="23"/>
  <c r="P17" i="23"/>
  <c r="AF17" i="23"/>
  <c r="H18" i="23"/>
  <c r="P18" i="23"/>
  <c r="H19" i="23"/>
  <c r="Q19" i="23"/>
  <c r="D20" i="23"/>
  <c r="M20" i="23"/>
  <c r="V20" i="23"/>
  <c r="T21" i="23"/>
  <c r="AE21" i="23"/>
  <c r="T22" i="23"/>
  <c r="AE22" i="23"/>
  <c r="I23" i="23"/>
  <c r="I24" i="23"/>
  <c r="T24" i="23"/>
  <c r="L26" i="23"/>
  <c r="K27" i="23"/>
  <c r="I28" i="23"/>
  <c r="AB30" i="23"/>
  <c r="Y31" i="23"/>
  <c r="AA33" i="23"/>
  <c r="AG34" i="23"/>
  <c r="AG35" i="23"/>
  <c r="Y39" i="23"/>
  <c r="C41" i="23"/>
  <c r="K44" i="23"/>
  <c r="AA45" i="23"/>
  <c r="Y47" i="23"/>
  <c r="C53" i="23"/>
  <c r="Y55" i="23"/>
  <c r="E61" i="23"/>
  <c r="I64" i="23"/>
  <c r="AA68" i="23"/>
  <c r="AG16" i="23"/>
  <c r="I17" i="23"/>
  <c r="Y17" i="23"/>
  <c r="AG17" i="23"/>
  <c r="I18" i="23"/>
  <c r="AG18" i="23"/>
  <c r="I19" i="23"/>
  <c r="AB19" i="23"/>
  <c r="E20" i="23"/>
  <c r="N20" i="23"/>
  <c r="J21" i="23"/>
  <c r="U21" i="23"/>
  <c r="J22" i="23"/>
  <c r="U22" i="23"/>
  <c r="AF22" i="23"/>
  <c r="AF23" i="23"/>
  <c r="J24" i="23"/>
  <c r="T25" i="23"/>
  <c r="Q26" i="23"/>
  <c r="L27" i="23"/>
  <c r="C30" i="23"/>
  <c r="AG30" i="23"/>
  <c r="AA31" i="23"/>
  <c r="AG32" i="23"/>
  <c r="AG33" i="23"/>
  <c r="C35" i="23"/>
  <c r="Q38" i="23"/>
  <c r="AA39" i="23"/>
  <c r="D41" i="23"/>
  <c r="Q42" i="23"/>
  <c r="L44" i="23"/>
  <c r="K46" i="23"/>
  <c r="T51" i="23"/>
  <c r="D53" i="23"/>
  <c r="AC55" i="23"/>
  <c r="AF58" i="23"/>
  <c r="M61" i="23"/>
  <c r="J64" i="23"/>
  <c r="AH87" i="23"/>
  <c r="Z87" i="23"/>
  <c r="R87" i="23"/>
  <c r="J87" i="23"/>
  <c r="AH86" i="23"/>
  <c r="Z86" i="23"/>
  <c r="J86" i="23"/>
  <c r="AH85" i="23"/>
  <c r="Z85" i="23"/>
  <c r="R85" i="23"/>
  <c r="J85" i="23"/>
  <c r="AH84" i="23"/>
  <c r="Z84" i="23"/>
  <c r="J84" i="23"/>
  <c r="AH83" i="23"/>
  <c r="Z83" i="23"/>
  <c r="R83" i="23"/>
  <c r="J83" i="23"/>
  <c r="AH82" i="23"/>
  <c r="Z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Y24" i="23" l="1"/>
  <c r="AF21" i="23"/>
  <c r="R19" i="23"/>
  <c r="Q17" i="23"/>
  <c r="G58" i="23"/>
  <c r="L42" i="23"/>
  <c r="AB32" i="23"/>
  <c r="S25" i="23"/>
  <c r="I22" i="23"/>
  <c r="Z19" i="23"/>
  <c r="X17" i="23"/>
  <c r="X15" i="23"/>
  <c r="X13" i="23"/>
  <c r="X11" i="23"/>
  <c r="X9" i="23"/>
  <c r="X7" i="23"/>
  <c r="X5" i="23"/>
  <c r="I60" i="23"/>
  <c r="Y43" i="23"/>
  <c r="T33" i="23"/>
  <c r="I26" i="23"/>
  <c r="Q22" i="23"/>
  <c r="AG19" i="23"/>
  <c r="AD17" i="23"/>
  <c r="AD15" i="23"/>
  <c r="AD13" i="23"/>
  <c r="AD11" i="23"/>
  <c r="AD9" i="23"/>
  <c r="AD7" i="23"/>
  <c r="N5" i="23"/>
  <c r="J41" i="27"/>
  <c r="K41" i="27" s="1"/>
  <c r="Y49" i="23"/>
  <c r="D37" i="23"/>
  <c r="D29" i="23"/>
  <c r="U23" i="23"/>
  <c r="AF20" i="23"/>
  <c r="Y18" i="23"/>
  <c r="Y16" i="23"/>
  <c r="D51" i="23"/>
  <c r="L38" i="23"/>
  <c r="AG29" i="23"/>
  <c r="AE23" i="23"/>
  <c r="I21" i="23"/>
  <c r="AF18" i="23"/>
  <c r="AF16" i="23"/>
  <c r="AF14" i="23"/>
  <c r="AF12" i="23"/>
  <c r="AF10" i="23"/>
  <c r="AF8" i="23"/>
  <c r="AF1" i="23" s="1"/>
  <c r="AF6" i="23"/>
  <c r="AF4" i="23"/>
  <c r="Q52" i="23"/>
  <c r="S39" i="23"/>
  <c r="T30" i="23"/>
  <c r="G24" i="23"/>
  <c r="Q21" i="23"/>
  <c r="F19" i="23"/>
  <c r="F17" i="23"/>
  <c r="F15" i="23"/>
  <c r="F13" i="23"/>
  <c r="F11" i="23"/>
  <c r="F9" i="23"/>
  <c r="AD6" i="23"/>
  <c r="V4" i="23"/>
  <c r="R82" i="23"/>
  <c r="R84" i="23"/>
  <c r="R86" i="23"/>
  <c r="AC70" i="23"/>
  <c r="AA47" i="23"/>
  <c r="I36" i="23"/>
  <c r="K28" i="23"/>
  <c r="J23" i="23"/>
  <c r="W20" i="23"/>
  <c r="Q18" i="23"/>
  <c r="AD79" i="23"/>
  <c r="T49" i="23"/>
  <c r="C37" i="23"/>
  <c r="C29" i="23"/>
  <c r="T23" i="23"/>
  <c r="AE20" i="23"/>
  <c r="X18" i="23"/>
  <c r="X1" i="23" s="1"/>
  <c r="X16" i="23"/>
  <c r="X14" i="23"/>
  <c r="X12" i="23"/>
  <c r="X10" i="23"/>
  <c r="X8" i="23"/>
  <c r="X6" i="23"/>
  <c r="X4" i="23"/>
  <c r="AG50" i="23"/>
  <c r="I38" i="23"/>
  <c r="Y29" i="23"/>
  <c r="AB23" i="23"/>
  <c r="G21" i="23"/>
  <c r="AD18" i="23"/>
  <c r="AD16" i="23"/>
  <c r="AD14" i="23"/>
  <c r="AD12" i="23"/>
  <c r="AD10" i="23"/>
  <c r="AD8" i="23"/>
  <c r="V6" i="23"/>
  <c r="P215" i="30"/>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K1" i="23" s="1"/>
  <c r="Y33" i="23"/>
  <c r="AA29" i="23"/>
  <c r="K26" i="23"/>
  <c r="AC23" i="23"/>
  <c r="R22" i="23"/>
  <c r="H21" i="23"/>
  <c r="AH19" i="23"/>
  <c r="AE18" i="23"/>
  <c r="AE17" i="23"/>
  <c r="AE16" i="23"/>
  <c r="G16" i="23"/>
  <c r="Q15" i="23"/>
  <c r="AC14" i="23"/>
  <c r="G14" i="23"/>
  <c r="Q13" i="23"/>
  <c r="AC12" i="23"/>
  <c r="AC1" i="23" s="1"/>
  <c r="G12" i="23"/>
  <c r="Q11" i="23"/>
  <c r="AC10" i="23"/>
  <c r="G10" i="23"/>
  <c r="Q9" i="23"/>
  <c r="AC8" i="23"/>
  <c r="G8" i="23"/>
  <c r="Q7" i="23"/>
  <c r="Q1" i="23" s="1"/>
  <c r="AC6" i="23"/>
  <c r="G6" i="23"/>
  <c r="Q5" i="23"/>
  <c r="AE4" i="23"/>
  <c r="P4" i="23"/>
  <c r="C4" i="23"/>
  <c r="G60" i="23"/>
  <c r="Q50" i="23"/>
  <c r="T43" i="23"/>
  <c r="AA37" i="23"/>
  <c r="S33" i="23"/>
  <c r="T29" i="23"/>
  <c r="C26" i="23"/>
  <c r="Z23" i="23"/>
  <c r="P22" i="23"/>
  <c r="E21" i="23"/>
  <c r="AF19" i="23"/>
  <c r="AC18" i="23"/>
  <c r="AC17" i="23"/>
  <c r="AC16" i="23"/>
  <c r="E16" i="23"/>
  <c r="O15" i="23"/>
  <c r="Y14" i="23"/>
  <c r="E14" i="23"/>
  <c r="E1" i="23" s="1"/>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R1" i="23" s="1"/>
  <c r="AC22" i="23"/>
  <c r="AD20" i="23"/>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AB20" i="23"/>
  <c r="N19" i="23"/>
  <c r="E18" i="23"/>
  <c r="U16" i="23"/>
  <c r="Y15" i="23"/>
  <c r="AE14" i="23"/>
  <c r="AE13" i="23"/>
  <c r="E13" i="23"/>
  <c r="I12" i="23"/>
  <c r="I11" i="23"/>
  <c r="O10" i="23"/>
  <c r="U9" i="23"/>
  <c r="U8" i="23"/>
  <c r="Y7" i="23"/>
  <c r="AE6" i="23"/>
  <c r="AE5" i="23"/>
  <c r="E5" i="23"/>
  <c r="Q4" i="23"/>
  <c r="AE57" i="23"/>
  <c r="T47" i="23"/>
  <c r="T39" i="23"/>
  <c r="T32" i="23"/>
  <c r="C28" i="23"/>
  <c r="C1" i="23" s="1"/>
  <c r="G21" i="27" s="1"/>
  <c r="H24" i="23"/>
  <c r="H22" i="23"/>
  <c r="U20" i="23"/>
  <c r="G19" i="23"/>
  <c r="W17" i="23"/>
  <c r="Q16" i="23"/>
  <c r="W15" i="23"/>
  <c r="W14" i="23"/>
  <c r="AC13" i="23"/>
  <c r="AG12" i="23"/>
  <c r="AG11" i="23"/>
  <c r="G11" i="23"/>
  <c r="M10" i="23"/>
  <c r="M9" i="23"/>
  <c r="Q8" i="23"/>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I1" i="23" s="1"/>
  <c r="U18" i="23"/>
  <c r="M17" i="23"/>
  <c r="I16" i="23"/>
  <c r="I15" i="23"/>
  <c r="O14" i="23"/>
  <c r="U13" i="23"/>
  <c r="U12" i="23"/>
  <c r="Y11" i="23"/>
  <c r="AE10" i="23"/>
  <c r="AE9" i="23"/>
  <c r="E9" i="23"/>
  <c r="I8" i="23"/>
  <c r="I7" i="23"/>
  <c r="O6" i="23"/>
  <c r="U5" i="23"/>
  <c r="Y4" i="23"/>
  <c r="Y1" i="23" s="1"/>
  <c r="H4" i="23"/>
  <c r="E68" i="23"/>
  <c r="AG52" i="23"/>
  <c r="K42" i="23"/>
  <c r="AA35" i="23"/>
  <c r="Y30" i="23"/>
  <c r="L25" i="23"/>
  <c r="L1" i="23" s="1"/>
  <c r="H23" i="23"/>
  <c r="H1" i="23" s="1"/>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T1" i="23"/>
  <c r="AH1" i="23"/>
  <c r="AA1" i="23"/>
  <c r="S1" i="23"/>
  <c r="O1" i="23" l="1"/>
  <c r="AG1" i="23"/>
  <c r="F1" i="23"/>
  <c r="N1" i="23"/>
  <c r="G1" i="23"/>
  <c r="W1" i="23"/>
  <c r="M1" i="23"/>
  <c r="AD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T3" i="28"/>
  <c r="CF3" i="28"/>
  <c r="BQ3" i="28"/>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CK3" i="28"/>
  <c r="H3" i="28"/>
  <c r="BT3" i="28"/>
  <c r="Q3" i="28"/>
  <c r="AA3" i="28"/>
  <c r="CM3" i="28"/>
  <c r="AJ3" i="28"/>
  <c r="BM3" i="28"/>
  <c r="N3" i="28"/>
  <c r="BZ3" i="28"/>
  <c r="CG3" i="28"/>
  <c r="BK3" i="28"/>
  <c r="R3" i="28"/>
  <c r="O12" i="29" s="1"/>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S2" i="29" s="1"/>
  <c r="AP3" i="28"/>
  <c r="X3" i="28"/>
  <c r="CD3" i="28"/>
  <c r="BG3" i="28"/>
  <c r="D3" i="28"/>
  <c r="BP3" i="28"/>
  <c r="U3" i="28"/>
  <c r="AT3" i="28"/>
  <c r="B3" i="28"/>
  <c r="AE3" i="28"/>
  <c r="I3" i="28"/>
  <c r="K4" i="29" s="1"/>
  <c r="L4" i="29" s="1"/>
  <c r="J33" i="19" s="1"/>
  <c r="P305" i="30" s="1"/>
  <c r="AC3" i="28"/>
  <c r="AV3" i="28"/>
  <c r="L7" i="29"/>
  <c r="J46" i="19" s="1"/>
  <c r="AE1" i="23"/>
  <c r="O21" i="27"/>
  <c r="J21" i="27"/>
  <c r="F105" i="8"/>
  <c r="R2" i="29" l="1"/>
  <c r="N13" i="29"/>
  <c r="K2"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S13" i="29"/>
  <c r="M2" i="29"/>
  <c r="T2" i="29"/>
  <c r="O2" i="29"/>
  <c r="N12" i="29"/>
  <c r="M12" i="29"/>
  <c r="P12" i="29"/>
  <c r="K21" i="27"/>
  <c r="E2" i="20" s="1"/>
  <c r="D2" i="20"/>
  <c r="P21" i="27"/>
  <c r="E3" i="20" s="1"/>
  <c r="D3" i="20"/>
  <c r="B43" i="18"/>
  <c r="L13" i="29" l="1"/>
  <c r="J72" i="19" s="1"/>
  <c r="L12" i="29"/>
  <c r="J38" i="19" s="1"/>
  <c r="L2" i="29"/>
  <c r="J18" i="19" s="1"/>
  <c r="P206" i="30" s="1"/>
  <c r="P207" i="30"/>
  <c r="P201" i="30"/>
  <c r="P208" i="30"/>
  <c r="P213" i="30"/>
  <c r="P214"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P209" i="30" l="1"/>
  <c r="P204" i="30"/>
  <c r="P212" i="30"/>
  <c r="P210" i="30"/>
  <c r="P211" i="30"/>
  <c r="P200" i="30"/>
  <c r="P203" i="30"/>
  <c r="P205" i="30"/>
  <c r="P202"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<sst xmlns="http://schemas.openxmlformats.org/spreadsheetml/2006/main" count="30711" uniqueCount="2641">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</sst>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2456</v>
      </c>
      <c r="C1" s="200">
        <v>45694</v>
      </c>
      <c r="G1" s="124" t="s">
        <v>2312</v>
      </c>
      <c r="H1" s="124" t="s">
        <v>2313</v>
      </c>
    </row>
    <row r="2" spans="1:8" x14ac:dyDescent="0.75">
      <c r="B2" t="str">
        <f>_xlfn.XLOOKUP(B1,H:H,G:G,0,0,1)</f>
        <v>UT</v>
      </c>
      <c r="C2" t="str">
        <f>_xlfn.XLOOKUP(B2,G:G, H:H, 0,0,1)</f>
        <v>Utah</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Utah.</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Utah, the share of electricity among fuels used for heating in urban, residential buildings will rise from 10% to 14%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Utah, the share of electricity among fuels used for appliances in urban, residential buildings will fall from 35%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Utah, the share of electricity among fuels used for heating in rural, residential buildings will rise from 10%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Utah, the share of electricity among fuels used for appliances in rural, residential buildings will fall from 35%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Utah,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Utah, the share of electricity among fuels used for appliances in commercial buildings will fall from 36% to 33%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Utah, the share of electricity among fuels used for other components in commercial buildings will rise from 63% to 73%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-54%.</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Utah, a 100% setting provides for an additional  1398 MW of demand response capacity in 2050 (on top of a BAU quantity of 669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157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Utah.</v>
      </c>
      <c r="L9" s="144" t="str">
        <f>J9&amp;K9</f>
        <v>**Description:** This policy prevents new capacity of the selected type(s) from being built or deployed.  // **Guidance for setting values:**No new coal is planned in Utah.</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Utah will retire 4500 MW of coal by 2050. Utah currently has 4581 MW of coal capacity.</v>
      </c>
      <c r="L12" s="78" t="str">
        <f>J12&amp;K12&amp;M12&amp;N12&amp;O12&amp;P12</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UT will retire 200 MW of natural gas by 2050. UT currently has 1830 MW of natural gas non-peaker capacity.</v>
      </c>
      <c r="N12" t="str">
        <f>_xlfn.CONCAT("//**Nuclear:** The EIA projects that ", About!B2, " will retire ", 'Supporting Data'!$O$3, " MW of nuclear by 2050. ", About!B2, " currently has ",'Supporting Data'!$V$3, " MW of nuclear capacity." )</f>
        <v>//**Nuclear:** The EIA projects that UT will retire 0 MW of nuclear by 2050. UT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UT will retire 100 MW of natural gas by 2050. UT currently has 781 MW of natural gas peaker capacity.</v>
      </c>
      <c r="P12" t="str">
        <f>_xlfn.CONCAT("//**Lignite:** The EIA projects that ", About!B2, " will retire ", 'Supporting Data'!$S$3, " MW of lignite by 2050. ", About!B2, " currently has ",'Supporting Data'!$AE$3, " MW of lignite capacity." )</f>
        <v>//**Lignite:** The EIA projects that UT will retire 0 MW of lignite by 2050. UT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**Hard coal:** The model assumes that exports represent 13.61% of the state's production.</v>
      </c>
      <c r="L13" s="144"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95.73%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25.94%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2.78% of the state's production.</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Utah</v>
      </c>
      <c r="B3" s="184">
        <f>ROUND(SUMIFS(B$4:B$54, $A$4:$A$54, $A$3),0)</f>
        <v>156641</v>
      </c>
      <c r="C3" s="185">
        <f t="shared" ref="C3" si="0">ROUND(SUMIFS(C$4:C$54, $A$4:$A$54, $A$3),0)</f>
        <v>157</v>
      </c>
      <c r="D3" s="184">
        <f>SUMIFS(D$4:D$54, $A$4:$A$54, $A$3)</f>
        <v>12346</v>
      </c>
      <c r="E3" s="184">
        <f>SUMIFS(E$4:E$54, $A$4:$A$54, $A$3)</f>
        <v>0</v>
      </c>
      <c r="F3" s="135">
        <f>ROUND(SUMIFS(F$4:F$54,$A$4:$A$54,$A$3)*100,0)</f>
        <v>-100</v>
      </c>
      <c r="G3" s="58">
        <f>SUMIFS(G$4:G$54, $A$4:$A$54, $A$3)</f>
        <v>16219109</v>
      </c>
      <c r="H3" s="58">
        <f>SUMIFS(H$4:H$54, $A$4:$A$54, $A$3)</f>
        <v>7515602</v>
      </c>
      <c r="I3" s="135">
        <f>ROUND(SUMIFS(I$4:I$54,$A$4:$A$54,$A$3)*100,0)</f>
        <v>-54</v>
      </c>
      <c r="J3" s="135">
        <f>ROUND(SUMIFS(J$4:J$54, $A$4:$A$54, $A$3),0)</f>
        <v>1398</v>
      </c>
      <c r="K3" s="58">
        <f t="shared" ref="K3:AI3" si="1">ROUND(SUMIFS(K$4:K$54, $A$4:$A$54, $A$3),0)</f>
        <v>509</v>
      </c>
      <c r="L3" s="135">
        <f t="shared" si="1"/>
        <v>669</v>
      </c>
      <c r="M3" s="58">
        <f t="shared" si="1"/>
        <v>4500</v>
      </c>
      <c r="N3" s="58">
        <f t="shared" si="1"/>
        <v>200</v>
      </c>
      <c r="O3" s="58">
        <f t="shared" si="1"/>
        <v>0</v>
      </c>
      <c r="P3" s="58">
        <f t="shared" si="1"/>
        <v>0</v>
      </c>
      <c r="Q3" s="58">
        <f t="shared" si="1"/>
        <v>0</v>
      </c>
      <c r="R3" s="58">
        <f t="shared" si="1"/>
        <v>100</v>
      </c>
      <c r="S3" s="135">
        <f t="shared" si="1"/>
        <v>0</v>
      </c>
      <c r="T3" s="58">
        <f t="shared" si="1"/>
        <v>4581</v>
      </c>
      <c r="U3" s="58">
        <f t="shared" si="1"/>
        <v>1830</v>
      </c>
      <c r="V3" s="58">
        <f t="shared" si="1"/>
        <v>0</v>
      </c>
      <c r="W3" s="58">
        <f t="shared" si="1"/>
        <v>260</v>
      </c>
      <c r="X3" s="58">
        <f t="shared" si="1"/>
        <v>388</v>
      </c>
      <c r="Y3" s="58">
        <f t="shared" si="1"/>
        <v>917</v>
      </c>
      <c r="Z3" s="58">
        <f t="shared" si="1"/>
        <v>0</v>
      </c>
      <c r="AA3" s="58">
        <f t="shared" si="1"/>
        <v>11</v>
      </c>
      <c r="AB3" s="58">
        <f t="shared" si="1"/>
        <v>71</v>
      </c>
      <c r="AC3" s="58">
        <f t="shared" si="1"/>
        <v>28</v>
      </c>
      <c r="AD3" s="58">
        <f t="shared" si="1"/>
        <v>781</v>
      </c>
      <c r="AE3" s="58">
        <f t="shared" si="1"/>
        <v>0</v>
      </c>
      <c r="AF3" s="58">
        <f t="shared" si="1"/>
        <v>0</v>
      </c>
      <c r="AG3" s="58">
        <f t="shared" si="1"/>
        <v>0</v>
      </c>
      <c r="AH3" s="58">
        <f t="shared" si="1"/>
        <v>0</v>
      </c>
      <c r="AI3" s="135">
        <f t="shared" si="1"/>
        <v>0</v>
      </c>
      <c r="AJ3" s="58">
        <f>ROUND(SUMIFS(AJ$4:AJ$54,$A$4:$A$54,$A$3)*100,0)</f>
        <v>1</v>
      </c>
      <c r="AK3" s="58">
        <f t="shared" ref="AK3:AL3" si="2">ROUND(SUMIFS(AK$4:AK$54,$A$4:$A$54,$A$3)*100,0)</f>
        <v>1</v>
      </c>
      <c r="AL3" s="58">
        <f t="shared" si="2"/>
        <v>1</v>
      </c>
      <c r="AM3" s="58">
        <f>SUMIFS(AM$4:AM$54, $A$4:$A$54, $A$3)</f>
        <v>0</v>
      </c>
      <c r="AN3" s="58">
        <f t="shared" ref="AN3:AQ3" si="3">SUMIFS(AN$4:AN$54, $A$4:$A$54, $A$3)</f>
        <v>0</v>
      </c>
      <c r="AO3" s="135">
        <f t="shared" si="3"/>
        <v>0</v>
      </c>
      <c r="AP3" s="135">
        <f t="shared" si="3"/>
        <v>1758</v>
      </c>
      <c r="AQ3" s="135">
        <f t="shared" si="3"/>
        <v>3454232</v>
      </c>
      <c r="AR3" s="135">
        <f>ROUND(SUMIFS(AR$4:AR$54,$A$4:$A$54,$A$3),2)</f>
        <v>50.89</v>
      </c>
      <c r="AS3" s="58">
        <f>SUMIFS(AS$4:AS$54, $A$4:$A$54, $A$3)</f>
        <v>210978395000000</v>
      </c>
      <c r="AT3" s="58">
        <f t="shared" ref="AT3:BH3" si="4">SUMIFS(AT$4:AT$54, $A$4:$A$54, $A$3)</f>
        <v>40371853541247</v>
      </c>
      <c r="AU3" s="58">
        <f t="shared" si="4"/>
        <v>0</v>
      </c>
      <c r="AV3" s="58">
        <f t="shared" si="4"/>
        <v>0</v>
      </c>
      <c r="AW3" s="58">
        <f t="shared" si="4"/>
        <v>276109375446933</v>
      </c>
      <c r="AX3" s="58">
        <f t="shared" si="4"/>
        <v>0</v>
      </c>
      <c r="AY3" s="58">
        <f t="shared" si="4"/>
        <v>35474174392056.102</v>
      </c>
      <c r="AZ3" s="58">
        <f t="shared" si="4"/>
        <v>4847446684061.8701</v>
      </c>
      <c r="BA3" s="58">
        <f t="shared" si="4"/>
        <v>223575631909917</v>
      </c>
      <c r="BB3" s="58">
        <f t="shared" si="4"/>
        <v>296722508117405</v>
      </c>
      <c r="BC3" s="58">
        <f t="shared" si="4"/>
        <v>8621598547021.4199</v>
      </c>
      <c r="BD3" s="58">
        <f t="shared" si="4"/>
        <v>21019987417790</v>
      </c>
      <c r="BE3" s="58">
        <f t="shared" si="4"/>
        <v>288433954951165</v>
      </c>
      <c r="BF3" s="58">
        <f t="shared" si="4"/>
        <v>288157147241862</v>
      </c>
      <c r="BG3" s="58">
        <f t="shared" si="4"/>
        <v>136769979039998</v>
      </c>
      <c r="BH3" s="58">
        <f t="shared" si="4"/>
        <v>174448256971201</v>
      </c>
      <c r="BI3" s="58">
        <f>ROUND(SUMIFS(BI$4:BI$54,$A$4:$A$54,$A$3),2)</f>
        <v>94.37</v>
      </c>
      <c r="BJ3" s="58">
        <f t="shared" ref="BJ3:BP3" si="5">ROUND(SUMIFS(BJ$4:BJ$54,$A$4:$A$54,$A$3),2)</f>
        <v>13.61</v>
      </c>
      <c r="BK3" s="58">
        <f t="shared" si="5"/>
        <v>0</v>
      </c>
      <c r="BL3" s="58">
        <f t="shared" si="5"/>
        <v>0</v>
      </c>
      <c r="BM3" s="58">
        <f t="shared" si="5"/>
        <v>95.73</v>
      </c>
      <c r="BN3" s="58">
        <f t="shared" si="5"/>
        <v>0</v>
      </c>
      <c r="BO3" s="58">
        <f t="shared" si="5"/>
        <v>25.94</v>
      </c>
      <c r="BP3" s="135">
        <f t="shared" si="5"/>
        <v>2.78</v>
      </c>
      <c r="BQ3" s="135">
        <f t="shared" ref="BQ3:BR3" si="6">ROUND(SUMIFS(BQ$4:BQ$54,$A$4:$A$54,$A$3)*100,0)</f>
        <v>4</v>
      </c>
      <c r="BR3" s="135">
        <f t="shared" si="6"/>
        <v>4</v>
      </c>
      <c r="BS3" s="135">
        <f>ROUND(SUMIFS(BS$4:BS$54,$A$4:$A$54,$A$3)*100,0)</f>
        <v>36</v>
      </c>
      <c r="BT3" s="135">
        <f>ROUND(SUMIFS(BT$4:BT$54,$A$4:$A$54,$A$3)*100,0)</f>
        <v>33</v>
      </c>
      <c r="BU3" s="135">
        <f t="shared" ref="BU3:CH3" si="7">ROUND(SUMIFS(BU$4:BU$54,$A$4:$A$54,$A$3)*100,0)</f>
        <v>63</v>
      </c>
      <c r="BV3" s="135">
        <f t="shared" si="7"/>
        <v>73</v>
      </c>
      <c r="BW3" s="135">
        <f t="shared" si="7"/>
        <v>10</v>
      </c>
      <c r="BX3" s="135">
        <f t="shared" si="7"/>
        <v>14</v>
      </c>
      <c r="BY3" s="135">
        <f t="shared" si="7"/>
        <v>35</v>
      </c>
      <c r="BZ3" s="135">
        <f>ROUND(SUMIFS(BZ$4:BZ$54,$A$4:$A$54,$A$3)*100,0)</f>
        <v>35</v>
      </c>
      <c r="CA3" s="135">
        <f>ROUND(SUMIFS(CA$4:CA$54,$A$4:$A$54,$A$3)*100,0)</f>
        <v>100</v>
      </c>
      <c r="CB3" s="135">
        <f>ROUND(SUMIFS(CB$4:CB$54,$A$4:$A$54,$A$3)*100,0)</f>
        <v>100</v>
      </c>
      <c r="CC3" s="135">
        <f t="shared" si="7"/>
        <v>10</v>
      </c>
      <c r="CD3" s="135">
        <f t="shared" si="7"/>
        <v>13</v>
      </c>
      <c r="CE3" s="135">
        <f t="shared" si="7"/>
        <v>35</v>
      </c>
      <c r="CF3" s="135">
        <f t="shared" si="7"/>
        <v>35</v>
      </c>
      <c r="CG3" s="135">
        <f t="shared" si="7"/>
        <v>100</v>
      </c>
      <c r="CH3" s="135">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Utah.</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Utah.</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Utah.</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Utah.</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Utah.</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Utah.</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Utah.</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Utah.</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Utah.</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Utah.</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Utah.</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Utah.</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Utah.</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Utah.</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Utah.</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Utah.</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Utah.</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Utah.</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Utah.</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Utah.</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Utah.</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Utah.</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Utah.</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Utah.</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UT</v>
      </c>
      <c r="C1" s="116">
        <f>SUM(C4:C87)</f>
        <v>53.387743691342202</v>
      </c>
      <c r="D1" s="116">
        <f t="shared" ref="D1:AG1" si="0">SUM(D4:D87)</f>
        <v>52.136895825466702</v>
      </c>
      <c r="E1" s="116">
        <f t="shared" si="0"/>
        <v>53.965216630344905</v>
      </c>
      <c r="F1" s="116">
        <f t="shared" si="0"/>
        <v>56.01584901824139</v>
      </c>
      <c r="G1" s="116">
        <f t="shared" si="0"/>
        <v>57.528772865388262</v>
      </c>
      <c r="H1" s="116">
        <f t="shared" si="0"/>
        <v>58.128766824236983</v>
      </c>
      <c r="I1" s="116">
        <f t="shared" si="0"/>
        <v>58.677439371914019</v>
      </c>
      <c r="J1" s="116">
        <f t="shared" si="0"/>
        <v>61.075420874553899</v>
      </c>
      <c r="K1" s="116">
        <f t="shared" si="0"/>
        <v>64.086777176756385</v>
      </c>
      <c r="L1" s="116">
        <f t="shared" si="0"/>
        <v>63.335899883823998</v>
      </c>
      <c r="M1" s="116">
        <f t="shared" si="0"/>
        <v>65.617221668913402</v>
      </c>
      <c r="N1" s="116">
        <f t="shared" si="0"/>
        <v>64.241105727278708</v>
      </c>
      <c r="O1" s="116">
        <f t="shared" si="0"/>
        <v>64.7324359048595</v>
      </c>
      <c r="P1" s="116">
        <f t="shared" si="0"/>
        <v>65.498150646684479</v>
      </c>
      <c r="Q1" s="116">
        <f t="shared" si="0"/>
        <v>67.790907912055005</v>
      </c>
      <c r="R1" s="116">
        <f t="shared" si="0"/>
        <v>69.55268934651906</v>
      </c>
      <c r="S1" s="116">
        <f t="shared" si="0"/>
        <v>70.965466908465984</v>
      </c>
      <c r="T1" s="116">
        <f t="shared" si="0"/>
        <v>72.901819517374562</v>
      </c>
      <c r="U1" s="116">
        <f t="shared" si="0"/>
        <v>72.364213356144049</v>
      </c>
      <c r="V1" s="116">
        <f t="shared" si="0"/>
        <v>67.100347928616614</v>
      </c>
      <c r="W1" s="116">
        <f t="shared" si="0"/>
        <v>66.654759547594509</v>
      </c>
      <c r="X1" s="116">
        <f t="shared" si="0"/>
        <v>67.278773457779678</v>
      </c>
      <c r="Y1" s="116">
        <f t="shared" si="0"/>
        <v>64.866607640053431</v>
      </c>
      <c r="Z1" s="116">
        <f t="shared" si="0"/>
        <v>69.467436547694689</v>
      </c>
      <c r="AA1" s="116">
        <f t="shared" si="0"/>
        <v>68.189190593677381</v>
      </c>
      <c r="AB1" s="116">
        <f t="shared" si="0"/>
        <v>65.836700779664994</v>
      </c>
      <c r="AC1" s="116">
        <f t="shared" si="0"/>
        <v>61.066156658115773</v>
      </c>
      <c r="AD1" s="116">
        <f t="shared" si="0"/>
        <v>61.259748245653405</v>
      </c>
      <c r="AE1" s="116">
        <f t="shared" si="0"/>
        <v>63.254577893135874</v>
      </c>
      <c r="AF1" s="116">
        <f t="shared" si="0"/>
        <v>63.775503498240802</v>
      </c>
      <c r="AG1" s="116">
        <f t="shared" si="0"/>
        <v>59.835671113223647</v>
      </c>
      <c r="AH1" s="116">
        <f>SUM(AH4:AH87)</f>
        <v>64.430943925012784</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29.767066268751801</v>
      </c>
      <c r="D4">
        <f>SUMIFS('EPA Export Aggregation'!G:G,'EPA Export Aggregation'!$A:$A,$B4,'EPA Export Aggregation'!$D:$D,$A$1)*IF($A4="CH4",About!$D$58,IF($A4="N2O",About!$D$59,1))</f>
        <v>28.290753675154701</v>
      </c>
      <c r="E4">
        <f>SUMIFS('EPA Export Aggregation'!H:H,'EPA Export Aggregation'!$A:$A,$B4,'EPA Export Aggregation'!$D:$D,$A$1)*IF($A4="CH4",About!$D$58,IF($A4="N2O",About!$D$59,1))</f>
        <v>30.5013203302865</v>
      </c>
      <c r="F4">
        <f>SUMIFS('EPA Export Aggregation'!I:I,'EPA Export Aggregation'!$A:$A,$B4,'EPA Export Aggregation'!$D:$D,$A$1)*IF($A4="CH4",About!$D$58,IF($A4="N2O",About!$D$59,1))</f>
        <v>31.142962435595098</v>
      </c>
      <c r="G4">
        <f>SUMIFS('EPA Export Aggregation'!J:J,'EPA Export Aggregation'!$A:$A,$B4,'EPA Export Aggregation'!$D:$D,$A$1)*IF($A4="CH4",About!$D$58,IF($A4="N2O",About!$D$59,1))</f>
        <v>32.055742969451302</v>
      </c>
      <c r="H4">
        <f>SUMIFS('EPA Export Aggregation'!K:K,'EPA Export Aggregation'!$A:$A,$B4,'EPA Export Aggregation'!$D:$D,$A$1)*IF($A4="CH4",About!$D$58,IF($A4="N2O",About!$D$59,1))</f>
        <v>30.173607073317498</v>
      </c>
      <c r="I4">
        <f>SUMIFS('EPA Export Aggregation'!L:L,'EPA Export Aggregation'!$A:$A,$B4,'EPA Export Aggregation'!$D:$D,$A$1)*IF($A4="CH4",About!$D$58,IF($A4="N2O",About!$D$59,1))</f>
        <v>30.4614204222935</v>
      </c>
      <c r="J4">
        <f>SUMIFS('EPA Export Aggregation'!M:M,'EPA Export Aggregation'!$A:$A,$B4,'EPA Export Aggregation'!$D:$D,$A$1)*IF($A4="CH4",About!$D$58,IF($A4="N2O",About!$D$59,1))</f>
        <v>31.442039414961801</v>
      </c>
      <c r="K4">
        <f>SUMIFS('EPA Export Aggregation'!N:N,'EPA Export Aggregation'!$A:$A,$B4,'EPA Export Aggregation'!$D:$D,$A$1)*IF($A4="CH4",About!$D$58,IF($A4="N2O",About!$D$59,1))</f>
        <v>32.381571515264604</v>
      </c>
      <c r="L4">
        <f>SUMIFS('EPA Export Aggregation'!O:O,'EPA Export Aggregation'!$A:$A,$B4,'EPA Export Aggregation'!$D:$D,$A$1)*IF($A4="CH4",About!$D$58,IF($A4="N2O",About!$D$59,1))</f>
        <v>33.124256402086601</v>
      </c>
      <c r="M4">
        <f>SUMIFS('EPA Export Aggregation'!P:P,'EPA Export Aggregation'!$A:$A,$B4,'EPA Export Aggregation'!$D:$D,$A$1)*IF($A4="CH4",About!$D$58,IF($A4="N2O",About!$D$59,1))</f>
        <v>33.752509875835202</v>
      </c>
      <c r="N4">
        <f>SUMIFS('EPA Export Aggregation'!Q:Q,'EPA Export Aggregation'!$A:$A,$B4,'EPA Export Aggregation'!$D:$D,$A$1)*IF($A4="CH4",About!$D$58,IF($A4="N2O",About!$D$59,1))</f>
        <v>33.196220728065001</v>
      </c>
      <c r="O4">
        <f>SUMIFS('EPA Export Aggregation'!R:R,'EPA Export Aggregation'!$A:$A,$B4,'EPA Export Aggregation'!$D:$D,$A$1)*IF($A4="CH4",About!$D$58,IF($A4="N2O",About!$D$59,1))</f>
        <v>34.505018708853797</v>
      </c>
      <c r="P4">
        <f>SUMIFS('EPA Export Aggregation'!S:S,'EPA Export Aggregation'!$A:$A,$B4,'EPA Export Aggregation'!$D:$D,$A$1)*IF($A4="CH4",About!$D$58,IF($A4="N2O",About!$D$59,1))</f>
        <v>35.570223404053898</v>
      </c>
      <c r="Q4">
        <f>SUMIFS('EPA Export Aggregation'!T:T,'EPA Export Aggregation'!$A:$A,$B4,'EPA Export Aggregation'!$D:$D,$A$1)*IF($A4="CH4",About!$D$58,IF($A4="N2O",About!$D$59,1))</f>
        <v>35.606004181699902</v>
      </c>
      <c r="R4">
        <f>SUMIFS('EPA Export Aggregation'!U:U,'EPA Export Aggregation'!$A:$A,$B4,'EPA Export Aggregation'!$D:$D,$A$1)*IF($A4="CH4",About!$D$58,IF($A4="N2O",About!$D$59,1))</f>
        <v>36.237082610359401</v>
      </c>
      <c r="S4">
        <f>SUMIFS('EPA Export Aggregation'!V:V,'EPA Export Aggregation'!$A:$A,$B4,'EPA Export Aggregation'!$D:$D,$A$1)*IF($A4="CH4",About!$D$58,IF($A4="N2O",About!$D$59,1))</f>
        <v>36.617248939238401</v>
      </c>
      <c r="T4">
        <f>SUMIFS('EPA Export Aggregation'!W:W,'EPA Export Aggregation'!$A:$A,$B4,'EPA Export Aggregation'!$D:$D,$A$1)*IF($A4="CH4",About!$D$58,IF($A4="N2O",About!$D$59,1))</f>
        <v>38.476768918233503</v>
      </c>
      <c r="U4">
        <f>SUMIFS('EPA Export Aggregation'!X:X,'EPA Export Aggregation'!$A:$A,$B4,'EPA Export Aggregation'!$D:$D,$A$1)*IF($A4="CH4",About!$D$58,IF($A4="N2O",About!$D$59,1))</f>
        <v>39.019559625512102</v>
      </c>
      <c r="V4">
        <f>SUMIFS('EPA Export Aggregation'!Y:Y,'EPA Export Aggregation'!$A:$A,$B4,'EPA Export Aggregation'!$D:$D,$A$1)*IF($A4="CH4",About!$D$58,IF($A4="N2O",About!$D$59,1))</f>
        <v>36.088694835263603</v>
      </c>
      <c r="W4">
        <f>SUMIFS('EPA Export Aggregation'!Z:Z,'EPA Export Aggregation'!$A:$A,$B4,'EPA Export Aggregation'!$D:$D,$A$1)*IF($A4="CH4",About!$D$58,IF($A4="N2O",About!$D$59,1))</f>
        <v>35.1353600832418</v>
      </c>
      <c r="X4">
        <f>SUMIFS('EPA Export Aggregation'!AA:AA,'EPA Export Aggregation'!$A:$A,$B4,'EPA Export Aggregation'!$D:$D,$A$1)*IF($A4="CH4",About!$D$58,IF($A4="N2O",About!$D$59,1))</f>
        <v>33.984899977194701</v>
      </c>
      <c r="Y4">
        <f>SUMIFS('EPA Export Aggregation'!AB:AB,'EPA Export Aggregation'!$A:$A,$B4,'EPA Export Aggregation'!$D:$D,$A$1)*IF($A4="CH4",About!$D$58,IF($A4="N2O",About!$D$59,1))</f>
        <v>32.098452296743197</v>
      </c>
      <c r="Z4">
        <f>SUMIFS('EPA Export Aggregation'!AC:AC,'EPA Export Aggregation'!$A:$A,$B4,'EPA Export Aggregation'!$D:$D,$A$1)*IF($A4="CH4",About!$D$58,IF($A4="N2O",About!$D$59,1))</f>
        <v>35.256458208386597</v>
      </c>
      <c r="AA4">
        <f>SUMIFS('EPA Export Aggregation'!AD:AD,'EPA Export Aggregation'!$A:$A,$B4,'EPA Export Aggregation'!$D:$D,$A$1)*IF($A4="CH4",About!$D$58,IF($A4="N2O",About!$D$59,1))</f>
        <v>34.748021316820498</v>
      </c>
      <c r="AB4">
        <f>SUMIFS('EPA Export Aggregation'!AE:AE,'EPA Export Aggregation'!$A:$A,$B4,'EPA Export Aggregation'!$D:$D,$A$1)*IF($A4="CH4",About!$D$58,IF($A4="N2O",About!$D$59,1))</f>
        <v>33.215329751966401</v>
      </c>
      <c r="AC4">
        <f>SUMIFS('EPA Export Aggregation'!AF:AF,'EPA Export Aggregation'!$A:$A,$B4,'EPA Export Aggregation'!$D:$D,$A$1)*IF($A4="CH4",About!$D$58,IF($A4="N2O",About!$D$59,1))</f>
        <v>27.7420022089924</v>
      </c>
      <c r="AD4">
        <f>SUMIFS('EPA Export Aggregation'!AG:AG,'EPA Export Aggregation'!$A:$A,$B4,'EPA Export Aggregation'!$D:$D,$A$1)*IF($A4="CH4",About!$D$58,IF($A4="N2O",About!$D$59,1))</f>
        <v>27.491547875477099</v>
      </c>
      <c r="AE4">
        <f>SUMIFS('EPA Export Aggregation'!AH:AH,'EPA Export Aggregation'!$A:$A,$B4,'EPA Export Aggregation'!$D:$D,$A$1)*IF($A4="CH4",About!$D$58,IF($A4="N2O",About!$D$59,1))</f>
        <v>28.665533426961701</v>
      </c>
      <c r="AF4">
        <f>SUMIFS('EPA Export Aggregation'!AI:AI,'EPA Export Aggregation'!$A:$A,$B4,'EPA Export Aggregation'!$D:$D,$A$1)*IF($A4="CH4",About!$D$58,IF($A4="N2O",About!$D$59,1))</f>
        <v>28.443062009933001</v>
      </c>
      <c r="AG4">
        <f>SUMIFS('EPA Export Aggregation'!AJ:AJ,'EPA Export Aggregation'!$A:$A,$B4,'EPA Export Aggregation'!$D:$D,$A$1)*IF($A4="CH4",About!$D$58,IF($A4="N2O",About!$D$59,1))</f>
        <v>26.445000680577198</v>
      </c>
      <c r="AH4">
        <f>SUMIFS('EPA Export Aggregation'!AK:AK,'EPA Export Aggregation'!$A:$A,$B4,'EPA Export Aggregation'!$D:$D,$A$1)*IF($A4="CH4",About!$D$58,IF($A4="N2O",About!$D$59,1))</f>
        <v>29.941960620114301</v>
      </c>
    </row>
    <row r="5" spans="1:34" x14ac:dyDescent="0.75">
      <c r="A5" s="120" t="s">
        <v>479</v>
      </c>
      <c r="B5" s="121" t="s">
        <v>2006</v>
      </c>
      <c r="C5">
        <f>SUMIFS('EPA Export Aggregation'!F:F,'EPA Export Aggregation'!$A:$A,$B5,'EPA Export Aggregation'!$D:$D,$A$1)*IF($A5="CH4",About!$D$58,IF($A5="N2O",About!$D$59,1))</f>
        <v>10.334232305584701</v>
      </c>
      <c r="D5">
        <f>SUMIFS('EPA Export Aggregation'!G:G,'EPA Export Aggregation'!$A:$A,$B5,'EPA Export Aggregation'!$D:$D,$A$1)*IF($A5="CH4",About!$D$58,IF($A5="N2O",About!$D$59,1))</f>
        <v>10.495572726474199</v>
      </c>
      <c r="E5">
        <f>SUMIFS('EPA Export Aggregation'!H:H,'EPA Export Aggregation'!$A:$A,$B5,'EPA Export Aggregation'!$D:$D,$A$1)*IF($A5="CH4",About!$D$58,IF($A5="N2O",About!$D$59,1))</f>
        <v>10.8349953516599</v>
      </c>
      <c r="F5">
        <f>SUMIFS('EPA Export Aggregation'!I:I,'EPA Export Aggregation'!$A:$A,$B5,'EPA Export Aggregation'!$D:$D,$A$1)*IF($A5="CH4",About!$D$58,IF($A5="N2O",About!$D$59,1))</f>
        <v>11.165965586155099</v>
      </c>
      <c r="G5">
        <f>SUMIFS('EPA Export Aggregation'!J:J,'EPA Export Aggregation'!$A:$A,$B5,'EPA Export Aggregation'!$D:$D,$A$1)*IF($A5="CH4",About!$D$58,IF($A5="N2O",About!$D$59,1))</f>
        <v>11.5308361952479</v>
      </c>
      <c r="H5">
        <f>SUMIFS('EPA Export Aggregation'!K:K,'EPA Export Aggregation'!$A:$A,$B5,'EPA Export Aggregation'!$D:$D,$A$1)*IF($A5="CH4",About!$D$58,IF($A5="N2O",About!$D$59,1))</f>
        <v>12.6545267285712</v>
      </c>
      <c r="I5">
        <f>SUMIFS('EPA Export Aggregation'!L:L,'EPA Export Aggregation'!$A:$A,$B5,'EPA Export Aggregation'!$D:$D,$A$1)*IF($A5="CH4",About!$D$58,IF($A5="N2O",About!$D$59,1))</f>
        <v>13.1359562976092</v>
      </c>
      <c r="J5">
        <f>SUMIFS('EPA Export Aggregation'!M:M,'EPA Export Aggregation'!$A:$A,$B5,'EPA Export Aggregation'!$D:$D,$A$1)*IF($A5="CH4",About!$D$58,IF($A5="N2O",About!$D$59,1))</f>
        <v>13.746011344423</v>
      </c>
      <c r="K5">
        <f>SUMIFS('EPA Export Aggregation'!N:N,'EPA Export Aggregation'!$A:$A,$B5,'EPA Export Aggregation'!$D:$D,$A$1)*IF($A5="CH4",About!$D$58,IF($A5="N2O",About!$D$59,1))</f>
        <v>14.2358456344092</v>
      </c>
      <c r="L5">
        <f>SUMIFS('EPA Export Aggregation'!O:O,'EPA Export Aggregation'!$A:$A,$B5,'EPA Export Aggregation'!$D:$D,$A$1)*IF($A5="CH4",About!$D$58,IF($A5="N2O",About!$D$59,1))</f>
        <v>14.697287634374799</v>
      </c>
      <c r="M5">
        <f>SUMIFS('EPA Export Aggregation'!P:P,'EPA Export Aggregation'!$A:$A,$B5,'EPA Export Aggregation'!$D:$D,$A$1)*IF($A5="CH4",About!$D$58,IF($A5="N2O",About!$D$59,1))</f>
        <v>15.439526065351799</v>
      </c>
      <c r="N5">
        <f>SUMIFS('EPA Export Aggregation'!Q:Q,'EPA Export Aggregation'!$A:$A,$B5,'EPA Export Aggregation'!$D:$D,$A$1)*IF($A5="CH4",About!$D$58,IF($A5="N2O",About!$D$59,1))</f>
        <v>14.762481328595699</v>
      </c>
      <c r="O5">
        <f>SUMIFS('EPA Export Aggregation'!R:R,'EPA Export Aggregation'!$A:$A,$B5,'EPA Export Aggregation'!$D:$D,$A$1)*IF($A5="CH4",About!$D$58,IF($A5="N2O",About!$D$59,1))</f>
        <v>15.274888085945401</v>
      </c>
      <c r="P5">
        <f>SUMIFS('EPA Export Aggregation'!S:S,'EPA Export Aggregation'!$A:$A,$B5,'EPA Export Aggregation'!$D:$D,$A$1)*IF($A5="CH4",About!$D$58,IF($A5="N2O",About!$D$59,1))</f>
        <v>15.5843248307481</v>
      </c>
      <c r="Q5">
        <f>SUMIFS('EPA Export Aggregation'!T:T,'EPA Export Aggregation'!$A:$A,$B5,'EPA Export Aggregation'!$D:$D,$A$1)*IF($A5="CH4",About!$D$58,IF($A5="N2O",About!$D$59,1))</f>
        <v>15.884503556939899</v>
      </c>
      <c r="R5">
        <f>SUMIFS('EPA Export Aggregation'!U:U,'EPA Export Aggregation'!$A:$A,$B5,'EPA Export Aggregation'!$D:$D,$A$1)*IF($A5="CH4",About!$D$58,IF($A5="N2O",About!$D$59,1))</f>
        <v>16.070474403762098</v>
      </c>
      <c r="S5">
        <f>SUMIFS('EPA Export Aggregation'!V:V,'EPA Export Aggregation'!$A:$A,$B5,'EPA Export Aggregation'!$D:$D,$A$1)*IF($A5="CH4",About!$D$58,IF($A5="N2O",About!$D$59,1))</f>
        <v>17.625036903874101</v>
      </c>
      <c r="T5">
        <f>SUMIFS('EPA Export Aggregation'!W:W,'EPA Export Aggregation'!$A:$A,$B5,'EPA Export Aggregation'!$D:$D,$A$1)*IF($A5="CH4",About!$D$58,IF($A5="N2O",About!$D$59,1))</f>
        <v>17.476583608871199</v>
      </c>
      <c r="U5">
        <f>SUMIFS('EPA Export Aggregation'!X:X,'EPA Export Aggregation'!$A:$A,$B5,'EPA Export Aggregation'!$D:$D,$A$1)*IF($A5="CH4",About!$D$58,IF($A5="N2O",About!$D$59,1))</f>
        <v>16.361143009988901</v>
      </c>
      <c r="V5">
        <f>SUMIFS('EPA Export Aggregation'!Y:Y,'EPA Export Aggregation'!$A:$A,$B5,'EPA Export Aggregation'!$D:$D,$A$1)*IF($A5="CH4",About!$D$58,IF($A5="N2O",About!$D$59,1))</f>
        <v>15.4574236586095</v>
      </c>
      <c r="W5">
        <f>SUMIFS('EPA Export Aggregation'!Z:Z,'EPA Export Aggregation'!$A:$A,$B5,'EPA Export Aggregation'!$D:$D,$A$1)*IF($A5="CH4",About!$D$58,IF($A5="N2O",About!$D$59,1))</f>
        <v>14.975790804789201</v>
      </c>
      <c r="X5">
        <f>SUMIFS('EPA Export Aggregation'!AA:AA,'EPA Export Aggregation'!$A:$A,$B5,'EPA Export Aggregation'!$D:$D,$A$1)*IF($A5="CH4",About!$D$58,IF($A5="N2O",About!$D$59,1))</f>
        <v>16.029401137701001</v>
      </c>
      <c r="Y5">
        <f>SUMIFS('EPA Export Aggregation'!AB:AB,'EPA Export Aggregation'!$A:$A,$B5,'EPA Export Aggregation'!$D:$D,$A$1)*IF($A5="CH4",About!$D$58,IF($A5="N2O",About!$D$59,1))</f>
        <v>15.693767728079299</v>
      </c>
      <c r="Z5">
        <f>SUMIFS('EPA Export Aggregation'!AC:AC,'EPA Export Aggregation'!$A:$A,$B5,'EPA Export Aggregation'!$D:$D,$A$1)*IF($A5="CH4",About!$D$58,IF($A5="N2O",About!$D$59,1))</f>
        <v>15.752654087135101</v>
      </c>
      <c r="AA5">
        <f>SUMIFS('EPA Export Aggregation'!AD:AD,'EPA Export Aggregation'!$A:$A,$B5,'EPA Export Aggregation'!$D:$D,$A$1)*IF($A5="CH4",About!$D$58,IF($A5="N2O",About!$D$59,1))</f>
        <v>16.0244436577484</v>
      </c>
      <c r="AB5">
        <f>SUMIFS('EPA Export Aggregation'!AE:AE,'EPA Export Aggregation'!$A:$A,$B5,'EPA Export Aggregation'!$D:$D,$A$1)*IF($A5="CH4",About!$D$58,IF($A5="N2O",About!$D$59,1))</f>
        <v>15.982021135260799</v>
      </c>
      <c r="AC5">
        <f>SUMIFS('EPA Export Aggregation'!AF:AF,'EPA Export Aggregation'!$A:$A,$B5,'EPA Export Aggregation'!$D:$D,$A$1)*IF($A5="CH4",About!$D$58,IF($A5="N2O",About!$D$59,1))</f>
        <v>16.769634770825</v>
      </c>
      <c r="AD5">
        <f>SUMIFS('EPA Export Aggregation'!AG:AG,'EPA Export Aggregation'!$A:$A,$B5,'EPA Export Aggregation'!$D:$D,$A$1)*IF($A5="CH4",About!$D$58,IF($A5="N2O",About!$D$59,1))</f>
        <v>17.144998021089702</v>
      </c>
      <c r="AE5">
        <f>SUMIFS('EPA Export Aggregation'!AH:AH,'EPA Export Aggregation'!$A:$A,$B5,'EPA Export Aggregation'!$D:$D,$A$1)*IF($A5="CH4",About!$D$58,IF($A5="N2O",About!$D$59,1))</f>
        <v>17.9361755142627</v>
      </c>
      <c r="AF5">
        <f>SUMIFS('EPA Export Aggregation'!AI:AI,'EPA Export Aggregation'!$A:$A,$B5,'EPA Export Aggregation'!$D:$D,$A$1)*IF($A5="CH4",About!$D$58,IF($A5="N2O",About!$D$59,1))</f>
        <v>17.703802764944001</v>
      </c>
      <c r="AG5">
        <f>SUMIFS('EPA Export Aggregation'!AJ:AJ,'EPA Export Aggregation'!$A:$A,$B5,'EPA Export Aggregation'!$D:$D,$A$1)*IF($A5="CH4",About!$D$58,IF($A5="N2O",About!$D$59,1))</f>
        <v>16.841882421743001</v>
      </c>
      <c r="AH5">
        <f>SUMIFS('EPA Export Aggregation'!AK:AK,'EPA Export Aggregation'!$A:$A,$B5,'EPA Export Aggregation'!$D:$D,$A$1)*IF($A5="CH4",About!$D$58,IF($A5="N2O",About!$D$59,1))</f>
        <v>18.019897262080999</v>
      </c>
    </row>
    <row r="6" spans="1:34" x14ac:dyDescent="0.75">
      <c r="A6" s="120" t="s">
        <v>479</v>
      </c>
      <c r="B6" s="121" t="s">
        <v>2007</v>
      </c>
      <c r="C6">
        <f>SUMIFS('EPA Export Aggregation'!F:F,'EPA Export Aggregation'!$A:$A,$B6,'EPA Export Aggregation'!$D:$D,$A$1)*IF($A6="CH4",About!$D$58,IF($A6="N2O",About!$D$59,1))</f>
        <v>6.5660605783832002</v>
      </c>
      <c r="D6">
        <f>SUMIFS('EPA Export Aggregation'!G:G,'EPA Export Aggregation'!$A:$A,$B6,'EPA Export Aggregation'!$D:$D,$A$1)*IF($A6="CH4",About!$D$58,IF($A6="N2O",About!$D$59,1))</f>
        <v>6.0653906994647997</v>
      </c>
      <c r="E6">
        <f>SUMIFS('EPA Export Aggregation'!H:H,'EPA Export Aggregation'!$A:$A,$B6,'EPA Export Aggregation'!$D:$D,$A$1)*IF($A6="CH4",About!$D$58,IF($A6="N2O",About!$D$59,1))</f>
        <v>6.0414851804984</v>
      </c>
      <c r="F6">
        <f>SUMIFS('EPA Export Aggregation'!I:I,'EPA Export Aggregation'!$A:$A,$B6,'EPA Export Aggregation'!$D:$D,$A$1)*IF($A6="CH4",About!$D$58,IF($A6="N2O",About!$D$59,1))</f>
        <v>6.5604585143002003</v>
      </c>
      <c r="G6">
        <f>SUMIFS('EPA Export Aggregation'!J:J,'EPA Export Aggregation'!$A:$A,$B6,'EPA Export Aggregation'!$D:$D,$A$1)*IF($A6="CH4",About!$D$58,IF($A6="N2O",About!$D$59,1))</f>
        <v>6.5153136726721996</v>
      </c>
      <c r="H6">
        <f>SUMIFS('EPA Export Aggregation'!K:K,'EPA Export Aggregation'!$A:$A,$B6,'EPA Export Aggregation'!$D:$D,$A$1)*IF($A6="CH4",About!$D$58,IF($A6="N2O",About!$D$59,1))</f>
        <v>7.7004867336442997</v>
      </c>
      <c r="I6">
        <f>SUMIFS('EPA Export Aggregation'!L:L,'EPA Export Aggregation'!$A:$A,$B6,'EPA Export Aggregation'!$D:$D,$A$1)*IF($A6="CH4",About!$D$58,IF($A6="N2O",About!$D$59,1))</f>
        <v>6.9199879510848996</v>
      </c>
      <c r="J6">
        <f>SUMIFS('EPA Export Aggregation'!M:M,'EPA Export Aggregation'!$A:$A,$B6,'EPA Export Aggregation'!$D:$D,$A$1)*IF($A6="CH4",About!$D$58,IF($A6="N2O",About!$D$59,1))</f>
        <v>7.3490694773928</v>
      </c>
      <c r="K6">
        <f>SUMIFS('EPA Export Aggregation'!N:N,'EPA Export Aggregation'!$A:$A,$B6,'EPA Export Aggregation'!$D:$D,$A$1)*IF($A6="CH4",About!$D$58,IF($A6="N2O",About!$D$59,1))</f>
        <v>9.0243661198754008</v>
      </c>
      <c r="L6">
        <f>SUMIFS('EPA Export Aggregation'!O:O,'EPA Export Aggregation'!$A:$A,$B6,'EPA Export Aggregation'!$D:$D,$A$1)*IF($A6="CH4",About!$D$58,IF($A6="N2O",About!$D$59,1))</f>
        <v>7.0382174430416002</v>
      </c>
      <c r="M6">
        <f>SUMIFS('EPA Export Aggregation'!P:P,'EPA Export Aggregation'!$A:$A,$B6,'EPA Export Aggregation'!$D:$D,$A$1)*IF($A6="CH4",About!$D$58,IF($A6="N2O",About!$D$59,1))</f>
        <v>7.9362358501542003</v>
      </c>
      <c r="N6">
        <f>SUMIFS('EPA Export Aggregation'!Q:Q,'EPA Export Aggregation'!$A:$A,$B6,'EPA Export Aggregation'!$D:$D,$A$1)*IF($A6="CH4",About!$D$58,IF($A6="N2O",About!$D$59,1))</f>
        <v>7.9224978971400004</v>
      </c>
      <c r="O6">
        <f>SUMIFS('EPA Export Aggregation'!R:R,'EPA Export Aggregation'!$A:$A,$B6,'EPA Export Aggregation'!$D:$D,$A$1)*IF($A6="CH4",About!$D$58,IF($A6="N2O",About!$D$59,1))</f>
        <v>6.2590088484019999</v>
      </c>
      <c r="P6">
        <f>SUMIFS('EPA Export Aggregation'!S:S,'EPA Export Aggregation'!$A:$A,$B6,'EPA Export Aggregation'!$D:$D,$A$1)*IF($A6="CH4",About!$D$58,IF($A6="N2O",About!$D$59,1))</f>
        <v>6.5586378497349003</v>
      </c>
      <c r="Q6">
        <f>SUMIFS('EPA Export Aggregation'!T:T,'EPA Export Aggregation'!$A:$A,$B6,'EPA Export Aggregation'!$D:$D,$A$1)*IF($A6="CH4",About!$D$58,IF($A6="N2O",About!$D$59,1))</f>
        <v>7.772092285466</v>
      </c>
      <c r="R6">
        <f>SUMIFS('EPA Export Aggregation'!U:U,'EPA Export Aggregation'!$A:$A,$B6,'EPA Export Aggregation'!$D:$D,$A$1)*IF($A6="CH4",About!$D$58,IF($A6="N2O",About!$D$59,1))</f>
        <v>8.9053547348694995</v>
      </c>
      <c r="S6">
        <f>SUMIFS('EPA Export Aggregation'!V:V,'EPA Export Aggregation'!$A:$A,$B6,'EPA Export Aggregation'!$D:$D,$A$1)*IF($A6="CH4",About!$D$58,IF($A6="N2O",About!$D$59,1))</f>
        <v>8.1066698741612999</v>
      </c>
      <c r="T6">
        <f>SUMIFS('EPA Export Aggregation'!W:W,'EPA Export Aggregation'!$A:$A,$B6,'EPA Export Aggregation'!$D:$D,$A$1)*IF($A6="CH4",About!$D$58,IF($A6="N2O",About!$D$59,1))</f>
        <v>8.2978557215721995</v>
      </c>
      <c r="U6">
        <f>SUMIFS('EPA Export Aggregation'!X:X,'EPA Export Aggregation'!$A:$A,$B6,'EPA Export Aggregation'!$D:$D,$A$1)*IF($A6="CH4",About!$D$58,IF($A6="N2O",About!$D$59,1))</f>
        <v>7.8078147365864004</v>
      </c>
      <c r="V6">
        <f>SUMIFS('EPA Export Aggregation'!Y:Y,'EPA Export Aggregation'!$A:$A,$B6,'EPA Export Aggregation'!$D:$D,$A$1)*IF($A6="CH4",About!$D$58,IF($A6="N2O",About!$D$59,1))</f>
        <v>6.9039168603594003</v>
      </c>
      <c r="W6">
        <f>SUMIFS('EPA Export Aggregation'!Z:Z,'EPA Export Aggregation'!$A:$A,$B6,'EPA Export Aggregation'!$D:$D,$A$1)*IF($A6="CH4",About!$D$58,IF($A6="N2O",About!$D$59,1))</f>
        <v>7.0977212134403</v>
      </c>
      <c r="X6">
        <f>SUMIFS('EPA Export Aggregation'!AA:AA,'EPA Export Aggregation'!$A:$A,$B6,'EPA Export Aggregation'!$D:$D,$A$1)*IF($A6="CH4",About!$D$58,IF($A6="N2O",About!$D$59,1))</f>
        <v>7.2636750586595999</v>
      </c>
      <c r="Y6">
        <f>SUMIFS('EPA Export Aggregation'!AB:AB,'EPA Export Aggregation'!$A:$A,$B6,'EPA Export Aggregation'!$D:$D,$A$1)*IF($A6="CH4",About!$D$58,IF($A6="N2O",About!$D$59,1))</f>
        <v>7.7137869690339</v>
      </c>
      <c r="Z6">
        <f>SUMIFS('EPA Export Aggregation'!AC:AC,'EPA Export Aggregation'!$A:$A,$B6,'EPA Export Aggregation'!$D:$D,$A$1)*IF($A6="CH4",About!$D$58,IF($A6="N2O",About!$D$59,1))</f>
        <v>8.2211593916302999</v>
      </c>
      <c r="AA6">
        <f>SUMIFS('EPA Export Aggregation'!AD:AD,'EPA Export Aggregation'!$A:$A,$B6,'EPA Export Aggregation'!$D:$D,$A$1)*IF($A6="CH4",About!$D$58,IF($A6="N2O",About!$D$59,1))</f>
        <v>7.8402176470927003</v>
      </c>
      <c r="AB6">
        <f>SUMIFS('EPA Export Aggregation'!AE:AE,'EPA Export Aggregation'!$A:$A,$B6,'EPA Export Aggregation'!$D:$D,$A$1)*IF($A6="CH4",About!$D$58,IF($A6="N2O",About!$D$59,1))</f>
        <v>7.6148986075970004</v>
      </c>
      <c r="AC6">
        <f>SUMIFS('EPA Export Aggregation'!AF:AF,'EPA Export Aggregation'!$A:$A,$B6,'EPA Export Aggregation'!$D:$D,$A$1)*IF($A6="CH4",About!$D$58,IF($A6="N2O",About!$D$59,1))</f>
        <v>7.3355105438788</v>
      </c>
      <c r="AD6">
        <f>SUMIFS('EPA Export Aggregation'!AG:AG,'EPA Export Aggregation'!$A:$A,$B6,'EPA Export Aggregation'!$D:$D,$A$1)*IF($A6="CH4",About!$D$58,IF($A6="N2O",About!$D$59,1))</f>
        <v>7.0638892834717</v>
      </c>
      <c r="AE6">
        <f>SUMIFS('EPA Export Aggregation'!AH:AH,'EPA Export Aggregation'!$A:$A,$B6,'EPA Export Aggregation'!$D:$D,$A$1)*IF($A6="CH4",About!$D$58,IF($A6="N2O",About!$D$59,1))</f>
        <v>6.8571368255094001</v>
      </c>
      <c r="AF6">
        <f>SUMIFS('EPA Export Aggregation'!AI:AI,'EPA Export Aggregation'!$A:$A,$B6,'EPA Export Aggregation'!$D:$D,$A$1)*IF($A6="CH4",About!$D$58,IF($A6="N2O",About!$D$59,1))</f>
        <v>6.8449151346342001</v>
      </c>
      <c r="AG6">
        <f>SUMIFS('EPA Export Aggregation'!AJ:AJ,'EPA Export Aggregation'!$A:$A,$B6,'EPA Export Aggregation'!$D:$D,$A$1)*IF($A6="CH4",About!$D$58,IF($A6="N2O",About!$D$59,1))</f>
        <v>6.3692094646889004</v>
      </c>
      <c r="AH6">
        <f>SUMIFS('EPA Export Aggregation'!AK:AK,'EPA Export Aggregation'!$A:$A,$B6,'EPA Export Aggregation'!$D:$D,$A$1)*IF($A6="CH4",About!$D$58,IF($A6="N2O",About!$D$59,1))</f>
        <v>6.3751857318285996</v>
      </c>
    </row>
    <row r="7" spans="1:34" x14ac:dyDescent="0.75">
      <c r="A7" s="120" t="s">
        <v>479</v>
      </c>
      <c r="B7" s="121" t="s">
        <v>2008</v>
      </c>
      <c r="C7">
        <f>SUMIFS('EPA Export Aggregation'!F:F,'EPA Export Aggregation'!$A:$A,$B7,'EPA Export Aggregation'!$D:$D,$A$1)*IF($A7="CH4",About!$D$58,IF($A7="N2O",About!$D$59,1))</f>
        <v>2.7642358469749002</v>
      </c>
      <c r="D7">
        <f>SUMIFS('EPA Export Aggregation'!G:G,'EPA Export Aggregation'!$A:$A,$B7,'EPA Export Aggregation'!$D:$D,$A$1)*IF($A7="CH4",About!$D$58,IF($A7="N2O",About!$D$59,1))</f>
        <v>3.1437910900895001</v>
      </c>
      <c r="E7">
        <f>SUMIFS('EPA Export Aggregation'!H:H,'EPA Export Aggregation'!$A:$A,$B7,'EPA Export Aggregation'!$D:$D,$A$1)*IF($A7="CH4",About!$D$58,IF($A7="N2O",About!$D$59,1))</f>
        <v>2.7565958110504001</v>
      </c>
      <c r="F7">
        <f>SUMIFS('EPA Export Aggregation'!I:I,'EPA Export Aggregation'!$A:$A,$B7,'EPA Export Aggregation'!$D:$D,$A$1)*IF($A7="CH4",About!$D$58,IF($A7="N2O",About!$D$59,1))</f>
        <v>3.1069374016217002</v>
      </c>
      <c r="G7">
        <f>SUMIFS('EPA Export Aggregation'!J:J,'EPA Export Aggregation'!$A:$A,$B7,'EPA Export Aggregation'!$D:$D,$A$1)*IF($A7="CH4",About!$D$58,IF($A7="N2O",About!$D$59,1))</f>
        <v>2.8841700816097</v>
      </c>
      <c r="H7">
        <f>SUMIFS('EPA Export Aggregation'!K:K,'EPA Export Aggregation'!$A:$A,$B7,'EPA Export Aggregation'!$D:$D,$A$1)*IF($A7="CH4",About!$D$58,IF($A7="N2O",About!$D$59,1))</f>
        <v>2.8555917636834001</v>
      </c>
      <c r="I7">
        <f>SUMIFS('EPA Export Aggregation'!L:L,'EPA Export Aggregation'!$A:$A,$B7,'EPA Export Aggregation'!$D:$D,$A$1)*IF($A7="CH4",About!$D$58,IF($A7="N2O",About!$D$59,1))</f>
        <v>3.1063778413148002</v>
      </c>
      <c r="J7">
        <f>SUMIFS('EPA Export Aggregation'!M:M,'EPA Export Aggregation'!$A:$A,$B7,'EPA Export Aggregation'!$D:$D,$A$1)*IF($A7="CH4",About!$D$58,IF($A7="N2O",About!$D$59,1))</f>
        <v>3.3648746996921002</v>
      </c>
      <c r="K7">
        <f>SUMIFS('EPA Export Aggregation'!N:N,'EPA Export Aggregation'!$A:$A,$B7,'EPA Export Aggregation'!$D:$D,$A$1)*IF($A7="CH4",About!$D$58,IF($A7="N2O",About!$D$59,1))</f>
        <v>3.2362601093369001</v>
      </c>
      <c r="L7">
        <f>SUMIFS('EPA Export Aggregation'!O:O,'EPA Export Aggregation'!$A:$A,$B7,'EPA Export Aggregation'!$D:$D,$A$1)*IF($A7="CH4",About!$D$58,IF($A7="N2O",About!$D$59,1))</f>
        <v>3.2286482660681002</v>
      </c>
      <c r="M7">
        <f>SUMIFS('EPA Export Aggregation'!P:P,'EPA Export Aggregation'!$A:$A,$B7,'EPA Export Aggregation'!$D:$D,$A$1)*IF($A7="CH4",About!$D$58,IF($A7="N2O",About!$D$59,1))</f>
        <v>3.2699144390649</v>
      </c>
      <c r="N7">
        <f>SUMIFS('EPA Export Aggregation'!Q:Q,'EPA Export Aggregation'!$A:$A,$B7,'EPA Export Aggregation'!$D:$D,$A$1)*IF($A7="CH4",About!$D$58,IF($A7="N2O",About!$D$59,1))</f>
        <v>3.3049981253821001</v>
      </c>
      <c r="O7">
        <f>SUMIFS('EPA Export Aggregation'!R:R,'EPA Export Aggregation'!$A:$A,$B7,'EPA Export Aggregation'!$D:$D,$A$1)*IF($A7="CH4",About!$D$58,IF($A7="N2O",About!$D$59,1))</f>
        <v>3.5424425877760002</v>
      </c>
      <c r="P7">
        <f>SUMIFS('EPA Export Aggregation'!S:S,'EPA Export Aggregation'!$A:$A,$B7,'EPA Export Aggregation'!$D:$D,$A$1)*IF($A7="CH4",About!$D$58,IF($A7="N2O",About!$D$59,1))</f>
        <v>3.2329995720243998</v>
      </c>
      <c r="Q7">
        <f>SUMIFS('EPA Export Aggregation'!T:T,'EPA Export Aggregation'!$A:$A,$B7,'EPA Export Aggregation'!$D:$D,$A$1)*IF($A7="CH4",About!$D$58,IF($A7="N2O",About!$D$59,1))</f>
        <v>3.5821512721665001</v>
      </c>
      <c r="R7">
        <f>SUMIFS('EPA Export Aggregation'!U:U,'EPA Export Aggregation'!$A:$A,$B7,'EPA Export Aggregation'!$D:$D,$A$1)*IF($A7="CH4",About!$D$58,IF($A7="N2O",About!$D$59,1))</f>
        <v>3.4007454084276998</v>
      </c>
      <c r="S7">
        <f>SUMIFS('EPA Export Aggregation'!V:V,'EPA Export Aggregation'!$A:$A,$B7,'EPA Export Aggregation'!$D:$D,$A$1)*IF($A7="CH4",About!$D$58,IF($A7="N2O",About!$D$59,1))</f>
        <v>3.5496027590965</v>
      </c>
      <c r="T7">
        <f>SUMIFS('EPA Export Aggregation'!W:W,'EPA Export Aggregation'!$A:$A,$B7,'EPA Export Aggregation'!$D:$D,$A$1)*IF($A7="CH4",About!$D$58,IF($A7="N2O",About!$D$59,1))</f>
        <v>3.5514687618537999</v>
      </c>
      <c r="U7">
        <f>SUMIFS('EPA Export Aggregation'!X:X,'EPA Export Aggregation'!$A:$A,$B7,'EPA Export Aggregation'!$D:$D,$A$1)*IF($A7="CH4",About!$D$58,IF($A7="N2O",About!$D$59,1))</f>
        <v>3.8918668367193998</v>
      </c>
      <c r="V7">
        <f>SUMIFS('EPA Export Aggregation'!Y:Y,'EPA Export Aggregation'!$A:$A,$B7,'EPA Export Aggregation'!$D:$D,$A$1)*IF($A7="CH4",About!$D$58,IF($A7="N2O",About!$D$59,1))</f>
        <v>3.7864953196706002</v>
      </c>
      <c r="W7">
        <f>SUMIFS('EPA Export Aggregation'!Z:Z,'EPA Export Aggregation'!$A:$A,$B7,'EPA Export Aggregation'!$D:$D,$A$1)*IF($A7="CH4",About!$D$58,IF($A7="N2O",About!$D$59,1))</f>
        <v>3.7943913763818999</v>
      </c>
      <c r="X7">
        <f>SUMIFS('EPA Export Aggregation'!AA:AA,'EPA Export Aggregation'!$A:$A,$B7,'EPA Export Aggregation'!$D:$D,$A$1)*IF($A7="CH4",About!$D$58,IF($A7="N2O",About!$D$59,1))</f>
        <v>4.0087504615089999</v>
      </c>
      <c r="Y7">
        <f>SUMIFS('EPA Export Aggregation'!AB:AB,'EPA Export Aggregation'!$A:$A,$B7,'EPA Export Aggregation'!$D:$D,$A$1)*IF($A7="CH4",About!$D$58,IF($A7="N2O",About!$D$59,1))</f>
        <v>3.4310161769310001</v>
      </c>
      <c r="Z7">
        <f>SUMIFS('EPA Export Aggregation'!AC:AC,'EPA Export Aggregation'!$A:$A,$B7,'EPA Export Aggregation'!$D:$D,$A$1)*IF($A7="CH4",About!$D$58,IF($A7="N2O",About!$D$59,1))</f>
        <v>4.0636103445045997</v>
      </c>
      <c r="AA7">
        <f>SUMIFS('EPA Export Aggregation'!AD:AD,'EPA Export Aggregation'!$A:$A,$B7,'EPA Export Aggregation'!$D:$D,$A$1)*IF($A7="CH4",About!$D$58,IF($A7="N2O",About!$D$59,1))</f>
        <v>3.5765596271394</v>
      </c>
      <c r="AB7">
        <f>SUMIFS('EPA Export Aggregation'!AE:AE,'EPA Export Aggregation'!$A:$A,$B7,'EPA Export Aggregation'!$D:$D,$A$1)*IF($A7="CH4",About!$D$58,IF($A7="N2O",About!$D$59,1))</f>
        <v>3.3448133197163998</v>
      </c>
      <c r="AC7">
        <f>SUMIFS('EPA Export Aggregation'!AF:AF,'EPA Export Aggregation'!$A:$A,$B7,'EPA Export Aggregation'!$D:$D,$A$1)*IF($A7="CH4",About!$D$58,IF($A7="N2O",About!$D$59,1))</f>
        <v>3.6370513385073</v>
      </c>
      <c r="AD7">
        <f>SUMIFS('EPA Export Aggregation'!AG:AG,'EPA Export Aggregation'!$A:$A,$B7,'EPA Export Aggregation'!$D:$D,$A$1)*IF($A7="CH4",About!$D$58,IF($A7="N2O",About!$D$59,1))</f>
        <v>3.8347881775174999</v>
      </c>
      <c r="AE7">
        <f>SUMIFS('EPA Export Aggregation'!AH:AH,'EPA Export Aggregation'!$A:$A,$B7,'EPA Export Aggregation'!$D:$D,$A$1)*IF($A7="CH4",About!$D$58,IF($A7="N2O",About!$D$59,1))</f>
        <v>3.8783346365372999</v>
      </c>
      <c r="AF7">
        <f>SUMIFS('EPA Export Aggregation'!AI:AI,'EPA Export Aggregation'!$A:$A,$B7,'EPA Export Aggregation'!$D:$D,$A$1)*IF($A7="CH4",About!$D$58,IF($A7="N2O",About!$D$59,1))</f>
        <v>4.3990334958616</v>
      </c>
      <c r="AG7">
        <f>SUMIFS('EPA Export Aggregation'!AJ:AJ,'EPA Export Aggregation'!$A:$A,$B7,'EPA Export Aggregation'!$D:$D,$A$1)*IF($A7="CH4",About!$D$58,IF($A7="N2O",About!$D$59,1))</f>
        <v>4.2032791013372002</v>
      </c>
      <c r="AH7">
        <f>SUMIFS('EPA Export Aggregation'!AK:AK,'EPA Export Aggregation'!$A:$A,$B7,'EPA Export Aggregation'!$D:$D,$A$1)*IF($A7="CH4",About!$D$58,IF($A7="N2O",About!$D$59,1))</f>
        <v>4.0644859178694999</v>
      </c>
    </row>
    <row r="8" spans="1:34" x14ac:dyDescent="0.75">
      <c r="A8" s="120" t="s">
        <v>479</v>
      </c>
      <c r="B8" s="121" t="s">
        <v>2009</v>
      </c>
      <c r="C8">
        <f>SUMIFS('EPA Export Aggregation'!F:F,'EPA Export Aggregation'!$A:$A,$B8,'EPA Export Aggregation'!$D:$D,$A$1)*IF($A8="CH4",About!$D$58,IF($A8="N2O",About!$D$59,1))</f>
        <v>1.7053016466872</v>
      </c>
      <c r="D8">
        <f>SUMIFS('EPA Export Aggregation'!G:G,'EPA Export Aggregation'!$A:$A,$B8,'EPA Export Aggregation'!$D:$D,$A$1)*IF($A8="CH4",About!$D$58,IF($A8="N2O",About!$D$59,1))</f>
        <v>1.9435211747012999</v>
      </c>
      <c r="E8">
        <f>SUMIFS('EPA Export Aggregation'!H:H,'EPA Export Aggregation'!$A:$A,$B8,'EPA Export Aggregation'!$D:$D,$A$1)*IF($A8="CH4",About!$D$58,IF($A8="N2O",About!$D$59,1))</f>
        <v>1.6032260121952999</v>
      </c>
      <c r="F8">
        <f>SUMIFS('EPA Export Aggregation'!I:I,'EPA Export Aggregation'!$A:$A,$B8,'EPA Export Aggregation'!$D:$D,$A$1)*IF($A8="CH4",About!$D$58,IF($A8="N2O",About!$D$59,1))</f>
        <v>1.7057255530796001</v>
      </c>
      <c r="G8">
        <f>SUMIFS('EPA Export Aggregation'!J:J,'EPA Export Aggregation'!$A:$A,$B8,'EPA Export Aggregation'!$D:$D,$A$1)*IF($A8="CH4",About!$D$58,IF($A8="N2O",About!$D$59,1))</f>
        <v>1.9013177389542999</v>
      </c>
      <c r="H8">
        <f>SUMIFS('EPA Export Aggregation'!K:K,'EPA Export Aggregation'!$A:$A,$B8,'EPA Export Aggregation'!$D:$D,$A$1)*IF($A8="CH4",About!$D$58,IF($A8="N2O",About!$D$59,1))</f>
        <v>1.8549235477882</v>
      </c>
      <c r="I8">
        <f>SUMIFS('EPA Export Aggregation'!L:L,'EPA Export Aggregation'!$A:$A,$B8,'EPA Export Aggregation'!$D:$D,$A$1)*IF($A8="CH4",About!$D$58,IF($A8="N2O",About!$D$59,1))</f>
        <v>2.0149496061512</v>
      </c>
      <c r="J8">
        <f>SUMIFS('EPA Export Aggregation'!M:M,'EPA Export Aggregation'!$A:$A,$B8,'EPA Export Aggregation'!$D:$D,$A$1)*IF($A8="CH4",About!$D$58,IF($A8="N2O",About!$D$59,1))</f>
        <v>2.1933342397260001</v>
      </c>
      <c r="K8">
        <f>SUMIFS('EPA Export Aggregation'!N:N,'EPA Export Aggregation'!$A:$A,$B8,'EPA Export Aggregation'!$D:$D,$A$1)*IF($A8="CH4",About!$D$58,IF($A8="N2O",About!$D$59,1))</f>
        <v>2.1588641457179998</v>
      </c>
      <c r="L8">
        <f>SUMIFS('EPA Export Aggregation'!O:O,'EPA Export Aggregation'!$A:$A,$B8,'EPA Export Aggregation'!$D:$D,$A$1)*IF($A8="CH4",About!$D$58,IF($A8="N2O",About!$D$59,1))</f>
        <v>2.1933777157438001</v>
      </c>
      <c r="M8">
        <f>SUMIFS('EPA Export Aggregation'!P:P,'EPA Export Aggregation'!$A:$A,$B8,'EPA Export Aggregation'!$D:$D,$A$1)*IF($A8="CH4",About!$D$58,IF($A8="N2O",About!$D$59,1))</f>
        <v>2.1011227528776999</v>
      </c>
      <c r="N8">
        <f>SUMIFS('EPA Export Aggregation'!Q:Q,'EPA Export Aggregation'!$A:$A,$B8,'EPA Export Aggregation'!$D:$D,$A$1)*IF($A8="CH4",About!$D$58,IF($A8="N2O",About!$D$59,1))</f>
        <v>2.2771351087595999</v>
      </c>
      <c r="O8">
        <f>SUMIFS('EPA Export Aggregation'!R:R,'EPA Export Aggregation'!$A:$A,$B8,'EPA Export Aggregation'!$D:$D,$A$1)*IF($A8="CH4",About!$D$58,IF($A8="N2O",About!$D$59,1))</f>
        <v>2.5869223922809002</v>
      </c>
      <c r="P8">
        <f>SUMIFS('EPA Export Aggregation'!S:S,'EPA Export Aggregation'!$A:$A,$B8,'EPA Export Aggregation'!$D:$D,$A$1)*IF($A8="CH4",About!$D$58,IF($A8="N2O",About!$D$59,1))</f>
        <v>2.1690006320325002</v>
      </c>
      <c r="Q8">
        <f>SUMIFS('EPA Export Aggregation'!T:T,'EPA Export Aggregation'!$A:$A,$B8,'EPA Export Aggregation'!$D:$D,$A$1)*IF($A8="CH4",About!$D$58,IF($A8="N2O",About!$D$59,1))</f>
        <v>2.4561958979471998</v>
      </c>
      <c r="R8">
        <f>SUMIFS('EPA Export Aggregation'!U:U,'EPA Export Aggregation'!$A:$A,$B8,'EPA Export Aggregation'!$D:$D,$A$1)*IF($A8="CH4",About!$D$58,IF($A8="N2O",About!$D$59,1))</f>
        <v>2.3135173112901</v>
      </c>
      <c r="S8">
        <f>SUMIFS('EPA Export Aggregation'!V:V,'EPA Export Aggregation'!$A:$A,$B8,'EPA Export Aggregation'!$D:$D,$A$1)*IF($A8="CH4",About!$D$58,IF($A8="N2O",About!$D$59,1))</f>
        <v>2.2655277521077002</v>
      </c>
      <c r="T8">
        <f>SUMIFS('EPA Export Aggregation'!W:W,'EPA Export Aggregation'!$A:$A,$B8,'EPA Export Aggregation'!$D:$D,$A$1)*IF($A8="CH4",About!$D$58,IF($A8="N2O",About!$D$59,1))</f>
        <v>2.2780304050549001</v>
      </c>
      <c r="U8">
        <f>SUMIFS('EPA Export Aggregation'!X:X,'EPA Export Aggregation'!$A:$A,$B8,'EPA Export Aggregation'!$D:$D,$A$1)*IF($A8="CH4",About!$D$58,IF($A8="N2O",About!$D$59,1))</f>
        <v>2.4117846908609</v>
      </c>
      <c r="V8">
        <f>SUMIFS('EPA Export Aggregation'!Y:Y,'EPA Export Aggregation'!$A:$A,$B8,'EPA Export Aggregation'!$D:$D,$A$1)*IF($A8="CH4",About!$D$58,IF($A8="N2O",About!$D$59,1))</f>
        <v>2.3737599585456999</v>
      </c>
      <c r="W8">
        <f>SUMIFS('EPA Export Aggregation'!Z:Z,'EPA Export Aggregation'!$A:$A,$B8,'EPA Export Aggregation'!$D:$D,$A$1)*IF($A8="CH4",About!$D$58,IF($A8="N2O",About!$D$59,1))</f>
        <v>2.4323255605574001</v>
      </c>
      <c r="X8">
        <f>SUMIFS('EPA Export Aggregation'!AA:AA,'EPA Export Aggregation'!$A:$A,$B8,'EPA Export Aggregation'!$D:$D,$A$1)*IF($A8="CH4",About!$D$58,IF($A8="N2O",About!$D$59,1))</f>
        <v>2.6088056208860002</v>
      </c>
      <c r="Y8">
        <f>SUMIFS('EPA Export Aggregation'!AB:AB,'EPA Export Aggregation'!$A:$A,$B8,'EPA Export Aggregation'!$D:$D,$A$1)*IF($A8="CH4",About!$D$58,IF($A8="N2O",About!$D$59,1))</f>
        <v>2.2994154306729002</v>
      </c>
      <c r="Z8">
        <f>SUMIFS('EPA Export Aggregation'!AC:AC,'EPA Export Aggregation'!$A:$A,$B8,'EPA Export Aggregation'!$D:$D,$A$1)*IF($A8="CH4",About!$D$58,IF($A8="N2O",About!$D$59,1))</f>
        <v>2.6825442804144002</v>
      </c>
      <c r="AA8">
        <f>SUMIFS('EPA Export Aggregation'!AD:AD,'EPA Export Aggregation'!$A:$A,$B8,'EPA Export Aggregation'!$D:$D,$A$1)*IF($A8="CH4",About!$D$58,IF($A8="N2O",About!$D$59,1))</f>
        <v>2.4901458758973001</v>
      </c>
      <c r="AB8">
        <f>SUMIFS('EPA Export Aggregation'!AE:AE,'EPA Export Aggregation'!$A:$A,$B8,'EPA Export Aggregation'!$D:$D,$A$1)*IF($A8="CH4",About!$D$58,IF($A8="N2O",About!$D$59,1))</f>
        <v>2.4179952537223999</v>
      </c>
      <c r="AC8">
        <f>SUMIFS('EPA Export Aggregation'!AF:AF,'EPA Export Aggregation'!$A:$A,$B8,'EPA Export Aggregation'!$D:$D,$A$1)*IF($A8="CH4",About!$D$58,IF($A8="N2O",About!$D$59,1))</f>
        <v>2.5935164664668</v>
      </c>
      <c r="AD8">
        <f>SUMIFS('EPA Export Aggregation'!AG:AG,'EPA Export Aggregation'!$A:$A,$B8,'EPA Export Aggregation'!$D:$D,$A$1)*IF($A8="CH4",About!$D$58,IF($A8="N2O",About!$D$59,1))</f>
        <v>2.6624265513493999</v>
      </c>
      <c r="AE8">
        <f>SUMIFS('EPA Export Aggregation'!AH:AH,'EPA Export Aggregation'!$A:$A,$B8,'EPA Export Aggregation'!$D:$D,$A$1)*IF($A8="CH4",About!$D$58,IF($A8="N2O",About!$D$59,1))</f>
        <v>2.7059661580898</v>
      </c>
      <c r="AF8">
        <f>SUMIFS('EPA Export Aggregation'!AI:AI,'EPA Export Aggregation'!$A:$A,$B8,'EPA Export Aggregation'!$D:$D,$A$1)*IF($A8="CH4",About!$D$58,IF($A8="N2O",About!$D$59,1))</f>
        <v>3.0345691799597998</v>
      </c>
      <c r="AG8">
        <f>SUMIFS('EPA Export Aggregation'!AJ:AJ,'EPA Export Aggregation'!$A:$A,$B8,'EPA Export Aggregation'!$D:$D,$A$1)*IF($A8="CH4",About!$D$58,IF($A8="N2O",About!$D$59,1))</f>
        <v>2.8614561762984998</v>
      </c>
      <c r="AH8">
        <f>SUMIFS('EPA Export Aggregation'!AK:AK,'EPA Export Aggregation'!$A:$A,$B8,'EPA Export Aggregation'!$D:$D,$A$1)*IF($A8="CH4",About!$D$58,IF($A8="N2O",About!$D$59,1))</f>
        <v>2.8959333703880001</v>
      </c>
    </row>
    <row r="9" spans="1:34" x14ac:dyDescent="0.75">
      <c r="A9" s="120" t="s">
        <v>479</v>
      </c>
      <c r="B9" s="121" t="s">
        <v>2010</v>
      </c>
      <c r="C9">
        <f>SUMIFS('EPA Export Aggregation'!F:F,'EPA Export Aggregation'!$A:$A,$B9,'EPA Export Aggregation'!$D:$D,$A$1)*IF($A9="CH4",About!$D$58,IF($A9="N2O",About!$D$59,1))</f>
        <v>0.19335945768070001</v>
      </c>
      <c r="D9">
        <f>SUMIFS('EPA Export Aggregation'!G:G,'EPA Export Aggregation'!$A:$A,$B9,'EPA Export Aggregation'!$D:$D,$A$1)*IF($A9="CH4",About!$D$58,IF($A9="N2O",About!$D$59,1))</f>
        <v>0.15939987605780001</v>
      </c>
      <c r="E9">
        <f>SUMIFS('EPA Export Aggregation'!H:H,'EPA Export Aggregation'!$A:$A,$B9,'EPA Export Aggregation'!$D:$D,$A$1)*IF($A9="CH4",About!$D$58,IF($A9="N2O",About!$D$59,1))</f>
        <v>0.1820807288421</v>
      </c>
      <c r="F9">
        <f>SUMIFS('EPA Export Aggregation'!I:I,'EPA Export Aggregation'!$A:$A,$B9,'EPA Export Aggregation'!$D:$D,$A$1)*IF($A9="CH4",About!$D$58,IF($A9="N2O",About!$D$59,1))</f>
        <v>0.18753398249700001</v>
      </c>
      <c r="G9">
        <f>SUMIFS('EPA Export Aggregation'!J:J,'EPA Export Aggregation'!$A:$A,$B9,'EPA Export Aggregation'!$D:$D,$A$1)*IF($A9="CH4",About!$D$58,IF($A9="N2O",About!$D$59,1))</f>
        <v>0.22435208340980001</v>
      </c>
      <c r="H9">
        <f>SUMIFS('EPA Export Aggregation'!K:K,'EPA Export Aggregation'!$A:$A,$B9,'EPA Export Aggregation'!$D:$D,$A$1)*IF($A9="CH4",About!$D$58,IF($A9="N2O",About!$D$59,1))</f>
        <v>0.34474197744899998</v>
      </c>
      <c r="I9">
        <f>SUMIFS('EPA Export Aggregation'!L:L,'EPA Export Aggregation'!$A:$A,$B9,'EPA Export Aggregation'!$D:$D,$A$1)*IF($A9="CH4",About!$D$58,IF($A9="N2O",About!$D$59,1))</f>
        <v>0.37243331261259999</v>
      </c>
      <c r="J9">
        <f>SUMIFS('EPA Export Aggregation'!M:M,'EPA Export Aggregation'!$A:$A,$B9,'EPA Export Aggregation'!$D:$D,$A$1)*IF($A9="CH4",About!$D$58,IF($A9="N2O",About!$D$59,1))</f>
        <v>0.1503099165989</v>
      </c>
      <c r="K9">
        <f>SUMIFS('EPA Export Aggregation'!N:N,'EPA Export Aggregation'!$A:$A,$B9,'EPA Export Aggregation'!$D:$D,$A$1)*IF($A9="CH4",About!$D$58,IF($A9="N2O",About!$D$59,1))</f>
        <v>0.21646895554689999</v>
      </c>
      <c r="L9">
        <f>SUMIFS('EPA Export Aggregation'!O:O,'EPA Export Aggregation'!$A:$A,$B9,'EPA Export Aggregation'!$D:$D,$A$1)*IF($A9="CH4",About!$D$58,IF($A9="N2O",About!$D$59,1))</f>
        <v>0.33332731564759999</v>
      </c>
      <c r="M9">
        <f>SUMIFS('EPA Export Aggregation'!P:P,'EPA Export Aggregation'!$A:$A,$B9,'EPA Export Aggregation'!$D:$D,$A$1)*IF($A9="CH4",About!$D$58,IF($A9="N2O",About!$D$59,1))</f>
        <v>0.3702087020482</v>
      </c>
      <c r="N9">
        <f>SUMIFS('EPA Export Aggregation'!Q:Q,'EPA Export Aggregation'!$A:$A,$B9,'EPA Export Aggregation'!$D:$D,$A$1)*IF($A9="CH4",About!$D$58,IF($A9="N2O",About!$D$59,1))</f>
        <v>0.27791667159729999</v>
      </c>
      <c r="O9">
        <f>SUMIFS('EPA Export Aggregation'!R:R,'EPA Export Aggregation'!$A:$A,$B9,'EPA Export Aggregation'!$D:$D,$A$1)*IF($A9="CH4",About!$D$58,IF($A9="N2O",About!$D$59,1))</f>
        <v>0.20516195262920001</v>
      </c>
      <c r="P9">
        <f>SUMIFS('EPA Export Aggregation'!S:S,'EPA Export Aggregation'!$A:$A,$B9,'EPA Export Aggregation'!$D:$D,$A$1)*IF($A9="CH4",About!$D$58,IF($A9="N2O",About!$D$59,1))</f>
        <v>0.15940564765910001</v>
      </c>
      <c r="Q9">
        <f>SUMIFS('EPA Export Aggregation'!T:T,'EPA Export Aggregation'!$A:$A,$B9,'EPA Export Aggregation'!$D:$D,$A$1)*IF($A9="CH4",About!$D$58,IF($A9="N2O",About!$D$59,1))</f>
        <v>0.19661754850490001</v>
      </c>
      <c r="R9">
        <f>SUMIFS('EPA Export Aggregation'!U:U,'EPA Export Aggregation'!$A:$A,$B9,'EPA Export Aggregation'!$D:$D,$A$1)*IF($A9="CH4",About!$D$58,IF($A9="N2O",About!$D$59,1))</f>
        <v>0.21079153917099999</v>
      </c>
      <c r="S9">
        <f>SUMIFS('EPA Export Aggregation'!V:V,'EPA Export Aggregation'!$A:$A,$B9,'EPA Export Aggregation'!$D:$D,$A$1)*IF($A9="CH4",About!$D$58,IF($A9="N2O",About!$D$59,1))</f>
        <v>0.22353317082990001</v>
      </c>
      <c r="T9">
        <f>SUMIFS('EPA Export Aggregation'!W:W,'EPA Export Aggregation'!$A:$A,$B9,'EPA Export Aggregation'!$D:$D,$A$1)*IF($A9="CH4",About!$D$58,IF($A9="N2O",About!$D$59,1))</f>
        <v>0.2156083587847</v>
      </c>
      <c r="U9">
        <f>SUMIFS('EPA Export Aggregation'!X:X,'EPA Export Aggregation'!$A:$A,$B9,'EPA Export Aggregation'!$D:$D,$A$1)*IF($A9="CH4",About!$D$58,IF($A9="N2O",About!$D$59,1))</f>
        <v>0.19969656810210001</v>
      </c>
      <c r="V9">
        <f>SUMIFS('EPA Export Aggregation'!Y:Y,'EPA Export Aggregation'!$A:$A,$B9,'EPA Export Aggregation'!$D:$D,$A$1)*IF($A9="CH4",About!$D$58,IF($A9="N2O",About!$D$59,1))</f>
        <v>0.19281874548969999</v>
      </c>
      <c r="W9">
        <f>SUMIFS('EPA Export Aggregation'!Z:Z,'EPA Export Aggregation'!$A:$A,$B9,'EPA Export Aggregation'!$D:$D,$A$1)*IF($A9="CH4",About!$D$58,IF($A9="N2O",About!$D$59,1))</f>
        <v>0.27819110375290002</v>
      </c>
      <c r="X9">
        <f>SUMIFS('EPA Export Aggregation'!AA:AA,'EPA Export Aggregation'!$A:$A,$B9,'EPA Export Aggregation'!$D:$D,$A$1)*IF($A9="CH4",About!$D$58,IF($A9="N2O",About!$D$59,1))</f>
        <v>0.26929389510759999</v>
      </c>
      <c r="Y9">
        <f>SUMIFS('EPA Export Aggregation'!AB:AB,'EPA Export Aggregation'!$A:$A,$B9,'EPA Export Aggregation'!$D:$D,$A$1)*IF($A9="CH4",About!$D$58,IF($A9="N2O",About!$D$59,1))</f>
        <v>0.24028897288539999</v>
      </c>
      <c r="Z9">
        <f>SUMIFS('EPA Export Aggregation'!AC:AC,'EPA Export Aggregation'!$A:$A,$B9,'EPA Export Aggregation'!$D:$D,$A$1)*IF($A9="CH4",About!$D$58,IF($A9="N2O",About!$D$59,1))</f>
        <v>0.25694823474040002</v>
      </c>
      <c r="AA9">
        <f>SUMIFS('EPA Export Aggregation'!AD:AD,'EPA Export Aggregation'!$A:$A,$B9,'EPA Export Aggregation'!$D:$D,$A$1)*IF($A9="CH4",About!$D$58,IF($A9="N2O",About!$D$59,1))</f>
        <v>0.2664132661659</v>
      </c>
      <c r="AB9">
        <f>SUMIFS('EPA Export Aggregation'!AE:AE,'EPA Export Aggregation'!$A:$A,$B9,'EPA Export Aggregation'!$D:$D,$A$1)*IF($A9="CH4",About!$D$58,IF($A9="N2O",About!$D$59,1))</f>
        <v>0.26528930092379999</v>
      </c>
      <c r="AC9">
        <f>SUMIFS('EPA Export Aggregation'!AF:AF,'EPA Export Aggregation'!$A:$A,$B9,'EPA Export Aggregation'!$D:$D,$A$1)*IF($A9="CH4",About!$D$58,IF($A9="N2O",About!$D$59,1))</f>
        <v>0.26418507096010002</v>
      </c>
      <c r="AD9">
        <f>SUMIFS('EPA Export Aggregation'!AG:AG,'EPA Export Aggregation'!$A:$A,$B9,'EPA Export Aggregation'!$D:$D,$A$1)*IF($A9="CH4",About!$D$58,IF($A9="N2O",About!$D$59,1))</f>
        <v>0.25479475073140001</v>
      </c>
      <c r="AE9">
        <f>SUMIFS('EPA Export Aggregation'!AH:AH,'EPA Export Aggregation'!$A:$A,$B9,'EPA Export Aggregation'!$D:$D,$A$1)*IF($A9="CH4",About!$D$58,IF($A9="N2O",About!$D$59,1))</f>
        <v>0.26081727309750002</v>
      </c>
      <c r="AF9">
        <f>SUMIFS('EPA Export Aggregation'!AI:AI,'EPA Export Aggregation'!$A:$A,$B9,'EPA Export Aggregation'!$D:$D,$A$1)*IF($A9="CH4",About!$D$58,IF($A9="N2O",About!$D$59,1))</f>
        <v>0.25430759676980003</v>
      </c>
      <c r="AG9">
        <f>SUMIFS('EPA Export Aggregation'!AJ:AJ,'EPA Export Aggregation'!$A:$A,$B9,'EPA Export Aggregation'!$D:$D,$A$1)*IF($A9="CH4",About!$D$58,IF($A9="N2O",About!$D$59,1))</f>
        <v>0.24899860766000001</v>
      </c>
      <c r="AH9">
        <f>SUMIFS('EPA Export Aggregation'!AK:AK,'EPA Export Aggregation'!$A:$A,$B9,'EPA Export Aggregation'!$D:$D,$A$1)*IF($A9="CH4",About!$D$58,IF($A9="N2O",About!$D$59,1))</f>
        <v>0.26706877408610002</v>
      </c>
    </row>
    <row r="10" spans="1:34" x14ac:dyDescent="0.75">
      <c r="A10" s="120" t="s">
        <v>479</v>
      </c>
      <c r="B10" s="121" t="s">
        <v>2011</v>
      </c>
      <c r="C10">
        <f>SUMIFS('EPA Export Aggregation'!F:F,'EPA Export Aggregation'!$A:$A,$B10,'EPA Export Aggregation'!$D:$D,$A$1)*IF($A10="CH4",About!$D$58,IF($A10="N2O",About!$D$59,1))</f>
        <v>0.34846771175579999</v>
      </c>
      <c r="D10">
        <f>SUMIFS('EPA Export Aggregation'!G:G,'EPA Export Aggregation'!$A:$A,$B10,'EPA Export Aggregation'!$D:$D,$A$1)*IF($A10="CH4",About!$D$58,IF($A10="N2O",About!$D$59,1))</f>
        <v>0.34781115916689997</v>
      </c>
      <c r="E10">
        <f>SUMIFS('EPA Export Aggregation'!H:H,'EPA Export Aggregation'!$A:$A,$B10,'EPA Export Aggregation'!$D:$D,$A$1)*IF($A10="CH4",About!$D$58,IF($A10="N2O",About!$D$59,1))</f>
        <v>0.4170204882804</v>
      </c>
      <c r="F10">
        <f>SUMIFS('EPA Export Aggregation'!I:I,'EPA Export Aggregation'!$A:$A,$B10,'EPA Export Aggregation'!$D:$D,$A$1)*IF($A10="CH4",About!$D$58,IF($A10="N2O",About!$D$59,1))</f>
        <v>0.49545260781189998</v>
      </c>
      <c r="G10">
        <f>SUMIFS('EPA Export Aggregation'!J:J,'EPA Export Aggregation'!$A:$A,$B10,'EPA Export Aggregation'!$D:$D,$A$1)*IF($A10="CH4",About!$D$58,IF($A10="N2O",About!$D$59,1))</f>
        <v>0.56226742745580005</v>
      </c>
      <c r="H10">
        <f>SUMIFS('EPA Export Aggregation'!K:K,'EPA Export Aggregation'!$A:$A,$B10,'EPA Export Aggregation'!$D:$D,$A$1)*IF($A10="CH4",About!$D$58,IF($A10="N2O",About!$D$59,1))</f>
        <v>0.45858517936170001</v>
      </c>
      <c r="I10">
        <f>SUMIFS('EPA Export Aggregation'!L:L,'EPA Export Aggregation'!$A:$A,$B10,'EPA Export Aggregation'!$D:$D,$A$1)*IF($A10="CH4",About!$D$58,IF($A10="N2O",About!$D$59,1))</f>
        <v>0.4306257391178</v>
      </c>
      <c r="J10">
        <f>SUMIFS('EPA Export Aggregation'!M:M,'EPA Export Aggregation'!$A:$A,$B10,'EPA Export Aggregation'!$D:$D,$A$1)*IF($A10="CH4",About!$D$58,IF($A10="N2O",About!$D$59,1))</f>
        <v>0.46343640417670001</v>
      </c>
      <c r="K10">
        <f>SUMIFS('EPA Export Aggregation'!N:N,'EPA Export Aggregation'!$A:$A,$B10,'EPA Export Aggregation'!$D:$D,$A$1)*IF($A10="CH4",About!$D$58,IF($A10="N2O",About!$D$59,1))</f>
        <v>0.47814813240780002</v>
      </c>
      <c r="L10">
        <f>SUMIFS('EPA Export Aggregation'!O:O,'EPA Export Aggregation'!$A:$A,$B10,'EPA Export Aggregation'!$D:$D,$A$1)*IF($A10="CH4",About!$D$58,IF($A10="N2O",About!$D$59,1))</f>
        <v>0.42307810780069999</v>
      </c>
      <c r="M10">
        <f>SUMIFS('EPA Export Aggregation'!P:P,'EPA Export Aggregation'!$A:$A,$B10,'EPA Export Aggregation'!$D:$D,$A$1)*IF($A10="CH4",About!$D$58,IF($A10="N2O",About!$D$59,1))</f>
        <v>0.4702978505848</v>
      </c>
      <c r="N10">
        <f>SUMIFS('EPA Export Aggregation'!Q:Q,'EPA Export Aggregation'!$A:$A,$B10,'EPA Export Aggregation'!$D:$D,$A$1)*IF($A10="CH4",About!$D$58,IF($A10="N2O",About!$D$59,1))</f>
        <v>0.48498410153780003</v>
      </c>
      <c r="O10">
        <f>SUMIFS('EPA Export Aggregation'!R:R,'EPA Export Aggregation'!$A:$A,$B10,'EPA Export Aggregation'!$D:$D,$A$1)*IF($A10="CH4",About!$D$58,IF($A10="N2O",About!$D$59,1))</f>
        <v>0.464091765401</v>
      </c>
      <c r="P10">
        <f>SUMIFS('EPA Export Aggregation'!S:S,'EPA Export Aggregation'!$A:$A,$B10,'EPA Export Aggregation'!$D:$D,$A$1)*IF($A10="CH4",About!$D$58,IF($A10="N2O",About!$D$59,1))</f>
        <v>0.43169470097410001</v>
      </c>
      <c r="Q10">
        <f>SUMIFS('EPA Export Aggregation'!T:T,'EPA Export Aggregation'!$A:$A,$B10,'EPA Export Aggregation'!$D:$D,$A$1)*IF($A10="CH4",About!$D$58,IF($A10="N2O",About!$D$59,1))</f>
        <v>0.4473485804133</v>
      </c>
      <c r="R10">
        <f>SUMIFS('EPA Export Aggregation'!U:U,'EPA Export Aggregation'!$A:$A,$B10,'EPA Export Aggregation'!$D:$D,$A$1)*IF($A10="CH4",About!$D$58,IF($A10="N2O",About!$D$59,1))</f>
        <v>0.47638036650030002</v>
      </c>
      <c r="S10">
        <f>SUMIFS('EPA Export Aggregation'!V:V,'EPA Export Aggregation'!$A:$A,$B10,'EPA Export Aggregation'!$D:$D,$A$1)*IF($A10="CH4",About!$D$58,IF($A10="N2O",About!$D$59,1))</f>
        <v>0.53416774141769996</v>
      </c>
      <c r="T10">
        <f>SUMIFS('EPA Export Aggregation'!W:W,'EPA Export Aggregation'!$A:$A,$B10,'EPA Export Aggregation'!$D:$D,$A$1)*IF($A10="CH4",About!$D$58,IF($A10="N2O",About!$D$59,1))</f>
        <v>0.53073763327839996</v>
      </c>
      <c r="U10">
        <f>SUMIFS('EPA Export Aggregation'!X:X,'EPA Export Aggregation'!$A:$A,$B10,'EPA Export Aggregation'!$D:$D,$A$1)*IF($A10="CH4",About!$D$58,IF($A10="N2O",About!$D$59,1))</f>
        <v>0.57604049046119998</v>
      </c>
      <c r="V10">
        <f>SUMIFS('EPA Export Aggregation'!Y:Y,'EPA Export Aggregation'!$A:$A,$B10,'EPA Export Aggregation'!$D:$D,$A$1)*IF($A10="CH4",About!$D$58,IF($A10="N2O",About!$D$59,1))</f>
        <v>0.54611466029290001</v>
      </c>
      <c r="W10">
        <f>SUMIFS('EPA Export Aggregation'!Z:Z,'EPA Export Aggregation'!$A:$A,$B10,'EPA Export Aggregation'!$D:$D,$A$1)*IF($A10="CH4",About!$D$58,IF($A10="N2O",About!$D$59,1))</f>
        <v>0.52744554012919997</v>
      </c>
      <c r="X10">
        <f>SUMIFS('EPA Export Aggregation'!AA:AA,'EPA Export Aggregation'!$A:$A,$B10,'EPA Export Aggregation'!$D:$D,$A$1)*IF($A10="CH4",About!$D$58,IF($A10="N2O",About!$D$59,1))</f>
        <v>0.61653942076580004</v>
      </c>
      <c r="Y10">
        <f>SUMIFS('EPA Export Aggregation'!AB:AB,'EPA Export Aggregation'!$A:$A,$B10,'EPA Export Aggregation'!$D:$D,$A$1)*IF($A10="CH4",About!$D$58,IF($A10="N2O",About!$D$59,1))</f>
        <v>0.60895462063350003</v>
      </c>
      <c r="Z10">
        <f>SUMIFS('EPA Export Aggregation'!AC:AC,'EPA Export Aggregation'!$A:$A,$B10,'EPA Export Aggregation'!$D:$D,$A$1)*IF($A10="CH4",About!$D$58,IF($A10="N2O",About!$D$59,1))</f>
        <v>0.58692887265960003</v>
      </c>
      <c r="AA10">
        <f>SUMIFS('EPA Export Aggregation'!AD:AD,'EPA Export Aggregation'!$A:$A,$B10,'EPA Export Aggregation'!$D:$D,$A$1)*IF($A10="CH4",About!$D$58,IF($A10="N2O",About!$D$59,1))</f>
        <v>0.46814214933920001</v>
      </c>
      <c r="AB10">
        <f>SUMIFS('EPA Export Aggregation'!AE:AE,'EPA Export Aggregation'!$A:$A,$B10,'EPA Export Aggregation'!$D:$D,$A$1)*IF($A10="CH4",About!$D$58,IF($A10="N2O",About!$D$59,1))</f>
        <v>0.38763387922659998</v>
      </c>
      <c r="AC10">
        <f>SUMIFS('EPA Export Aggregation'!AF:AF,'EPA Export Aggregation'!$A:$A,$B10,'EPA Export Aggregation'!$D:$D,$A$1)*IF($A10="CH4",About!$D$58,IF($A10="N2O",About!$D$59,1))</f>
        <v>0.3338496695448</v>
      </c>
      <c r="AD10">
        <f>SUMIFS('EPA Export Aggregation'!AG:AG,'EPA Export Aggregation'!$A:$A,$B10,'EPA Export Aggregation'!$D:$D,$A$1)*IF($A10="CH4",About!$D$58,IF($A10="N2O",About!$D$59,1))</f>
        <v>0.3020593640866</v>
      </c>
      <c r="AE10">
        <f>SUMIFS('EPA Export Aggregation'!AH:AH,'EPA Export Aggregation'!$A:$A,$B10,'EPA Export Aggregation'!$D:$D,$A$1)*IF($A10="CH4",About!$D$58,IF($A10="N2O",About!$D$59,1))</f>
        <v>0.29926529421370002</v>
      </c>
      <c r="AF10">
        <f>SUMIFS('EPA Export Aggregation'!AI:AI,'EPA Export Aggregation'!$A:$A,$B10,'EPA Export Aggregation'!$D:$D,$A$1)*IF($A10="CH4",About!$D$58,IF($A10="N2O",About!$D$59,1))</f>
        <v>0.40267728784950002</v>
      </c>
      <c r="AG10">
        <f>SUMIFS('EPA Export Aggregation'!AJ:AJ,'EPA Export Aggregation'!$A:$A,$B10,'EPA Export Aggregation'!$D:$D,$A$1)*IF($A10="CH4",About!$D$58,IF($A10="N2O",About!$D$59,1))</f>
        <v>0.21598744061770001</v>
      </c>
      <c r="AH10">
        <f>SUMIFS('EPA Export Aggregation'!AK:AK,'EPA Export Aggregation'!$A:$A,$B10,'EPA Export Aggregation'!$D:$D,$A$1)*IF($A10="CH4",About!$D$58,IF($A10="N2O",About!$D$59,1))</f>
        <v>0.20405213228630001</v>
      </c>
    </row>
    <row r="11" spans="1:34" x14ac:dyDescent="0.75">
      <c r="A11" s="120" t="s">
        <v>479</v>
      </c>
      <c r="B11" s="121" t="s">
        <v>2012</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0.48609195093070001</v>
      </c>
      <c r="X11">
        <f>SUMIFS('EPA Export Aggregation'!AA:AA,'EPA Export Aggregation'!$A:$A,$B11,'EPA Export Aggregation'!$D:$D,$A$1)*IF($A11="CH4",About!$D$58,IF($A11="N2O",About!$D$59,1))</f>
        <v>0.53880836174610003</v>
      </c>
      <c r="Y11">
        <f>SUMIFS('EPA Export Aggregation'!AB:AB,'EPA Export Aggregation'!$A:$A,$B11,'EPA Export Aggregation'!$D:$D,$A$1)*IF($A11="CH4",About!$D$58,IF($A11="N2O",About!$D$59,1))</f>
        <v>0.57025805574510002</v>
      </c>
      <c r="Z11">
        <f>SUMIFS('EPA Export Aggregation'!AC:AC,'EPA Export Aggregation'!$A:$A,$B11,'EPA Export Aggregation'!$D:$D,$A$1)*IF($A11="CH4",About!$D$58,IF($A11="N2O",About!$D$59,1))</f>
        <v>0.48945384239489997</v>
      </c>
      <c r="AA11">
        <f>SUMIFS('EPA Export Aggregation'!AD:AD,'EPA Export Aggregation'!$A:$A,$B11,'EPA Export Aggregation'!$D:$D,$A$1)*IF($A11="CH4",About!$D$58,IF($A11="N2O",About!$D$59,1))</f>
        <v>0.64032642062120004</v>
      </c>
      <c r="AB11">
        <f>SUMIFS('EPA Export Aggregation'!AE:AE,'EPA Export Aggregation'!$A:$A,$B11,'EPA Export Aggregation'!$D:$D,$A$1)*IF($A11="CH4",About!$D$58,IF($A11="N2O",About!$D$59,1))</f>
        <v>0.695676179693</v>
      </c>
      <c r="AC11">
        <f>SUMIFS('EPA Export Aggregation'!AF:AF,'EPA Export Aggregation'!$A:$A,$B11,'EPA Export Aggregation'!$D:$D,$A$1)*IF($A11="CH4",About!$D$58,IF($A11="N2O",About!$D$59,1))</f>
        <v>0.65340594149340003</v>
      </c>
      <c r="AD11">
        <f>SUMIFS('EPA Export Aggregation'!AG:AG,'EPA Export Aggregation'!$A:$A,$B11,'EPA Export Aggregation'!$D:$D,$A$1)*IF($A11="CH4",About!$D$58,IF($A11="N2O",About!$D$59,1))</f>
        <v>0.77994577985059999</v>
      </c>
      <c r="AE11">
        <f>SUMIFS('EPA Export Aggregation'!AH:AH,'EPA Export Aggregation'!$A:$A,$B11,'EPA Export Aggregation'!$D:$D,$A$1)*IF($A11="CH4",About!$D$58,IF($A11="N2O",About!$D$59,1))</f>
        <v>0.80366944899470005</v>
      </c>
      <c r="AF11">
        <f>SUMIFS('EPA Export Aggregation'!AI:AI,'EPA Export Aggregation'!$A:$A,$B11,'EPA Export Aggregation'!$D:$D,$A$1)*IF($A11="CH4",About!$D$58,IF($A11="N2O",About!$D$59,1))</f>
        <v>0.79782945414780004</v>
      </c>
      <c r="AG11">
        <f>SUMIFS('EPA Export Aggregation'!AJ:AJ,'EPA Export Aggregation'!$A:$A,$B11,'EPA Export Aggregation'!$D:$D,$A$1)*IF($A11="CH4",About!$D$58,IF($A11="N2O",About!$D$59,1))</f>
        <v>0.76956940184309996</v>
      </c>
      <c r="AH11">
        <f>SUMIFS('EPA Export Aggregation'!AK:AK,'EPA Export Aggregation'!$A:$A,$B11,'EPA Export Aggregation'!$D:$D,$A$1)*IF($A11="CH4",About!$D$58,IF($A11="N2O",About!$D$59,1))</f>
        <v>0.78745882888709995</v>
      </c>
    </row>
    <row r="12" spans="1:34" x14ac:dyDescent="0.75">
      <c r="A12" s="120" t="s">
        <v>479</v>
      </c>
      <c r="B12" s="121" t="s">
        <v>2013</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0.42197287166359998</v>
      </c>
      <c r="X12">
        <f>SUMIFS('EPA Export Aggregation'!AA:AA,'EPA Export Aggregation'!$A:$A,$B12,'EPA Export Aggregation'!$D:$D,$A$1)*IF($A12="CH4",About!$D$58,IF($A12="N2O",About!$D$59,1))</f>
        <v>0.49961411035800002</v>
      </c>
      <c r="Y12">
        <f>SUMIFS('EPA Export Aggregation'!AB:AB,'EPA Export Aggregation'!$A:$A,$B12,'EPA Export Aggregation'!$D:$D,$A$1)*IF($A12="CH4",About!$D$58,IF($A12="N2O",About!$D$59,1))</f>
        <v>0.50069495724419999</v>
      </c>
      <c r="Z12">
        <f>SUMIFS('EPA Export Aggregation'!AC:AC,'EPA Export Aggregation'!$A:$A,$B12,'EPA Export Aggregation'!$D:$D,$A$1)*IF($A12="CH4",About!$D$58,IF($A12="N2O",About!$D$59,1))</f>
        <v>0.60929928301269998</v>
      </c>
      <c r="AA12">
        <f>SUMIFS('EPA Export Aggregation'!AD:AD,'EPA Export Aggregation'!$A:$A,$B12,'EPA Export Aggregation'!$D:$D,$A$1)*IF($A12="CH4",About!$D$58,IF($A12="N2O",About!$D$59,1))</f>
        <v>0.51567496381559996</v>
      </c>
      <c r="AB12">
        <f>SUMIFS('EPA Export Aggregation'!AE:AE,'EPA Export Aggregation'!$A:$A,$B12,'EPA Export Aggregation'!$D:$D,$A$1)*IF($A12="CH4",About!$D$58,IF($A12="N2O",About!$D$59,1))</f>
        <v>0.465704808799</v>
      </c>
      <c r="AC12">
        <f>SUMIFS('EPA Export Aggregation'!AF:AF,'EPA Export Aggregation'!$A:$A,$B12,'EPA Export Aggregation'!$D:$D,$A$1)*IF($A12="CH4",About!$D$58,IF($A12="N2O",About!$D$59,1))</f>
        <v>0.39890631700500001</v>
      </c>
      <c r="AD12">
        <f>SUMIFS('EPA Export Aggregation'!AG:AG,'EPA Export Aggregation'!$A:$A,$B12,'EPA Export Aggregation'!$D:$D,$A$1)*IF($A12="CH4",About!$D$58,IF($A12="N2O",About!$D$59,1))</f>
        <v>0.44566481991099999</v>
      </c>
      <c r="AE12">
        <f>SUMIFS('EPA Export Aggregation'!AH:AH,'EPA Export Aggregation'!$A:$A,$B12,'EPA Export Aggregation'!$D:$D,$A$1)*IF($A12="CH4",About!$D$58,IF($A12="N2O",About!$D$59,1))</f>
        <v>0.42465944794010002</v>
      </c>
      <c r="AF12">
        <f>SUMIFS('EPA Export Aggregation'!AI:AI,'EPA Export Aggregation'!$A:$A,$B12,'EPA Export Aggregation'!$D:$D,$A$1)*IF($A12="CH4",About!$D$58,IF($A12="N2O",About!$D$59,1))</f>
        <v>0.44123108584819998</v>
      </c>
      <c r="AG12">
        <f>SUMIFS('EPA Export Aggregation'!AJ:AJ,'EPA Export Aggregation'!$A:$A,$B12,'EPA Export Aggregation'!$D:$D,$A$1)*IF($A12="CH4",About!$D$58,IF($A12="N2O",About!$D$59,1))</f>
        <v>0.3502427378745</v>
      </c>
      <c r="AH12">
        <f>SUMIFS('EPA Export Aggregation'!AK:AK,'EPA Export Aggregation'!$A:$A,$B12,'EPA Export Aggregation'!$D:$D,$A$1)*IF($A12="CH4",About!$D$58,IF($A12="N2O",About!$D$59,1))</f>
        <v>0.34657026795110002</v>
      </c>
    </row>
    <row r="13" spans="1:34" x14ac:dyDescent="0.75">
      <c r="A13" s="120" t="s">
        <v>479</v>
      </c>
      <c r="B13" s="121" t="s">
        <v>2014</v>
      </c>
      <c r="C13">
        <f>SUMIFS('EPA Export Aggregation'!F:F,'EPA Export Aggregation'!$A:$A,$B13,'EPA Export Aggregation'!$D:$D,$A$1)*IF($A13="CH4",About!$D$58,IF($A13="N2O",About!$D$59,1))</f>
        <v>4.2570986222399999E-2</v>
      </c>
      <c r="D13">
        <f>SUMIFS('EPA Export Aggregation'!G:G,'EPA Export Aggregation'!$A:$A,$B13,'EPA Export Aggregation'!$D:$D,$A$1)*IF($A13="CH4",About!$D$58,IF($A13="N2O",About!$D$59,1))</f>
        <v>3.8873190111099999E-2</v>
      </c>
      <c r="E13">
        <f>SUMIFS('EPA Export Aggregation'!H:H,'EPA Export Aggregation'!$A:$A,$B13,'EPA Export Aggregation'!$D:$D,$A$1)*IF($A13="CH4",About!$D$58,IF($A13="N2O",About!$D$59,1))</f>
        <v>3.9173723711099999E-2</v>
      </c>
      <c r="F13">
        <f>SUMIFS('EPA Export Aggregation'!I:I,'EPA Export Aggregation'!$A:$A,$B13,'EPA Export Aggregation'!$D:$D,$A$1)*IF($A13="CH4",About!$D$58,IF($A13="N2O",About!$D$59,1))</f>
        <v>3.7191482249999998E-2</v>
      </c>
      <c r="G13">
        <f>SUMIFS('EPA Export Aggregation'!J:J,'EPA Export Aggregation'!$A:$A,$B13,'EPA Export Aggregation'!$D:$D,$A$1)*IF($A13="CH4",About!$D$58,IF($A13="N2O",About!$D$59,1))</f>
        <v>4.00047335669E-2</v>
      </c>
      <c r="H13">
        <f>SUMIFS('EPA Export Aggregation'!K:K,'EPA Export Aggregation'!$A:$A,$B13,'EPA Export Aggregation'!$D:$D,$A$1)*IF($A13="CH4",About!$D$58,IF($A13="N2O",About!$D$59,1))</f>
        <v>5.4755824342300002E-2</v>
      </c>
      <c r="I13">
        <f>SUMIFS('EPA Export Aggregation'!L:L,'EPA Export Aggregation'!$A:$A,$B13,'EPA Export Aggregation'!$D:$D,$A$1)*IF($A13="CH4",About!$D$58,IF($A13="N2O",About!$D$59,1))</f>
        <v>6.01647901244E-2</v>
      </c>
      <c r="J13">
        <f>SUMIFS('EPA Export Aggregation'!M:M,'EPA Export Aggregation'!$A:$A,$B13,'EPA Export Aggregation'!$D:$D,$A$1)*IF($A13="CH4",About!$D$58,IF($A13="N2O",About!$D$59,1))</f>
        <v>5.8914750703500003E-2</v>
      </c>
      <c r="K13">
        <f>SUMIFS('EPA Export Aggregation'!N:N,'EPA Export Aggregation'!$A:$A,$B13,'EPA Export Aggregation'!$D:$D,$A$1)*IF($A13="CH4",About!$D$58,IF($A13="N2O",About!$D$59,1))</f>
        <v>6.0714817707800003E-2</v>
      </c>
      <c r="L13">
        <f>SUMIFS('EPA Export Aggregation'!O:O,'EPA Export Aggregation'!$A:$A,$B13,'EPA Export Aggregation'!$D:$D,$A$1)*IF($A13="CH4",About!$D$58,IF($A13="N2O",About!$D$59,1))</f>
        <v>6.7190055459199996E-2</v>
      </c>
      <c r="M13">
        <f>SUMIFS('EPA Export Aggregation'!P:P,'EPA Export Aggregation'!$A:$A,$B13,'EPA Export Aggregation'!$D:$D,$A$1)*IF($A13="CH4",About!$D$58,IF($A13="N2O",About!$D$59,1))</f>
        <v>4.5166951508700003E-2</v>
      </c>
      <c r="N13">
        <f>SUMIFS('EPA Export Aggregation'!Q:Q,'EPA Export Aggregation'!$A:$A,$B13,'EPA Export Aggregation'!$D:$D,$A$1)*IF($A13="CH4",About!$D$58,IF($A13="N2O",About!$D$59,1))</f>
        <v>4.7218740326799999E-2</v>
      </c>
      <c r="O13">
        <f>SUMIFS('EPA Export Aggregation'!R:R,'EPA Export Aggregation'!$A:$A,$B13,'EPA Export Aggregation'!$D:$D,$A$1)*IF($A13="CH4",About!$D$58,IF($A13="N2O",About!$D$59,1))</f>
        <v>5.0026575854999998E-2</v>
      </c>
      <c r="P13">
        <f>SUMIFS('EPA Export Aggregation'!S:S,'EPA Export Aggregation'!$A:$A,$B13,'EPA Export Aggregation'!$D:$D,$A$1)*IF($A13="CH4",About!$D$58,IF($A13="N2O",About!$D$59,1))</f>
        <v>3.9033267253399999E-2</v>
      </c>
      <c r="Q13">
        <f>SUMIFS('EPA Export Aggregation'!T:T,'EPA Export Aggregation'!$A:$A,$B13,'EPA Export Aggregation'!$D:$D,$A$1)*IF($A13="CH4",About!$D$58,IF($A13="N2O",About!$D$59,1))</f>
        <v>5.4102582790399999E-2</v>
      </c>
      <c r="R13">
        <f>SUMIFS('EPA Export Aggregation'!U:U,'EPA Export Aggregation'!$A:$A,$B13,'EPA Export Aggregation'!$D:$D,$A$1)*IF($A13="CH4",About!$D$58,IF($A13="N2O",About!$D$59,1))</f>
        <v>6.1163884901799997E-2</v>
      </c>
      <c r="S13">
        <f>SUMIFS('EPA Export Aggregation'!V:V,'EPA Export Aggregation'!$A:$A,$B13,'EPA Export Aggregation'!$D:$D,$A$1)*IF($A13="CH4",About!$D$58,IF($A13="N2O",About!$D$59,1))</f>
        <v>7.1445884081500002E-2</v>
      </c>
      <c r="T13">
        <f>SUMIFS('EPA Export Aggregation'!W:W,'EPA Export Aggregation'!$A:$A,$B13,'EPA Export Aggregation'!$D:$D,$A$1)*IF($A13="CH4",About!$D$58,IF($A13="N2O",About!$D$59,1))</f>
        <v>6.6913547516799995E-2</v>
      </c>
      <c r="U13">
        <f>SUMIFS('EPA Export Aggregation'!X:X,'EPA Export Aggregation'!$A:$A,$B13,'EPA Export Aggregation'!$D:$D,$A$1)*IF($A13="CH4",About!$D$58,IF($A13="N2O",About!$D$59,1))</f>
        <v>5.7894465504700003E-2</v>
      </c>
      <c r="V13">
        <f>SUMIFS('EPA Export Aggregation'!Y:Y,'EPA Export Aggregation'!$A:$A,$B13,'EPA Export Aggregation'!$D:$D,$A$1)*IF($A13="CH4",About!$D$58,IF($A13="N2O",About!$D$59,1))</f>
        <v>7.5791914371600003E-2</v>
      </c>
      <c r="W13">
        <f>SUMIFS('EPA Export Aggregation'!Z:Z,'EPA Export Aggregation'!$A:$A,$B13,'EPA Export Aggregation'!$D:$D,$A$1)*IF($A13="CH4",About!$D$58,IF($A13="N2O",About!$D$59,1))</f>
        <v>9.3993469881999997E-2</v>
      </c>
      <c r="X13">
        <f>SUMIFS('EPA Export Aggregation'!AA:AA,'EPA Export Aggregation'!$A:$A,$B13,'EPA Export Aggregation'!$D:$D,$A$1)*IF($A13="CH4",About!$D$58,IF($A13="N2O",About!$D$59,1))</f>
        <v>8.6684443938799996E-2</v>
      </c>
      <c r="Y13">
        <f>SUMIFS('EPA Export Aggregation'!AB:AB,'EPA Export Aggregation'!$A:$A,$B13,'EPA Export Aggregation'!$D:$D,$A$1)*IF($A13="CH4",About!$D$58,IF($A13="N2O",About!$D$59,1))</f>
        <v>8.0246558634299997E-2</v>
      </c>
      <c r="Z13">
        <f>SUMIFS('EPA Export Aggregation'!AC:AC,'EPA Export Aggregation'!$A:$A,$B13,'EPA Export Aggregation'!$D:$D,$A$1)*IF($A13="CH4",About!$D$58,IF($A13="N2O",About!$D$59,1))</f>
        <v>9.8701156245599997E-2</v>
      </c>
      <c r="AA13">
        <f>SUMIFS('EPA Export Aggregation'!AD:AD,'EPA Export Aggregation'!$A:$A,$B13,'EPA Export Aggregation'!$D:$D,$A$1)*IF($A13="CH4",About!$D$58,IF($A13="N2O",About!$D$59,1))</f>
        <v>0.1147018980601</v>
      </c>
      <c r="AB13">
        <f>SUMIFS('EPA Export Aggregation'!AE:AE,'EPA Export Aggregation'!$A:$A,$B13,'EPA Export Aggregation'!$D:$D,$A$1)*IF($A13="CH4",About!$D$58,IF($A13="N2O",About!$D$59,1))</f>
        <v>0.1116242269773</v>
      </c>
      <c r="AC13">
        <f>SUMIFS('EPA Export Aggregation'!AF:AF,'EPA Export Aggregation'!$A:$A,$B13,'EPA Export Aggregation'!$D:$D,$A$1)*IF($A13="CH4",About!$D$58,IF($A13="N2O",About!$D$59,1))</f>
        <v>0.1007073655475</v>
      </c>
      <c r="AD13">
        <f>SUMIFS('EPA Export Aggregation'!AG:AG,'EPA Export Aggregation'!$A:$A,$B13,'EPA Export Aggregation'!$D:$D,$A$1)*IF($A13="CH4",About!$D$58,IF($A13="N2O",About!$D$59,1))</f>
        <v>9.3144458873899993E-2</v>
      </c>
      <c r="AE13">
        <f>SUMIFS('EPA Export Aggregation'!AH:AH,'EPA Export Aggregation'!$A:$A,$B13,'EPA Export Aggregation'!$D:$D,$A$1)*IF($A13="CH4",About!$D$58,IF($A13="N2O",About!$D$59,1))</f>
        <v>7.0201035459600006E-2</v>
      </c>
      <c r="AF13">
        <f>SUMIFS('EPA Export Aggregation'!AI:AI,'EPA Export Aggregation'!$A:$A,$B13,'EPA Export Aggregation'!$D:$D,$A$1)*IF($A13="CH4",About!$D$58,IF($A13="N2O",About!$D$59,1))</f>
        <v>8.1283384834300004E-2</v>
      </c>
      <c r="AG13">
        <f>SUMIFS('EPA Export Aggregation'!AJ:AJ,'EPA Export Aggregation'!$A:$A,$B13,'EPA Export Aggregation'!$D:$D,$A$1)*IF($A13="CH4",About!$D$58,IF($A13="N2O",About!$D$59,1))</f>
        <v>8.2241123024399995E-2</v>
      </c>
      <c r="AH13">
        <f>SUMIFS('EPA Export Aggregation'!AK:AK,'EPA Export Aggregation'!$A:$A,$B13,'EPA Export Aggregation'!$D:$D,$A$1)*IF($A13="CH4",About!$D$58,IF($A13="N2O",About!$D$59,1))</f>
        <v>7.9103123521800003E-2</v>
      </c>
    </row>
    <row r="14" spans="1:34" x14ac:dyDescent="0.75">
      <c r="A14" s="120" t="s">
        <v>479</v>
      </c>
      <c r="B14" s="121" t="s">
        <v>2015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1.0052344180000001E-2</v>
      </c>
      <c r="D16">
        <f>SUMIFS('EPA Export Aggregation'!G:G,'EPA Export Aggregation'!$A:$A,$B16,'EPA Export Aggregation'!$D:$D,$A$1)*IF($A16="CH4",About!$D$58,IF($A16="N2O",About!$D$59,1))</f>
        <v>1.0180617392299999E-2</v>
      </c>
      <c r="E16">
        <f>SUMIFS('EPA Export Aggregation'!H:H,'EPA Export Aggregation'!$A:$A,$B16,'EPA Export Aggregation'!$D:$D,$A$1)*IF($A16="CH4",About!$D$58,IF($A16="N2O",About!$D$59,1))</f>
        <v>1.03168495302E-2</v>
      </c>
      <c r="F16">
        <f>SUMIFS('EPA Export Aggregation'!I:I,'EPA Export Aggregation'!$A:$A,$B16,'EPA Export Aggregation'!$D:$D,$A$1)*IF($A16="CH4",About!$D$58,IF($A16="N2O",About!$D$59,1))</f>
        <v>1.0575115723E-2</v>
      </c>
      <c r="G16">
        <f>SUMIFS('EPA Export Aggregation'!J:J,'EPA Export Aggregation'!$A:$A,$B16,'EPA Export Aggregation'!$D:$D,$A$1)*IF($A16="CH4",About!$D$58,IF($A16="N2O",About!$D$59,1))</f>
        <v>1.0836242490499999E-2</v>
      </c>
      <c r="H16">
        <f>SUMIFS('EPA Export Aggregation'!K:K,'EPA Export Aggregation'!$A:$A,$B16,'EPA Export Aggregation'!$D:$D,$A$1)*IF($A16="CH4",About!$D$58,IF($A16="N2O",About!$D$59,1))</f>
        <v>1.10091611197E-2</v>
      </c>
      <c r="I16">
        <f>SUMIFS('EPA Export Aggregation'!L:L,'EPA Export Aggregation'!$A:$A,$B16,'EPA Export Aggregation'!$D:$D,$A$1)*IF($A16="CH4",About!$D$58,IF($A16="N2O",About!$D$59,1))</f>
        <v>1.12368746549E-2</v>
      </c>
      <c r="J16">
        <f>SUMIFS('EPA Export Aggregation'!M:M,'EPA Export Aggregation'!$A:$A,$B16,'EPA Export Aggregation'!$D:$D,$A$1)*IF($A16="CH4",About!$D$58,IF($A16="N2O",About!$D$59,1))</f>
        <v>1.1368258019E-2</v>
      </c>
      <c r="K16">
        <f>SUMIFS('EPA Export Aggregation'!N:N,'EPA Export Aggregation'!$A:$A,$B16,'EPA Export Aggregation'!$D:$D,$A$1)*IF($A16="CH4",About!$D$58,IF($A16="N2O",About!$D$59,1))</f>
        <v>1.1458941249299999E-2</v>
      </c>
      <c r="L16">
        <f>SUMIFS('EPA Export Aggregation'!O:O,'EPA Export Aggregation'!$A:$A,$B16,'EPA Export Aggregation'!$D:$D,$A$1)*IF($A16="CH4",About!$D$58,IF($A16="N2O",About!$D$59,1))</f>
        <v>1.1508644039400001E-2</v>
      </c>
      <c r="M16">
        <f>SUMIFS('EPA Export Aggregation'!P:P,'EPA Export Aggregation'!$A:$A,$B16,'EPA Export Aggregation'!$D:$D,$A$1)*IF($A16="CH4",About!$D$58,IF($A16="N2O",About!$D$59,1))</f>
        <v>1.15836677977E-2</v>
      </c>
      <c r="N16">
        <f>SUMIFS('EPA Export Aggregation'!Q:Q,'EPA Export Aggregation'!$A:$A,$B16,'EPA Export Aggregation'!$D:$D,$A$1)*IF($A16="CH4",About!$D$58,IF($A16="N2O",About!$D$59,1))</f>
        <v>7.0562857727000002E-3</v>
      </c>
      <c r="O16">
        <f>SUMIFS('EPA Export Aggregation'!R:R,'EPA Export Aggregation'!$A:$A,$B16,'EPA Export Aggregation'!$D:$D,$A$1)*IF($A16="CH4",About!$D$58,IF($A16="N2O",About!$D$59,1))</f>
        <v>8.3422863037999999E-3</v>
      </c>
      <c r="P16">
        <f>SUMIFS('EPA Export Aggregation'!S:S,'EPA Export Aggregation'!$A:$A,$B16,'EPA Export Aggregation'!$D:$D,$A$1)*IF($A16="CH4",About!$D$58,IF($A16="N2O",About!$D$59,1))</f>
        <v>1.0943381249399999E-2</v>
      </c>
      <c r="Q16">
        <f>SUMIFS('EPA Export Aggregation'!T:T,'EPA Export Aggregation'!$A:$A,$B16,'EPA Export Aggregation'!$D:$D,$A$1)*IF($A16="CH4",About!$D$58,IF($A16="N2O",About!$D$59,1))</f>
        <v>1.01824856022E-2</v>
      </c>
      <c r="R16">
        <f>SUMIFS('EPA Export Aggregation'!U:U,'EPA Export Aggregation'!$A:$A,$B16,'EPA Export Aggregation'!$D:$D,$A$1)*IF($A16="CH4",About!$D$58,IF($A16="N2O",About!$D$59,1))</f>
        <v>1.1273149826999999E-2</v>
      </c>
      <c r="S16">
        <f>SUMIFS('EPA Export Aggregation'!V:V,'EPA Export Aggregation'!$A:$A,$B16,'EPA Export Aggregation'!$D:$D,$A$1)*IF($A16="CH4",About!$D$58,IF($A16="N2O",About!$D$59,1))</f>
        <v>1.46745187919E-2</v>
      </c>
      <c r="T16">
        <f>SUMIFS('EPA Export Aggregation'!W:W,'EPA Export Aggregation'!$A:$A,$B16,'EPA Export Aggregation'!$D:$D,$A$1)*IF($A16="CH4",About!$D$58,IF($A16="N2O",About!$D$59,1))</f>
        <v>1.6346247400399999E-2</v>
      </c>
      <c r="U16">
        <f>SUMIFS('EPA Export Aggregation'!X:X,'EPA Export Aggregation'!$A:$A,$B16,'EPA Export Aggregation'!$D:$D,$A$1)*IF($A16="CH4",About!$D$58,IF($A16="N2O",About!$D$59,1))</f>
        <v>1.5841012286399999E-2</v>
      </c>
      <c r="V16">
        <f>SUMIFS('EPA Export Aggregation'!Y:Y,'EPA Export Aggregation'!$A:$A,$B16,'EPA Export Aggregation'!$D:$D,$A$1)*IF($A16="CH4",About!$D$58,IF($A16="N2O",About!$D$59,1))</f>
        <v>1.57220293315E-2</v>
      </c>
      <c r="W16">
        <f>SUMIFS('EPA Export Aggregation'!Z:Z,'EPA Export Aggregation'!$A:$A,$B16,'EPA Export Aggregation'!$D:$D,$A$1)*IF($A16="CH4",About!$D$58,IF($A16="N2O",About!$D$59,1))</f>
        <v>3.9184352314100002E-2</v>
      </c>
      <c r="X16">
        <f>SUMIFS('EPA Export Aggregation'!AA:AA,'EPA Export Aggregation'!$A:$A,$B16,'EPA Export Aggregation'!$D:$D,$A$1)*IF($A16="CH4",About!$D$58,IF($A16="N2O",About!$D$59,1))</f>
        <v>3.6410159325499999E-2</v>
      </c>
      <c r="Y16">
        <f>SUMIFS('EPA Export Aggregation'!AB:AB,'EPA Export Aggregation'!$A:$A,$B16,'EPA Export Aggregation'!$D:$D,$A$1)*IF($A16="CH4",About!$D$58,IF($A16="N2O",About!$D$59,1))</f>
        <v>3.6084649557999997E-2</v>
      </c>
      <c r="Z16">
        <f>SUMIFS('EPA Export Aggregation'!AC:AC,'EPA Export Aggregation'!$A:$A,$B16,'EPA Export Aggregation'!$D:$D,$A$1)*IF($A16="CH4",About!$D$58,IF($A16="N2O",About!$D$59,1))</f>
        <v>3.79292251655E-2</v>
      </c>
      <c r="AA16">
        <f>SUMIFS('EPA Export Aggregation'!AD:AD,'EPA Export Aggregation'!$A:$A,$B16,'EPA Export Aggregation'!$D:$D,$A$1)*IF($A16="CH4",About!$D$58,IF($A16="N2O",About!$D$59,1))</f>
        <v>4.0762853395900002E-2</v>
      </c>
      <c r="AB16">
        <f>SUMIFS('EPA Export Aggregation'!AE:AE,'EPA Export Aggregation'!$A:$A,$B16,'EPA Export Aggregation'!$D:$D,$A$1)*IF($A16="CH4",About!$D$58,IF($A16="N2O",About!$D$59,1))</f>
        <v>4.54081935788E-2</v>
      </c>
      <c r="AC16">
        <f>SUMIFS('EPA Export Aggregation'!AF:AF,'EPA Export Aggregation'!$A:$A,$B16,'EPA Export Aggregation'!$D:$D,$A$1)*IF($A16="CH4",About!$D$58,IF($A16="N2O",About!$D$59,1))</f>
        <v>4.3215482592399997E-2</v>
      </c>
      <c r="AD16">
        <f>SUMIFS('EPA Export Aggregation'!AG:AG,'EPA Export Aggregation'!$A:$A,$B16,'EPA Export Aggregation'!$D:$D,$A$1)*IF($A16="CH4",About!$D$58,IF($A16="N2O",About!$D$59,1))</f>
        <v>4.3227293149E-2</v>
      </c>
      <c r="AE16">
        <f>SUMIFS('EPA Export Aggregation'!AH:AH,'EPA Export Aggregation'!$A:$A,$B16,'EPA Export Aggregation'!$D:$D,$A$1)*IF($A16="CH4",About!$D$58,IF($A16="N2O",About!$D$59,1))</f>
        <v>3.9438451724900001E-2</v>
      </c>
      <c r="AF16">
        <f>SUMIFS('EPA Export Aggregation'!AI:AI,'EPA Export Aggregation'!$A:$A,$B16,'EPA Export Aggregation'!$D:$D,$A$1)*IF($A16="CH4",About!$D$58,IF($A16="N2O",About!$D$59,1))</f>
        <v>4.70037068344E-2</v>
      </c>
      <c r="AG16">
        <f>SUMIFS('EPA Export Aggregation'!AJ:AJ,'EPA Export Aggregation'!$A:$A,$B16,'EPA Export Aggregation'!$D:$D,$A$1)*IF($A16="CH4",About!$D$58,IF($A16="N2O",About!$D$59,1))</f>
        <v>4.8663721775000002E-2</v>
      </c>
      <c r="AH16">
        <f>SUMIFS('EPA Export Aggregation'!AK:AK,'EPA Export Aggregation'!$A:$A,$B16,'EPA Export Aggregation'!$D:$D,$A$1)*IF($A16="CH4",About!$D$58,IF($A16="N2O",About!$D$59,1))</f>
        <v>4.9642339012700001E-2</v>
      </c>
    </row>
    <row r="17" spans="1:34" x14ac:dyDescent="0.75">
      <c r="A17" s="120" t="s">
        <v>479</v>
      </c>
      <c r="B17" s="121" t="s">
        <v>2018</v>
      </c>
      <c r="C17">
        <f>SUMIFS('EPA Export Aggregation'!F:F,'EPA Export Aggregation'!$A:$A,$B17,'EPA Export Aggregation'!$D:$D,$A$1)*IF($A17="CH4",About!$D$58,IF($A17="N2O",About!$D$59,1))</f>
        <v>6.24958005643E-2</v>
      </c>
      <c r="D17">
        <f>SUMIFS('EPA Export Aggregation'!G:G,'EPA Export Aggregation'!$A:$A,$B17,'EPA Export Aggregation'!$D:$D,$A$1)*IF($A17="CH4",About!$D$58,IF($A17="N2O",About!$D$59,1))</f>
        <v>4.8636244375900001E-2</v>
      </c>
      <c r="E17">
        <f>SUMIFS('EPA Export Aggregation'!H:H,'EPA Export Aggregation'!$A:$A,$B17,'EPA Export Aggregation'!$D:$D,$A$1)*IF($A17="CH4",About!$D$58,IF($A17="N2O",About!$D$59,1))</f>
        <v>4.32613287537E-2</v>
      </c>
      <c r="F17">
        <f>SUMIFS('EPA Export Aggregation'!I:I,'EPA Export Aggregation'!$A:$A,$B17,'EPA Export Aggregation'!$D:$D,$A$1)*IF($A17="CH4",About!$D$58,IF($A17="N2O",About!$D$59,1))</f>
        <v>5.6012217566999999E-2</v>
      </c>
      <c r="G17">
        <f>SUMIFS('EPA Export Aggregation'!J:J,'EPA Export Aggregation'!$A:$A,$B17,'EPA Export Aggregation'!$D:$D,$A$1)*IF($A17="CH4",About!$D$58,IF($A17="N2O",About!$D$59,1))</f>
        <v>6.2142344883499998E-2</v>
      </c>
      <c r="H17">
        <f>SUMIFS('EPA Export Aggregation'!K:K,'EPA Export Aggregation'!$A:$A,$B17,'EPA Export Aggregation'!$D:$D,$A$1)*IF($A17="CH4",About!$D$58,IF($A17="N2O",About!$D$59,1))</f>
        <v>9.4242066245899994E-2</v>
      </c>
      <c r="I17">
        <f>SUMIFS('EPA Export Aggregation'!L:L,'EPA Export Aggregation'!$A:$A,$B17,'EPA Export Aggregation'!$D:$D,$A$1)*IF($A17="CH4",About!$D$58,IF($A17="N2O",About!$D$59,1))</f>
        <v>0.1164889812817</v>
      </c>
      <c r="J17">
        <f>SUMIFS('EPA Export Aggregation'!M:M,'EPA Export Aggregation'!$A:$A,$B17,'EPA Export Aggregation'!$D:$D,$A$1)*IF($A17="CH4",About!$D$58,IF($A17="N2O",About!$D$59,1))</f>
        <v>0.15245543786509999</v>
      </c>
      <c r="K17">
        <f>SUMIFS('EPA Export Aggregation'!N:N,'EPA Export Aggregation'!$A:$A,$B17,'EPA Export Aggregation'!$D:$D,$A$1)*IF($A17="CH4",About!$D$58,IF($A17="N2O",About!$D$59,1))</f>
        <v>4.7752562291599999E-2</v>
      </c>
      <c r="L17">
        <f>SUMIFS('EPA Export Aggregation'!O:O,'EPA Export Aggregation'!$A:$A,$B17,'EPA Export Aggregation'!$D:$D,$A$1)*IF($A17="CH4",About!$D$58,IF($A17="N2O",About!$D$59,1))</f>
        <v>4.3572478233599998E-2</v>
      </c>
      <c r="M17">
        <f>SUMIFS('EPA Export Aggregation'!P:P,'EPA Export Aggregation'!$A:$A,$B17,'EPA Export Aggregation'!$D:$D,$A$1)*IF($A17="CH4",About!$D$58,IF($A17="N2O",About!$D$59,1))</f>
        <v>5.7189066449299997E-2</v>
      </c>
      <c r="N17">
        <f>SUMIFS('EPA Export Aggregation'!Q:Q,'EPA Export Aggregation'!$A:$A,$B17,'EPA Export Aggregation'!$D:$D,$A$1)*IF($A17="CH4",About!$D$58,IF($A17="N2O",About!$D$59,1))</f>
        <v>5.2117914602300003E-2</v>
      </c>
      <c r="O17">
        <f>SUMIFS('EPA Export Aggregation'!R:R,'EPA Export Aggregation'!$A:$A,$B17,'EPA Export Aggregation'!$D:$D,$A$1)*IF($A17="CH4",About!$D$58,IF($A17="N2O",About!$D$59,1))</f>
        <v>4.9133645538200002E-2</v>
      </c>
      <c r="P17">
        <f>SUMIFS('EPA Export Aggregation'!S:S,'EPA Export Aggregation'!$A:$A,$B17,'EPA Export Aggregation'!$D:$D,$A$1)*IF($A17="CH4",About!$D$58,IF($A17="N2O",About!$D$59,1))</f>
        <v>4.76758621299E-2</v>
      </c>
      <c r="Q17">
        <f>SUMIFS('EPA Export Aggregation'!T:T,'EPA Export Aggregation'!$A:$A,$B17,'EPA Export Aggregation'!$D:$D,$A$1)*IF($A17="CH4",About!$D$58,IF($A17="N2O",About!$D$59,1))</f>
        <v>4.5545607084699999E-2</v>
      </c>
      <c r="R17">
        <f>SUMIFS('EPA Export Aggregation'!U:U,'EPA Export Aggregation'!$A:$A,$B17,'EPA Export Aggregation'!$D:$D,$A$1)*IF($A17="CH4",About!$D$58,IF($A17="N2O",About!$D$59,1))</f>
        <v>4.9115167901700001E-2</v>
      </c>
      <c r="S17">
        <f>SUMIFS('EPA Export Aggregation'!V:V,'EPA Export Aggregation'!$A:$A,$B17,'EPA Export Aggregation'!$D:$D,$A$1)*IF($A17="CH4",About!$D$58,IF($A17="N2O",About!$D$59,1))</f>
        <v>6.4942384715099999E-2</v>
      </c>
      <c r="T17">
        <f>SUMIFS('EPA Export Aggregation'!W:W,'EPA Export Aggregation'!$A:$A,$B17,'EPA Export Aggregation'!$D:$D,$A$1)*IF($A17="CH4",About!$D$58,IF($A17="N2O",About!$D$59,1))</f>
        <v>6.3726465615800004E-2</v>
      </c>
      <c r="U17">
        <f>SUMIFS('EPA Export Aggregation'!X:X,'EPA Export Aggregation'!$A:$A,$B17,'EPA Export Aggregation'!$D:$D,$A$1)*IF($A17="CH4",About!$D$58,IF($A17="N2O",About!$D$59,1))</f>
        <v>6.2067900834000003E-2</v>
      </c>
      <c r="V17">
        <f>SUMIFS('EPA Export Aggregation'!Y:Y,'EPA Export Aggregation'!$A:$A,$B17,'EPA Export Aggregation'!$D:$D,$A$1)*IF($A17="CH4",About!$D$58,IF($A17="N2O",About!$D$59,1))</f>
        <v>5.3405931528699997E-2</v>
      </c>
      <c r="W17">
        <f>SUMIFS('EPA Export Aggregation'!Z:Z,'EPA Export Aggregation'!$A:$A,$B17,'EPA Export Aggregation'!$D:$D,$A$1)*IF($A17="CH4",About!$D$58,IF($A17="N2O",About!$D$59,1))</f>
        <v>5.2411335155099999E-2</v>
      </c>
      <c r="X17">
        <f>SUMIFS('EPA Export Aggregation'!AA:AA,'EPA Export Aggregation'!$A:$A,$B17,'EPA Export Aggregation'!$D:$D,$A$1)*IF($A17="CH4",About!$D$58,IF($A17="N2O",About!$D$59,1))</f>
        <v>3.99951043324E-2</v>
      </c>
      <c r="Y17">
        <f>SUMIFS('EPA Export Aggregation'!AB:AB,'EPA Export Aggregation'!$A:$A,$B17,'EPA Export Aggregation'!$D:$D,$A$1)*IF($A17="CH4",About!$D$58,IF($A17="N2O",About!$D$59,1))</f>
        <v>4.4764351203300003E-2</v>
      </c>
      <c r="Z17">
        <f>SUMIFS('EPA Export Aggregation'!AC:AC,'EPA Export Aggregation'!$A:$A,$B17,'EPA Export Aggregation'!$D:$D,$A$1)*IF($A17="CH4",About!$D$58,IF($A17="N2O",About!$D$59,1))</f>
        <v>4.3036013565400003E-2</v>
      </c>
      <c r="AA17">
        <f>SUMIFS('EPA Export Aggregation'!AD:AD,'EPA Export Aggregation'!$A:$A,$B17,'EPA Export Aggregation'!$D:$D,$A$1)*IF($A17="CH4",About!$D$58,IF($A17="N2O",About!$D$59,1))</f>
        <v>3.9652274145700002E-2</v>
      </c>
      <c r="AB17">
        <f>SUMIFS('EPA Export Aggregation'!AE:AE,'EPA Export Aggregation'!$A:$A,$B17,'EPA Export Aggregation'!$D:$D,$A$1)*IF($A17="CH4",About!$D$58,IF($A17="N2O",About!$D$59,1))</f>
        <v>3.0591485815399999E-2</v>
      </c>
      <c r="AC17">
        <f>SUMIFS('EPA Export Aggregation'!AF:AF,'EPA Export Aggregation'!$A:$A,$B17,'EPA Export Aggregation'!$D:$D,$A$1)*IF($A17="CH4",About!$D$58,IF($A17="N2O",About!$D$59,1))</f>
        <v>4.04912066421E-2</v>
      </c>
      <c r="AD17">
        <f>SUMIFS('EPA Export Aggregation'!AG:AG,'EPA Export Aggregation'!$A:$A,$B17,'EPA Export Aggregation'!$D:$D,$A$1)*IF($A17="CH4",About!$D$58,IF($A17="N2O",About!$D$59,1))</f>
        <v>1.71213974148E-2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0.54595241422639995</v>
      </c>
      <c r="D20">
        <f>SUMIFS('EPA Export Aggregation'!G:G,'EPA Export Aggregation'!$A:$A,$B20,'EPA Export Aggregation'!$D:$D,$A$1)*IF($A20="CH4",About!$D$58,IF($A20="N2O",About!$D$59,1))</f>
        <v>0.51357219737040005</v>
      </c>
      <c r="E20">
        <f>SUMIFS('EPA Export Aggregation'!H:H,'EPA Export Aggregation'!$A:$A,$B20,'EPA Export Aggregation'!$D:$D,$A$1)*IF($A20="CH4",About!$D$58,IF($A20="N2O",About!$D$59,1))</f>
        <v>0.47970243492789999</v>
      </c>
      <c r="F20">
        <f>SUMIFS('EPA Export Aggregation'!I:I,'EPA Export Aggregation'!$A:$A,$B20,'EPA Export Aggregation'!$D:$D,$A$1)*IF($A20="CH4",About!$D$58,IF($A20="N2O",About!$D$59,1))</f>
        <v>0.42435549968179997</v>
      </c>
      <c r="G20">
        <f>SUMIFS('EPA Export Aggregation'!J:J,'EPA Export Aggregation'!$A:$A,$B20,'EPA Export Aggregation'!$D:$D,$A$1)*IF($A20="CH4",About!$D$58,IF($A20="N2O",About!$D$59,1))</f>
        <v>0.49592434172720001</v>
      </c>
      <c r="H20">
        <f>SUMIFS('EPA Export Aggregation'!K:K,'EPA Export Aggregation'!$A:$A,$B20,'EPA Export Aggregation'!$D:$D,$A$1)*IF($A20="CH4",About!$D$58,IF($A20="N2O",About!$D$59,1))</f>
        <v>0.50285666240320004</v>
      </c>
      <c r="I20">
        <f>SUMIFS('EPA Export Aggregation'!L:L,'EPA Export Aggregation'!$A:$A,$B20,'EPA Export Aggregation'!$D:$D,$A$1)*IF($A20="CH4",About!$D$58,IF($A20="N2O",About!$D$59,1))</f>
        <v>0.4857450268363</v>
      </c>
      <c r="J20">
        <f>SUMIFS('EPA Export Aggregation'!M:M,'EPA Export Aggregation'!$A:$A,$B20,'EPA Export Aggregation'!$D:$D,$A$1)*IF($A20="CH4",About!$D$58,IF($A20="N2O",About!$D$59,1))</f>
        <v>0.47634137601510002</v>
      </c>
      <c r="K20">
        <f>SUMIFS('EPA Export Aggregation'!N:N,'EPA Export Aggregation'!$A:$A,$B20,'EPA Export Aggregation'!$D:$D,$A$1)*IF($A20="CH4",About!$D$58,IF($A20="N2O",About!$D$59,1))</f>
        <v>0.40711711421469998</v>
      </c>
      <c r="L20">
        <f>SUMIFS('EPA Export Aggregation'!O:O,'EPA Export Aggregation'!$A:$A,$B20,'EPA Export Aggregation'!$D:$D,$A$1)*IF($A20="CH4",About!$D$58,IF($A20="N2O",About!$D$59,1))</f>
        <v>0.28272232464390001</v>
      </c>
      <c r="M20">
        <f>SUMIFS('EPA Export Aggregation'!P:P,'EPA Export Aggregation'!$A:$A,$B20,'EPA Export Aggregation'!$D:$D,$A$1)*IF($A20="CH4",About!$D$58,IF($A20="N2O",About!$D$59,1))</f>
        <v>0.2768194607933</v>
      </c>
      <c r="N20">
        <f>SUMIFS('EPA Export Aggregation'!Q:Q,'EPA Export Aggregation'!$A:$A,$B20,'EPA Export Aggregation'!$D:$D,$A$1)*IF($A20="CH4",About!$D$58,IF($A20="N2O",About!$D$59,1))</f>
        <v>0.1102929831008</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3.5204532721199999E-2</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2.58447362232E-2</v>
      </c>
      <c r="D23">
        <f>SUMIFS('EPA Export Aggregation'!G:G,'EPA Export Aggregation'!$A:$A,$B23,'EPA Export Aggregation'!$D:$D,$A$1)*IF($A23="CH4",About!$D$58,IF($A23="N2O",About!$D$59,1))</f>
        <v>2.4257883975700001E-2</v>
      </c>
      <c r="E23">
        <f>SUMIFS('EPA Export Aggregation'!H:H,'EPA Export Aggregation'!$A:$A,$B23,'EPA Export Aggregation'!$D:$D,$A$1)*IF($A23="CH4",About!$D$58,IF($A23="N2O",About!$D$59,1))</f>
        <v>2.7243413663199999E-2</v>
      </c>
      <c r="F23">
        <f>SUMIFS('EPA Export Aggregation'!I:I,'EPA Export Aggregation'!$A:$A,$B23,'EPA Export Aggregation'!$D:$D,$A$1)*IF($A23="CH4",About!$D$58,IF($A23="N2O",About!$D$59,1))</f>
        <v>3.2867403583100002E-2</v>
      </c>
      <c r="G23">
        <f>SUMIFS('EPA Export Aggregation'!J:J,'EPA Export Aggregation'!$A:$A,$B23,'EPA Export Aggregation'!$D:$D,$A$1)*IF($A23="CH4",About!$D$58,IF($A23="N2O",About!$D$59,1))</f>
        <v>3.1325830271700002E-2</v>
      </c>
      <c r="H23">
        <f>SUMIFS('EPA Export Aggregation'!K:K,'EPA Export Aggregation'!$A:$A,$B23,'EPA Export Aggregation'!$D:$D,$A$1)*IF($A23="CH4",About!$D$58,IF($A23="N2O",About!$D$59,1))</f>
        <v>3.1703757806299998E-2</v>
      </c>
      <c r="I23">
        <f>SUMIFS('EPA Export Aggregation'!L:L,'EPA Export Aggregation'!$A:$A,$B23,'EPA Export Aggregation'!$D:$D,$A$1)*IF($A23="CH4",About!$D$58,IF($A23="N2O",About!$D$59,1))</f>
        <v>2.9186002386900001E-2</v>
      </c>
      <c r="J23">
        <f>SUMIFS('EPA Export Aggregation'!M:M,'EPA Export Aggregation'!$A:$A,$B23,'EPA Export Aggregation'!$D:$D,$A$1)*IF($A23="CH4",About!$D$58,IF($A23="N2O",About!$D$59,1))</f>
        <v>3.01123676973E-2</v>
      </c>
      <c r="K23">
        <f>SUMIFS('EPA Export Aggregation'!N:N,'EPA Export Aggregation'!$A:$A,$B23,'EPA Export Aggregation'!$D:$D,$A$1)*IF($A23="CH4",About!$D$58,IF($A23="N2O",About!$D$59,1))</f>
        <v>3.7472829436999998E-2</v>
      </c>
      <c r="L23">
        <f>SUMIFS('EPA Export Aggregation'!O:O,'EPA Export Aggregation'!$A:$A,$B23,'EPA Export Aggregation'!$D:$D,$A$1)*IF($A23="CH4",About!$D$58,IF($A23="N2O",About!$D$59,1))</f>
        <v>3.6179829031799997E-2</v>
      </c>
      <c r="M23">
        <f>SUMIFS('EPA Export Aggregation'!P:P,'EPA Export Aggregation'!$A:$A,$B23,'EPA Export Aggregation'!$D:$D,$A$1)*IF($A23="CH4",About!$D$58,IF($A23="N2O",About!$D$59,1))</f>
        <v>3.3159382133299997E-2</v>
      </c>
      <c r="N23">
        <f>SUMIFS('EPA Export Aggregation'!Q:Q,'EPA Export Aggregation'!$A:$A,$B23,'EPA Export Aggregation'!$D:$D,$A$1)*IF($A23="CH4",About!$D$58,IF($A23="N2O",About!$D$59,1))</f>
        <v>3.2156246248099998E-2</v>
      </c>
      <c r="O23">
        <f>SUMIFS('EPA Export Aggregation'!R:R,'EPA Export Aggregation'!$A:$A,$B23,'EPA Export Aggregation'!$D:$D,$A$1)*IF($A23="CH4",About!$D$58,IF($A23="N2O",About!$D$59,1))</f>
        <v>2.9474155536399999E-2</v>
      </c>
      <c r="P23">
        <f>SUMIFS('EPA Export Aggregation'!S:S,'EPA Export Aggregation'!$A:$A,$B23,'EPA Export Aggregation'!$D:$D,$A$1)*IF($A23="CH4",About!$D$58,IF($A23="N2O",About!$D$59,1))</f>
        <v>2.85282310594E-2</v>
      </c>
      <c r="Q23">
        <f>SUMIFS('EPA Export Aggregation'!T:T,'EPA Export Aggregation'!$A:$A,$B23,'EPA Export Aggregation'!$D:$D,$A$1)*IF($A23="CH4",About!$D$58,IF($A23="N2O",About!$D$59,1))</f>
        <v>2.9698186999900001E-2</v>
      </c>
      <c r="R23">
        <f>SUMIFS('EPA Export Aggregation'!U:U,'EPA Export Aggregation'!$A:$A,$B23,'EPA Export Aggregation'!$D:$D,$A$1)*IF($A23="CH4",About!$D$58,IF($A23="N2O",About!$D$59,1))</f>
        <v>2.9953233170299999E-2</v>
      </c>
      <c r="S23">
        <f>SUMIFS('EPA Export Aggregation'!V:V,'EPA Export Aggregation'!$A:$A,$B23,'EPA Export Aggregation'!$D:$D,$A$1)*IF($A23="CH4",About!$D$58,IF($A23="N2O",About!$D$59,1))</f>
        <v>2.9372894300999999E-2</v>
      </c>
      <c r="T23">
        <f>SUMIFS('EPA Export Aggregation'!W:W,'EPA Export Aggregation'!$A:$A,$B23,'EPA Export Aggregation'!$D:$D,$A$1)*IF($A23="CH4",About!$D$58,IF($A23="N2O",About!$D$59,1))</f>
        <v>4.2049974347600001E-2</v>
      </c>
      <c r="U23">
        <f>SUMIFS('EPA Export Aggregation'!X:X,'EPA Export Aggregation'!$A:$A,$B23,'EPA Export Aggregation'!$D:$D,$A$1)*IF($A23="CH4",About!$D$58,IF($A23="N2O",About!$D$59,1))</f>
        <v>3.5117585561699999E-2</v>
      </c>
      <c r="V23">
        <f>SUMIFS('EPA Export Aggregation'!Y:Y,'EPA Export Aggregation'!$A:$A,$B23,'EPA Export Aggregation'!$D:$D,$A$1)*IF($A23="CH4",About!$D$58,IF($A23="N2O",About!$D$59,1))</f>
        <v>3.0020471394199999E-2</v>
      </c>
      <c r="W23">
        <f>SUMIFS('EPA Export Aggregation'!Z:Z,'EPA Export Aggregation'!$A:$A,$B23,'EPA Export Aggregation'!$D:$D,$A$1)*IF($A23="CH4",About!$D$58,IF($A23="N2O",About!$D$59,1))</f>
        <v>4.1884148382399997E-2</v>
      </c>
      <c r="X23">
        <f>SUMIFS('EPA Export Aggregation'!AA:AA,'EPA Export Aggregation'!$A:$A,$B23,'EPA Export Aggregation'!$D:$D,$A$1)*IF($A23="CH4",About!$D$58,IF($A23="N2O",About!$D$59,1))</f>
        <v>4.5419097425500002E-2</v>
      </c>
      <c r="Y23">
        <f>SUMIFS('EPA Export Aggregation'!AB:AB,'EPA Export Aggregation'!$A:$A,$B23,'EPA Export Aggregation'!$D:$D,$A$1)*IF($A23="CH4",About!$D$58,IF($A23="N2O",About!$D$59,1))</f>
        <v>4.3272703866499999E-2</v>
      </c>
      <c r="Z23">
        <f>SUMIFS('EPA Export Aggregation'!AC:AC,'EPA Export Aggregation'!$A:$A,$B23,'EPA Export Aggregation'!$D:$D,$A$1)*IF($A23="CH4",About!$D$58,IF($A23="N2O",About!$D$59,1))</f>
        <v>4.12706510624E-2</v>
      </c>
      <c r="AA23">
        <f>SUMIFS('EPA Export Aggregation'!AD:AD,'EPA Export Aggregation'!$A:$A,$B23,'EPA Export Aggregation'!$D:$D,$A$1)*IF($A23="CH4",About!$D$58,IF($A23="N2O",About!$D$59,1))</f>
        <v>1.64903187499E-2</v>
      </c>
      <c r="AB23">
        <f>SUMIFS('EPA Export Aggregation'!AE:AE,'EPA Export Aggregation'!$A:$A,$B23,'EPA Export Aggregation'!$D:$D,$A$1)*IF($A23="CH4",About!$D$58,IF($A23="N2O",About!$D$59,1))</f>
        <v>4.2526782690000001E-2</v>
      </c>
      <c r="AC23">
        <f>SUMIFS('EPA Export Aggregation'!AF:AF,'EPA Export Aggregation'!$A:$A,$B23,'EPA Export Aggregation'!$D:$D,$A$1)*IF($A23="CH4",About!$D$58,IF($A23="N2O",About!$D$59,1))</f>
        <v>4.9261837470500003E-2</v>
      </c>
      <c r="AD23">
        <f>SUMIFS('EPA Export Aggregation'!AG:AG,'EPA Export Aggregation'!$A:$A,$B23,'EPA Export Aggregation'!$D:$D,$A$1)*IF($A23="CH4",About!$D$58,IF($A23="N2O",About!$D$59,1))</f>
        <v>4.87104951619E-2</v>
      </c>
      <c r="AE23">
        <f>SUMIFS('EPA Export Aggregation'!AH:AH,'EPA Export Aggregation'!$A:$A,$B23,'EPA Export Aggregation'!$D:$D,$A$1)*IF($A23="CH4",About!$D$58,IF($A23="N2O",About!$D$59,1))</f>
        <v>5.83516593115E-2</v>
      </c>
      <c r="AF23">
        <f>SUMIFS('EPA Export Aggregation'!AI:AI,'EPA Export Aggregation'!$A:$A,$B23,'EPA Export Aggregation'!$D:$D,$A$1)*IF($A23="CH4",About!$D$58,IF($A23="N2O",About!$D$59,1))</f>
        <v>5.93948651582E-2</v>
      </c>
      <c r="AG23">
        <f>SUMIFS('EPA Export Aggregation'!AJ:AJ,'EPA Export Aggregation'!$A:$A,$B23,'EPA Export Aggregation'!$D:$D,$A$1)*IF($A23="CH4",About!$D$58,IF($A23="N2O",About!$D$59,1))</f>
        <v>5.6930438690600001E-2</v>
      </c>
      <c r="AH23">
        <f>SUMIFS('EPA Export Aggregation'!AK:AK,'EPA Export Aggregation'!$A:$A,$B23,'EPA Export Aggregation'!$D:$D,$A$1)*IF($A23="CH4",About!$D$58,IF($A23="N2O",About!$D$59,1))</f>
        <v>4.9634904422300001E-2</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4.9748929889999996E-4</v>
      </c>
      <c r="D26">
        <f>SUMIFS('EPA Export Aggregation'!G:G,'EPA Export Aggregation'!$A:$A,$B26,'EPA Export Aggregation'!$D:$D,$A$1)*IF($A26="CH4",About!$D$58,IF($A26="N2O",About!$D$59,1))</f>
        <v>3.762505806E-4</v>
      </c>
      <c r="E26">
        <f>SUMIFS('EPA Export Aggregation'!H:H,'EPA Export Aggregation'!$A:$A,$B26,'EPA Export Aggregation'!$D:$D,$A$1)*IF($A26="CH4",About!$D$58,IF($A26="N2O",About!$D$59,1))</f>
        <v>4.6774018229999998E-4</v>
      </c>
      <c r="F26">
        <f>SUMIFS('EPA Export Aggregation'!I:I,'EPA Export Aggregation'!$A:$A,$B26,'EPA Export Aggregation'!$D:$D,$A$1)*IF($A26="CH4",About!$D$58,IF($A26="N2O",About!$D$59,1))</f>
        <v>5.2858819779999999E-4</v>
      </c>
      <c r="G26">
        <f>SUMIFS('EPA Export Aggregation'!J:J,'EPA Export Aggregation'!$A:$A,$B26,'EPA Export Aggregation'!$D:$D,$A$1)*IF($A26="CH4",About!$D$58,IF($A26="N2O",About!$D$59,1))</f>
        <v>5.6244009179999999E-4</v>
      </c>
      <c r="H26">
        <f>SUMIFS('EPA Export Aggregation'!K:K,'EPA Export Aggregation'!$A:$A,$B26,'EPA Export Aggregation'!$D:$D,$A$1)*IF($A26="CH4",About!$D$58,IF($A26="N2O",About!$D$59,1))</f>
        <v>7.7036487450000003E-4</v>
      </c>
      <c r="I26">
        <f>SUMIFS('EPA Export Aggregation'!L:L,'EPA Export Aggregation'!$A:$A,$B26,'EPA Export Aggregation'!$D:$D,$A$1)*IF($A26="CH4",About!$D$58,IF($A26="N2O",About!$D$59,1))</f>
        <v>8.7197157479999995E-4</v>
      </c>
      <c r="J26">
        <f>SUMIFS('EPA Export Aggregation'!M:M,'EPA Export Aggregation'!$A:$A,$B26,'EPA Export Aggregation'!$D:$D,$A$1)*IF($A26="CH4",About!$D$58,IF($A26="N2O",About!$D$59,1))</f>
        <v>1.0988442144E-3</v>
      </c>
      <c r="K26">
        <f>SUMIFS('EPA Export Aggregation'!N:N,'EPA Export Aggregation'!$A:$A,$B26,'EPA Export Aggregation'!$D:$D,$A$1)*IF($A26="CH4",About!$D$58,IF($A26="N2O",About!$D$59,1))</f>
        <v>1.2647138426E-3</v>
      </c>
      <c r="L26">
        <f>SUMIFS('EPA Export Aggregation'!O:O,'EPA Export Aggregation'!$A:$A,$B26,'EPA Export Aggregation'!$D:$D,$A$1)*IF($A26="CH4",About!$D$58,IF($A26="N2O",About!$D$59,1))</f>
        <v>8.2797469969999996E-4</v>
      </c>
      <c r="M26">
        <f>SUMIFS('EPA Export Aggregation'!P:P,'EPA Export Aggregation'!$A:$A,$B26,'EPA Export Aggregation'!$D:$D,$A$1)*IF($A26="CH4",About!$D$58,IF($A26="N2O",About!$D$59,1))</f>
        <v>9.1407767329999997E-4</v>
      </c>
      <c r="N26">
        <f>SUMIFS('EPA Export Aggregation'!Q:Q,'EPA Export Aggregation'!$A:$A,$B26,'EPA Export Aggregation'!$D:$D,$A$1)*IF($A26="CH4",About!$D$58,IF($A26="N2O",About!$D$59,1))</f>
        <v>6.713140653E-4</v>
      </c>
      <c r="O26">
        <f>SUMIFS('EPA Export Aggregation'!R:R,'EPA Export Aggregation'!$A:$A,$B26,'EPA Export Aggregation'!$D:$D,$A$1)*IF($A26="CH4",About!$D$58,IF($A26="N2O",About!$D$59,1))</f>
        <v>7.9371769439999995E-4</v>
      </c>
      <c r="P26">
        <f>SUMIFS('EPA Export Aggregation'!S:S,'EPA Export Aggregation'!$A:$A,$B26,'EPA Export Aggregation'!$D:$D,$A$1)*IF($A26="CH4",About!$D$58,IF($A26="N2O",About!$D$59,1))</f>
        <v>8.4152952669999995E-4</v>
      </c>
      <c r="Q26">
        <f>SUMIFS('EPA Export Aggregation'!T:T,'EPA Export Aggregation'!$A:$A,$B26,'EPA Export Aggregation'!$D:$D,$A$1)*IF($A26="CH4",About!$D$58,IF($A26="N2O",About!$D$59,1))</f>
        <v>1.0212490748000001E-3</v>
      </c>
      <c r="R26">
        <f>SUMIFS('EPA Export Aggregation'!U:U,'EPA Export Aggregation'!$A:$A,$B26,'EPA Export Aggregation'!$D:$D,$A$1)*IF($A26="CH4",About!$D$58,IF($A26="N2O",About!$D$59,1))</f>
        <v>9.9265129970000005E-4</v>
      </c>
      <c r="S26">
        <f>SUMIFS('EPA Export Aggregation'!V:V,'EPA Export Aggregation'!$A:$A,$B26,'EPA Export Aggregation'!$D:$D,$A$1)*IF($A26="CH4",About!$D$58,IF($A26="N2O",About!$D$59,1))</f>
        <v>9.1764931400000003E-4</v>
      </c>
      <c r="T26">
        <f>SUMIFS('EPA Export Aggregation'!W:W,'EPA Export Aggregation'!$A:$A,$B26,'EPA Export Aggregation'!$D:$D,$A$1)*IF($A26="CH4",About!$D$58,IF($A26="N2O",About!$D$59,1))</f>
        <v>8.4068188860000003E-4</v>
      </c>
      <c r="U26">
        <f>SUMIFS('EPA Export Aggregation'!X:X,'EPA Export Aggregation'!$A:$A,$B26,'EPA Export Aggregation'!$D:$D,$A$1)*IF($A26="CH4",About!$D$58,IF($A26="N2O",About!$D$59,1))</f>
        <v>6.8847809880000005E-4</v>
      </c>
      <c r="V26">
        <f>SUMIFS('EPA Export Aggregation'!Y:Y,'EPA Export Aggregation'!$A:$A,$B26,'EPA Export Aggregation'!$D:$D,$A$1)*IF($A26="CH4",About!$D$58,IF($A26="N2O",About!$D$59,1))</f>
        <v>4.4447985720000001E-4</v>
      </c>
      <c r="W26">
        <f>SUMIFS('EPA Export Aggregation'!Z:Z,'EPA Export Aggregation'!$A:$A,$B26,'EPA Export Aggregation'!$D:$D,$A$1)*IF($A26="CH4",About!$D$58,IF($A26="N2O",About!$D$59,1))</f>
        <v>7.5242875980000002E-4</v>
      </c>
      <c r="X26">
        <f>SUMIFS('EPA Export Aggregation'!AA:AA,'EPA Export Aggregation'!$A:$A,$B26,'EPA Export Aggregation'!$D:$D,$A$1)*IF($A26="CH4",About!$D$58,IF($A26="N2O",About!$D$59,1))</f>
        <v>6.6793028140000005E-4</v>
      </c>
      <c r="Y26">
        <f>SUMIFS('EPA Export Aggregation'!AB:AB,'EPA Export Aggregation'!$A:$A,$B26,'EPA Export Aggregation'!$D:$D,$A$1)*IF($A26="CH4",About!$D$58,IF($A26="N2O",About!$D$59,1))</f>
        <v>5.640770612E-4</v>
      </c>
      <c r="Z26">
        <f>SUMIFS('EPA Export Aggregation'!AC:AC,'EPA Export Aggregation'!$A:$A,$B26,'EPA Export Aggregation'!$D:$D,$A$1)*IF($A26="CH4",About!$D$58,IF($A26="N2O",About!$D$59,1))</f>
        <v>6.6761660259999996E-4</v>
      </c>
      <c r="AA26">
        <f>SUMIFS('EPA Export Aggregation'!AD:AD,'EPA Export Aggregation'!$A:$A,$B26,'EPA Export Aggregation'!$D:$D,$A$1)*IF($A26="CH4",About!$D$58,IF($A26="N2O",About!$D$59,1))</f>
        <v>7.0543208820000002E-4</v>
      </c>
      <c r="AB26">
        <f>SUMIFS('EPA Export Aggregation'!AE:AE,'EPA Export Aggregation'!$A:$A,$B26,'EPA Export Aggregation'!$D:$D,$A$1)*IF($A26="CH4",About!$D$58,IF($A26="N2O",About!$D$59,1))</f>
        <v>7.7563701889999997E-4</v>
      </c>
      <c r="AC26">
        <f>SUMIFS('EPA Export Aggregation'!AF:AF,'EPA Export Aggregation'!$A:$A,$B26,'EPA Export Aggregation'!$D:$D,$A$1)*IF($A26="CH4",About!$D$58,IF($A26="N2O",About!$D$59,1))</f>
        <v>7.2767853680000001E-4</v>
      </c>
      <c r="AD26">
        <f>SUMIFS('EPA Export Aggregation'!AG:AG,'EPA Export Aggregation'!$A:$A,$B26,'EPA Export Aggregation'!$D:$D,$A$1)*IF($A26="CH4",About!$D$58,IF($A26="N2O",About!$D$59,1))</f>
        <v>8.4839436899999997E-4</v>
      </c>
      <c r="AE26">
        <f>SUMIFS('EPA Export Aggregation'!AH:AH,'EPA Export Aggregation'!$A:$A,$B26,'EPA Export Aggregation'!$D:$D,$A$1)*IF($A26="CH4",About!$D$58,IF($A26="N2O",About!$D$59,1))</f>
        <v>8.8478969140000005E-4</v>
      </c>
      <c r="AF26">
        <f>SUMIFS('EPA Export Aggregation'!AI:AI,'EPA Export Aggregation'!$A:$A,$B26,'EPA Export Aggregation'!$D:$D,$A$1)*IF($A26="CH4",About!$D$58,IF($A26="N2O",About!$D$59,1))</f>
        <v>8.0876748439999999E-4</v>
      </c>
      <c r="AG26">
        <f>SUMIFS('EPA Export Aggregation'!AJ:AJ,'EPA Export Aggregation'!$A:$A,$B26,'EPA Export Aggregation'!$D:$D,$A$1)*IF($A26="CH4",About!$D$58,IF($A26="N2O",About!$D$59,1))</f>
        <v>6.123750121E-4</v>
      </c>
      <c r="AH26">
        <f>SUMIFS('EPA Export Aggregation'!AK:AK,'EPA Export Aggregation'!$A:$A,$B26,'EPA Export Aggregation'!$D:$D,$A$1)*IF($A26="CH4",About!$D$58,IF($A26="N2O",About!$D$59,1))</f>
        <v>8.0024583930000004E-4</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5.3767696548800002E-2</v>
      </c>
      <c r="D29">
        <f>SUMIFS('EPA Export Aggregation'!G:G,'EPA Export Aggregation'!$A:$A,$B29,'EPA Export Aggregation'!$D:$D,$A$1)*IF($A29="CH4",About!$D$58,IF($A29="N2O",About!$D$59,1))</f>
        <v>5.3099041270000001E-2</v>
      </c>
      <c r="E29">
        <f>SUMIFS('EPA Export Aggregation'!H:H,'EPA Export Aggregation'!$A:$A,$B29,'EPA Export Aggregation'!$D:$D,$A$1)*IF($A29="CH4",About!$D$58,IF($A29="N2O",About!$D$59,1))</f>
        <v>5.2622743035600002E-2</v>
      </c>
      <c r="F29">
        <f>SUMIFS('EPA Export Aggregation'!I:I,'EPA Export Aggregation'!$A:$A,$B29,'EPA Export Aggregation'!$D:$D,$A$1)*IF($A29="CH4",About!$D$58,IF($A29="N2O",About!$D$59,1))</f>
        <v>5.3322927283399997E-2</v>
      </c>
      <c r="G29">
        <f>SUMIFS('EPA Export Aggregation'!J:J,'EPA Export Aggregation'!$A:$A,$B29,'EPA Export Aggregation'!$D:$D,$A$1)*IF($A29="CH4",About!$D$58,IF($A29="N2O",About!$D$59,1))</f>
        <v>5.4422149107899997E-2</v>
      </c>
      <c r="H29">
        <f>SUMIFS('EPA Export Aggregation'!K:K,'EPA Export Aggregation'!$A:$A,$B29,'EPA Export Aggregation'!$D:$D,$A$1)*IF($A29="CH4",About!$D$58,IF($A29="N2O",About!$D$59,1))</f>
        <v>5.34452678706E-2</v>
      </c>
      <c r="I29">
        <f>SUMIFS('EPA Export Aggregation'!L:L,'EPA Export Aggregation'!$A:$A,$B29,'EPA Export Aggregation'!$D:$D,$A$1)*IF($A29="CH4",About!$D$58,IF($A29="N2O",About!$D$59,1))</f>
        <v>5.4743285636100002E-2</v>
      </c>
      <c r="J29">
        <f>SUMIFS('EPA Export Aggregation'!M:M,'EPA Export Aggregation'!$A:$A,$B29,'EPA Export Aggregation'!$D:$D,$A$1)*IF($A29="CH4",About!$D$58,IF($A29="N2O",About!$D$59,1))</f>
        <v>5.89705762661E-2</v>
      </c>
      <c r="K29">
        <f>SUMIFS('EPA Export Aggregation'!N:N,'EPA Export Aggregation'!$A:$A,$B29,'EPA Export Aggregation'!$D:$D,$A$1)*IF($A29="CH4",About!$D$58,IF($A29="N2O",About!$D$59,1))</f>
        <v>6.0348101912800003E-2</v>
      </c>
      <c r="L29">
        <f>SUMIFS('EPA Export Aggregation'!O:O,'EPA Export Aggregation'!$A:$A,$B29,'EPA Export Aggregation'!$D:$D,$A$1)*IF($A29="CH4",About!$D$58,IF($A29="N2O",About!$D$59,1))</f>
        <v>5.5056594990399998E-2</v>
      </c>
      <c r="M29">
        <f>SUMIFS('EPA Export Aggregation'!P:P,'EPA Export Aggregation'!$A:$A,$B29,'EPA Export Aggregation'!$D:$D,$A$1)*IF($A29="CH4",About!$D$58,IF($A29="N2O",About!$D$59,1))</f>
        <v>5.4351635586000001E-2</v>
      </c>
      <c r="N29">
        <f>SUMIFS('EPA Export Aggregation'!Q:Q,'EPA Export Aggregation'!$A:$A,$B29,'EPA Export Aggregation'!$D:$D,$A$1)*IF($A29="CH4",About!$D$58,IF($A29="N2O",About!$D$59,1))</f>
        <v>5.6176522766599998E-2</v>
      </c>
      <c r="O29">
        <f>SUMIFS('EPA Export Aggregation'!R:R,'EPA Export Aggregation'!$A:$A,$B29,'EPA Export Aggregation'!$D:$D,$A$1)*IF($A29="CH4",About!$D$58,IF($A29="N2O",About!$D$59,1))</f>
        <v>5.5676437631100001E-2</v>
      </c>
      <c r="P29">
        <f>SUMIFS('EPA Export Aggregation'!S:S,'EPA Export Aggregation'!$A:$A,$B29,'EPA Export Aggregation'!$D:$D,$A$1)*IF($A29="CH4",About!$D$58,IF($A29="N2O",About!$D$59,1))</f>
        <v>5.70769973143E-2</v>
      </c>
      <c r="Q29">
        <f>SUMIFS('EPA Export Aggregation'!T:T,'EPA Export Aggregation'!$A:$A,$B29,'EPA Export Aggregation'!$D:$D,$A$1)*IF($A29="CH4",About!$D$58,IF($A29="N2O",About!$D$59,1))</f>
        <v>6.2477410086200003E-2</v>
      </c>
      <c r="R29">
        <f>SUMIFS('EPA Export Aggregation'!U:U,'EPA Export Aggregation'!$A:$A,$B29,'EPA Export Aggregation'!$D:$D,$A$1)*IF($A29="CH4",About!$D$58,IF($A29="N2O",About!$D$59,1))</f>
        <v>6.9062982060900002E-2</v>
      </c>
      <c r="S29">
        <f>SUMIFS('EPA Export Aggregation'!V:V,'EPA Export Aggregation'!$A:$A,$B29,'EPA Export Aggregation'!$D:$D,$A$1)*IF($A29="CH4",About!$D$58,IF($A29="N2O",About!$D$59,1))</f>
        <v>8.0429807349999993E-2</v>
      </c>
      <c r="T29">
        <f>SUMIFS('EPA Export Aggregation'!W:W,'EPA Export Aggregation'!$A:$A,$B29,'EPA Export Aggregation'!$D:$D,$A$1)*IF($A29="CH4",About!$D$58,IF($A29="N2O",About!$D$59,1))</f>
        <v>8.4683993661599996E-2</v>
      </c>
      <c r="U29">
        <f>SUMIFS('EPA Export Aggregation'!X:X,'EPA Export Aggregation'!$A:$A,$B29,'EPA Export Aggregation'!$D:$D,$A$1)*IF($A29="CH4",About!$D$58,IF($A29="N2O",About!$D$59,1))</f>
        <v>0.1053806587336</v>
      </c>
      <c r="V29">
        <f>SUMIFS('EPA Export Aggregation'!Y:Y,'EPA Export Aggregation'!$A:$A,$B29,'EPA Export Aggregation'!$D:$D,$A$1)*IF($A29="CH4",About!$D$58,IF($A29="N2O",About!$D$59,1))</f>
        <v>9.9378955326399995E-2</v>
      </c>
      <c r="W29">
        <f>SUMIFS('EPA Export Aggregation'!Z:Z,'EPA Export Aggregation'!$A:$A,$B29,'EPA Export Aggregation'!$D:$D,$A$1)*IF($A29="CH4",About!$D$58,IF($A29="N2O",About!$D$59,1))</f>
        <v>0.1120431641836</v>
      </c>
      <c r="X29">
        <f>SUMIFS('EPA Export Aggregation'!AA:AA,'EPA Export Aggregation'!$A:$A,$B29,'EPA Export Aggregation'!$D:$D,$A$1)*IF($A29="CH4",About!$D$58,IF($A29="N2O",About!$D$59,1))</f>
        <v>0.13418891502069999</v>
      </c>
      <c r="Y29">
        <f>SUMIFS('EPA Export Aggregation'!AB:AB,'EPA Export Aggregation'!$A:$A,$B29,'EPA Export Aggregation'!$D:$D,$A$1)*IF($A29="CH4",About!$D$58,IF($A29="N2O",About!$D$59,1))</f>
        <v>0.17156520669620001</v>
      </c>
      <c r="Z29">
        <f>SUMIFS('EPA Export Aggregation'!AC:AC,'EPA Export Aggregation'!$A:$A,$B29,'EPA Export Aggregation'!$D:$D,$A$1)*IF($A29="CH4",About!$D$58,IF($A29="N2O",About!$D$59,1))</f>
        <v>0.2075031424214</v>
      </c>
      <c r="AA29">
        <f>SUMIFS('EPA Export Aggregation'!AD:AD,'EPA Export Aggregation'!$A:$A,$B29,'EPA Export Aggregation'!$D:$D,$A$1)*IF($A29="CH4",About!$D$58,IF($A29="N2O",About!$D$59,1))</f>
        <v>0.24186517818469999</v>
      </c>
      <c r="AB29">
        <f>SUMIFS('EPA Export Aggregation'!AE:AE,'EPA Export Aggregation'!$A:$A,$B29,'EPA Export Aggregation'!$D:$D,$A$1)*IF($A29="CH4",About!$D$58,IF($A29="N2O",About!$D$59,1))</f>
        <v>0.16303939644400001</v>
      </c>
      <c r="AC29">
        <f>SUMIFS('EPA Export Aggregation'!AF:AF,'EPA Export Aggregation'!$A:$A,$B29,'EPA Export Aggregation'!$D:$D,$A$1)*IF($A29="CH4",About!$D$58,IF($A29="N2O",About!$D$59,1))</f>
        <v>0.13242599818940001</v>
      </c>
      <c r="AD29">
        <f>SUMIFS('EPA Export Aggregation'!AG:AG,'EPA Export Aggregation'!$A:$A,$B29,'EPA Export Aggregation'!$D:$D,$A$1)*IF($A29="CH4",About!$D$58,IF($A29="N2O",About!$D$59,1))</f>
        <v>0.14180361882279999</v>
      </c>
      <c r="AE29">
        <f>SUMIFS('EPA Export Aggregation'!AH:AH,'EPA Export Aggregation'!$A:$A,$B29,'EPA Export Aggregation'!$D:$D,$A$1)*IF($A29="CH4",About!$D$58,IF($A29="N2O",About!$D$59,1))</f>
        <v>0.16917863868130001</v>
      </c>
      <c r="AF29">
        <f>SUMIFS('EPA Export Aggregation'!AI:AI,'EPA Export Aggregation'!$A:$A,$B29,'EPA Export Aggregation'!$D:$D,$A$1)*IF($A29="CH4",About!$D$58,IF($A29="N2O",About!$D$59,1))</f>
        <v>0.21025332271819999</v>
      </c>
      <c r="AG29">
        <f>SUMIFS('EPA Export Aggregation'!AJ:AJ,'EPA Export Aggregation'!$A:$A,$B29,'EPA Export Aggregation'!$D:$D,$A$1)*IF($A29="CH4",About!$D$58,IF($A29="N2O",About!$D$59,1))</f>
        <v>0.14293037727579999</v>
      </c>
      <c r="AH29">
        <f>SUMIFS('EPA Export Aggregation'!AK:AK,'EPA Export Aggregation'!$A:$A,$B29,'EPA Export Aggregation'!$D:$D,$A$1)*IF($A29="CH4",About!$D$58,IF($A29="N2O",About!$D$59,1))</f>
        <v>0.12884486215679999</v>
      </c>
    </row>
    <row r="30" spans="1:34" x14ac:dyDescent="0.75">
      <c r="A30" s="120" t="s">
        <v>479</v>
      </c>
      <c r="B30" s="121" t="s">
        <v>2031</v>
      </c>
      <c r="C30">
        <f>SUMIFS('EPA Export Aggregation'!F:F,'EPA Export Aggregation'!$A:$A,$B30,'EPA Export Aggregation'!$D:$D,$A$1)*IF($A30="CH4",About!$D$58,IF($A30="N2O",About!$D$59,1))</f>
        <v>1.2646545499999999E-5</v>
      </c>
      <c r="D30">
        <f>SUMIFS('EPA Export Aggregation'!G:G,'EPA Export Aggregation'!$A:$A,$B30,'EPA Export Aggregation'!$D:$D,$A$1)*IF($A30="CH4",About!$D$58,IF($A30="N2O",About!$D$59,1))</f>
        <v>1.27311118E-5</v>
      </c>
      <c r="E30">
        <f>SUMIFS('EPA Export Aggregation'!H:H,'EPA Export Aggregation'!$A:$A,$B30,'EPA Export Aggregation'!$D:$D,$A$1)*IF($A30="CH4",About!$D$58,IF($A30="N2O",About!$D$59,1))</f>
        <v>1.28997639E-5</v>
      </c>
      <c r="F30">
        <f>SUMIFS('EPA Export Aggregation'!I:I,'EPA Export Aggregation'!$A:$A,$B30,'EPA Export Aggregation'!$D:$D,$A$1)*IF($A30="CH4",About!$D$58,IF($A30="N2O",About!$D$59,1))</f>
        <v>1.32588898E-5</v>
      </c>
      <c r="G30">
        <f>SUMIFS('EPA Export Aggregation'!J:J,'EPA Export Aggregation'!$A:$A,$B30,'EPA Export Aggregation'!$D:$D,$A$1)*IF($A30="CH4",About!$D$58,IF($A30="N2O",About!$D$59,1))</f>
        <v>1.34689989E-5</v>
      </c>
      <c r="H30">
        <f>SUMIFS('EPA Export Aggregation'!K:K,'EPA Export Aggregation'!$A:$A,$B30,'EPA Export Aggregation'!$D:$D,$A$1)*IF($A30="CH4",About!$D$58,IF($A30="N2O",About!$D$59,1))</f>
        <v>1.36645499E-5</v>
      </c>
      <c r="I30">
        <f>SUMIFS('EPA Export Aggregation'!L:L,'EPA Export Aggregation'!$A:$A,$B30,'EPA Export Aggregation'!$D:$D,$A$1)*IF($A30="CH4",About!$D$58,IF($A30="N2O",About!$D$59,1))</f>
        <v>1.38599371E-5</v>
      </c>
      <c r="J30">
        <f>SUMIFS('EPA Export Aggregation'!M:M,'EPA Export Aggregation'!$A:$A,$B30,'EPA Export Aggregation'!$D:$D,$A$1)*IF($A30="CH4",About!$D$58,IF($A30="N2O",About!$D$59,1))</f>
        <v>1.40765451E-5</v>
      </c>
      <c r="K30">
        <f>SUMIFS('EPA Export Aggregation'!N:N,'EPA Export Aggregation'!$A:$A,$B30,'EPA Export Aggregation'!$D:$D,$A$1)*IF($A30="CH4",About!$D$58,IF($A30="N2O",About!$D$59,1))</f>
        <v>1.42767391E-5</v>
      </c>
      <c r="L30">
        <f>SUMIFS('EPA Export Aggregation'!O:O,'EPA Export Aggregation'!$A:$A,$B30,'EPA Export Aggregation'!$D:$D,$A$1)*IF($A30="CH4",About!$D$58,IF($A30="N2O",About!$D$59,1))</f>
        <v>1.4322901200000001E-5</v>
      </c>
      <c r="M30">
        <f>SUMIFS('EPA Export Aggregation'!P:P,'EPA Export Aggregation'!$A:$A,$B30,'EPA Export Aggregation'!$D:$D,$A$1)*IF($A30="CH4",About!$D$58,IF($A30="N2O",About!$D$59,1))</f>
        <v>1.4417527099999999E-5</v>
      </c>
      <c r="N30">
        <f>SUMIFS('EPA Export Aggregation'!Q:Q,'EPA Export Aggregation'!$A:$A,$B30,'EPA Export Aggregation'!$D:$D,$A$1)*IF($A30="CH4",About!$D$58,IF($A30="N2O",About!$D$59,1))</f>
        <v>1.4468030899999999E-5</v>
      </c>
      <c r="O30">
        <f>SUMIFS('EPA Export Aggregation'!R:R,'EPA Export Aggregation'!$A:$A,$B30,'EPA Export Aggregation'!$D:$D,$A$1)*IF($A30="CH4",About!$D$58,IF($A30="N2O",About!$D$59,1))</f>
        <v>1.4596808300000001E-5</v>
      </c>
      <c r="P30">
        <f>SUMIFS('EPA Export Aggregation'!S:S,'EPA Export Aggregation'!$A:$A,$B30,'EPA Export Aggregation'!$D:$D,$A$1)*IF($A30="CH4",About!$D$58,IF($A30="N2O",About!$D$59,1))</f>
        <v>1.4662658700000001E-5</v>
      </c>
      <c r="Q30">
        <f>SUMIFS('EPA Export Aggregation'!T:T,'EPA Export Aggregation'!$A:$A,$B30,'EPA Export Aggregation'!$D:$D,$A$1)*IF($A30="CH4",About!$D$58,IF($A30="N2O",About!$D$59,1))</f>
        <v>1.47739045E-5</v>
      </c>
      <c r="R30">
        <f>SUMIFS('EPA Export Aggregation'!U:U,'EPA Export Aggregation'!$A:$A,$B30,'EPA Export Aggregation'!$D:$D,$A$1)*IF($A30="CH4",About!$D$58,IF($A30="N2O",About!$D$59,1))</f>
        <v>1.4784719099999999E-5</v>
      </c>
      <c r="S30">
        <f>SUMIFS('EPA Export Aggregation'!V:V,'EPA Export Aggregation'!$A:$A,$B30,'EPA Export Aggregation'!$D:$D,$A$1)*IF($A30="CH4",About!$D$58,IF($A30="N2O",About!$D$59,1))</f>
        <v>1.50457396E-5</v>
      </c>
      <c r="T30">
        <f>SUMIFS('EPA Export Aggregation'!W:W,'EPA Export Aggregation'!$A:$A,$B30,'EPA Export Aggregation'!$D:$D,$A$1)*IF($A30="CH4",About!$D$58,IF($A30="N2O",About!$D$59,1))</f>
        <v>1.72141646E-5</v>
      </c>
      <c r="U30">
        <f>SUMIFS('EPA Export Aggregation'!X:X,'EPA Export Aggregation'!$A:$A,$B30,'EPA Export Aggregation'!$D:$D,$A$1)*IF($A30="CH4",About!$D$58,IF($A30="N2O",About!$D$59,1))</f>
        <v>1.9119777799999999E-5</v>
      </c>
      <c r="V30">
        <f>SUMIFS('EPA Export Aggregation'!Y:Y,'EPA Export Aggregation'!$A:$A,$B30,'EPA Export Aggregation'!$D:$D,$A$1)*IF($A30="CH4",About!$D$58,IF($A30="N2O",About!$D$59,1))</f>
        <v>2.0364888199999999E-5</v>
      </c>
      <c r="W30">
        <f>SUMIFS('EPA Export Aggregation'!Z:Z,'EPA Export Aggregation'!$A:$A,$B30,'EPA Export Aggregation'!$D:$D,$A$1)*IF($A30="CH4",About!$D$58,IF($A30="N2O",About!$D$59,1))</f>
        <v>2.0967022600000001E-5</v>
      </c>
      <c r="X30">
        <f>SUMIFS('EPA Export Aggregation'!AA:AA,'EPA Export Aggregation'!$A:$A,$B30,'EPA Export Aggregation'!$D:$D,$A$1)*IF($A30="CH4",About!$D$58,IF($A30="N2O",About!$D$59,1))</f>
        <v>2.1065777800000001E-5</v>
      </c>
      <c r="Y30">
        <f>SUMIFS('EPA Export Aggregation'!AB:AB,'EPA Export Aggregation'!$A:$A,$B30,'EPA Export Aggregation'!$D:$D,$A$1)*IF($A30="CH4",About!$D$58,IF($A30="N2O",About!$D$59,1))</f>
        <v>2.1133625800000002E-5</v>
      </c>
      <c r="Z30">
        <f>SUMIFS('EPA Export Aggregation'!AC:AC,'EPA Export Aggregation'!$A:$A,$B30,'EPA Export Aggregation'!$D:$D,$A$1)*IF($A30="CH4",About!$D$58,IF($A30="N2O",About!$D$59,1))</f>
        <v>2.1357420400000001E-5</v>
      </c>
      <c r="AA30">
        <f>SUMIFS('EPA Export Aggregation'!AD:AD,'EPA Export Aggregation'!$A:$A,$B30,'EPA Export Aggregation'!$D:$D,$A$1)*IF($A30="CH4",About!$D$58,IF($A30="N2O",About!$D$59,1))</f>
        <v>2.1658709400000001E-5</v>
      </c>
      <c r="AB30">
        <f>SUMIFS('EPA Export Aggregation'!AE:AE,'EPA Export Aggregation'!$A:$A,$B30,'EPA Export Aggregation'!$D:$D,$A$1)*IF($A30="CH4",About!$D$58,IF($A30="N2O",About!$D$59,1))</f>
        <v>2.2025497500000001E-5</v>
      </c>
      <c r="AC30">
        <f>SUMIFS('EPA Export Aggregation'!AF:AF,'EPA Export Aggregation'!$A:$A,$B30,'EPA Export Aggregation'!$D:$D,$A$1)*IF($A30="CH4",About!$D$58,IF($A30="N2O",About!$D$59,1))</f>
        <v>2.2173188299999998E-5</v>
      </c>
      <c r="AD30">
        <f>SUMIFS('EPA Export Aggregation'!AG:AG,'EPA Export Aggregation'!$A:$A,$B30,'EPA Export Aggregation'!$D:$D,$A$1)*IF($A30="CH4",About!$D$58,IF($A30="N2O",About!$D$59,1))</f>
        <v>2.2391038700000001E-5</v>
      </c>
      <c r="AE30">
        <f>SUMIFS('EPA Export Aggregation'!AH:AH,'EPA Export Aggregation'!$A:$A,$B30,'EPA Export Aggregation'!$D:$D,$A$1)*IF($A30="CH4",About!$D$58,IF($A30="N2O",About!$D$59,1))</f>
        <v>2.2728300899999998E-5</v>
      </c>
      <c r="AF30">
        <f>SUMIFS('EPA Export Aggregation'!AI:AI,'EPA Export Aggregation'!$A:$A,$B30,'EPA Export Aggregation'!$D:$D,$A$1)*IF($A30="CH4",About!$D$58,IF($A30="N2O",About!$D$59,1))</f>
        <v>2.3312790899999999E-5</v>
      </c>
      <c r="AG30">
        <f>SUMIFS('EPA Export Aggregation'!AJ:AJ,'EPA Export Aggregation'!$A:$A,$B30,'EPA Export Aggregation'!$D:$D,$A$1)*IF($A30="CH4",About!$D$58,IF($A30="N2O",About!$D$59,1))</f>
        <v>2.2993662500000001E-5</v>
      </c>
      <c r="AH30">
        <f>SUMIFS('EPA Export Aggregation'!AK:AK,'EPA Export Aggregation'!$A:$A,$B30,'EPA Export Aggregation'!$D:$D,$A$1)*IF($A30="CH4",About!$D$58,IF($A30="N2O",About!$D$59,1))</f>
        <v>2.2993662500000001E-5</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0.21722610448329999</v>
      </c>
      <c r="D32">
        <f>SUMIFS('EPA Export Aggregation'!G:G,'EPA Export Aggregation'!$A:$A,$B32,'EPA Export Aggregation'!$D:$D,$A$1)*IF($A32="CH4",About!$D$58,IF($A32="N2O",About!$D$59,1))</f>
        <v>0.21612308395909999</v>
      </c>
      <c r="E32">
        <f>SUMIFS('EPA Export Aggregation'!H:H,'EPA Export Aggregation'!$A:$A,$B32,'EPA Export Aggregation'!$D:$D,$A$1)*IF($A32="CH4",About!$D$58,IF($A32="N2O",About!$D$59,1))</f>
        <v>0.2101549550514</v>
      </c>
      <c r="F32">
        <f>SUMIFS('EPA Export Aggregation'!I:I,'EPA Export Aggregation'!$A:$A,$B32,'EPA Export Aggregation'!$D:$D,$A$1)*IF($A32="CH4",About!$D$58,IF($A32="N2O",About!$D$59,1))</f>
        <v>0.21515794100050001</v>
      </c>
      <c r="G32">
        <f>SUMIFS('EPA Export Aggregation'!J:J,'EPA Export Aggregation'!$A:$A,$B32,'EPA Export Aggregation'!$D:$D,$A$1)*IF($A32="CH4",About!$D$58,IF($A32="N2O",About!$D$59,1))</f>
        <v>0.240291051516</v>
      </c>
      <c r="H32">
        <f>SUMIFS('EPA Export Aggregation'!K:K,'EPA Export Aggregation'!$A:$A,$B32,'EPA Export Aggregation'!$D:$D,$A$1)*IF($A32="CH4",About!$D$58,IF($A32="N2O",About!$D$59,1))</f>
        <v>0.2478546208248</v>
      </c>
      <c r="I32">
        <f>SUMIFS('EPA Export Aggregation'!L:L,'EPA Export Aggregation'!$A:$A,$B32,'EPA Export Aggregation'!$D:$D,$A$1)*IF($A32="CH4",About!$D$58,IF($A32="N2O",About!$D$59,1))</f>
        <v>0.27089987106239999</v>
      </c>
      <c r="J32">
        <f>SUMIFS('EPA Export Aggregation'!M:M,'EPA Export Aggregation'!$A:$A,$B32,'EPA Export Aggregation'!$D:$D,$A$1)*IF($A32="CH4",About!$D$58,IF($A32="N2O",About!$D$59,1))</f>
        <v>0.26278479149150002</v>
      </c>
      <c r="K32">
        <f>SUMIFS('EPA Export Aggregation'!N:N,'EPA Export Aggregation'!$A:$A,$B32,'EPA Export Aggregation'!$D:$D,$A$1)*IF($A32="CH4",About!$D$58,IF($A32="N2O",About!$D$59,1))</f>
        <v>0.25679696578869998</v>
      </c>
      <c r="L32">
        <f>SUMIFS('EPA Export Aggregation'!O:O,'EPA Export Aggregation'!$A:$A,$B32,'EPA Export Aggregation'!$D:$D,$A$1)*IF($A32="CH4",About!$D$58,IF($A32="N2O",About!$D$59,1))</f>
        <v>0.25973178825490001</v>
      </c>
      <c r="M32">
        <f>SUMIFS('EPA Export Aggregation'!P:P,'EPA Export Aggregation'!$A:$A,$B32,'EPA Export Aggregation'!$D:$D,$A$1)*IF($A32="CH4",About!$D$58,IF($A32="N2O",About!$D$59,1))</f>
        <v>0.26448856426549999</v>
      </c>
      <c r="N32">
        <f>SUMIFS('EPA Export Aggregation'!Q:Q,'EPA Export Aggregation'!$A:$A,$B32,'EPA Export Aggregation'!$D:$D,$A$1)*IF($A32="CH4",About!$D$58,IF($A32="N2O",About!$D$59,1))</f>
        <v>0.26557663492220002</v>
      </c>
      <c r="O32">
        <f>SUMIFS('EPA Export Aggregation'!R:R,'EPA Export Aggregation'!$A:$A,$B32,'EPA Export Aggregation'!$D:$D,$A$1)*IF($A32="CH4",About!$D$58,IF($A32="N2O",About!$D$59,1))</f>
        <v>0.24676312706529999</v>
      </c>
      <c r="P32">
        <f>SUMIFS('EPA Export Aggregation'!S:S,'EPA Export Aggregation'!$A:$A,$B32,'EPA Export Aggregation'!$D:$D,$A$1)*IF($A32="CH4",About!$D$58,IF($A32="N2O",About!$D$59,1))</f>
        <v>0.22696647097539999</v>
      </c>
      <c r="Q32">
        <f>SUMIFS('EPA Export Aggregation'!T:T,'EPA Export Aggregation'!$A:$A,$B32,'EPA Export Aggregation'!$D:$D,$A$1)*IF($A32="CH4",About!$D$58,IF($A32="N2O",About!$D$59,1))</f>
        <v>0.21416412935660001</v>
      </c>
      <c r="R32">
        <f>SUMIFS('EPA Export Aggregation'!U:U,'EPA Export Aggregation'!$A:$A,$B32,'EPA Export Aggregation'!$D:$D,$A$1)*IF($A32="CH4",About!$D$58,IF($A32="N2O",About!$D$59,1))</f>
        <v>0.2414959340159</v>
      </c>
      <c r="S32">
        <f>SUMIFS('EPA Export Aggregation'!V:V,'EPA Export Aggregation'!$A:$A,$B32,'EPA Export Aggregation'!$D:$D,$A$1)*IF($A32="CH4",About!$D$58,IF($A32="N2O",About!$D$59,1))</f>
        <v>0.25623262306470002</v>
      </c>
      <c r="T32">
        <f>SUMIFS('EPA Export Aggregation'!W:W,'EPA Export Aggregation'!$A:$A,$B32,'EPA Export Aggregation'!$D:$D,$A$1)*IF($A32="CH4",About!$D$58,IF($A32="N2O",About!$D$59,1))</f>
        <v>0.239380872464</v>
      </c>
      <c r="U32">
        <f>SUMIFS('EPA Export Aggregation'!X:X,'EPA Export Aggregation'!$A:$A,$B32,'EPA Export Aggregation'!$D:$D,$A$1)*IF($A32="CH4",About!$D$58,IF($A32="N2O",About!$D$59,1))</f>
        <v>0.2399578605305</v>
      </c>
      <c r="V32">
        <f>SUMIFS('EPA Export Aggregation'!Y:Y,'EPA Export Aggregation'!$A:$A,$B32,'EPA Export Aggregation'!$D:$D,$A$1)*IF($A32="CH4",About!$D$58,IF($A32="N2O",About!$D$59,1))</f>
        <v>0.21388344017829999</v>
      </c>
      <c r="W32">
        <f>SUMIFS('EPA Export Aggregation'!Z:Z,'EPA Export Aggregation'!$A:$A,$B32,'EPA Export Aggregation'!$D:$D,$A$1)*IF($A32="CH4",About!$D$58,IF($A32="N2O",About!$D$59,1))</f>
        <v>0.19057585817549999</v>
      </c>
      <c r="X32">
        <f>SUMIFS('EPA Export Aggregation'!AA:AA,'EPA Export Aggregation'!$A:$A,$B32,'EPA Export Aggregation'!$D:$D,$A$1)*IF($A32="CH4",About!$D$58,IF($A32="N2O",About!$D$59,1))</f>
        <v>0.19350151178360001</v>
      </c>
      <c r="Y32">
        <f>SUMIFS('EPA Export Aggregation'!AB:AB,'EPA Export Aggregation'!$A:$A,$B32,'EPA Export Aggregation'!$D:$D,$A$1)*IF($A32="CH4",About!$D$58,IF($A32="N2O",About!$D$59,1))</f>
        <v>0.1623833308131</v>
      </c>
      <c r="Z32">
        <f>SUMIFS('EPA Export Aggregation'!AC:AC,'EPA Export Aggregation'!$A:$A,$B32,'EPA Export Aggregation'!$D:$D,$A$1)*IF($A32="CH4",About!$D$58,IF($A32="N2O",About!$D$59,1))</f>
        <v>0.16043847444189999</v>
      </c>
      <c r="AA32">
        <f>SUMIFS('EPA Export Aggregation'!AD:AD,'EPA Export Aggregation'!$A:$A,$B32,'EPA Export Aggregation'!$D:$D,$A$1)*IF($A32="CH4",About!$D$58,IF($A32="N2O",About!$D$59,1))</f>
        <v>0.17156457870530001</v>
      </c>
      <c r="AB32">
        <f>SUMIFS('EPA Export Aggregation'!AE:AE,'EPA Export Aggregation'!$A:$A,$B32,'EPA Export Aggregation'!$D:$D,$A$1)*IF($A32="CH4",About!$D$58,IF($A32="N2O",About!$D$59,1))</f>
        <v>0.13912760496330001</v>
      </c>
      <c r="AC32">
        <f>SUMIFS('EPA Export Aggregation'!AF:AF,'EPA Export Aggregation'!$A:$A,$B32,'EPA Export Aggregation'!$D:$D,$A$1)*IF($A32="CH4",About!$D$58,IF($A32="N2O",About!$D$59,1))</f>
        <v>0.1314464672874</v>
      </c>
      <c r="AD32">
        <f>SUMIFS('EPA Export Aggregation'!AG:AG,'EPA Export Aggregation'!$A:$A,$B32,'EPA Export Aggregation'!$D:$D,$A$1)*IF($A32="CH4",About!$D$58,IF($A32="N2O",About!$D$59,1))</f>
        <v>0.13448757025460001</v>
      </c>
      <c r="AE32">
        <f>SUMIFS('EPA Export Aggregation'!AH:AH,'EPA Export Aggregation'!$A:$A,$B32,'EPA Export Aggregation'!$D:$D,$A$1)*IF($A32="CH4",About!$D$58,IF($A32="N2O",About!$D$59,1))</f>
        <v>0.12962436982289999</v>
      </c>
      <c r="AF32">
        <f>SUMIFS('EPA Export Aggregation'!AI:AI,'EPA Export Aggregation'!$A:$A,$B32,'EPA Export Aggregation'!$D:$D,$A$1)*IF($A32="CH4",About!$D$58,IF($A32="N2O",About!$D$59,1))</f>
        <v>0.13968227502530001</v>
      </c>
      <c r="AG32">
        <f>SUMIFS('EPA Export Aggregation'!AJ:AJ,'EPA Export Aggregation'!$A:$A,$B32,'EPA Export Aggregation'!$D:$D,$A$1)*IF($A32="CH4",About!$D$58,IF($A32="N2O",About!$D$59,1))</f>
        <v>0.1244486244861</v>
      </c>
      <c r="AH32">
        <f>SUMIFS('EPA Export Aggregation'!AK:AK,'EPA Export Aggregation'!$A:$A,$B32,'EPA Export Aggregation'!$D:$D,$A$1)*IF($A32="CH4",About!$D$58,IF($A32="N2O",About!$D$59,1))</f>
        <v>0.1184995246855</v>
      </c>
    </row>
    <row r="33" spans="1:34" x14ac:dyDescent="0.75">
      <c r="A33" s="120" t="s">
        <v>479</v>
      </c>
      <c r="B33" s="121" t="s">
        <v>2034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2">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3.7527205055000001E-3</v>
      </c>
      <c r="K33">
        <f>SUMIFS('EPA Export Aggregation'!N:N,'EPA Export Aggregation'!$A:$A,$B33,'EPA Export Aggregation'!$D:$D,$A$1)*IF($A33="CH4",About!$D$58,IF($A33="N2O",About!$D$59,1))</f>
        <v>3.3933985461999999E-3</v>
      </c>
      <c r="L33">
        <f>SUMIFS('EPA Export Aggregation'!O:O,'EPA Export Aggregation'!$A:$A,$B33,'EPA Export Aggregation'!$D:$D,$A$1)*IF($A33="CH4",About!$D$58,IF($A33="N2O",About!$D$59,1))</f>
        <v>1.436455985E-2</v>
      </c>
      <c r="M33">
        <f>SUMIFS('EPA Export Aggregation'!P:P,'EPA Export Aggregation'!$A:$A,$B33,'EPA Export Aggregation'!$D:$D,$A$1)*IF($A33="CH4",About!$D$58,IF($A33="N2O",About!$D$59,1))</f>
        <v>1.8439800597999999E-2</v>
      </c>
      <c r="N33">
        <f>SUMIFS('EPA Export Aggregation'!Q:Q,'EPA Export Aggregation'!$A:$A,$B33,'EPA Export Aggregation'!$D:$D,$A$1)*IF($A33="CH4",About!$D$58,IF($A33="N2O",About!$D$59,1))</f>
        <v>5.5852563577000001E-3</v>
      </c>
      <c r="O33" s="122">
        <f>SUMIFS('EPA Export Aggregation'!R:R,'EPA Export Aggregation'!$A:$A,$B33,'EPA Export Aggregation'!$D:$D,$A$1)*IF($A33="CH4",About!$D$58,IF($A33="N2O",About!$D$59,1))</f>
        <v>0</v>
      </c>
      <c r="P33" s="122">
        <f>SUMIFS('EPA Export Aggregation'!S:S,'EPA Export Aggregation'!$A:$A,$B33,'EPA Export Aggregation'!$D:$D,$A$1)*IF($A33="CH4",About!$D$58,IF($A33="N2O",About!$D$59,1))</f>
        <v>5.4980500898999998E-3</v>
      </c>
      <c r="Q33">
        <f>SUMIFS('EPA Export Aggregation'!T:T,'EPA Export Aggregation'!$A:$A,$B33,'EPA Export Aggregation'!$D:$D,$A$1)*IF($A33="CH4",About!$D$58,IF($A33="N2O",About!$D$59,1))</f>
        <v>4.8277338499000001E-3</v>
      </c>
      <c r="R33" s="122">
        <f>SUMIFS('EPA Export Aggregation'!U:U,'EPA Export Aggregation'!$A:$A,$B33,'EPA Export Aggregation'!$D:$D,$A$1)*IF($A33="CH4",About!$D$58,IF($A33="N2O",About!$D$59,1))</f>
        <v>3.3702650256300003E-2</v>
      </c>
      <c r="S33" s="122">
        <f>SUMIFS('EPA Export Aggregation'!V:V,'EPA Export Aggregation'!$A:$A,$B33,'EPA Export Aggregation'!$D:$D,$A$1)*IF($A33="CH4",About!$D$58,IF($A33="N2O",About!$D$59,1))</f>
        <v>0</v>
      </c>
      <c r="T33" s="122">
        <f>SUMIFS('EPA Export Aggregation'!W:W,'EPA Export Aggregation'!$A:$A,$B33,'EPA Export Aggregation'!$D:$D,$A$1)*IF($A33="CH4",About!$D$58,IF($A33="N2O",About!$D$59,1))</f>
        <v>2.9037947912E-3</v>
      </c>
      <c r="U33">
        <f>SUMIFS('EPA Export Aggregation'!X:X,'EPA Export Aggregation'!$A:$A,$B33,'EPA Export Aggregation'!$D:$D,$A$1)*IF($A33="CH4",About!$D$58,IF($A33="N2O",About!$D$59,1))</f>
        <v>0</v>
      </c>
      <c r="V33" s="122">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2">
        <f>SUMIFS('EPA Export Aggregation'!AB:AB,'EPA Export Aggregation'!$A:$A,$B33,'EPA Export Aggregation'!$D:$D,$A$1)*IF($A33="CH4",About!$D$58,IF($A33="N2O",About!$D$59,1))</f>
        <v>0</v>
      </c>
      <c r="Z33">
        <f>SUMIFS('EPA Export Aggregation'!AC:AC,'EPA Export Aggregation'!$A:$A,$B33,'EPA Export Aggregation'!$D:$D,$A$1)*IF($A33="CH4",About!$D$58,IF($A33="N2O",About!$D$59,1))</f>
        <v>0</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0</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5.0993670204999998E-3</v>
      </c>
      <c r="D34">
        <f>SUMIFS('EPA Export Aggregation'!G:G,'EPA Export Aggregation'!$A:$A,$B34,'EPA Export Aggregation'!$D:$D,$A$1)*IF($A34="CH4",About!$D$58,IF($A34="N2O",About!$D$59,1))</f>
        <v>2.4492707974000001E-3</v>
      </c>
      <c r="E34">
        <f>SUMIFS('EPA Export Aggregation'!H:H,'EPA Export Aggregation'!$A:$A,$B34,'EPA Export Aggregation'!$D:$D,$A$1)*IF($A34="CH4",About!$D$58,IF($A34="N2O",About!$D$59,1))</f>
        <v>2.7261545254000001E-3</v>
      </c>
      <c r="F34">
        <f>SUMIFS('EPA Export Aggregation'!I:I,'EPA Export Aggregation'!$A:$A,$B34,'EPA Export Aggregation'!$D:$D,$A$1)*IF($A34="CH4",About!$D$58,IF($A34="N2O",About!$D$59,1))</f>
        <v>3.4793636335999998E-3</v>
      </c>
      <c r="G34">
        <f>SUMIFS('EPA Export Aggregation'!J:J,'EPA Export Aggregation'!$A:$A,$B34,'EPA Export Aggregation'!$D:$D,$A$1)*IF($A34="CH4",About!$D$58,IF($A34="N2O",About!$D$59,1))</f>
        <v>3.1634907617000001E-3</v>
      </c>
      <c r="H34">
        <f>SUMIFS('EPA Export Aggregation'!K:K,'EPA Export Aggregation'!$A:$A,$B34,'EPA Export Aggregation'!$D:$D,$A$1)*IF($A34="CH4",About!$D$58,IF($A34="N2O",About!$D$59,1))</f>
        <v>2.7757268740999999E-3</v>
      </c>
      <c r="I34">
        <f>SUMIFS('EPA Export Aggregation'!L:L,'EPA Export Aggregation'!$A:$A,$B34,'EPA Export Aggregation'!$D:$D,$A$1)*IF($A34="CH4",About!$D$58,IF($A34="N2O",About!$D$59,1))</f>
        <v>3.6241728507000002E-3</v>
      </c>
      <c r="J34">
        <f>SUMIFS('EPA Export Aggregation'!M:M,'EPA Export Aggregation'!$A:$A,$B34,'EPA Export Aggregation'!$D:$D,$A$1)*IF($A34="CH4",About!$D$58,IF($A34="N2O",About!$D$59,1))</f>
        <v>4.5292830142999998E-3</v>
      </c>
      <c r="K34">
        <f>SUMIFS('EPA Export Aggregation'!N:N,'EPA Export Aggregation'!$A:$A,$B34,'EPA Export Aggregation'!$D:$D,$A$1)*IF($A34="CH4",About!$D$58,IF($A34="N2O",About!$D$59,1))</f>
        <v>5.5319412137999997E-3</v>
      </c>
      <c r="L34">
        <f>SUMIFS('EPA Export Aggregation'!O:O,'EPA Export Aggregation'!$A:$A,$B34,'EPA Export Aggregation'!$D:$D,$A$1)*IF($A34="CH4",About!$D$58,IF($A34="N2O",About!$D$59,1))</f>
        <v>6.6544222081E-3</v>
      </c>
      <c r="M34">
        <f>SUMIFS('EPA Export Aggregation'!P:P,'EPA Export Aggregation'!$A:$A,$B34,'EPA Export Aggregation'!$D:$D,$A$1)*IF($A34="CH4",About!$D$58,IF($A34="N2O",About!$D$59,1))</f>
        <v>6.8620201396999998E-3</v>
      </c>
      <c r="N34">
        <f>SUMIFS('EPA Export Aggregation'!Q:Q,'EPA Export Aggregation'!$A:$A,$B34,'EPA Export Aggregation'!$D:$D,$A$1)*IF($A34="CH4",About!$D$58,IF($A34="N2O",About!$D$59,1))</f>
        <v>4.9846375760000004E-3</v>
      </c>
      <c r="O34">
        <f>SUMIFS('EPA Export Aggregation'!R:R,'EPA Export Aggregation'!$A:$A,$B34,'EPA Export Aggregation'!$D:$D,$A$1)*IF($A34="CH4",About!$D$58,IF($A34="N2O",About!$D$59,1))</f>
        <v>2.3980658623000001E-3</v>
      </c>
      <c r="P34">
        <f>SUMIFS('EPA Export Aggregation'!S:S,'EPA Export Aggregation'!$A:$A,$B34,'EPA Export Aggregation'!$D:$D,$A$1)*IF($A34="CH4",About!$D$58,IF($A34="N2O",About!$D$59,1))</f>
        <v>2.2425363936000001E-3</v>
      </c>
      <c r="Q34">
        <f>SUMIFS('EPA Export Aggregation'!T:T,'EPA Export Aggregation'!$A:$A,$B34,'EPA Export Aggregation'!$D:$D,$A$1)*IF($A34="CH4",About!$D$58,IF($A34="N2O",About!$D$59,1))</f>
        <v>4.3489706976000001E-3</v>
      </c>
      <c r="R34">
        <f>SUMIFS('EPA Export Aggregation'!U:U,'EPA Export Aggregation'!$A:$A,$B34,'EPA Export Aggregation'!$D:$D,$A$1)*IF($A34="CH4",About!$D$58,IF($A34="N2O",About!$D$59,1))</f>
        <v>4.3061149716999998E-3</v>
      </c>
      <c r="S34">
        <f>SUMIFS('EPA Export Aggregation'!V:V,'EPA Export Aggregation'!$A:$A,$B34,'EPA Export Aggregation'!$D:$D,$A$1)*IF($A34="CH4",About!$D$58,IF($A34="N2O",About!$D$59,1))</f>
        <v>4.2893460341E-3</v>
      </c>
      <c r="T34">
        <f>SUMIFS('EPA Export Aggregation'!W:W,'EPA Export Aggregation'!$A:$A,$B34,'EPA Export Aggregation'!$D:$D,$A$1)*IF($A34="CH4",About!$D$58,IF($A34="N2O",About!$D$59,1))</f>
        <v>7.1550394628999998E-3</v>
      </c>
      <c r="U34">
        <f>SUMIFS('EPA Export Aggregation'!X:X,'EPA Export Aggregation'!$A:$A,$B34,'EPA Export Aggregation'!$D:$D,$A$1)*IF($A34="CH4",About!$D$58,IF($A34="N2O",About!$D$59,1))</f>
        <v>7.0285718951000001E-3</v>
      </c>
      <c r="V34">
        <f>SUMIFS('EPA Export Aggregation'!Y:Y,'EPA Export Aggregation'!$A:$A,$B34,'EPA Export Aggregation'!$D:$D,$A$1)*IF($A34="CH4",About!$D$58,IF($A34="N2O",About!$D$59,1))</f>
        <v>6.5733477274999997E-3</v>
      </c>
      <c r="W34">
        <f>SUMIFS('EPA Export Aggregation'!Z:Z,'EPA Export Aggregation'!$A:$A,$B34,'EPA Export Aggregation'!$D:$D,$A$1)*IF($A34="CH4",About!$D$58,IF($A34="N2O",About!$D$59,1))</f>
        <v>7.8634369349000009E-3</v>
      </c>
      <c r="X34">
        <f>SUMIFS('EPA Export Aggregation'!AA:AA,'EPA Export Aggregation'!$A:$A,$B34,'EPA Export Aggregation'!$D:$D,$A$1)*IF($A34="CH4",About!$D$58,IF($A34="N2O",About!$D$59,1))</f>
        <v>1.13776823006E-2</v>
      </c>
      <c r="Y34">
        <f>SUMIFS('EPA Export Aggregation'!AB:AB,'EPA Export Aggregation'!$A:$A,$B34,'EPA Export Aggregation'!$D:$D,$A$1)*IF($A34="CH4",About!$D$58,IF($A34="N2O",About!$D$59,1))</f>
        <v>1.2620020684E-2</v>
      </c>
      <c r="Z34">
        <f>SUMIFS('EPA Export Aggregation'!AC:AC,'EPA Export Aggregation'!$A:$A,$B34,'EPA Export Aggregation'!$D:$D,$A$1)*IF($A34="CH4",About!$D$58,IF($A34="N2O",About!$D$59,1))</f>
        <v>1.34711583658E-2</v>
      </c>
      <c r="AA34">
        <f>SUMIFS('EPA Export Aggregation'!AD:AD,'EPA Export Aggregation'!$A:$A,$B34,'EPA Export Aggregation'!$D:$D,$A$1)*IF($A34="CH4",About!$D$58,IF($A34="N2O",About!$D$59,1))</f>
        <v>1.52803688046E-2</v>
      </c>
      <c r="AB34">
        <f>SUMIFS('EPA Export Aggregation'!AE:AE,'EPA Export Aggregation'!$A:$A,$B34,'EPA Export Aggregation'!$D:$D,$A$1)*IF($A34="CH4",About!$D$58,IF($A34="N2O",About!$D$59,1))</f>
        <v>1.5683709455999999E-2</v>
      </c>
      <c r="AC34">
        <f>SUMIFS('EPA Export Aggregation'!AF:AF,'EPA Export Aggregation'!$A:$A,$B34,'EPA Export Aggregation'!$D:$D,$A$1)*IF($A34="CH4",About!$D$58,IF($A34="N2O",About!$D$59,1))</f>
        <v>1.1080277480400001E-2</v>
      </c>
      <c r="AD34">
        <f>SUMIFS('EPA Export Aggregation'!AG:AG,'EPA Export Aggregation'!$A:$A,$B34,'EPA Export Aggregation'!$D:$D,$A$1)*IF($A34="CH4",About!$D$58,IF($A34="N2O",About!$D$59,1))</f>
        <v>1.39822895328E-2</v>
      </c>
      <c r="AE34">
        <f>SUMIFS('EPA Export Aggregation'!AH:AH,'EPA Export Aggregation'!$A:$A,$B34,'EPA Export Aggregation'!$D:$D,$A$1)*IF($A34="CH4",About!$D$58,IF($A34="N2O",About!$D$59,1))</f>
        <v>1.34473946259E-2</v>
      </c>
      <c r="AF34">
        <f>SUMIFS('EPA Export Aggregation'!AI:AI,'EPA Export Aggregation'!$A:$A,$B34,'EPA Export Aggregation'!$D:$D,$A$1)*IF($A34="CH4",About!$D$58,IF($A34="N2O",About!$D$59,1))</f>
        <v>1.29350353838E-2</v>
      </c>
      <c r="AG34">
        <f>SUMIFS('EPA Export Aggregation'!AJ:AJ,'EPA Export Aggregation'!$A:$A,$B34,'EPA Export Aggregation'!$D:$D,$A$1)*IF($A34="CH4",About!$D$58,IF($A34="N2O",About!$D$59,1))</f>
        <v>1.24226761417E-2</v>
      </c>
      <c r="AH34">
        <f>SUMIFS('EPA Export Aggregation'!AK:AK,'EPA Export Aggregation'!$A:$A,$B34,'EPA Export Aggregation'!$D:$D,$A$1)*IF($A34="CH4",About!$D$58,IF($A34="N2O",About!$D$59,1))</f>
        <v>1.1910316899599999E-2</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1.7270972766E-3</v>
      </c>
      <c r="D74">
        <f>SUMIFS('EPA Export Aggregation'!G:G,'EPA Export Aggregation'!$A:$A,$B74,'EPA Export Aggregation'!$D:$D,$A$1)*IF($A74="CH4",About!$D$58,IF($A74="N2O",About!$D$59,1))</f>
        <v>3.6868375171999999E-3</v>
      </c>
      <c r="E74">
        <f>SUMIFS('EPA Export Aggregation'!H:H,'EPA Export Aggregation'!$A:$A,$B74,'EPA Export Aggregation'!$D:$D,$A$1)*IF($A74="CH4",About!$D$58,IF($A74="N2O",About!$D$59,1))</f>
        <v>9.1106601149999987E-3</v>
      </c>
      <c r="F74">
        <f>SUMIFS('EPA Export Aggregation'!I:I,'EPA Export Aggregation'!$A:$A,$B74,'EPA Export Aggregation'!$D:$D,$A$1)*IF($A74="CH4",About!$D$58,IF($A74="N2O",About!$D$59,1))</f>
        <v>2.8919185524199999E-2</v>
      </c>
      <c r="G74">
        <f>SUMIFS('EPA Export Aggregation'!J:J,'EPA Export Aggregation'!$A:$A,$B74,'EPA Export Aggregation'!$D:$D,$A$1)*IF($A74="CH4",About!$D$58,IF($A74="N2O",About!$D$59,1))</f>
        <v>6.9061478867999987E-2</v>
      </c>
      <c r="H74">
        <f>SUMIFS('EPA Export Aggregation'!K:K,'EPA Export Aggregation'!$A:$A,$B74,'EPA Export Aggregation'!$D:$D,$A$1)*IF($A74="CH4",About!$D$58,IF($A74="N2O",About!$D$59,1))</f>
        <v>0.15162775846279999</v>
      </c>
      <c r="I74">
        <f>SUMIFS('EPA Export Aggregation'!L:L,'EPA Export Aggregation'!$A:$A,$B74,'EPA Export Aggregation'!$D:$D,$A$1)*IF($A74="CH4",About!$D$58,IF($A74="N2O",About!$D$59,1))</f>
        <v>0.2153785971461</v>
      </c>
      <c r="J74">
        <f>SUMIFS('EPA Export Aggregation'!M:M,'EPA Export Aggregation'!$A:$A,$B74,'EPA Export Aggregation'!$D:$D,$A$1)*IF($A74="CH4",About!$D$58,IF($A74="N2O",About!$D$59,1))</f>
        <v>0.27515458252569996</v>
      </c>
      <c r="K74">
        <f>SUMIFS('EPA Export Aggregation'!N:N,'EPA Export Aggregation'!$A:$A,$B74,'EPA Export Aggregation'!$D:$D,$A$1)*IF($A74="CH4",About!$D$58,IF($A74="N2O",About!$D$59,1))</f>
        <v>0.31937837273809994</v>
      </c>
      <c r="L74">
        <f>SUMIFS('EPA Export Aggregation'!O:O,'EPA Export Aggregation'!$A:$A,$B74,'EPA Export Aggregation'!$D:$D,$A$1)*IF($A74="CH4",About!$D$58,IF($A74="N2O",About!$D$59,1))</f>
        <v>0.36394758683770007</v>
      </c>
      <c r="M74">
        <f>SUMIFS('EPA Export Aggregation'!P:P,'EPA Export Aggregation'!$A:$A,$B74,'EPA Export Aggregation'!$D:$D,$A$1)*IF($A74="CH4",About!$D$58,IF($A74="N2O",About!$D$59,1))</f>
        <v>0.40046683326679999</v>
      </c>
      <c r="N74">
        <f>SUMIFS('EPA Export Aggregation'!Q:Q,'EPA Export Aggregation'!$A:$A,$B74,'EPA Export Aggregation'!$D:$D,$A$1)*IF($A74="CH4",About!$D$58,IF($A74="N2O",About!$D$59,1))</f>
        <v>0.43763243903770005</v>
      </c>
      <c r="O74">
        <f>SUMIFS('EPA Export Aggregation'!R:R,'EPA Export Aggregation'!$A:$A,$B74,'EPA Export Aggregation'!$D:$D,$A$1)*IF($A74="CH4",About!$D$58,IF($A74="N2O",About!$D$59,1))</f>
        <v>0.46956775834219999</v>
      </c>
      <c r="P74">
        <f>SUMIFS('EPA Export Aggregation'!S:S,'EPA Export Aggregation'!$A:$A,$B74,'EPA Export Aggregation'!$D:$D,$A$1)*IF($A74="CH4",About!$D$58,IF($A74="N2O",About!$D$59,1))</f>
        <v>0.50013268458089999</v>
      </c>
      <c r="Q74">
        <f>SUMIFS('EPA Export Aggregation'!T:T,'EPA Export Aggregation'!$A:$A,$B74,'EPA Export Aggregation'!$D:$D,$A$1)*IF($A74="CH4",About!$D$58,IF($A74="N2O",About!$D$59,1))</f>
        <v>0.52589064266579999</v>
      </c>
      <c r="R74">
        <f>SUMIFS('EPA Export Aggregation'!U:U,'EPA Export Aggregation'!$A:$A,$B74,'EPA Export Aggregation'!$D:$D,$A$1)*IF($A74="CH4",About!$D$58,IF($A74="N2O",About!$D$59,1))</f>
        <v>0.5615095032838</v>
      </c>
      <c r="S74">
        <f>SUMIFS('EPA Export Aggregation'!V:V,'EPA Export Aggregation'!$A:$A,$B74,'EPA Export Aggregation'!$D:$D,$A$1)*IF($A74="CH4",About!$D$58,IF($A74="N2O",About!$D$59,1))</f>
        <v>0.60910706194160003</v>
      </c>
      <c r="T74">
        <f>SUMIFS('EPA Export Aggregation'!W:W,'EPA Export Aggregation'!$A:$A,$B74,'EPA Export Aggregation'!$D:$D,$A$1)*IF($A74="CH4",About!$D$58,IF($A74="N2O",About!$D$59,1))</f>
        <v>0.66743127612199993</v>
      </c>
      <c r="U74">
        <f>SUMIFS('EPA Export Aggregation'!X:X,'EPA Export Aggregation'!$A:$A,$B74,'EPA Export Aggregation'!$D:$D,$A$1)*IF($A74="CH4",About!$D$58,IF($A74="N2O",About!$D$59,1))</f>
        <v>0.73188376667569988</v>
      </c>
      <c r="V74">
        <f>SUMIFS('EPA Export Aggregation'!Y:Y,'EPA Export Aggregation'!$A:$A,$B74,'EPA Export Aggregation'!$D:$D,$A$1)*IF($A74="CH4",About!$D$58,IF($A74="N2O",About!$D$59,1))</f>
        <v>0.80181615397579986</v>
      </c>
      <c r="W74">
        <f>SUMIFS('EPA Export Aggregation'!Z:Z,'EPA Export Aggregation'!$A:$A,$B74,'EPA Export Aggregation'!$D:$D,$A$1)*IF($A74="CH4",About!$D$58,IF($A74="N2O",About!$D$59,1))</f>
        <v>0.8026154326246</v>
      </c>
      <c r="X74">
        <f>SUMIFS('EPA Export Aggregation'!AA:AA,'EPA Export Aggregation'!$A:$A,$B74,'EPA Export Aggregation'!$D:$D,$A$1)*IF($A74="CH4",About!$D$58,IF($A74="N2O",About!$D$59,1))</f>
        <v>0.74319375395499987</v>
      </c>
      <c r="Y74">
        <f>SUMIFS('EPA Export Aggregation'!AB:AB,'EPA Export Aggregation'!$A:$A,$B74,'EPA Export Aggregation'!$D:$D,$A$1)*IF($A74="CH4",About!$D$58,IF($A74="N2O",About!$D$59,1))</f>
        <v>0.99541153865550014</v>
      </c>
      <c r="Z74">
        <f>SUMIFS('EPA Export Aggregation'!AC:AC,'EPA Export Aggregation'!$A:$A,$B74,'EPA Export Aggregation'!$D:$D,$A$1)*IF($A74="CH4",About!$D$58,IF($A74="N2O",About!$D$59,1))</f>
        <v>0.76188532997610003</v>
      </c>
      <c r="AA74">
        <f>SUMIFS('EPA Export Aggregation'!AD:AD,'EPA Export Aggregation'!$A:$A,$B74,'EPA Export Aggregation'!$D:$D,$A$1)*IF($A74="CH4",About!$D$58,IF($A74="N2O",About!$D$59,1))</f>
        <v>0.78892215917310005</v>
      </c>
      <c r="AB74">
        <f>SUMIFS('EPA Export Aggregation'!AE:AE,'EPA Export Aggregation'!$A:$A,$B74,'EPA Export Aggregation'!$D:$D,$A$1)*IF($A74="CH4",About!$D$58,IF($A74="N2O",About!$D$59,1))</f>
        <v>0.72483329971070021</v>
      </c>
      <c r="AC74">
        <f>SUMIFS('EPA Export Aggregation'!AF:AF,'EPA Export Aggregation'!$A:$A,$B74,'EPA Export Aggregation'!$D:$D,$A$1)*IF($A74="CH4",About!$D$58,IF($A74="N2O",About!$D$59,1))</f>
        <v>0.67158929748010021</v>
      </c>
      <c r="AD74">
        <f>SUMIFS('EPA Export Aggregation'!AG:AG,'EPA Export Aggregation'!$A:$A,$B74,'EPA Export Aggregation'!$D:$D,$A$1)*IF($A74="CH4",About!$D$58,IF($A74="N2O",About!$D$59,1))</f>
        <v>0.62770276055639995</v>
      </c>
      <c r="AE74">
        <f>SUMIFS('EPA Export Aggregation'!AH:AH,'EPA Export Aggregation'!$A:$A,$B74,'EPA Export Aggregation'!$D:$D,$A$1)*IF($A74="CH4",About!$D$58,IF($A74="N2O",About!$D$59,1))</f>
        <v>0.80165248767679986</v>
      </c>
      <c r="AF74">
        <f>SUMIFS('EPA Export Aggregation'!AI:AI,'EPA Export Aggregation'!$A:$A,$B74,'EPA Export Aggregation'!$D:$D,$A$1)*IF($A74="CH4",About!$D$58,IF($A74="N2O",About!$D$59,1))</f>
        <v>0.72727760951660003</v>
      </c>
      <c r="AG74">
        <f>SUMIFS('EPA Export Aggregation'!AJ:AJ,'EPA Export Aggregation'!$A:$A,$B74,'EPA Export Aggregation'!$D:$D,$A$1)*IF($A74="CH4",About!$D$58,IF($A74="N2O",About!$D$59,1))</f>
        <v>0.9603422508074001</v>
      </c>
      <c r="AH74">
        <f>SUMIFS('EPA Export Aggregation'!AK:AK,'EPA Export Aggregation'!$A:$A,$B74,'EPA Export Aggregation'!$D:$D,$A$1)*IF($A74="CH4",About!$D$58,IF($A74="N2O",About!$D$59,1))</f>
        <v>0.99371020591329984</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8.7478373468999997E-3</v>
      </c>
      <c r="D76" s="122">
        <f>SUMIFS('EPA Export Aggregation'!G:G,'EPA Export Aggregation'!$A:$A,$B76,'EPA Export Aggregation'!$D:$D,$A$1)*IF($A76="CH4",About!$D$58,IF($A76="N2O",About!$D$59,1))</f>
        <v>8.7478373468999997E-3</v>
      </c>
      <c r="E76" s="122">
        <f>SUMIFS('EPA Export Aggregation'!H:H,'EPA Export Aggregation'!$A:$A,$B76,'EPA Export Aggregation'!$D:$D,$A$1)*IF($A76="CH4",About!$D$58,IF($A76="N2O",About!$D$59,1))</f>
        <v>8.7478373468999997E-3</v>
      </c>
      <c r="F76" s="122">
        <f>SUMIFS('EPA Export Aggregation'!I:I,'EPA Export Aggregation'!$A:$A,$B76,'EPA Export Aggregation'!$D:$D,$A$1)*IF($A76="CH4",About!$D$58,IF($A76="N2O",About!$D$59,1))</f>
        <v>1.0934795730899999E-2</v>
      </c>
      <c r="G76" s="122">
        <f>SUMIFS('EPA Export Aggregation'!J:J,'EPA Export Aggregation'!$A:$A,$B76,'EPA Export Aggregation'!$D:$D,$A$1)*IF($A76="CH4",About!$D$58,IF($A76="N2O",About!$D$59,1))</f>
        <v>1.20282761745E-2</v>
      </c>
      <c r="H76" s="122">
        <f>SUMIFS('EPA Export Aggregation'!K:K,'EPA Export Aggregation'!$A:$A,$B76,'EPA Export Aggregation'!$D:$D,$A$1)*IF($A76="CH4",About!$D$58,IF($A76="N2O",About!$D$59,1))</f>
        <v>1.5115462269100001E-2</v>
      </c>
      <c r="I76" s="122">
        <f>SUMIFS('EPA Export Aggregation'!L:L,'EPA Export Aggregation'!$A:$A,$B76,'EPA Export Aggregation'!$D:$D,$A$1)*IF($A76="CH4",About!$D$58,IF($A76="N2O",About!$D$59,1))</f>
        <v>1.6785160015300001E-2</v>
      </c>
      <c r="J76" s="122">
        <f>SUMIFS('EPA Export Aggregation'!M:M,'EPA Export Aggregation'!$A:$A,$B76,'EPA Export Aggregation'!$D:$D,$A$1)*IF($A76="CH4",About!$D$58,IF($A76="N2O",About!$D$59,1))</f>
        <v>1.7738557697000001E-2</v>
      </c>
      <c r="K76" s="122">
        <f>SUMIFS('EPA Export Aggregation'!N:N,'EPA Export Aggregation'!$A:$A,$B76,'EPA Export Aggregation'!$D:$D,$A$1)*IF($A76="CH4",About!$D$58,IF($A76="N2O",About!$D$59,1))</f>
        <v>2.1750594217499999E-2</v>
      </c>
      <c r="L76" s="122">
        <f>SUMIFS('EPA Export Aggregation'!O:O,'EPA Export Aggregation'!$A:$A,$B76,'EPA Export Aggregation'!$D:$D,$A$1)*IF($A76="CH4",About!$D$58,IF($A76="N2O",About!$D$59,1))</f>
        <v>2.2071622161999999E-2</v>
      </c>
      <c r="M76" s="122">
        <f>SUMIFS('EPA Export Aggregation'!P:P,'EPA Export Aggregation'!$A:$A,$B76,'EPA Export Aggregation'!$D:$D,$A$1)*IF($A76="CH4",About!$D$58,IF($A76="N2O",About!$D$59,1))</f>
        <v>1.3441303625299999E-2</v>
      </c>
      <c r="N76" s="122">
        <f>SUMIFS('EPA Export Aggregation'!Q:Q,'EPA Export Aggregation'!$A:$A,$B76,'EPA Export Aggregation'!$D:$D,$A$1)*IF($A76="CH4",About!$D$58,IF($A76="N2O",About!$D$59,1))</f>
        <v>8.9318825540000008E-3</v>
      </c>
      <c r="O76" s="122">
        <f>SUMIFS('EPA Export Aggregation'!R:R,'EPA Export Aggregation'!$A:$A,$B76,'EPA Export Aggregation'!$D:$D,$A$1)*IF($A76="CH4",About!$D$58,IF($A76="N2O",About!$D$59,1))</f>
        <v>8.5389936154999999E-3</v>
      </c>
      <c r="P76" s="122">
        <f>SUMIFS('EPA Export Aggregation'!S:S,'EPA Export Aggregation'!$A:$A,$B76,'EPA Export Aggregation'!$D:$D,$A$1)*IF($A76="CH4",About!$D$58,IF($A76="N2O",About!$D$59,1))</f>
        <v>8.9290260973999992E-3</v>
      </c>
      <c r="Q76" s="122">
        <f>SUMIFS('EPA Export Aggregation'!T:T,'EPA Export Aggregation'!$A:$A,$B76,'EPA Export Aggregation'!$D:$D,$A$1)*IF($A76="CH4",About!$D$58,IF($A76="N2O",About!$D$59,1))</f>
        <v>8.8902103435000001E-3</v>
      </c>
      <c r="R76" s="122">
        <f>SUMIFS('EPA Export Aggregation'!U:U,'EPA Export Aggregation'!$A:$A,$B76,'EPA Export Aggregation'!$D:$D,$A$1)*IF($A76="CH4",About!$D$58,IF($A76="N2O",About!$D$59,1))</f>
        <v>8.5341894529999997E-3</v>
      </c>
      <c r="S76" s="122">
        <f>SUMIFS('EPA Export Aggregation'!V:V,'EPA Export Aggregation'!$A:$A,$B76,'EPA Export Aggregation'!$D:$D,$A$1)*IF($A76="CH4",About!$D$58,IF($A76="N2O",About!$D$59,1))</f>
        <v>1.01606626228E-2</v>
      </c>
      <c r="T76" s="122">
        <f>SUMIFS('EPA Export Aggregation'!W:W,'EPA Export Aggregation'!$A:$A,$B76,'EPA Export Aggregation'!$D:$D,$A$1)*IF($A76="CH4",About!$D$58,IF($A76="N2O",About!$D$59,1))</f>
        <v>9.8874830151000001E-3</v>
      </c>
      <c r="U76" s="122">
        <f>SUMIFS('EPA Export Aggregation'!X:X,'EPA Export Aggregation'!$A:$A,$B76,'EPA Export Aggregation'!$D:$D,$A$1)*IF($A76="CH4",About!$D$58,IF($A76="N2O",About!$D$59,1))</f>
        <v>9.3452420822000004E-3</v>
      </c>
      <c r="V76" s="122">
        <f>SUMIFS('EPA Export Aggregation'!Y:Y,'EPA Export Aggregation'!$A:$A,$B76,'EPA Export Aggregation'!$D:$D,$A$1)*IF($A76="CH4",About!$D$58,IF($A76="N2O",About!$D$59,1))</f>
        <v>7.3193309895999998E-3</v>
      </c>
      <c r="W76" s="122">
        <f>SUMIFS('EPA Export Aggregation'!Z:Z,'EPA Export Aggregation'!$A:$A,$B76,'EPA Export Aggregation'!$D:$D,$A$1)*IF($A76="CH4",About!$D$58,IF($A76="N2O",About!$D$59,1))</f>
        <v>9.7784776181000007E-3</v>
      </c>
      <c r="X76" s="122">
        <f>SUMIFS('EPA Export Aggregation'!AA:AA,'EPA Export Aggregation'!$A:$A,$B76,'EPA Export Aggregation'!$D:$D,$A$1)*IF($A76="CH4",About!$D$58,IF($A76="N2O",About!$D$59,1))</f>
        <v>1.3125747649999999E-4</v>
      </c>
      <c r="Y76" s="122">
        <f>SUMIFS('EPA Export Aggregation'!AB:AB,'EPA Export Aggregation'!$A:$A,$B76,'EPA Export Aggregation'!$D:$D,$A$1)*IF($A76="CH4",About!$D$58,IF($A76="N2O",About!$D$59,1))</f>
        <v>1.3960883649999999E-4</v>
      </c>
      <c r="Z76" s="122">
        <f>SUMIFS('EPA Export Aggregation'!AC:AC,'EPA Export Aggregation'!$A:$A,$B76,'EPA Export Aggregation'!$D:$D,$A$1)*IF($A76="CH4",About!$D$58,IF($A76="N2O",About!$D$59,1))</f>
        <v>1.6882019679999999E-2</v>
      </c>
      <c r="AA76" s="122">
        <f>SUMIFS('EPA Export Aggregation'!AD:AD,'EPA Export Aggregation'!$A:$A,$B76,'EPA Export Aggregation'!$D:$D,$A$1)*IF($A76="CH4",About!$D$58,IF($A76="N2O",About!$D$59,1))</f>
        <v>1.72359482E-2</v>
      </c>
      <c r="AB76" s="122">
        <f>SUMIFS('EPA Export Aggregation'!AE:AE,'EPA Export Aggregation'!$A:$A,$B76,'EPA Export Aggregation'!$D:$D,$A$1)*IF($A76="CH4",About!$D$58,IF($A76="N2O",About!$D$59,1))</f>
        <v>1.6149976999999999E-2</v>
      </c>
      <c r="AC76" s="122">
        <f>SUMIFS('EPA Export Aggregation'!AF:AF,'EPA Export Aggregation'!$A:$A,$B76,'EPA Export Aggregation'!$D:$D,$A$1)*IF($A76="CH4",About!$D$58,IF($A76="N2O",About!$D$59,1))</f>
        <v>1.6385102039599999E-2</v>
      </c>
      <c r="AD76" s="122">
        <f>SUMIFS('EPA Export Aggregation'!AG:AG,'EPA Export Aggregation'!$A:$A,$B76,'EPA Export Aggregation'!$D:$D,$A$1)*IF($A76="CH4",About!$D$58,IF($A76="N2O",About!$D$59,1))</f>
        <v>1.76333784E-2</v>
      </c>
      <c r="AE76" s="122">
        <f>SUMIFS('EPA Export Aggregation'!AH:AH,'EPA Export Aggregation'!$A:$A,$B76,'EPA Export Aggregation'!$D:$D,$A$1)*IF($A76="CH4",About!$D$58,IF($A76="N2O",About!$D$59,1))</f>
        <v>1.04106302704E-2</v>
      </c>
      <c r="AF76" s="122">
        <f>SUMIFS('EPA Export Aggregation'!AI:AI,'EPA Export Aggregation'!$A:$A,$B76,'EPA Export Aggregation'!$D:$D,$A$1)*IF($A76="CH4",About!$D$58,IF($A76="N2O",About!$D$59,1))</f>
        <v>1.43440484596E-2</v>
      </c>
      <c r="AG76" s="122">
        <f>SUMIFS('EPA Export Aggregation'!AJ:AJ,'EPA Export Aggregation'!$A:$A,$B76,'EPA Export Aggregation'!$D:$D,$A$1)*IF($A76="CH4",About!$D$58,IF($A76="N2O",About!$D$59,1))</f>
        <v>7.1073336418999997E-3</v>
      </c>
      <c r="AH76" s="122">
        <f>SUMIFS('EPA Export Aggregation'!AK:AK,'EPA Export Aggregation'!$A:$A,$B76,'EPA Export Aggregation'!$D:$D,$A$1)*IF($A76="CH4",About!$D$58,IF($A76="N2O",About!$D$59,1))</f>
        <v>4.2610171564000003E-3</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0.12262842255070069</v>
      </c>
      <c r="D80" s="122">
        <f>SUMIFS('EPA Export Aggregation'!G:G,'EPA Export Aggregation'!$A:$A,$B80,'EPA Export Aggregation'!$D:$D,$A$1)*IF($A80="CH4",About!$D$58,IF($A80="N2O",About!$D$59,1))</f>
        <v>0.12262842255070069</v>
      </c>
      <c r="E80" s="122">
        <f>SUMIFS('EPA Export Aggregation'!H:H,'EPA Export Aggregation'!$A:$A,$B80,'EPA Export Aggregation'!$D:$D,$A$1)*IF($A80="CH4",About!$D$58,IF($A80="N2O",About!$D$59,1))</f>
        <v>0.12262842255070069</v>
      </c>
      <c r="F80" s="122">
        <f>SUMIFS('EPA Export Aggregation'!I:I,'EPA Export Aggregation'!$A:$A,$B80,'EPA Export Aggregation'!$D:$D,$A$1)*IF($A80="CH4",About!$D$58,IF($A80="N2O",About!$D$59,1))</f>
        <v>0.1532855272466758</v>
      </c>
      <c r="G80" s="122">
        <f>SUMIFS('EPA Export Aggregation'!J:J,'EPA Export Aggregation'!$A:$A,$B80,'EPA Export Aggregation'!$D:$D,$A$1)*IF($A80="CH4",About!$D$58,IF($A80="N2O",About!$D$59,1))</f>
        <v>0.1686140807048635</v>
      </c>
      <c r="H80" s="122">
        <f>SUMIFS('EPA Export Aggregation'!K:K,'EPA Export Aggregation'!$A:$A,$B80,'EPA Export Aggregation'!$D:$D,$A$1)*IF($A80="CH4",About!$D$58,IF($A80="N2O",About!$D$59,1))</f>
        <v>0.2118907080264015</v>
      </c>
      <c r="I80" s="122">
        <f>SUMIFS('EPA Export Aggregation'!L:L,'EPA Export Aggregation'!$A:$A,$B80,'EPA Export Aggregation'!$D:$D,$A$1)*IF($A80="CH4",About!$D$58,IF($A80="N2O",About!$D$59,1))</f>
        <v>0.23529676141782219</v>
      </c>
      <c r="J80" s="122">
        <f>SUMIFS('EPA Export Aggregation'!M:M,'EPA Export Aggregation'!$A:$A,$B80,'EPA Export Aggregation'!$D:$D,$A$1)*IF($A80="CH4",About!$D$58,IF($A80="N2O",About!$D$59,1))</f>
        <v>0.2486616309763974</v>
      </c>
      <c r="K80" s="122">
        <f>SUMIFS('EPA Export Aggregation'!N:N,'EPA Export Aggregation'!$A:$A,$B80,'EPA Export Aggregation'!$D:$D,$A$1)*IF($A80="CH4",About!$D$58,IF($A80="N2O",About!$D$59,1))</f>
        <v>0.30490292909138178</v>
      </c>
      <c r="L80" s="122">
        <f>SUMIFS('EPA Export Aggregation'!O:O,'EPA Export Aggregation'!$A:$A,$B80,'EPA Export Aggregation'!$D:$D,$A$1)*IF($A80="CH4",About!$D$58,IF($A80="N2O",About!$D$59,1))</f>
        <v>0.3094031380206772</v>
      </c>
      <c r="M80" s="122">
        <f>SUMIFS('EPA Export Aggregation'!P:P,'EPA Export Aggregation'!$A:$A,$B80,'EPA Export Aggregation'!$D:$D,$A$1)*IF($A80="CH4",About!$D$58,IF($A80="N2O",About!$D$59,1))</f>
        <v>0.26389965041217811</v>
      </c>
      <c r="N80" s="122">
        <f>SUMIFS('EPA Export Aggregation'!Q:Q,'EPA Export Aggregation'!$A:$A,$B80,'EPA Export Aggregation'!$D:$D,$A$1)*IF($A80="CH4",About!$D$58,IF($A80="N2O",About!$D$59,1))</f>
        <v>0.18572575902472399</v>
      </c>
      <c r="O80" s="122">
        <f>SUMIFS('EPA Export Aggregation'!R:R,'EPA Export Aggregation'!$A:$A,$B80,'EPA Export Aggregation'!$D:$D,$A$1)*IF($A80="CH4",About!$D$58,IF($A80="N2O",About!$D$59,1))</f>
        <v>0.1819397387929369</v>
      </c>
      <c r="P80" s="122">
        <f>SUMIFS('EPA Export Aggregation'!S:S,'EPA Export Aggregation'!$A:$A,$B80,'EPA Export Aggregation'!$D:$D,$A$1)*IF($A80="CH4",About!$D$58,IF($A80="N2O",About!$D$59,1))</f>
        <v>0.1663433713008815</v>
      </c>
      <c r="Q80" s="122">
        <f>SUMIFS('EPA Export Aggregation'!T:T,'EPA Export Aggregation'!$A:$A,$B80,'EPA Export Aggregation'!$D:$D,$A$1)*IF($A80="CH4",About!$D$58,IF($A80="N2O",About!$D$59,1))</f>
        <v>0.15450655879360251</v>
      </c>
      <c r="R80" s="122">
        <f>SUMIFS('EPA Export Aggregation'!U:U,'EPA Export Aggregation'!$A:$A,$B80,'EPA Export Aggregation'!$D:$D,$A$1)*IF($A80="CH4",About!$D$58,IF($A80="N2O",About!$D$59,1))</f>
        <v>0.1423571244518633</v>
      </c>
      <c r="S80" s="122">
        <f>SUMIFS('EPA Export Aggregation'!V:V,'EPA Export Aggregation'!$A:$A,$B80,'EPA Export Aggregation'!$D:$D,$A$1)*IF($A80="CH4",About!$D$58,IF($A80="N2O",About!$D$59,1))</f>
        <v>0.15209684168209531</v>
      </c>
      <c r="T80" s="122">
        <f>SUMIFS('EPA Export Aggregation'!W:W,'EPA Export Aggregation'!$A:$A,$B80,'EPA Export Aggregation'!$D:$D,$A$1)*IF($A80="CH4",About!$D$58,IF($A80="N2O",About!$D$59,1))</f>
        <v>0.14533851225501851</v>
      </c>
      <c r="U80" s="122">
        <f>SUMIFS('EPA Export Aggregation'!X:X,'EPA Export Aggregation'!$A:$A,$B80,'EPA Export Aggregation'!$D:$D,$A$1)*IF($A80="CH4",About!$D$58,IF($A80="N2O",About!$D$59,1))</f>
        <v>0.13207895212188561</v>
      </c>
      <c r="V80" s="122">
        <f>SUMIFS('EPA Export Aggregation'!Y:Y,'EPA Export Aggregation'!$A:$A,$B80,'EPA Export Aggregation'!$D:$D,$A$1)*IF($A80="CH4",About!$D$58,IF($A80="N2O",About!$D$59,1))</f>
        <v>9.2458786979318405E-2</v>
      </c>
      <c r="W80" s="122">
        <f>SUMIFS('EPA Export Aggregation'!Z:Z,'EPA Export Aggregation'!$A:$A,$B80,'EPA Export Aggregation'!$D:$D,$A$1)*IF($A80="CH4",About!$D$58,IF($A80="N2O",About!$D$59,1))</f>
        <v>0.12427564721482109</v>
      </c>
      <c r="X80" s="122">
        <f>SUMIFS('EPA Export Aggregation'!AA:AA,'EPA Export Aggregation'!$A:$A,$B80,'EPA Export Aggregation'!$D:$D,$A$1)*IF($A80="CH4",About!$D$58,IF($A80="N2O",About!$D$59,1))</f>
        <v>0.15375102029407769</v>
      </c>
      <c r="Y80" s="122">
        <f>SUMIFS('EPA Export Aggregation'!AB:AB,'EPA Export Aggregation'!$A:$A,$B80,'EPA Export Aggregation'!$D:$D,$A$1)*IF($A80="CH4",About!$D$58,IF($A80="N2O",About!$D$59,1))</f>
        <v>0.14735514751053849</v>
      </c>
      <c r="Z80" s="122">
        <f>SUMIFS('EPA Export Aggregation'!AC:AC,'EPA Export Aggregation'!$A:$A,$B80,'EPA Export Aggregation'!$D:$D,$A$1)*IF($A80="CH4",About!$D$58,IF($A80="N2O",About!$D$59,1))</f>
        <v>0.14982307022899999</v>
      </c>
      <c r="AA80" s="122">
        <f>SUMIFS('EPA Export Aggregation'!AD:AD,'EPA Export Aggregation'!$A:$A,$B80,'EPA Export Aggregation'!$D:$D,$A$1)*IF($A80="CH4",About!$D$58,IF($A80="N2O",About!$D$59,1))</f>
        <v>0.15678152568029999</v>
      </c>
      <c r="AB80" s="122">
        <f>SUMIFS('EPA Export Aggregation'!AE:AE,'EPA Export Aggregation'!$A:$A,$B80,'EPA Export Aggregation'!$D:$D,$A$1)*IF($A80="CH4",About!$D$58,IF($A80="N2O",About!$D$59,1))</f>
        <v>0.1433545784677</v>
      </c>
      <c r="AC80" s="122">
        <f>SUMIFS('EPA Export Aggregation'!AF:AF,'EPA Export Aggregation'!$A:$A,$B80,'EPA Export Aggregation'!$D:$D,$A$1)*IF($A80="CH4",About!$D$58,IF($A80="N2O",About!$D$59,1))</f>
        <v>0.13786370744767021</v>
      </c>
      <c r="AD80" s="122">
        <f>SUMIFS('EPA Export Aggregation'!AG:AG,'EPA Export Aggregation'!$A:$A,$B80,'EPA Export Aggregation'!$D:$D,$A$1)*IF($A80="CH4",About!$D$58,IF($A80="N2O",About!$D$59,1))</f>
        <v>0.13627719945450001</v>
      </c>
      <c r="AE80" s="122">
        <f>SUMIFS('EPA Export Aggregation'!AH:AH,'EPA Export Aggregation'!$A:$A,$B80,'EPA Export Aggregation'!$D:$D,$A$1)*IF($A80="CH4",About!$D$58,IF($A80="N2O",About!$D$59,1))</f>
        <v>0.12370302882338401</v>
      </c>
      <c r="AF80" s="122">
        <f>SUMIFS('EPA Export Aggregation'!AI:AI,'EPA Export Aggregation'!$A:$A,$B80,'EPA Export Aggregation'!$D:$D,$A$1)*IF($A80="CH4",About!$D$58,IF($A80="N2O",About!$D$59,1))</f>
        <v>0.15245771494719421</v>
      </c>
      <c r="AG80" s="122">
        <f>SUMIFS('EPA Export Aggregation'!AJ:AJ,'EPA Export Aggregation'!$A:$A,$B80,'EPA Export Aggregation'!$D:$D,$A$1)*IF($A80="CH4",About!$D$58,IF($A80="N2O",About!$D$59,1))</f>
        <v>8.82187009260363E-2</v>
      </c>
      <c r="AH80" s="122">
        <f>SUMIFS('EPA Export Aggregation'!AK:AK,'EPA Export Aggregation'!$A:$A,$B80,'EPA Export Aggregation'!$D:$D,$A$1)*IF($A80="CH4",About!$D$58,IF($A80="N2O",About!$D$59,1))</f>
        <v>5.23831883893923E-2</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2.465014875E-2</v>
      </c>
      <c r="D84" s="122">
        <f>SUMIFS('EPA Export Aggregation'!G:G,'EPA Export Aggregation'!$A:$A,$B84,'EPA Export Aggregation'!$D:$D,$A$1)*IF($A84="CH4",About!$D$58,IF($A84="N2O",About!$D$59,1))</f>
        <v>2.465014875E-2</v>
      </c>
      <c r="E84" s="122">
        <f>SUMIFS('EPA Export Aggregation'!H:H,'EPA Export Aggregation'!$A:$A,$B84,'EPA Export Aggregation'!$D:$D,$A$1)*IF($A84="CH4",About!$D$58,IF($A84="N2O",About!$D$59,1))</f>
        <v>2.465014875E-2</v>
      </c>
      <c r="F84" s="122">
        <f>SUMIFS('EPA Export Aggregation'!I:I,'EPA Export Aggregation'!$A:$A,$B84,'EPA Export Aggregation'!$D:$D,$A$1)*IF($A84="CH4",About!$D$58,IF($A84="N2O",About!$D$59,1))</f>
        <v>3.0812685350000001E-2</v>
      </c>
      <c r="G84" s="122">
        <f>SUMIFS('EPA Export Aggregation'!J:J,'EPA Export Aggregation'!$A:$A,$B84,'EPA Export Aggregation'!$D:$D,$A$1)*IF($A84="CH4",About!$D$58,IF($A84="N2O",About!$D$59,1))</f>
        <v>3.3893953650000003E-2</v>
      </c>
      <c r="H84" s="122">
        <f>SUMIFS('EPA Export Aggregation'!K:K,'EPA Export Aggregation'!$A:$A,$B84,'EPA Export Aggregation'!$D:$D,$A$1)*IF($A84="CH4",About!$D$58,IF($A84="N2O",About!$D$59,1))</f>
        <v>4.2593204799999999E-2</v>
      </c>
      <c r="I84" s="122">
        <f>SUMIFS('EPA Export Aggregation'!L:L,'EPA Export Aggregation'!$A:$A,$B84,'EPA Export Aggregation'!$D:$D,$A$1)*IF($A84="CH4",About!$D$58,IF($A84="N2O",About!$D$59,1))</f>
        <v>4.7298172700000002E-2</v>
      </c>
      <c r="J84" s="122">
        <f>SUMIFS('EPA Export Aggregation'!M:M,'EPA Export Aggregation'!$A:$A,$B84,'EPA Export Aggregation'!$D:$D,$A$1)*IF($A84="CH4",About!$D$58,IF($A84="N2O",About!$D$59,1))</f>
        <v>4.9984711500000001E-2</v>
      </c>
      <c r="K84" s="122">
        <f>SUMIFS('EPA Export Aggregation'!N:N,'EPA Export Aggregation'!$A:$A,$B84,'EPA Export Aggregation'!$D:$D,$A$1)*IF($A84="CH4",About!$D$58,IF($A84="N2O",About!$D$59,1))</f>
        <v>6.1290053900000002E-2</v>
      </c>
      <c r="L84" s="122">
        <f>SUMIFS('EPA Export Aggregation'!O:O,'EPA Export Aggregation'!$A:$A,$B84,'EPA Export Aggregation'!$D:$D,$A$1)*IF($A84="CH4",About!$D$58,IF($A84="N2O",About!$D$59,1))</f>
        <v>6.2194662900000003E-2</v>
      </c>
      <c r="M84" s="122">
        <f>SUMIFS('EPA Export Aggregation'!P:P,'EPA Export Aggregation'!$A:$A,$B84,'EPA Export Aggregation'!$D:$D,$A$1)*IF($A84="CH4",About!$D$58,IF($A84="N2O",About!$D$59,1))</f>
        <v>5.026890405E-2</v>
      </c>
      <c r="N84" s="122">
        <f>SUMIFS('EPA Export Aggregation'!Q:Q,'EPA Export Aggregation'!$A:$A,$B84,'EPA Export Aggregation'!$D:$D,$A$1)*IF($A84="CH4",About!$D$58,IF($A84="N2O",About!$D$59,1))</f>
        <v>3.4178578600000002E-2</v>
      </c>
      <c r="O84" s="122">
        <f>SUMIFS('EPA Export Aggregation'!R:R,'EPA Export Aggregation'!$A:$A,$B84,'EPA Export Aggregation'!$D:$D,$A$1)*IF($A84="CH4",About!$D$58,IF($A84="N2O",About!$D$59,1))</f>
        <v>3.0337388449999999E-2</v>
      </c>
      <c r="P84" s="122">
        <f>SUMIFS('EPA Export Aggregation'!S:S,'EPA Export Aggregation'!$A:$A,$B84,'EPA Export Aggregation'!$D:$D,$A$1)*IF($A84="CH4",About!$D$58,IF($A84="N2O",About!$D$59,1))</f>
        <v>3.6547764000000003E-2</v>
      </c>
      <c r="Q84" s="122">
        <f>SUMIFS('EPA Export Aggregation'!T:T,'EPA Export Aggregation'!$A:$A,$B84,'EPA Export Aggregation'!$D:$D,$A$1)*IF($A84="CH4",About!$D$58,IF($A84="N2O",About!$D$59,1))</f>
        <v>3.508347195E-2</v>
      </c>
      <c r="R84" s="122">
        <f>SUMIFS('EPA Export Aggregation'!U:U,'EPA Export Aggregation'!$A:$A,$B84,'EPA Export Aggregation'!$D:$D,$A$1)*IF($A84="CH4",About!$D$58,IF($A84="N2O",About!$D$59,1))</f>
        <v>3.81503183E-2</v>
      </c>
      <c r="S84" s="122">
        <f>SUMIFS('EPA Export Aggregation'!V:V,'EPA Export Aggregation'!$A:$A,$B84,'EPA Export Aggregation'!$D:$D,$A$1)*IF($A84="CH4",About!$D$58,IF($A84="N2O",About!$D$59,1))</f>
        <v>3.7047956799999997E-2</v>
      </c>
      <c r="T84" s="122">
        <f>SUMIFS('EPA Export Aggregation'!W:W,'EPA Export Aggregation'!$A:$A,$B84,'EPA Export Aggregation'!$D:$D,$A$1)*IF($A84="CH4",About!$D$58,IF($A84="N2O",About!$D$59,1))</f>
        <v>2.9807745449999999E-2</v>
      </c>
      <c r="U84" s="122">
        <f>SUMIFS('EPA Export Aggregation'!X:X,'EPA Export Aggregation'!$A:$A,$B84,'EPA Export Aggregation'!$D:$D,$A$1)*IF($A84="CH4",About!$D$58,IF($A84="N2O",About!$D$59,1))</f>
        <v>2.7371815349999998E-2</v>
      </c>
      <c r="V84" s="122">
        <f>SUMIFS('EPA Export Aggregation'!Y:Y,'EPA Export Aggregation'!$A:$A,$B84,'EPA Export Aggregation'!$D:$D,$A$1)*IF($A84="CH4",About!$D$58,IF($A84="N2O",About!$D$59,1))</f>
        <v>2.1344098249999999E-2</v>
      </c>
      <c r="W84" s="122">
        <f>SUMIFS('EPA Export Aggregation'!Z:Z,'EPA Export Aggregation'!$A:$A,$B84,'EPA Export Aggregation'!$D:$D,$A$1)*IF($A84="CH4",About!$D$58,IF($A84="N2O",About!$D$59,1))</f>
        <v>2.7905399300000001E-2</v>
      </c>
      <c r="X84" s="122">
        <f>SUMIFS('EPA Export Aggregation'!AA:AA,'EPA Export Aggregation'!$A:$A,$B84,'EPA Export Aggregation'!$D:$D,$A$1)*IF($A84="CH4",About!$D$58,IF($A84="N2O",About!$D$59,1))</f>
        <v>1.1478546799999999E-2</v>
      </c>
      <c r="Y84" s="122">
        <f>SUMIFS('EPA Export Aggregation'!AB:AB,'EPA Export Aggregation'!$A:$A,$B84,'EPA Export Aggregation'!$D:$D,$A$1)*IF($A84="CH4",About!$D$58,IF($A84="N2O",About!$D$59,1))</f>
        <v>1.33791798E-2</v>
      </c>
      <c r="Z84" s="122">
        <f>SUMIFS('EPA Export Aggregation'!AC:AC,'EPA Export Aggregation'!$A:$A,$B84,'EPA Export Aggregation'!$D:$D,$A$1)*IF($A84="CH4",About!$D$58,IF($A84="N2O",About!$D$59,1))</f>
        <v>1.45858625E-2</v>
      </c>
      <c r="AA84" s="122">
        <f>SUMIFS('EPA Export Aggregation'!AD:AD,'EPA Export Aggregation'!$A:$A,$B84,'EPA Export Aggregation'!$D:$D,$A$1)*IF($A84="CH4",About!$D$58,IF($A84="N2O",About!$D$59,1))</f>
        <v>1.309655E-2</v>
      </c>
      <c r="AB84" s="122">
        <f>SUMIFS('EPA Export Aggregation'!AE:AE,'EPA Export Aggregation'!$A:$A,$B84,'EPA Export Aggregation'!$D:$D,$A$1)*IF($A84="CH4",About!$D$58,IF($A84="N2O",About!$D$59,1))</f>
        <v>1.2036699999999999E-2</v>
      </c>
      <c r="AC84" s="122">
        <f>SUMIFS('EPA Export Aggregation'!AF:AF,'EPA Export Aggregation'!$A:$A,$B84,'EPA Export Aggregation'!$D:$D,$A$1)*IF($A84="CH4",About!$D$58,IF($A84="N2O",About!$D$59,1))</f>
        <v>7.1281139999999996E-4</v>
      </c>
      <c r="AD84" s="122">
        <f>SUMIFS('EPA Export Aggregation'!AG:AG,'EPA Export Aggregation'!$A:$A,$B84,'EPA Export Aggregation'!$D:$D,$A$1)*IF($A84="CH4",About!$D$58,IF($A84="N2O",About!$D$59,1))</f>
        <v>2.50745E-3</v>
      </c>
      <c r="AE84" s="122">
        <f>SUMIFS('EPA Export Aggregation'!AH:AH,'EPA Export Aggregation'!$A:$A,$B84,'EPA Export Aggregation'!$D:$D,$A$1)*IF($A84="CH4",About!$D$58,IF($A84="N2O",About!$D$59,1))</f>
        <v>3.939728E-3</v>
      </c>
      <c r="AF84" s="122">
        <f>SUMIFS('EPA Export Aggregation'!AI:AI,'EPA Export Aggregation'!$A:$A,$B84,'EPA Export Aggregation'!$D:$D,$A$1)*IF($A84="CH4",About!$D$58,IF($A84="N2O",About!$D$59,1))</f>
        <v>6.4465199999999999E-3</v>
      </c>
      <c r="AG84" s="122">
        <f>SUMIFS('EPA Export Aggregation'!AJ:AJ,'EPA Export Aggregation'!$A:$A,$B84,'EPA Export Aggregation'!$D:$D,$A$1)*IF($A84="CH4",About!$D$58,IF($A84="N2O",About!$D$59,1))</f>
        <v>3.9395400000000001E-3</v>
      </c>
      <c r="AH84" s="122">
        <f>SUMIFS('EPA Export Aggregation'!AK:AK,'EPA Export Aggregation'!$A:$A,$B84,'EPA Export Aggregation'!$D:$D,$A$1)*IF($A84="CH4",About!$D$58,IF($A84="N2O",About!$D$59,1))</f>
        <v>2.14884E-3</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2.1649251400000001E-3</v>
      </c>
      <c r="D87" s="122">
        <f>SUMIFS('EPA Export Aggregation'!$F:$F,'EPA Export Aggregation'!$A:$A,$B87,'EPA Export Aggregation'!$D:$D,$A$1)*IF($A87="CH4",About!$D$58,IF($A87="N2O",About!$D$59,1))</f>
        <v>2.1649251400000001E-3</v>
      </c>
      <c r="E87" s="122">
        <f>SUMIFS('EPA Export Aggregation'!$F:$F,'EPA Export Aggregation'!$A:$A,$B87,'EPA Export Aggregation'!$D:$D,$A$1)*IF($A87="CH4",About!$D$58,IF($A87="N2O",About!$D$59,1))</f>
        <v>2.1649251400000001E-3</v>
      </c>
      <c r="F87" s="122">
        <f>SUMIFS('EPA Export Aggregation'!$F:$F,'EPA Export Aggregation'!$A:$A,$B87,'EPA Export Aggregation'!$D:$D,$A$1)*IF($A87="CH4",About!$D$58,IF($A87="N2O",About!$D$59,1))</f>
        <v>2.1649251400000001E-3</v>
      </c>
      <c r="G87" s="122">
        <f>SUMIFS('EPA Export Aggregation'!$F:$F,'EPA Export Aggregation'!$A:$A,$B87,'EPA Export Aggregation'!$D:$D,$A$1)*IF($A87="CH4",About!$D$58,IF($A87="N2O",About!$D$59,1))</f>
        <v>2.1649251400000001E-3</v>
      </c>
      <c r="H87" s="122">
        <f>SUMIFS('EPA Export Aggregation'!$F:$F,'EPA Export Aggregation'!$A:$A,$B87,'EPA Export Aggregation'!$D:$D,$A$1)*IF($A87="CH4",About!$D$58,IF($A87="N2O",About!$D$59,1))</f>
        <v>2.1649251400000001E-3</v>
      </c>
      <c r="I87" s="122">
        <f>SUMIFS('EPA Export Aggregation'!$F:$F,'EPA Export Aggregation'!$A:$A,$B87,'EPA Export Aggregation'!$D:$D,$A$1)*IF($A87="CH4",About!$D$58,IF($A87="N2O",About!$D$59,1))</f>
        <v>2.1649251400000001E-3</v>
      </c>
      <c r="J87" s="122">
        <f>SUMIFS('EPA Export Aggregation'!$F:$F,'EPA Export Aggregation'!$A:$A,$B87,'EPA Export Aggregation'!$D:$D,$A$1)*IF($A87="CH4",About!$D$58,IF($A87="N2O",About!$D$59,1))</f>
        <v>2.1649251400000001E-3</v>
      </c>
      <c r="K87" s="122">
        <f>SUMIFS('EPA Export Aggregation'!$F:$F,'EPA Export Aggregation'!$A:$A,$B87,'EPA Export Aggregation'!$D:$D,$A$1)*IF($A87="CH4",About!$D$58,IF($A87="N2O",About!$D$59,1))</f>
        <v>2.1649251400000001E-3</v>
      </c>
      <c r="L87" s="122">
        <f>SUMIFS('EPA Export Aggregation'!$F:$F,'EPA Export Aggregation'!$A:$A,$B87,'EPA Export Aggregation'!$D:$D,$A$1)*IF($A87="CH4",About!$D$58,IF($A87="N2O",About!$D$59,1))</f>
        <v>2.1649251400000001E-3</v>
      </c>
      <c r="M87" s="122">
        <f>SUMIFS('EPA Export Aggregation'!$F:$F,'EPA Export Aggregation'!$A:$A,$B87,'EPA Export Aggregation'!$D:$D,$A$1)*IF($A87="CH4",About!$D$58,IF($A87="N2O",About!$D$59,1))</f>
        <v>2.1649251400000001E-3</v>
      </c>
      <c r="N87" s="122">
        <f>SUMIFS('EPA Export Aggregation'!$F:$F,'EPA Export Aggregation'!$A:$A,$B87,'EPA Export Aggregation'!$D:$D,$A$1)*IF($A87="CH4",About!$D$58,IF($A87="N2O",About!$D$59,1))</f>
        <v>2.1649251400000001E-3</v>
      </c>
      <c r="O87" s="122">
        <f>SUMIFS('EPA Export Aggregation'!$F:$F,'EPA Export Aggregation'!$A:$A,$B87,'EPA Export Aggregation'!$D:$D,$A$1)*IF($A87="CH4",About!$D$58,IF($A87="N2O",About!$D$59,1))</f>
        <v>2.1649251400000001E-3</v>
      </c>
      <c r="P87" s="122">
        <f>SUMIFS('EPA Export Aggregation'!$F:$F,'EPA Export Aggregation'!$A:$A,$B87,'EPA Export Aggregation'!$D:$D,$A$1)*IF($A87="CH4",About!$D$58,IF($A87="N2O",About!$D$59,1))</f>
        <v>2.1649251400000001E-3</v>
      </c>
      <c r="Q87" s="122">
        <f>SUMIFS('EPA Export Aggregation'!$F:$F,'EPA Export Aggregation'!$A:$A,$B87,'EPA Export Aggregation'!$D:$D,$A$1)*IF($A87="CH4",About!$D$58,IF($A87="N2O",About!$D$59,1))</f>
        <v>2.1649251400000001E-3</v>
      </c>
      <c r="R87" s="122">
        <f>SUMIFS('EPA Export Aggregation'!$F:$F,'EPA Export Aggregation'!$A:$A,$B87,'EPA Export Aggregation'!$D:$D,$A$1)*IF($A87="CH4",About!$D$58,IF($A87="N2O",About!$D$59,1))</f>
        <v>2.1649251400000001E-3</v>
      </c>
      <c r="S87" s="122">
        <f>SUMIFS('EPA Export Aggregation'!$F:$F,'EPA Export Aggregation'!$A:$A,$B87,'EPA Export Aggregation'!$D:$D,$A$1)*IF($A87="CH4",About!$D$58,IF($A87="N2O",About!$D$59,1))</f>
        <v>2.1649251400000001E-3</v>
      </c>
      <c r="T87" s="122">
        <f>SUMIFS('EPA Export Aggregation'!$F:$F,'EPA Export Aggregation'!$A:$A,$B87,'EPA Export Aggregation'!$D:$D,$A$1)*IF($A87="CH4",About!$D$58,IF($A87="N2O",About!$D$59,1))</f>
        <v>2.1649251400000001E-3</v>
      </c>
      <c r="U87" s="122">
        <f>SUMIFS('EPA Export Aggregation'!$F:$F,'EPA Export Aggregation'!$A:$A,$B87,'EPA Export Aggregation'!$D:$D,$A$1)*IF($A87="CH4",About!$D$58,IF($A87="N2O",About!$D$59,1))</f>
        <v>2.1649251400000001E-3</v>
      </c>
      <c r="V87" s="122">
        <f>SUMIFS('EPA Export Aggregation'!$F:$F,'EPA Export Aggregation'!$A:$A,$B87,'EPA Export Aggregation'!$D:$D,$A$1)*IF($A87="CH4",About!$D$58,IF($A87="N2O",About!$D$59,1))</f>
        <v>2.1649251400000001E-3</v>
      </c>
      <c r="W87" s="122">
        <f>SUMIFS('EPA Export Aggregation'!$F:$F,'EPA Export Aggregation'!$A:$A,$B87,'EPA Export Aggregation'!$D:$D,$A$1)*IF($A87="CH4",About!$D$58,IF($A87="N2O",About!$D$59,1))</f>
        <v>2.1649251400000001E-3</v>
      </c>
      <c r="X87" s="122">
        <f>SUMIFS('EPA Export Aggregation'!$F:$F,'EPA Export Aggregation'!$A:$A,$B87,'EPA Export Aggregation'!$D:$D,$A$1)*IF($A87="CH4",About!$D$58,IF($A87="N2O",About!$D$59,1))</f>
        <v>2.1649251400000001E-3</v>
      </c>
      <c r="Y87" s="122">
        <f>SUMIFS('EPA Export Aggregation'!$F:$F,'EPA Export Aggregation'!$A:$A,$B87,'EPA Export Aggregation'!$D:$D,$A$1)*IF($A87="CH4",About!$D$58,IF($A87="N2O",About!$D$59,1))</f>
        <v>2.1649251400000001E-3</v>
      </c>
      <c r="Z87" s="122">
        <f>SUMIFS('EPA Export Aggregation'!$F:$F,'EPA Export Aggregation'!$A:$A,$B87,'EPA Export Aggregation'!$D:$D,$A$1)*IF($A87="CH4",About!$D$58,IF($A87="N2O",About!$D$59,1))</f>
        <v>2.1649251400000001E-3</v>
      </c>
      <c r="AA87" s="122">
        <f>SUMIFS('EPA Export Aggregation'!$F:$F,'EPA Export Aggregation'!$A:$A,$B87,'EPA Export Aggregation'!$D:$D,$A$1)*IF($A87="CH4",About!$D$58,IF($A87="N2O",About!$D$59,1))</f>
        <v>2.1649251400000001E-3</v>
      </c>
      <c r="AB87" s="122">
        <f>SUMIFS('EPA Export Aggregation'!$F:$F,'EPA Export Aggregation'!$A:$A,$B87,'EPA Export Aggregation'!$D:$D,$A$1)*IF($A87="CH4",About!$D$58,IF($A87="N2O",About!$D$59,1))</f>
        <v>2.1649251400000001E-3</v>
      </c>
      <c r="AC87" s="122">
        <f>SUMIFS('EPA Export Aggregation'!$F:$F,'EPA Export Aggregation'!$A:$A,$B87,'EPA Export Aggregation'!$D:$D,$A$1)*IF($A87="CH4",About!$D$58,IF($A87="N2O",About!$D$59,1))</f>
        <v>2.1649251400000001E-3</v>
      </c>
      <c r="AD87" s="122">
        <f>SUMIFS('EPA Export Aggregation'!$F:$F,'EPA Export Aggregation'!$A:$A,$B87,'EPA Export Aggregation'!$D:$D,$A$1)*IF($A87="CH4",About!$D$58,IF($A87="N2O",About!$D$59,1))</f>
        <v>2.1649251400000001E-3</v>
      </c>
      <c r="AE87" s="122">
        <f>SUMIFS('EPA Export Aggregation'!$F:$F,'EPA Export Aggregation'!$A:$A,$B87,'EPA Export Aggregation'!$D:$D,$A$1)*IF($A87="CH4",About!$D$58,IF($A87="N2O",About!$D$59,1))</f>
        <v>2.1649251400000001E-3</v>
      </c>
      <c r="AF87" s="122">
        <f>SUMIFS('EPA Export Aggregation'!$F:$F,'EPA Export Aggregation'!$A:$A,$B87,'EPA Export Aggregation'!$D:$D,$A$1)*IF($A87="CH4",About!$D$58,IF($A87="N2O",About!$D$59,1))</f>
        <v>2.1649251400000001E-3</v>
      </c>
      <c r="AG87" s="122">
        <f>SUMIFS('EPA Export Aggregation'!$F:$F,'EPA Export Aggregation'!$A:$A,$B87,'EPA Export Aggregation'!$D:$D,$A$1)*IF($A87="CH4",About!$D$58,IF($A87="N2O",About!$D$59,1))</f>
        <v>2.1649251400000001E-3</v>
      </c>
      <c r="AH87" s="122">
        <f>SUMIFS('EPA Export Aggregation'!$F:$F,'EPA Export Aggregation'!$A:$A,$B87,'EPA Export Aggregation'!$D:$D,$A$1)*IF($A87="CH4",About!$D$58,IF($A87="N2O",About!$D$59,1))</f>
        <v>2.1649251400000001E-3</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2025-02-06T19:59:34Z</dcterms:modified>
</cp:coreProperties>
</file>