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UT\elec\EIaE\"/>
    </mc:Choice>
  </mc:AlternateContent>
  <xr:revisionPtr revIDLastSave="0" documentId="8_{422EA93C-7E74-4AB3-9DA8-E66430464E15}"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22"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22" i="28" l="1"/>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F33" i="28"/>
  <c r="F25"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H10" i="26"/>
  <c r="Q54" i="25"/>
  <c r="R32" i="25" s="1"/>
  <c r="AA93" i="23"/>
  <c r="AB87" i="23"/>
  <c r="AA99" i="23"/>
  <c r="AB83" i="23"/>
  <c r="AA100" i="23"/>
  <c r="AA92" i="23"/>
  <c r="AB86" i="23"/>
  <c r="AD81" i="23"/>
  <c r="AC95" i="23"/>
  <c r="AB97" i="23"/>
  <c r="AC84" i="23"/>
  <c r="AA101" i="23"/>
  <c r="AB88" i="23"/>
  <c r="AA96" i="23"/>
  <c r="AB82" i="23"/>
  <c r="AD85" i="23"/>
  <c r="AC94" i="23"/>
  <c r="AG14" i="26" l="1"/>
  <c r="F30" i="28"/>
  <c r="F22" i="3" s="1"/>
  <c r="F25" i="28"/>
  <c r="F17"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P1114" i="22" s="1"/>
  <c r="E49" i="23"/>
  <c r="G1250" i="22"/>
  <c r="N1247" i="22"/>
  <c r="P1245" i="22"/>
  <c r="H1245" i="22"/>
  <c r="O1242" i="22"/>
  <c r="I1240" i="22"/>
  <c r="I1251" i="22"/>
  <c r="N1250" i="22"/>
  <c r="H1248" i="22"/>
  <c r="J1246" i="22"/>
  <c r="O1245" i="22"/>
  <c r="K1241" i="22"/>
  <c r="P1240" i="22"/>
  <c r="F1253" i="22"/>
  <c r="H1251" i="22"/>
  <c r="M1250" i="22"/>
  <c r="G1248" i="22"/>
  <c r="I1246" i="22"/>
  <c r="N1245" i="22"/>
  <c r="H1243" i="22"/>
  <c r="J1241" i="22"/>
  <c r="O1240" i="22"/>
  <c r="R1252" i="22"/>
  <c r="G1251" i="22"/>
  <c r="L1250" i="22"/>
  <c r="F1248" i="22"/>
  <c r="H1246" i="22"/>
  <c r="M1245" i="22"/>
  <c r="G1243" i="22"/>
  <c r="I1241" i="22"/>
  <c r="N1240" i="22"/>
  <c r="Q1252" i="22"/>
  <c r="F1251" i="22"/>
  <c r="K1250" i="22"/>
  <c r="R1247" i="22"/>
  <c r="G1246" i="22"/>
  <c r="L1245" i="22"/>
  <c r="F1243" i="22"/>
  <c r="H1241" i="22"/>
  <c r="M1240" i="22"/>
  <c r="P1252" i="22"/>
  <c r="R1250" i="22"/>
  <c r="J1250" i="22"/>
  <c r="Q1247" i="22"/>
  <c r="F1246" i="22"/>
  <c r="K1245" i="22"/>
  <c r="R1242" i="22"/>
  <c r="J1253" i="22"/>
  <c r="O1252" i="22"/>
  <c r="I1250" i="22"/>
  <c r="K1248" i="22"/>
  <c r="P1247" i="22"/>
  <c r="J1245" i="22"/>
  <c r="L1243" i="22"/>
  <c r="Q1242" i="22"/>
  <c r="K1240" i="22"/>
  <c r="Q1253" i="22"/>
  <c r="I1253" i="22"/>
  <c r="P1250" i="22"/>
  <c r="R1248" i="22"/>
  <c r="J1248" i="22"/>
  <c r="Q1245" i="22"/>
  <c r="F1244" i="22"/>
  <c r="K1243" i="22"/>
  <c r="R1240" i="22"/>
  <c r="G1239" i="22"/>
  <c r="I1239" i="22"/>
  <c r="Q1239" i="22"/>
  <c r="P917" i="22"/>
  <c r="H917" i="22"/>
  <c r="O914" i="22"/>
  <c r="H920" i="22"/>
  <c r="J918" i="22"/>
  <c r="O917" i="22"/>
  <c r="H923" i="22"/>
  <c r="O920" i="22"/>
  <c r="Q918" i="22"/>
  <c r="F909" i="22"/>
  <c r="O923" i="22"/>
  <c r="I921" i="22"/>
  <c r="K911" i="22"/>
  <c r="M909" i="22"/>
  <c r="N923" i="22"/>
  <c r="P913" i="22"/>
  <c r="J911" i="22"/>
  <c r="L909" i="22"/>
  <c r="J914" i="22"/>
  <c r="O913" i="22"/>
  <c r="I911" i="22"/>
  <c r="G916" i="22"/>
  <c r="I914" i="22"/>
  <c r="N913" i="22"/>
  <c r="L918" i="22"/>
  <c r="F916" i="22"/>
  <c r="H914" i="22"/>
  <c r="L889" i="22"/>
  <c r="Q888" i="22"/>
  <c r="K886" i="22"/>
  <c r="Q891" i="22"/>
  <c r="F890" i="22"/>
  <c r="K889" i="22"/>
  <c r="M879" i="22"/>
  <c r="P891" i="22"/>
  <c r="R889" i="22"/>
  <c r="G880" i="22"/>
  <c r="L879" i="22"/>
  <c r="O891" i="22"/>
  <c r="Q881" i="22"/>
  <c r="F880" i="22"/>
  <c r="K879" i="22"/>
  <c r="I884" i="22"/>
  <c r="P881" i="22"/>
  <c r="R879" i="22"/>
  <c r="P884" i="22"/>
  <c r="H884" i="22"/>
  <c r="O881" i="22"/>
  <c r="K888" i="22"/>
  <c r="H887" i="22"/>
  <c r="J885" i="22"/>
  <c r="Q893" i="22"/>
  <c r="N892" i="22"/>
  <c r="P890" i="22"/>
  <c r="F884" i="22"/>
  <c r="P882" i="22"/>
  <c r="R880"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Q972" i="22"/>
  <c r="N1075"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G1009" i="22"/>
  <c r="R1003" i="22"/>
  <c r="H1006"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H1133" i="22"/>
  <c r="P1128" i="22"/>
  <c r="P1123" i="22"/>
  <c r="L1133" i="22"/>
  <c r="L1128" i="22"/>
  <c r="G1124"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G1237" i="22"/>
  <c r="K1236" i="22"/>
  <c r="J1236" i="22"/>
  <c r="O1238" i="22"/>
  <c r="Q1234" i="22"/>
  <c r="R1232" i="22"/>
  <c r="H1227" i="22"/>
  <c r="N1229" i="22"/>
  <c r="G1234" i="22"/>
  <c r="P1225" i="22"/>
  <c r="M1227" i="22"/>
  <c r="J1229" i="22"/>
  <c r="L1233" i="22"/>
  <c r="R1224" i="22"/>
  <c r="O1226" i="22"/>
  <c r="P1229"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Q1117" i="22"/>
  <c r="K1115" i="22"/>
  <c r="R1112" i="22"/>
  <c r="L1110" i="22"/>
  <c r="F1108" i="22"/>
  <c r="M1105" i="22"/>
  <c r="P1117" i="22"/>
  <c r="J1115" i="22"/>
  <c r="Q1112" i="22"/>
  <c r="K1110" i="22"/>
  <c r="R1107" i="22"/>
  <c r="L1105" i="22"/>
  <c r="J1118" i="22"/>
  <c r="Q1115" i="22"/>
  <c r="K1113" i="22"/>
  <c r="R1110" i="22"/>
  <c r="L1108" i="22"/>
  <c r="F1106" i="22"/>
  <c r="Q1118" i="22"/>
  <c r="K1116" i="22"/>
  <c r="R1113" i="22"/>
  <c r="L1111" i="22"/>
  <c r="F1109" i="22"/>
  <c r="M1106" i="22"/>
  <c r="G1104" i="22"/>
  <c r="R1116" i="22"/>
  <c r="L1114" i="22"/>
  <c r="F1112" i="22"/>
  <c r="M1109" i="22"/>
  <c r="G1107" i="22"/>
  <c r="N1104" i="22"/>
  <c r="L1117" i="22"/>
  <c r="F1115" i="22"/>
  <c r="M1112" i="22"/>
  <c r="G1110" i="22"/>
  <c r="N1107" i="22"/>
  <c r="H1105" i="22"/>
  <c r="K1117" i="22"/>
  <c r="R1114" i="22"/>
  <c r="L1112" i="22"/>
  <c r="F1110" i="22"/>
  <c r="M1107" i="22"/>
  <c r="G1105" i="22"/>
  <c r="J1117" i="22"/>
  <c r="Q1114" i="22"/>
  <c r="K1112" i="22"/>
  <c r="R1109" i="22"/>
  <c r="L1107" i="22"/>
  <c r="F1105"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1130" i="22" l="1"/>
  <c r="Q1125" i="22"/>
  <c r="R1120" i="22"/>
  <c r="J1131" i="22"/>
  <c r="K1126" i="22"/>
  <c r="L1121" i="22"/>
  <c r="Q1131" i="22"/>
  <c r="R1126" i="22"/>
  <c r="F1122" i="22"/>
  <c r="P1131" i="22"/>
  <c r="Q1126" i="22"/>
  <c r="R1121" i="22"/>
  <c r="O1131" i="22"/>
  <c r="P1126" i="22"/>
  <c r="Q1121" i="22"/>
  <c r="N1131" i="22"/>
  <c r="O1126" i="22"/>
  <c r="P1121" i="22"/>
  <c r="M1131" i="22"/>
  <c r="N1126" i="22"/>
  <c r="O1121" i="22"/>
  <c r="G1132" i="22"/>
  <c r="H1127" i="22"/>
  <c r="I1122" i="22"/>
  <c r="H1130" i="22"/>
  <c r="I1125" i="22"/>
  <c r="J1120" i="22"/>
  <c r="O1130" i="22"/>
  <c r="P1125" i="22"/>
  <c r="Q1120" i="22"/>
  <c r="I1131" i="22"/>
  <c r="J1126" i="22"/>
  <c r="K1121" i="22"/>
  <c r="H1131" i="22"/>
  <c r="I1126" i="22"/>
  <c r="J1121" i="22"/>
  <c r="G1131" i="22"/>
  <c r="H1126" i="22"/>
  <c r="I1121" i="22"/>
  <c r="F1131" i="22"/>
  <c r="G1126" i="22"/>
  <c r="H1121" i="22"/>
  <c r="R1130" i="22"/>
  <c r="F1126" i="22"/>
  <c r="G1121" i="22"/>
  <c r="L1131" i="22"/>
  <c r="M1126" i="22"/>
  <c r="N1121" i="22"/>
  <c r="M1129" i="22"/>
  <c r="N1124" i="22"/>
  <c r="O1119" i="22"/>
  <c r="G1130" i="22"/>
  <c r="H1125" i="22"/>
  <c r="I1120" i="22"/>
  <c r="N1130" i="22"/>
  <c r="O1125" i="22"/>
  <c r="P1120" i="22"/>
  <c r="M1130" i="22"/>
  <c r="N1125" i="22"/>
  <c r="O1120" i="22"/>
  <c r="L1130" i="22"/>
  <c r="M1125" i="22"/>
  <c r="N1120" i="22"/>
  <c r="K1130" i="22"/>
  <c r="L1125" i="22"/>
  <c r="M1120" i="22"/>
  <c r="J1130" i="22"/>
  <c r="K1125" i="22"/>
  <c r="L1120" i="22"/>
  <c r="Q1130" i="22"/>
  <c r="R1125" i="22"/>
  <c r="F1121" i="22"/>
  <c r="Q1133" i="22"/>
  <c r="R1128" i="22"/>
  <c r="F1124" i="22"/>
  <c r="G1119" i="22"/>
  <c r="L1129" i="22"/>
  <c r="M1124" i="22"/>
  <c r="N1119" i="22"/>
  <c r="F1130" i="22"/>
  <c r="G1125" i="22"/>
  <c r="H1120" i="22"/>
  <c r="R1129" i="22"/>
  <c r="F1125" i="22"/>
  <c r="G1120" i="22"/>
  <c r="Q1129" i="22"/>
  <c r="R1124" i="22"/>
  <c r="F1120" i="22"/>
  <c r="P1129" i="22"/>
  <c r="Q1124" i="22"/>
  <c r="R1119" i="22"/>
  <c r="O1129" i="22"/>
  <c r="P1124" i="22"/>
  <c r="Q1119" i="22"/>
  <c r="I1130" i="22"/>
  <c r="J1125" i="22"/>
  <c r="K1120" i="22"/>
  <c r="I1133" i="22"/>
  <c r="J1128" i="22"/>
  <c r="K1123" i="22"/>
  <c r="P1133" i="22"/>
  <c r="Q1128" i="22"/>
  <c r="R1123" i="22"/>
  <c r="F1119" i="22"/>
  <c r="K1129" i="22"/>
  <c r="L1124" i="22"/>
  <c r="M1119" i="22"/>
  <c r="J1129" i="22"/>
  <c r="K1124" i="22"/>
  <c r="L1119" i="22"/>
  <c r="I1129" i="22"/>
  <c r="J1124" i="22"/>
  <c r="K1119" i="22"/>
  <c r="H1129" i="22"/>
  <c r="I1124" i="22"/>
  <c r="J1119" i="22"/>
  <c r="G1129" i="22"/>
  <c r="H1124" i="22"/>
  <c r="I1119" i="22"/>
  <c r="N1129" i="22"/>
  <c r="O1124" i="22"/>
  <c r="P1119" i="22"/>
  <c r="F1132" i="22"/>
  <c r="G1127" i="22"/>
  <c r="H1122" i="22"/>
  <c r="M1132" i="22"/>
  <c r="N1127" i="22"/>
  <c r="O1122" i="22"/>
  <c r="G1133" i="22"/>
  <c r="H1128" i="22"/>
  <c r="I1123" i="22"/>
  <c r="F1133" i="22"/>
  <c r="G1128" i="22"/>
  <c r="H1123" i="22"/>
  <c r="R1132" i="22"/>
  <c r="F1128" i="22"/>
  <c r="G1123" i="22"/>
  <c r="Q1132" i="22"/>
  <c r="R1127" i="22"/>
  <c r="F1123" i="22"/>
  <c r="P1132" i="22"/>
  <c r="Q1127" i="22"/>
  <c r="R1122" i="22"/>
  <c r="J1133" i="22"/>
  <c r="K1128" i="22"/>
  <c r="L1123" i="22"/>
  <c r="M1236" i="22"/>
  <c r="L1236" i="22"/>
  <c r="M1231" i="22"/>
  <c r="P1235" i="22"/>
  <c r="Q1230" i="22"/>
  <c r="G1235" i="22"/>
  <c r="H1230" i="22"/>
  <c r="F1235" i="22"/>
  <c r="I1234" i="22"/>
  <c r="F1236" i="22"/>
  <c r="Q1232" i="22"/>
  <c r="M1226" i="22"/>
  <c r="J1231" i="22"/>
  <c r="Q1225" i="22"/>
  <c r="K1230" i="22"/>
  <c r="H1225" i="22"/>
  <c r="P1228" i="22"/>
  <c r="P1236" i="22"/>
  <c r="L1227" i="22"/>
  <c r="Q1231" i="22"/>
  <c r="H1226" i="22"/>
  <c r="Q1229" i="22"/>
  <c r="Q1224" i="22"/>
  <c r="L1228" i="22"/>
  <c r="R1235" i="22"/>
  <c r="Q1235" i="22"/>
  <c r="R1230" i="22"/>
  <c r="H1235" i="22"/>
  <c r="O1234" i="22"/>
  <c r="N1234" i="22"/>
  <c r="Q1238" i="22"/>
  <c r="R1233" i="22"/>
  <c r="H1238" i="22"/>
  <c r="I1233" i="22"/>
  <c r="G1238" i="22"/>
  <c r="J1237" i="22"/>
  <c r="K1232" i="22"/>
  <c r="H1234" i="22"/>
  <c r="O1229" i="22"/>
  <c r="O1224" i="22"/>
  <c r="R1228" i="22"/>
  <c r="F1224" i="22"/>
  <c r="I1228" i="22"/>
  <c r="P1233" i="22"/>
  <c r="R1226" i="22"/>
  <c r="G1231" i="22"/>
  <c r="N1225" i="22"/>
  <c r="I1229" i="22"/>
  <c r="J1224" i="22"/>
  <c r="R1227" i="22"/>
  <c r="R1238" i="22"/>
  <c r="F1234" i="22"/>
  <c r="I1238" i="22"/>
  <c r="J1233" i="22"/>
  <c r="M1237" i="22"/>
  <c r="N1232" i="22"/>
  <c r="L1237" i="22"/>
  <c r="O1236" i="22"/>
  <c r="L1238" i="22"/>
  <c r="M1233" i="22"/>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K1083" i="22"/>
  <c r="H1085" i="22"/>
  <c r="I1080" i="22"/>
  <c r="R1086" i="22"/>
  <c r="F1082" i="22"/>
  <c r="L1087" i="22"/>
  <c r="M1082" i="22"/>
  <c r="F1088" i="22"/>
  <c r="G1083" i="22"/>
  <c r="H1078" i="22"/>
  <c r="G1086" i="22"/>
  <c r="H1081" i="22"/>
  <c r="I1087" i="22"/>
  <c r="J1082" i="22"/>
  <c r="P1087" i="22"/>
  <c r="Q1082" i="22"/>
  <c r="O1079" i="22"/>
  <c r="N1077" i="22"/>
  <c r="P1076" i="22"/>
  <c r="F1076" i="22"/>
  <c r="R1075" i="22"/>
  <c r="Q1075" i="22"/>
  <c r="P1075" i="22"/>
  <c r="G1075" i="22"/>
  <c r="O1087" i="22"/>
  <c r="P1082" i="22"/>
  <c r="M1084" i="22"/>
  <c r="N1079" i="22"/>
  <c r="J1086" i="22"/>
  <c r="K1081" i="22"/>
  <c r="Q1086" i="22"/>
  <c r="R1081" i="22"/>
  <c r="K1087" i="22"/>
  <c r="L1082" i="22"/>
  <c r="M1077" i="22"/>
  <c r="L1085" i="22"/>
  <c r="M1080" i="22"/>
  <c r="N1086" i="22"/>
  <c r="O1081" i="22"/>
  <c r="H1087" i="22"/>
  <c r="I1082" i="22"/>
  <c r="O1077" i="22"/>
  <c r="Q1076" i="22"/>
  <c r="G1076" i="22"/>
  <c r="K1075" i="22"/>
  <c r="J1075" i="22"/>
  <c r="I1075" i="22"/>
  <c r="H1075" i="22"/>
  <c r="L1074"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F1087" i="22"/>
  <c r="L1084" i="22"/>
  <c r="P1083" i="22"/>
  <c r="F1080" i="22"/>
  <c r="O1078" i="22"/>
  <c r="N1078" i="22"/>
  <c r="F1075" i="22"/>
  <c r="H1082" i="22"/>
  <c r="H1077" i="22"/>
  <c r="K1086" i="22"/>
  <c r="Q1083" i="22"/>
  <c r="G1080" i="22"/>
  <c r="K1079" i="22"/>
  <c r="G1078" i="22"/>
  <c r="J1085" i="22"/>
  <c r="K1074" i="22"/>
  <c r="I1078" i="22"/>
  <c r="J1080" i="22"/>
  <c r="O1082" i="22"/>
  <c r="I1083" i="22"/>
  <c r="L1079" i="22"/>
  <c r="M1088" i="22"/>
  <c r="L1088" i="22"/>
  <c r="O1084" i="22"/>
  <c r="R1074" i="22"/>
  <c r="J1077" i="22"/>
  <c r="Q1077" i="22"/>
  <c r="G1082" i="22"/>
  <c r="M1079" i="22"/>
  <c r="Q1078" i="22"/>
  <c r="R1087" i="22"/>
  <c r="P1084" i="22"/>
  <c r="G1084" i="22"/>
  <c r="J1074" i="22"/>
  <c r="M1081" i="22"/>
  <c r="G1077" i="22"/>
  <c r="Q1085" i="22"/>
  <c r="L1081" i="22"/>
  <c r="R1078" i="22"/>
  <c r="M1085" i="22"/>
  <c r="J1087" i="22"/>
  <c r="H1084" i="22"/>
  <c r="K1080" i="22"/>
  <c r="L1078" i="22"/>
  <c r="F1078" i="22"/>
  <c r="K1076" i="22"/>
  <c r="I1085" i="22"/>
  <c r="P1077" i="22"/>
  <c r="O1088" i="22"/>
  <c r="R1084" i="22"/>
  <c r="N1083" i="22"/>
  <c r="M1083" i="22"/>
  <c r="P1079" i="22"/>
  <c r="I1074" i="22"/>
  <c r="I1077" i="22"/>
  <c r="N1084" i="22"/>
  <c r="P1088" i="22"/>
  <c r="F1085" i="22"/>
  <c r="J1084" i="22"/>
  <c r="F1083" i="22"/>
  <c r="Q1079" i="22"/>
  <c r="H1079" i="22"/>
  <c r="J1078" i="22"/>
  <c r="R1080" i="22"/>
  <c r="F1011" i="22"/>
  <c r="G1006" i="22"/>
  <c r="H1001" i="22"/>
  <c r="R1010" i="22"/>
  <c r="F1006" i="22"/>
  <c r="G1001" i="22"/>
  <c r="L1011" i="22"/>
  <c r="M1006" i="22"/>
  <c r="N1001" i="22"/>
  <c r="F1012" i="22"/>
  <c r="G1007" i="22"/>
  <c r="H1002" i="22"/>
  <c r="M1012" i="22"/>
  <c r="N1007" i="22"/>
  <c r="O1002" i="22"/>
  <c r="G1013" i="22"/>
  <c r="H1008" i="22"/>
  <c r="I1003" i="22"/>
  <c r="F1013" i="22"/>
  <c r="K1010" i="22"/>
  <c r="L1005" i="22"/>
  <c r="M1000" i="22"/>
  <c r="J1010" i="22"/>
  <c r="K1005" i="22"/>
  <c r="L1000" i="22"/>
  <c r="Q1010" i="22"/>
  <c r="R1005" i="22"/>
  <c r="F1001" i="22"/>
  <c r="K1011" i="22"/>
  <c r="L1006" i="22"/>
  <c r="M1001" i="22"/>
  <c r="R1011" i="22"/>
  <c r="L1013" i="22"/>
  <c r="J1007" i="22"/>
  <c r="R999" i="22"/>
  <c r="L1008" i="22"/>
  <c r="J1002" i="22"/>
  <c r="I1010" i="22"/>
  <c r="G1004" i="22"/>
  <c r="I1013" i="22"/>
  <c r="Q1005" i="22"/>
  <c r="O999" i="22"/>
  <c r="Q1008" i="22"/>
  <c r="J1003" i="22"/>
  <c r="L1012" i="22"/>
  <c r="R1006" i="22"/>
  <c r="K1001" i="22"/>
  <c r="M1010" i="22"/>
  <c r="N1005" i="22"/>
  <c r="O1000" i="22"/>
  <c r="L1010" i="22"/>
  <c r="M1005" i="22"/>
  <c r="N1000" i="22"/>
  <c r="Q1012" i="22"/>
  <c r="O1006" i="22"/>
  <c r="J999" i="22"/>
  <c r="Q1007" i="22"/>
  <c r="O1001" i="22"/>
  <c r="N1009" i="22"/>
  <c r="L1003" i="22"/>
  <c r="N1012" i="22"/>
  <c r="I1005" i="22"/>
  <c r="G999" i="22"/>
  <c r="I1008" i="22"/>
  <c r="G1002" i="22"/>
  <c r="Q1011" i="22"/>
  <c r="J1006" i="22"/>
  <c r="P1000" i="22"/>
  <c r="R1009" i="22"/>
  <c r="F1005" i="22"/>
  <c r="G1000" i="22"/>
  <c r="Q1009" i="22"/>
  <c r="R1004" i="22"/>
  <c r="F1000" i="22"/>
  <c r="I1012" i="22"/>
  <c r="Q1004" i="22"/>
  <c r="K1013" i="22"/>
  <c r="I1007" i="22"/>
  <c r="Q999" i="22"/>
  <c r="F1009" i="22"/>
  <c r="Q1002" i="22"/>
  <c r="P1010" i="22"/>
  <c r="N1004" i="22"/>
  <c r="P1013" i="22"/>
  <c r="F1007" i="22"/>
  <c r="L1001" i="22"/>
  <c r="I1011" i="22"/>
  <c r="O1005" i="22"/>
  <c r="H1000" i="22"/>
  <c r="J1009" i="22"/>
  <c r="K1004" i="22"/>
  <c r="L999" i="22"/>
  <c r="I1009" i="22"/>
  <c r="J1004" i="22"/>
  <c r="K999" i="22"/>
  <c r="N1011" i="22"/>
  <c r="I1004" i="22"/>
  <c r="P1012" i="22"/>
  <c r="N1006" i="22"/>
  <c r="I999" i="22"/>
  <c r="K1008" i="22"/>
  <c r="I1002" i="22"/>
  <c r="H1010" i="22"/>
  <c r="F1004" i="22"/>
  <c r="H1013" i="22"/>
  <c r="K1006" i="22"/>
  <c r="Q1000" i="22"/>
  <c r="N1010" i="22"/>
  <c r="G1005" i="22"/>
  <c r="M999" i="22"/>
  <c r="O1008" i="22"/>
  <c r="P1003" i="22"/>
  <c r="M1013" i="22"/>
  <c r="N1008" i="22"/>
  <c r="O1003" i="22"/>
  <c r="P1009" i="22"/>
  <c r="N1003" i="22"/>
  <c r="H1012" i="22"/>
  <c r="P1004" i="22"/>
  <c r="R1013" i="22"/>
  <c r="P1007" i="22"/>
  <c r="K1000" i="22"/>
  <c r="M1009" i="22"/>
  <c r="K1003" i="22"/>
  <c r="J1011" i="22"/>
  <c r="P1005" i="22"/>
  <c r="I1000" i="22"/>
  <c r="F1010" i="22"/>
  <c r="L1004" i="22"/>
  <c r="N1013" i="22"/>
  <c r="G1008" i="22"/>
  <c r="H1003" i="22"/>
  <c r="R1012" i="22"/>
  <c r="F1008" i="22"/>
  <c r="G1003" i="22"/>
  <c r="H1009" i="22"/>
  <c r="F1003" i="22"/>
  <c r="M1011" i="22"/>
  <c r="H1004" i="22"/>
  <c r="J1013" i="22"/>
  <c r="H1007" i="22"/>
  <c r="P999" i="22"/>
  <c r="R1008" i="22"/>
  <c r="P1002" i="22"/>
  <c r="O1010" i="22"/>
  <c r="H1005" i="22"/>
  <c r="N999" i="22"/>
  <c r="K1009" i="22"/>
  <c r="Q1003" i="22"/>
  <c r="K1012" i="22"/>
  <c r="L1007" i="22"/>
  <c r="M1002" i="22"/>
  <c r="J1012" i="22"/>
  <c r="K1007" i="22"/>
  <c r="L1002" i="22"/>
  <c r="M1008" i="22"/>
  <c r="K1002" i="22"/>
  <c r="O1009" i="22"/>
  <c r="M1003" i="22"/>
  <c r="O1012" i="22"/>
  <c r="J1005" i="22"/>
  <c r="H999" i="22"/>
  <c r="J1008" i="22"/>
  <c r="R1000" i="22"/>
  <c r="G1010" i="22"/>
  <c r="M1004" i="22"/>
  <c r="F999" i="22"/>
  <c r="P1008" i="22"/>
  <c r="N1002" i="22"/>
  <c r="P1011" i="22"/>
  <c r="Q1006" i="22"/>
  <c r="R1001" i="22"/>
  <c r="O1011" i="22"/>
  <c r="P1006" i="22"/>
  <c r="Q1001" i="22"/>
  <c r="I980" i="22"/>
  <c r="J975" i="22"/>
  <c r="P980" i="22"/>
  <c r="Q975" i="22"/>
  <c r="J981" i="22"/>
  <c r="K976" i="22"/>
  <c r="N980" i="22"/>
  <c r="O975" i="22"/>
  <c r="M980" i="22"/>
  <c r="N975" i="22"/>
  <c r="G981" i="22"/>
  <c r="R983" i="22"/>
  <c r="F979" i="22"/>
  <c r="G974" i="22"/>
  <c r="M979" i="22"/>
  <c r="N974" i="22"/>
  <c r="G980" i="22"/>
  <c r="H975" i="22"/>
  <c r="K979" i="22"/>
  <c r="L974" i="22"/>
  <c r="O982" i="22"/>
  <c r="P977" i="22"/>
  <c r="I983" i="22"/>
  <c r="J978" i="22"/>
  <c r="P983" i="22"/>
  <c r="Q978" i="22"/>
  <c r="G983" i="22"/>
  <c r="H978" i="22"/>
  <c r="F983" i="22"/>
  <c r="G978" i="22"/>
  <c r="M983" i="22"/>
  <c r="G982" i="22"/>
  <c r="H977" i="22"/>
  <c r="N982" i="22"/>
  <c r="O977" i="22"/>
  <c r="H983" i="22"/>
  <c r="I978" i="22"/>
  <c r="L982" i="22"/>
  <c r="M977" i="22"/>
  <c r="K982" i="22"/>
  <c r="L977" i="22"/>
  <c r="R982" i="22"/>
  <c r="F978" i="22"/>
  <c r="J983" i="22"/>
  <c r="Q983" i="22"/>
  <c r="F974" i="22"/>
  <c r="O983" i="22"/>
  <c r="N983" i="22"/>
  <c r="F975" i="22"/>
  <c r="N978" i="22"/>
  <c r="Q982" i="22"/>
  <c r="R977" i="22"/>
  <c r="H982" i="22"/>
  <c r="I977" i="22"/>
  <c r="R971" i="22"/>
  <c r="Q971" i="22"/>
  <c r="P971" i="22"/>
  <c r="O971" i="22"/>
  <c r="I972" i="22"/>
  <c r="P972" i="22"/>
  <c r="J973" i="22"/>
  <c r="R973" i="22"/>
  <c r="L981" i="22"/>
  <c r="F982" i="22"/>
  <c r="M982" i="22"/>
  <c r="Q981" i="22"/>
  <c r="P981" i="22"/>
  <c r="K974" i="22"/>
  <c r="K977" i="22"/>
  <c r="I982" i="22"/>
  <c r="J977" i="22"/>
  <c r="M981" i="22"/>
  <c r="N976" i="22"/>
  <c r="J971" i="22"/>
  <c r="I971" i="22"/>
  <c r="H971" i="22"/>
  <c r="G971" i="22"/>
  <c r="N971" i="22"/>
  <c r="H972" i="22"/>
  <c r="O972" i="22"/>
  <c r="I973" i="22"/>
  <c r="Q980" i="22"/>
  <c r="K981" i="22"/>
  <c r="R981" i="22"/>
  <c r="I981" i="22"/>
  <c r="H981" i="22"/>
  <c r="P973" i="22"/>
  <c r="P976" i="22"/>
  <c r="N981" i="22"/>
  <c r="O976" i="22"/>
  <c r="R980" i="22"/>
  <c r="F976" i="22"/>
  <c r="O970" i="22"/>
  <c r="N970" i="22"/>
  <c r="M970" i="22"/>
  <c r="L970" i="22"/>
  <c r="F971" i="22"/>
  <c r="M971" i="22"/>
  <c r="G972" i="22"/>
  <c r="N972" i="22"/>
  <c r="N979" i="22"/>
  <c r="H980" i="22"/>
  <c r="O980" i="22"/>
  <c r="F980" i="22"/>
  <c r="R979" i="22"/>
  <c r="J982" i="22"/>
  <c r="H976" i="22"/>
  <c r="F981" i="22"/>
  <c r="G976" i="22"/>
  <c r="J980" i="22"/>
  <c r="K975" i="22"/>
  <c r="G970" i="22"/>
  <c r="F970" i="22"/>
  <c r="R969" i="22"/>
  <c r="Q969" i="22"/>
  <c r="K970" i="22"/>
  <c r="R970" i="22"/>
  <c r="L971" i="22"/>
  <c r="F972" i="22"/>
  <c r="K978" i="22"/>
  <c r="R978" i="22"/>
  <c r="L979" i="22"/>
  <c r="P978" i="22"/>
  <c r="J979" i="22"/>
  <c r="O981" i="22"/>
  <c r="M975" i="22"/>
  <c r="K980" i="22"/>
  <c r="L975" i="22"/>
  <c r="O979" i="22"/>
  <c r="P974" i="22"/>
  <c r="L969" i="22"/>
  <c r="K969" i="22"/>
  <c r="J969" i="22"/>
  <c r="I969" i="22"/>
  <c r="P969" i="22"/>
  <c r="J970" i="22"/>
  <c r="Q970" i="22"/>
  <c r="K971" i="22"/>
  <c r="I975" i="22"/>
  <c r="Q976" i="22"/>
  <c r="P979" i="22"/>
  <c r="Q977" i="22"/>
  <c r="F973" i="22"/>
  <c r="H969" i="22"/>
  <c r="F969" i="22"/>
  <c r="N977" i="22"/>
  <c r="I976" i="22"/>
  <c r="H979" i="22"/>
  <c r="Q973" i="22"/>
  <c r="K972" i="22"/>
  <c r="I974" i="22"/>
  <c r="P970" i="22"/>
  <c r="F977" i="22"/>
  <c r="L980" i="22"/>
  <c r="M978" i="22"/>
  <c r="H973" i="22"/>
  <c r="M973" i="22"/>
  <c r="K973" i="22"/>
  <c r="H970" i="22"/>
  <c r="M976" i="22"/>
  <c r="P975" i="22"/>
  <c r="Q979" i="22"/>
  <c r="Q974" i="22"/>
  <c r="M972" i="22"/>
  <c r="R972" i="22"/>
  <c r="O969" i="22"/>
  <c r="M969" i="22"/>
  <c r="R975" i="22"/>
  <c r="R976" i="22"/>
  <c r="I979" i="22"/>
  <c r="K983" i="22"/>
  <c r="O973" i="22"/>
  <c r="J972" i="22"/>
  <c r="G969" i="22"/>
  <c r="O974" i="22"/>
  <c r="J976" i="22"/>
  <c r="R974" i="22"/>
  <c r="P982" i="22"/>
  <c r="G973" i="22"/>
  <c r="M974" i="22"/>
  <c r="H974" i="22"/>
  <c r="G977" i="22"/>
  <c r="G975" i="22"/>
  <c r="J974" i="22"/>
  <c r="G979" i="22"/>
  <c r="L972" i="22"/>
  <c r="L973" i="22"/>
  <c r="I970" i="22"/>
  <c r="G857" i="22"/>
  <c r="F853" i="22"/>
  <c r="F863" i="22"/>
  <c r="G1108" i="22"/>
  <c r="F1113" i="22"/>
  <c r="R1117" i="22"/>
  <c r="H1108" i="22"/>
  <c r="G1113" i="22"/>
  <c r="F1118" i="22"/>
  <c r="I1108" i="22"/>
  <c r="H1113" i="22"/>
  <c r="G1118" i="22"/>
  <c r="O1107" i="22"/>
  <c r="N1112" i="22"/>
  <c r="M1117" i="22"/>
  <c r="H1107" i="22"/>
  <c r="G1112" i="22"/>
  <c r="F1117" i="22"/>
  <c r="N1106" i="22"/>
  <c r="M1111" i="22"/>
  <c r="L1116" i="22"/>
  <c r="G1106" i="22"/>
  <c r="F1111" i="22"/>
  <c r="R1115" i="22"/>
  <c r="H1106" i="22"/>
  <c r="G1111" i="22"/>
  <c r="F1116" i="22"/>
  <c r="P1224" i="22"/>
  <c r="N1230" i="22"/>
  <c r="J1227" i="22"/>
  <c r="M1225" i="22"/>
  <c r="H1236" i="22"/>
  <c r="F1230" i="22"/>
  <c r="H1228" i="22"/>
  <c r="K1226" i="22"/>
  <c r="F1238" i="22"/>
  <c r="L1230" i="22"/>
  <c r="P1227" i="22"/>
  <c r="P1234" i="22"/>
  <c r="L1235" i="22"/>
  <c r="M1229" i="22"/>
  <c r="R1236" i="22"/>
  <c r="F1237" i="22"/>
  <c r="O1237" i="22"/>
  <c r="P1127" i="22"/>
  <c r="H1132" i="22"/>
  <c r="L1122" i="22"/>
  <c r="L1127" i="22"/>
  <c r="L1132" i="22"/>
  <c r="M1121" i="22"/>
  <c r="G1011" i="22"/>
  <c r="L1009" i="22"/>
  <c r="P1001" i="22"/>
  <c r="I1079" i="22"/>
  <c r="N973" i="22"/>
  <c r="O1108" i="22"/>
  <c r="M1118" i="22"/>
  <c r="O1113" i="22"/>
  <c r="Q1108" i="22"/>
  <c r="O1118" i="22"/>
  <c r="I1113" i="22"/>
  <c r="P1107" i="22"/>
  <c r="N1117" i="22"/>
  <c r="H1112" i="22"/>
  <c r="O1106" i="22"/>
  <c r="M1116" i="22"/>
  <c r="O1111" i="22"/>
  <c r="K1225" i="22"/>
  <c r="M1228" i="22"/>
  <c r="K1224" i="22"/>
  <c r="K1229" i="22"/>
  <c r="N1224" i="22"/>
  <c r="K1228" i="22"/>
  <c r="K1235" i="22"/>
  <c r="P1230" i="22"/>
  <c r="J1238" i="22"/>
  <c r="K1133" i="22"/>
  <c r="O1128" i="22"/>
  <c r="P1122" i="22"/>
  <c r="J1001" i="22"/>
  <c r="J1000" i="22"/>
  <c r="R1007" i="22"/>
  <c r="K1082" i="22"/>
  <c r="L978" i="22"/>
  <c r="N1113" i="22"/>
  <c r="P1108" i="22"/>
  <c r="N1118" i="22"/>
  <c r="P1113" i="22"/>
  <c r="J1108" i="22"/>
  <c r="H1118" i="22"/>
  <c r="O1112" i="22"/>
  <c r="I1107" i="22"/>
  <c r="G1117" i="22"/>
  <c r="N1111" i="22"/>
  <c r="P1106" i="22"/>
  <c r="N1116" i="22"/>
  <c r="O1231" i="22"/>
  <c r="P1226" i="22"/>
  <c r="R1231" i="22"/>
  <c r="F1227" i="22"/>
  <c r="M1232" i="22"/>
  <c r="G1236" i="22"/>
  <c r="P1238" i="22"/>
  <c r="N1237" i="22"/>
  <c r="F1129" i="22"/>
  <c r="O1123" i="22"/>
  <c r="O1133" i="22"/>
  <c r="K1104" i="22"/>
  <c r="J1109" i="22"/>
  <c r="I1114" i="22"/>
  <c r="L1104" i="22"/>
  <c r="K1109" i="22"/>
  <c r="J1114" i="22"/>
  <c r="M1104" i="22"/>
  <c r="L1109" i="22"/>
  <c r="K1114" i="22"/>
  <c r="F1104" i="22"/>
  <c r="R1108" i="22"/>
  <c r="Q1113" i="22"/>
  <c r="P1118" i="22"/>
  <c r="K1108" i="22"/>
  <c r="J1113" i="22"/>
  <c r="I1118" i="22"/>
  <c r="Q1107" i="22"/>
  <c r="P1112" i="22"/>
  <c r="O1117" i="22"/>
  <c r="J1107" i="22"/>
  <c r="I1112" i="22"/>
  <c r="H1117" i="22"/>
  <c r="K1107" i="22"/>
  <c r="J1112" i="22"/>
  <c r="I1117" i="22"/>
  <c r="F1226" i="22"/>
  <c r="G1233" i="22"/>
  <c r="H1229" i="22"/>
  <c r="K1227" i="22"/>
  <c r="F1225" i="22"/>
  <c r="O1233" i="22"/>
  <c r="G1230" i="22"/>
  <c r="N1227" i="22"/>
  <c r="I1225" i="22"/>
  <c r="J1234" i="22"/>
  <c r="F1229" i="22"/>
  <c r="N1236" i="22"/>
  <c r="R1237" i="22"/>
  <c r="K1231" i="22"/>
  <c r="I1230" i="22"/>
  <c r="J1230" i="22"/>
  <c r="J1235" i="22"/>
  <c r="O1132" i="22"/>
  <c r="K1122" i="22"/>
  <c r="K1127" i="22"/>
  <c r="K1132" i="22"/>
  <c r="G1122" i="22"/>
  <c r="L1126" i="22"/>
  <c r="I1006" i="22"/>
  <c r="O1007" i="22"/>
  <c r="N1080" i="22"/>
  <c r="L983" i="22"/>
  <c r="N1226" i="22"/>
  <c r="I1226" i="22"/>
  <c r="L1226" i="22"/>
  <c r="M1238" i="22"/>
  <c r="H1237" i="22"/>
  <c r="R1133" i="22"/>
  <c r="J1123" i="22"/>
  <c r="H1011" i="22"/>
  <c r="Q1013" i="22"/>
  <c r="K1084" i="22"/>
  <c r="O978" i="22"/>
  <c r="F1228" i="22"/>
  <c r="Q1228" i="22"/>
  <c r="I1237" i="22"/>
  <c r="H1232" i="22"/>
  <c r="N1133" i="22"/>
  <c r="N1105" i="22"/>
  <c r="M1110" i="22"/>
  <c r="L1115" i="22"/>
  <c r="O1105" i="22"/>
  <c r="N1110" i="22"/>
  <c r="M1115" i="22"/>
  <c r="P1105" i="22"/>
  <c r="O1110" i="22"/>
  <c r="N1115" i="22"/>
  <c r="I1105" i="22"/>
  <c r="H1110" i="22"/>
  <c r="G1115" i="22"/>
  <c r="O1104" i="22"/>
  <c r="N1109" i="22"/>
  <c r="M1114" i="22"/>
  <c r="H1104" i="22"/>
  <c r="G1109" i="22"/>
  <c r="F1114" i="22"/>
  <c r="R1118" i="22"/>
  <c r="M1108" i="22"/>
  <c r="L1113" i="22"/>
  <c r="K1118" i="22"/>
  <c r="N1108" i="22"/>
  <c r="M1113" i="22"/>
  <c r="L1118" i="22"/>
  <c r="I1227" i="22"/>
  <c r="I1224" i="22"/>
  <c r="P1231" i="22"/>
  <c r="N1228" i="22"/>
  <c r="Q1226" i="22"/>
  <c r="G1225" i="22"/>
  <c r="I1232" i="22"/>
  <c r="L1229" i="22"/>
  <c r="G1227" i="22"/>
  <c r="G1224" i="22"/>
  <c r="N1231" i="22"/>
  <c r="Q1237" i="22"/>
  <c r="N1235" i="22"/>
  <c r="Q1233" i="22"/>
  <c r="G1232" i="22"/>
  <c r="P1232" i="22"/>
  <c r="P1237" i="22"/>
  <c r="J1122" i="22"/>
  <c r="J1127" i="22"/>
  <c r="J1132" i="22"/>
  <c r="N1122" i="22"/>
  <c r="F1127" i="22"/>
  <c r="K1131" i="22"/>
  <c r="F1002" i="22"/>
  <c r="O1004" i="22"/>
  <c r="H1088" i="22"/>
  <c r="L976" i="22"/>
  <c r="O1230" i="22"/>
  <c r="H1231" i="22"/>
  <c r="M1230" i="22"/>
  <c r="L1231" i="22"/>
  <c r="N1123" i="22"/>
  <c r="O1127" i="22"/>
  <c r="I1106" i="22"/>
  <c r="G1116" i="22"/>
  <c r="I1111" i="22"/>
  <c r="K1106" i="22"/>
  <c r="I1116" i="22"/>
  <c r="P1110" i="22"/>
  <c r="J1105" i="22"/>
  <c r="H1115" i="22"/>
  <c r="O1109" i="22"/>
  <c r="I1104" i="22"/>
  <c r="G1114" i="22"/>
  <c r="I1109" i="22"/>
  <c r="L1225" i="22"/>
  <c r="R1229" i="22"/>
  <c r="O1225" i="22"/>
  <c r="I1231" i="22"/>
  <c r="J1225" i="22"/>
  <c r="F1233" i="22"/>
  <c r="L1234" i="22"/>
  <c r="K1233" i="22"/>
  <c r="H1119" i="22"/>
  <c r="M1123" i="22"/>
  <c r="M1128" i="22"/>
  <c r="M1133" i="22"/>
  <c r="Q1123" i="22"/>
  <c r="I1128" i="22"/>
  <c r="N1132" i="22"/>
  <c r="M1007" i="22"/>
  <c r="G1012" i="22"/>
  <c r="R1077" i="22"/>
  <c r="N1087" i="22"/>
  <c r="R1234" i="22"/>
  <c r="L1224" i="22"/>
  <c r="N1238" i="22"/>
  <c r="F1232" i="22"/>
  <c r="N1128" i="22"/>
  <c r="H1111" i="22"/>
  <c r="J1106" i="22"/>
  <c r="H1116" i="22"/>
  <c r="J1111" i="22"/>
  <c r="Q1105" i="22"/>
  <c r="O1115" i="22"/>
  <c r="I1110" i="22"/>
  <c r="P1104" i="22"/>
  <c r="N1114" i="22"/>
  <c r="H1109" i="22"/>
  <c r="J1104" i="22"/>
  <c r="H1114" i="22"/>
  <c r="Q1227" i="22"/>
  <c r="H1233" i="22"/>
  <c r="G1228" i="22"/>
  <c r="K1237" i="22"/>
  <c r="O1227" i="22"/>
  <c r="K1234" i="22"/>
  <c r="I1236" i="22"/>
  <c r="O1232" i="22"/>
  <c r="K1238" i="22"/>
  <c r="Q1106" i="22"/>
  <c r="P1111" i="22"/>
  <c r="O1116" i="22"/>
  <c r="R1106" i="22"/>
  <c r="Q1111" i="22"/>
  <c r="P1116" i="22"/>
  <c r="F1107" i="22"/>
  <c r="R1111" i="22"/>
  <c r="Q1116" i="22"/>
  <c r="L1106" i="22"/>
  <c r="K1111" i="22"/>
  <c r="J1116" i="22"/>
  <c r="R1105" i="22"/>
  <c r="Q1110" i="22"/>
  <c r="P1115" i="22"/>
  <c r="K1105" i="22"/>
  <c r="J1110" i="22"/>
  <c r="I1115" i="22"/>
  <c r="Q1104" i="22"/>
  <c r="P1109" i="22"/>
  <c r="O1114" i="22"/>
  <c r="R1104" i="22"/>
  <c r="Q1109" i="22"/>
  <c r="G1229" i="22"/>
  <c r="G1226" i="22"/>
  <c r="M1235" i="22"/>
  <c r="F1231" i="22"/>
  <c r="O1228" i="22"/>
  <c r="J1226" i="22"/>
  <c r="M1224" i="22"/>
  <c r="L1232" i="22"/>
  <c r="J1228" i="22"/>
  <c r="R1225" i="22"/>
  <c r="J1232" i="22"/>
  <c r="N1233" i="22"/>
  <c r="Q1236" i="22"/>
  <c r="O1235" i="22"/>
  <c r="M1234" i="22"/>
  <c r="I1235" i="22"/>
  <c r="Q1122" i="22"/>
  <c r="I1127" i="22"/>
  <c r="I1132" i="22"/>
  <c r="M1122" i="22"/>
  <c r="M1127" i="22"/>
  <c r="R1131" i="22"/>
  <c r="I1001" i="22"/>
  <c r="O1013" i="22"/>
  <c r="R1002" i="22"/>
  <c r="K1077" i="22"/>
  <c r="N969"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J923" i="22"/>
  <c r="K918" i="22"/>
  <c r="L913" i="22"/>
  <c r="Q923" i="22"/>
  <c r="R918" i="22"/>
  <c r="F914" i="22"/>
  <c r="G909" i="22"/>
  <c r="L919" i="22"/>
  <c r="M914" i="22"/>
  <c r="N909" i="22"/>
  <c r="F920" i="22"/>
  <c r="G915" i="22"/>
  <c r="H910" i="22"/>
  <c r="R919" i="22"/>
  <c r="F915" i="22"/>
  <c r="G910" i="22"/>
  <c r="Q919" i="22"/>
  <c r="R914" i="22"/>
  <c r="F910" i="22"/>
  <c r="P919" i="22"/>
  <c r="Q914" i="22"/>
  <c r="R909" i="22"/>
  <c r="O919" i="22"/>
  <c r="P914" i="22"/>
  <c r="Q909"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O890" i="22"/>
  <c r="P885" i="22"/>
  <c r="Q880" i="22"/>
  <c r="I891" i="22"/>
  <c r="J886" i="22"/>
  <c r="K881" i="22"/>
  <c r="H891" i="22"/>
  <c r="I886" i="22"/>
  <c r="J881" i="22"/>
  <c r="G891" i="22"/>
  <c r="H886" i="22"/>
  <c r="I881" i="22"/>
  <c r="F891" i="22"/>
  <c r="G886" i="22"/>
  <c r="H881" i="22"/>
  <c r="R890" i="22"/>
  <c r="F886" i="22"/>
  <c r="G881" i="22"/>
  <c r="L891" i="22"/>
  <c r="M886" i="22"/>
  <c r="N881" i="22"/>
  <c r="F892" i="22"/>
  <c r="G887" i="22"/>
  <c r="H882" i="22"/>
  <c r="G890" i="22"/>
  <c r="H885" i="22"/>
  <c r="I880" i="22"/>
  <c r="N890" i="22"/>
  <c r="O885" i="22"/>
  <c r="P880" i="22"/>
  <c r="M890" i="22"/>
  <c r="N885" i="22"/>
  <c r="O880" i="22"/>
  <c r="L890" i="22"/>
  <c r="M885" i="22"/>
  <c r="N880" i="22"/>
  <c r="K890" i="22"/>
  <c r="L885" i="22"/>
  <c r="M880" i="22"/>
  <c r="J890" i="22"/>
  <c r="K885" i="22"/>
  <c r="L880" i="22"/>
  <c r="Q890" i="22"/>
  <c r="R885" i="22"/>
  <c r="F881" i="22"/>
  <c r="K891" i="22"/>
  <c r="L886" i="22"/>
  <c r="M881" i="22"/>
  <c r="I885" i="22"/>
  <c r="P879" i="22"/>
  <c r="N889" i="22"/>
  <c r="N886" i="22"/>
  <c r="Q884" i="22"/>
  <c r="J884" i="22"/>
  <c r="R881" i="22"/>
  <c r="H880" i="22"/>
  <c r="F879" i="22"/>
  <c r="J891" i="22"/>
  <c r="G919" i="22"/>
  <c r="M918" i="22"/>
  <c r="H916" i="22"/>
  <c r="K914" i="22"/>
  <c r="Q913" i="22"/>
  <c r="Q910" i="22"/>
  <c r="P923" i="22"/>
  <c r="N922" i="22"/>
  <c r="N919" i="22"/>
  <c r="Q885" i="22"/>
  <c r="K880" i="22"/>
  <c r="I890" i="22"/>
  <c r="G889" i="22"/>
  <c r="O886" i="22"/>
  <c r="R884" i="22"/>
  <c r="K884" i="22"/>
  <c r="F882" i="22"/>
  <c r="N879" i="22"/>
  <c r="P893" i="22"/>
  <c r="R920" i="22"/>
  <c r="H919" i="22"/>
  <c r="N918" i="22"/>
  <c r="I916" i="22"/>
  <c r="L914" i="22"/>
  <c r="J913" i="22"/>
  <c r="J910" i="22"/>
  <c r="I923" i="22"/>
  <c r="G922" i="22"/>
  <c r="L1249" i="22"/>
  <c r="M1244" i="22"/>
  <c r="N1239" i="22"/>
  <c r="F1250" i="22"/>
  <c r="G1245" i="22"/>
  <c r="H1240" i="22"/>
  <c r="R1249" i="22"/>
  <c r="F1245" i="22"/>
  <c r="G1240" i="22"/>
  <c r="Q1249" i="22"/>
  <c r="R1244" i="22"/>
  <c r="F1240" i="22"/>
  <c r="P1249" i="22"/>
  <c r="Q1244" i="22"/>
  <c r="R1239" i="22"/>
  <c r="O1249" i="22"/>
  <c r="P1244" i="22"/>
  <c r="G1252" i="22"/>
  <c r="H1247" i="22"/>
  <c r="I1242" i="22"/>
  <c r="N1252" i="22"/>
  <c r="O1247" i="22"/>
  <c r="P1242" i="22"/>
  <c r="O1241" i="22"/>
  <c r="P1253" i="22"/>
  <c r="Q1248" i="22"/>
  <c r="R1243" i="22"/>
  <c r="F1239" i="22"/>
  <c r="K1249" i="22"/>
  <c r="L1244" i="22"/>
  <c r="M1239" i="22"/>
  <c r="J1249" i="22"/>
  <c r="K1244" i="22"/>
  <c r="L1239" i="22"/>
  <c r="I1249" i="22"/>
  <c r="J1244" i="22"/>
  <c r="K1239" i="22"/>
  <c r="H1249" i="22"/>
  <c r="I1244" i="22"/>
  <c r="J1239" i="22"/>
  <c r="G1249" i="22"/>
  <c r="H1244" i="22"/>
  <c r="L1251" i="22"/>
  <c r="M1246" i="22"/>
  <c r="N1241" i="22"/>
  <c r="F1252" i="22"/>
  <c r="G1247" i="22"/>
  <c r="H1242" i="22"/>
  <c r="G1241" i="22"/>
  <c r="H1253" i="22"/>
  <c r="I1248" i="22"/>
  <c r="J1243" i="22"/>
  <c r="O1253" i="22"/>
  <c r="P1248" i="22"/>
  <c r="Q1243" i="22"/>
  <c r="N1253" i="22"/>
  <c r="O1248" i="22"/>
  <c r="P1243" i="22"/>
  <c r="M1253" i="22"/>
  <c r="N1248" i="22"/>
  <c r="O1243" i="22"/>
  <c r="L1253" i="22"/>
  <c r="M1248" i="22"/>
  <c r="N1243" i="22"/>
  <c r="K1253" i="22"/>
  <c r="L1248" i="22"/>
  <c r="M1243" i="22"/>
  <c r="Q1250" i="22"/>
  <c r="R1245" i="22"/>
  <c r="F1241" i="22"/>
  <c r="K1251" i="22"/>
  <c r="L1246" i="22"/>
  <c r="M1241" i="22"/>
  <c r="L1240" i="22"/>
  <c r="R1251" i="22"/>
  <c r="F1247" i="22"/>
  <c r="G1242" i="22"/>
  <c r="L1252" i="22"/>
  <c r="M1247" i="22"/>
  <c r="N1242" i="22"/>
  <c r="K1252" i="22"/>
  <c r="L1247" i="22"/>
  <c r="M1242" i="22"/>
  <c r="J1252" i="22"/>
  <c r="K1247" i="22"/>
  <c r="L1242" i="22"/>
  <c r="I1252" i="22"/>
  <c r="J1247" i="22"/>
  <c r="K1242" i="22"/>
  <c r="H1252" i="22"/>
  <c r="I1247" i="22"/>
  <c r="J1242" i="22"/>
  <c r="N1249" i="22"/>
  <c r="O1244" i="22"/>
  <c r="P1239" i="22"/>
  <c r="H1250" i="22"/>
  <c r="I1245" i="22"/>
  <c r="J1240" i="22"/>
  <c r="J1251" i="22"/>
  <c r="K1246" i="22"/>
  <c r="L1241" i="22"/>
  <c r="Q1251" i="22"/>
  <c r="R1246" i="22"/>
  <c r="F1242" i="22"/>
  <c r="P1251" i="22"/>
  <c r="Q1246" i="22"/>
  <c r="R1241" i="22"/>
  <c r="O1251" i="22"/>
  <c r="P1246" i="22"/>
  <c r="Q1241" i="22"/>
  <c r="N1251" i="22"/>
  <c r="O1246" i="22"/>
  <c r="P1241" i="22"/>
  <c r="M1251" i="22"/>
  <c r="N1246" i="22"/>
  <c r="R1253" i="22"/>
  <c r="F1249" i="22"/>
  <c r="G1244" i="22"/>
  <c r="H1239" i="22"/>
  <c r="M1249" i="22"/>
  <c r="N1244" i="22"/>
  <c r="O1239" i="22"/>
  <c r="O887" i="22"/>
  <c r="I882" i="22"/>
  <c r="G892" i="22"/>
  <c r="O889" i="22"/>
  <c r="H889" i="22"/>
  <c r="P886" i="22"/>
  <c r="F885" i="22"/>
  <c r="L884" i="22"/>
  <c r="L881" i="22"/>
  <c r="I909" i="22"/>
  <c r="K923" i="22"/>
  <c r="F921" i="22"/>
  <c r="I919" i="22"/>
  <c r="O918" i="22"/>
  <c r="J916" i="22"/>
  <c r="R913" i="22"/>
  <c r="P912" i="22"/>
  <c r="P909" i="22"/>
  <c r="O922" i="22"/>
  <c r="G1253" i="22"/>
  <c r="O1250" i="22"/>
  <c r="G879" i="22"/>
  <c r="R888" i="22"/>
  <c r="L883" i="22"/>
  <c r="I879" i="22"/>
  <c r="M891" i="22"/>
  <c r="P889" i="22"/>
  <c r="I889" i="22"/>
  <c r="Q886" i="22"/>
  <c r="G885" i="22"/>
  <c r="R883" i="22"/>
  <c r="G911" i="22"/>
  <c r="J909" i="22"/>
  <c r="L923" i="22"/>
  <c r="G921" i="22"/>
  <c r="J919" i="22"/>
  <c r="P918" i="22"/>
  <c r="P915" i="22"/>
  <c r="K913" i="22"/>
  <c r="I912" i="22"/>
  <c r="M1252" i="22"/>
  <c r="J880" i="22"/>
  <c r="H890" i="22"/>
  <c r="O884" i="22"/>
  <c r="Q879" i="22"/>
  <c r="J879" i="22"/>
  <c r="N891" i="22"/>
  <c r="Q889" i="22"/>
  <c r="J889" i="22"/>
  <c r="R886" i="22"/>
  <c r="M884" i="22"/>
  <c r="M913" i="22"/>
  <c r="H911" i="22"/>
  <c r="K909" i="22"/>
  <c r="M923" i="22"/>
  <c r="H921" i="22"/>
  <c r="K919" i="22"/>
  <c r="I918" i="22"/>
  <c r="I915" i="22"/>
  <c r="Q912" i="22"/>
  <c r="I1243" i="22"/>
  <c r="Q1240"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B61" i="23" s="1"/>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D66" i="23" s="1"/>
  <c r="F861" i="22"/>
  <c r="G856" i="22"/>
  <c r="H851" i="22"/>
  <c r="R860" i="22"/>
  <c r="F856" i="22"/>
  <c r="G851" i="22"/>
  <c r="R863" i="22"/>
  <c r="F859" i="22"/>
  <c r="G854" i="22"/>
  <c r="H849" i="22"/>
  <c r="M859" i="22"/>
  <c r="N854" i="22"/>
  <c r="O849" i="22"/>
  <c r="G860" i="22"/>
  <c r="H855" i="22"/>
  <c r="C64" i="23" s="1"/>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K65" i="23" s="1"/>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L70" i="23" s="1"/>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C66" i="23" s="1"/>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H60" i="23" s="1"/>
  <c r="J905" i="22"/>
  <c r="K900" i="22"/>
  <c r="L895" i="22"/>
  <c r="Q905" i="22"/>
  <c r="R900" i="22"/>
  <c r="F896" i="22"/>
  <c r="K906" i="22"/>
  <c r="L901" i="22"/>
  <c r="M896" i="22"/>
  <c r="R906" i="22"/>
  <c r="F902" i="22"/>
  <c r="G897" i="22"/>
  <c r="L907" i="22"/>
  <c r="M902" i="22"/>
  <c r="N897" i="22"/>
  <c r="K907" i="22"/>
  <c r="L902" i="22"/>
  <c r="G70" i="23" s="1"/>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M70" i="23" s="1"/>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G73" i="23" s="1"/>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H73" i="23" s="1"/>
  <c r="N1050" i="22"/>
  <c r="O1045" i="22"/>
  <c r="L1055" i="22"/>
  <c r="M1050" i="22"/>
  <c r="N1045" i="22"/>
  <c r="K1055" i="22"/>
  <c r="L1050" i="22"/>
  <c r="M1045" i="22"/>
  <c r="P1057" i="22"/>
  <c r="Q1052" i="22"/>
  <c r="R1047" i="22"/>
  <c r="J1058" i="22"/>
  <c r="K1053" i="22"/>
  <c r="L1048" i="22"/>
  <c r="Q1058" i="22"/>
  <c r="R1053" i="22"/>
  <c r="F1049" i="22"/>
  <c r="G1044" i="22"/>
  <c r="L1054" i="22"/>
  <c r="G72" i="23" s="1"/>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J62" i="23" s="1"/>
  <c r="P1048" i="22"/>
  <c r="M1058" i="22"/>
  <c r="N1053" i="22"/>
  <c r="O1048" i="22"/>
  <c r="L1058" i="22"/>
  <c r="M1053" i="22"/>
  <c r="N1048" i="22"/>
  <c r="R1055" i="22"/>
  <c r="F1051" i="22"/>
  <c r="G1046" i="22"/>
  <c r="L1056" i="22"/>
  <c r="M1051" i="22"/>
  <c r="N1046" i="22"/>
  <c r="F1057" i="22"/>
  <c r="G1052" i="22"/>
  <c r="H1047" i="22"/>
  <c r="C68" i="23" s="1"/>
  <c r="M1057" i="22"/>
  <c r="N1052" i="22"/>
  <c r="O1047" i="22"/>
  <c r="G1058" i="22"/>
  <c r="H1053" i="22"/>
  <c r="I1048" i="22"/>
  <c r="F1058" i="22"/>
  <c r="G1053" i="22"/>
  <c r="H1048" i="22"/>
  <c r="R1057" i="22"/>
  <c r="F1053" i="22"/>
  <c r="G1048" i="22"/>
  <c r="Q1057" i="22"/>
  <c r="R1052" i="22"/>
  <c r="F1048" i="22"/>
  <c r="O1054" i="22"/>
  <c r="J72" i="23" s="1"/>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B64" i="23" s="1"/>
  <c r="F740" i="22"/>
  <c r="F729" i="22"/>
  <c r="R733" i="22"/>
  <c r="Q738" i="22"/>
  <c r="P743" i="22"/>
  <c r="M731" i="22"/>
  <c r="L736" i="22"/>
  <c r="G61" i="23" s="1"/>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G62" i="23" s="1"/>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E72" i="23" s="1"/>
  <c r="H731" i="22"/>
  <c r="K731" i="22"/>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H63" i="23" s="1"/>
  <c r="L768" i="22"/>
  <c r="K773" i="22"/>
  <c r="M768" i="22"/>
  <c r="L773" i="22"/>
  <c r="I1351" i="22"/>
  <c r="P1348" i="22"/>
  <c r="R1354" i="22"/>
  <c r="P1346" i="22"/>
  <c r="K66" i="23" s="1"/>
  <c r="O1351" i="22"/>
  <c r="N1356" i="22"/>
  <c r="Q1346" i="22"/>
  <c r="P1351" i="22"/>
  <c r="O1356" i="22"/>
  <c r="F1347" i="22"/>
  <c r="R1351" i="22"/>
  <c r="Q1356" i="22"/>
  <c r="L65" i="23" s="1"/>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L60" i="23" s="1"/>
  <c r="P735" i="22"/>
  <c r="K64" i="23" s="1"/>
  <c r="O740" i="22"/>
  <c r="H739" i="22"/>
  <c r="K733" i="22"/>
  <c r="J738" i="22"/>
  <c r="I743" i="22"/>
  <c r="M761" i="22"/>
  <c r="R760" i="22"/>
  <c r="L762" i="22"/>
  <c r="G68" i="23" s="1"/>
  <c r="I763" i="22"/>
  <c r="P759" i="22"/>
  <c r="L772" i="22"/>
  <c r="F762" i="22"/>
  <c r="O760" i="22"/>
  <c r="K759" i="22"/>
  <c r="K769" i="22"/>
  <c r="I769" i="22"/>
  <c r="F765" i="22"/>
  <c r="R769" i="22"/>
  <c r="H765" i="22"/>
  <c r="G770" i="22"/>
  <c r="I765" i="22"/>
  <c r="H770" i="22"/>
  <c r="O764" i="22"/>
  <c r="N769" i="22"/>
  <c r="I72" i="23" s="1"/>
  <c r="I759" i="22"/>
  <c r="H764" i="22"/>
  <c r="G769" i="22"/>
  <c r="I764" i="22"/>
  <c r="H769" i="22"/>
  <c r="H1356" i="22"/>
  <c r="O1353" i="22"/>
  <c r="O1345" i="22"/>
  <c r="K1347" i="22"/>
  <c r="J1352" i="22"/>
  <c r="I1357" i="22"/>
  <c r="L1347" i="22"/>
  <c r="K1352" i="22"/>
  <c r="J1357" i="22"/>
  <c r="N1347" i="22"/>
  <c r="M1352" i="22"/>
  <c r="H70" i="23" s="1"/>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J73" i="23" s="1"/>
  <c r="Q765" i="22"/>
  <c r="P770" i="22"/>
  <c r="K73" i="23" s="1"/>
  <c r="J765" i="22"/>
  <c r="E64" i="23" s="1"/>
  <c r="I770" i="22"/>
  <c r="Q759" i="22"/>
  <c r="P764" i="22"/>
  <c r="O769" i="22"/>
  <c r="Q764" i="22"/>
  <c r="P769" i="22"/>
  <c r="R1346" i="22"/>
  <c r="N1358" i="22"/>
  <c r="N1350" i="22"/>
  <c r="F1348" i="22"/>
  <c r="R1352" i="22"/>
  <c r="Q1357" i="22"/>
  <c r="G1348" i="22"/>
  <c r="F1353" i="22"/>
  <c r="R1357" i="22"/>
  <c r="I1348" i="22"/>
  <c r="D63" i="23" s="1"/>
  <c r="H1353" i="22"/>
  <c r="G1358" i="22"/>
  <c r="O1347" i="22"/>
  <c r="N1352" i="22"/>
  <c r="M1357" i="22"/>
  <c r="H1347" i="22"/>
  <c r="G1352" i="22"/>
  <c r="F1357" i="22"/>
  <c r="N1346" i="22"/>
  <c r="M1351" i="22"/>
  <c r="L1356" i="22"/>
  <c r="G1346" i="22"/>
  <c r="F1351" i="22"/>
  <c r="R1355" i="22"/>
  <c r="H729" i="22"/>
  <c r="G734" i="22"/>
  <c r="B63" i="23" s="1"/>
  <c r="F739" i="22"/>
  <c r="R743" i="22"/>
  <c r="O731" i="22"/>
  <c r="N736" i="22"/>
  <c r="M741" i="22"/>
  <c r="K729" i="22"/>
  <c r="J734" i="22"/>
  <c r="I739" i="22"/>
  <c r="J729" i="22"/>
  <c r="J731" i="22"/>
  <c r="I736" i="22"/>
  <c r="H741" i="22"/>
  <c r="N741" i="22"/>
  <c r="I733" i="22"/>
  <c r="H738" i="22"/>
  <c r="G743" i="22"/>
  <c r="B65" i="23" s="1"/>
  <c r="G732" i="22"/>
  <c r="F737" i="22"/>
  <c r="R741" i="22"/>
  <c r="O729" i="22"/>
  <c r="N734" i="22"/>
  <c r="M739" i="22"/>
  <c r="F763" i="22"/>
  <c r="K762" i="22"/>
  <c r="F68" i="23" s="1"/>
  <c r="F759" i="22"/>
  <c r="R766" i="22"/>
  <c r="I761" i="22"/>
  <c r="P761" i="22"/>
  <c r="K763" i="22"/>
  <c r="G762" i="22"/>
  <c r="P760" i="22"/>
  <c r="M765" i="22"/>
  <c r="H64" i="23" s="1"/>
  <c r="L770" i="22"/>
  <c r="I766" i="22"/>
  <c r="H771" i="22"/>
  <c r="K766" i="22"/>
  <c r="J771" i="22"/>
  <c r="L766" i="22"/>
  <c r="K771" i="22"/>
  <c r="R765" i="22"/>
  <c r="Q770" i="22"/>
  <c r="L760" i="22"/>
  <c r="K765" i="22"/>
  <c r="J770" i="22"/>
  <c r="L765" i="22"/>
  <c r="G64" i="23" s="1"/>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H67" i="23" s="1"/>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73" i="23"/>
  <c r="M68" i="23"/>
  <c r="K72" i="23"/>
  <c r="B62" i="23"/>
  <c r="B73" i="23"/>
  <c r="K70" i="23"/>
  <c r="AM10" i="26"/>
  <c r="AL14" i="26"/>
  <c r="AL15" i="26"/>
  <c r="AM11" i="26"/>
  <c r="AF93" i="23"/>
  <c r="AG87" i="23"/>
  <c r="AG93" i="23" s="1"/>
  <c r="AF101" i="23"/>
  <c r="AG88" i="23"/>
  <c r="AG101" i="23" s="1"/>
  <c r="AF96" i="23"/>
  <c r="AG82" i="23"/>
  <c r="AG96" i="23" s="1"/>
  <c r="AF100" i="23"/>
  <c r="AF99" i="23"/>
  <c r="AG83" i="23"/>
  <c r="AF92" i="23"/>
  <c r="AG86" i="23"/>
  <c r="AG92" i="23" s="1"/>
  <c r="G66" i="23" l="1"/>
  <c r="G67" i="23"/>
  <c r="I61" i="23"/>
  <c r="F67" i="23"/>
  <c r="C65" i="23"/>
  <c r="I68" i="23"/>
  <c r="E62" i="23"/>
  <c r="L68" i="23"/>
  <c r="J67" i="23"/>
  <c r="J65" i="23"/>
  <c r="L72" i="23"/>
  <c r="G60" i="23"/>
  <c r="E66" i="23"/>
  <c r="B66" i="23"/>
  <c r="B68" i="23"/>
  <c r="E70" i="23"/>
  <c r="C63" i="23"/>
  <c r="F64" i="23"/>
  <c r="F61" i="23"/>
  <c r="F66" i="23"/>
  <c r="J61" i="23"/>
  <c r="C60" i="23"/>
  <c r="I73" i="23"/>
  <c r="K61" i="23"/>
  <c r="M61" i="23"/>
  <c r="H61" i="23"/>
  <c r="L67"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<sst xmlns="http://schemas.openxmlformats.org/spreadsheetml/2006/main" count="14980" uniqueCount="1049">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</sst>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491</v>
      </c>
      <c r="C1" s="86">
        <v>45301</v>
      </c>
      <c r="D1" s="87"/>
      <c r="E1" s="87"/>
      <c r="F1" s="87"/>
      <c r="G1" s="87"/>
      <c r="H1" s="87"/>
      <c r="I1" s="87"/>
      <c r="J1" s="87"/>
      <c r="K1" s="85" t="s">
        <v>534</v>
      </c>
      <c r="L1" s="85" t="s">
        <v>536</v>
      </c>
    </row>
    <row r="2" spans="1:12">
      <c r="A2" s="1" t="s">
        <v>1</v>
      </c>
      <c r="B2" s="87" t="str">
        <f>LOOKUP(B1,K1:L50,L1:L50)</f>
        <v>UT</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UT</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UT</v>
      </c>
      <c r="C7" s="91">
        <f t="shared" ref="C7:AE7" si="3">SUMIFS(C$20:C$119,$B$20:$B$119,$B$7,$A$20:$A$119,$A$7)</f>
        <v>15309286</v>
      </c>
      <c r="D7" s="91">
        <f t="shared" si="3"/>
        <v>12688879</v>
      </c>
      <c r="E7" s="91">
        <f t="shared" si="3"/>
        <v>14593859</v>
      </c>
      <c r="F7" s="91">
        <f t="shared" si="3"/>
        <v>15054208</v>
      </c>
      <c r="G7" s="91">
        <f t="shared" si="3"/>
        <v>15180146</v>
      </c>
      <c r="H7" s="91">
        <f t="shared" si="3"/>
        <v>12027926</v>
      </c>
      <c r="I7" s="91">
        <f t="shared" si="3"/>
        <v>10645709</v>
      </c>
      <c r="J7" s="91">
        <f t="shared" si="3"/>
        <v>11903920</v>
      </c>
      <c r="K7" s="91">
        <f t="shared" si="3"/>
        <v>12790436</v>
      </c>
      <c r="L7" s="91">
        <f t="shared" si="3"/>
        <v>12184757</v>
      </c>
      <c r="M7" s="91">
        <f t="shared" si="3"/>
        <v>10615576</v>
      </c>
      <c r="N7" s="91">
        <f t="shared" si="3"/>
        <v>10158825</v>
      </c>
      <c r="O7" s="91">
        <f t="shared" si="3"/>
        <v>10718270</v>
      </c>
      <c r="P7" s="91">
        <f t="shared" si="3"/>
        <v>11463216</v>
      </c>
      <c r="Q7" s="91">
        <f t="shared" si="3"/>
        <v>10708190</v>
      </c>
      <c r="R7" s="91">
        <f t="shared" si="3"/>
        <v>10340590</v>
      </c>
      <c r="S7" s="91">
        <f t="shared" si="3"/>
        <v>11940655</v>
      </c>
      <c r="T7" s="91">
        <f t="shared" si="3"/>
        <v>15296914</v>
      </c>
      <c r="U7" s="91">
        <f t="shared" si="3"/>
        <v>16164557</v>
      </c>
      <c r="V7" s="91">
        <f t="shared" si="3"/>
        <v>12824087</v>
      </c>
      <c r="W7" s="91">
        <f t="shared" si="3"/>
        <v>10987444</v>
      </c>
      <c r="X7" s="91">
        <f t="shared" si="3"/>
        <v>9162061</v>
      </c>
      <c r="Y7" s="91">
        <f t="shared" si="3"/>
        <v>6453198</v>
      </c>
      <c r="Z7" s="91">
        <f t="shared" si="3"/>
        <v>8700585</v>
      </c>
      <c r="AA7" s="91">
        <f t="shared" si="3"/>
        <v>10562273</v>
      </c>
      <c r="AB7" s="91">
        <f t="shared" si="3"/>
        <v>8594703</v>
      </c>
      <c r="AC7" s="91">
        <f t="shared" si="3"/>
        <v>4748752</v>
      </c>
      <c r="AD7" s="91">
        <f t="shared" si="3"/>
        <v>3885559</v>
      </c>
      <c r="AE7" s="91">
        <f t="shared" si="3"/>
        <v>5632875</v>
      </c>
      <c r="AF7" s="119">
        <f>AVERAGE(U7:AE7)</f>
        <v>8883281.2727272734</v>
      </c>
      <c r="AG7" s="119">
        <f t="shared" si="2"/>
        <v>8883281.2727272734</v>
      </c>
      <c r="AH7" s="119">
        <f t="shared" si="2"/>
        <v>8883281.2727272734</v>
      </c>
      <c r="AI7" s="119">
        <f t="shared" si="2"/>
        <v>8883281.2727272734</v>
      </c>
      <c r="AJ7" s="119">
        <f t="shared" si="2"/>
        <v>8883281.2727272734</v>
      </c>
      <c r="AK7" s="119">
        <f t="shared" si="2"/>
        <v>8883281.2727272734</v>
      </c>
      <c r="AL7" s="119">
        <f t="shared" si="2"/>
        <v>8883281.2727272734</v>
      </c>
      <c r="AM7" s="119">
        <f t="shared" si="2"/>
        <v>8883281.2727272734</v>
      </c>
      <c r="AN7" s="119">
        <f t="shared" si="2"/>
        <v>8883281.2727272734</v>
      </c>
      <c r="AO7" s="119">
        <f t="shared" si="2"/>
        <v>8883281.2727272734</v>
      </c>
      <c r="AP7" s="119">
        <f t="shared" si="2"/>
        <v>8883281.2727272734</v>
      </c>
      <c r="AQ7" s="119">
        <f t="shared" si="2"/>
        <v>8883281.2727272734</v>
      </c>
      <c r="AR7" s="119">
        <f t="shared" si="2"/>
        <v>8883281.2727272734</v>
      </c>
      <c r="AS7" s="119">
        <f t="shared" si="2"/>
        <v>8883281.2727272734</v>
      </c>
      <c r="AT7" s="119">
        <f t="shared" si="2"/>
        <v>8883281.2727272734</v>
      </c>
      <c r="AU7" s="119">
        <f t="shared" si="2"/>
        <v>8883281.2727272734</v>
      </c>
      <c r="AV7" s="119">
        <f t="shared" si="2"/>
        <v>8883281.2727272734</v>
      </c>
      <c r="AW7" s="119">
        <f t="shared" si="2"/>
        <v>8883281.2727272734</v>
      </c>
      <c r="AX7" s="119">
        <f t="shared" si="2"/>
        <v>8883281.2727272734</v>
      </c>
      <c r="AY7" s="119">
        <f t="shared" si="2"/>
        <v>8883281.2727272734</v>
      </c>
      <c r="AZ7" s="119">
        <f t="shared" si="2"/>
        <v>8883281.2727272734</v>
      </c>
      <c r="BA7" s="119">
        <f t="shared" si="2"/>
        <v>8883281.2727272734</v>
      </c>
      <c r="BB7" s="119">
        <f t="shared" si="2"/>
        <v>8883281.2727272734</v>
      </c>
      <c r="BC7" s="119">
        <f t="shared" si="2"/>
        <v>8883281.2727272734</v>
      </c>
      <c r="BD7" s="119">
        <f t="shared" si="2"/>
        <v>8883281.2727272734</v>
      </c>
      <c r="BE7" s="119">
        <f t="shared" si="2"/>
        <v>8883281.2727272734</v>
      </c>
      <c r="BF7" s="119">
        <f t="shared" si="2"/>
        <v>8883281.2727272734</v>
      </c>
      <c r="BG7" s="119">
        <f t="shared" si="2"/>
        <v>8883281.2727272734</v>
      </c>
      <c r="BH7" s="119">
        <f t="shared" si="2"/>
        <v>8883281.2727272734</v>
      </c>
      <c r="BI7" s="119">
        <f t="shared" si="2"/>
        <v>8883281.2727272734</v>
      </c>
      <c r="BJ7" s="119">
        <f t="shared" si="2"/>
        <v>8883281.2727272734</v>
      </c>
      <c r="BK7" s="119">
        <f t="shared" si="2"/>
        <v>8883281.2727272734</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UT</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28480</v>
      </c>
      <c r="K10" s="91">
        <f t="shared" si="5"/>
        <v>1544</v>
      </c>
      <c r="L10" s="91">
        <f t="shared" si="5"/>
        <v>0</v>
      </c>
      <c r="M10" s="91">
        <f t="shared" si="5"/>
        <v>0</v>
      </c>
      <c r="N10" s="91">
        <f t="shared" si="5"/>
        <v>0</v>
      </c>
      <c r="O10" s="91">
        <f t="shared" si="5"/>
        <v>8800</v>
      </c>
      <c r="P10" s="91">
        <f t="shared" si="5"/>
        <v>5762</v>
      </c>
      <c r="Q10" s="91">
        <f t="shared" si="5"/>
        <v>14851</v>
      </c>
      <c r="R10" s="91">
        <f t="shared" si="5"/>
        <v>41018</v>
      </c>
      <c r="S10" s="91">
        <f t="shared" si="5"/>
        <v>15238</v>
      </c>
      <c r="T10" s="91">
        <f t="shared" si="5"/>
        <v>21527</v>
      </c>
      <c r="U10" s="91">
        <f t="shared" si="5"/>
        <v>12346</v>
      </c>
      <c r="V10" s="91">
        <f t="shared" si="5"/>
        <v>8238</v>
      </c>
      <c r="W10" s="91">
        <f t="shared" si="5"/>
        <v>17434</v>
      </c>
      <c r="X10" s="91">
        <f t="shared" si="5"/>
        <v>11280</v>
      </c>
      <c r="Y10" s="91">
        <f t="shared" si="5"/>
        <v>11575</v>
      </c>
      <c r="Z10" s="91">
        <f t="shared" si="5"/>
        <v>0</v>
      </c>
      <c r="AA10" s="91">
        <f t="shared" si="5"/>
        <v>29087</v>
      </c>
      <c r="AB10" s="91">
        <f t="shared" si="5"/>
        <v>16351</v>
      </c>
      <c r="AC10" s="91">
        <f t="shared" si="5"/>
        <v>10466</v>
      </c>
      <c r="AD10" s="91">
        <f t="shared" si="5"/>
        <v>8465</v>
      </c>
      <c r="AE10" s="91">
        <f t="shared" si="5"/>
        <v>39595</v>
      </c>
      <c r="AF10" s="119">
        <f t="shared" ref="AF10:BK11" si="6">AE10</f>
        <v>39595</v>
      </c>
      <c r="AG10" s="119">
        <f t="shared" si="6"/>
        <v>39595</v>
      </c>
      <c r="AH10" s="119">
        <f t="shared" si="6"/>
        <v>39595</v>
      </c>
      <c r="AI10" s="119">
        <f t="shared" si="6"/>
        <v>39595</v>
      </c>
      <c r="AJ10" s="119">
        <f t="shared" si="6"/>
        <v>39595</v>
      </c>
      <c r="AK10" s="119">
        <f t="shared" si="6"/>
        <v>39595</v>
      </c>
      <c r="AL10" s="119">
        <f t="shared" si="6"/>
        <v>39595</v>
      </c>
      <c r="AM10" s="119">
        <f t="shared" si="6"/>
        <v>39595</v>
      </c>
      <c r="AN10" s="119">
        <f t="shared" si="6"/>
        <v>39595</v>
      </c>
      <c r="AO10" s="119">
        <f t="shared" si="6"/>
        <v>39595</v>
      </c>
      <c r="AP10" s="119">
        <f t="shared" si="6"/>
        <v>39595</v>
      </c>
      <c r="AQ10" s="119">
        <f t="shared" si="6"/>
        <v>39595</v>
      </c>
      <c r="AR10" s="119">
        <f t="shared" si="6"/>
        <v>39595</v>
      </c>
      <c r="AS10" s="119">
        <f t="shared" si="6"/>
        <v>39595</v>
      </c>
      <c r="AT10" s="119">
        <f t="shared" si="6"/>
        <v>39595</v>
      </c>
      <c r="AU10" s="119">
        <f t="shared" si="6"/>
        <v>39595</v>
      </c>
      <c r="AV10" s="119">
        <f t="shared" si="6"/>
        <v>39595</v>
      </c>
      <c r="AW10" s="119">
        <f t="shared" si="6"/>
        <v>39595</v>
      </c>
      <c r="AX10" s="119">
        <f t="shared" si="6"/>
        <v>39595</v>
      </c>
      <c r="AY10" s="119">
        <f t="shared" si="6"/>
        <v>39595</v>
      </c>
      <c r="AZ10" s="119">
        <f t="shared" si="6"/>
        <v>39595</v>
      </c>
      <c r="BA10" s="119">
        <f t="shared" si="6"/>
        <v>39595</v>
      </c>
      <c r="BB10" s="119">
        <f t="shared" si="6"/>
        <v>39595</v>
      </c>
      <c r="BC10" s="119">
        <f t="shared" si="6"/>
        <v>39595</v>
      </c>
      <c r="BD10" s="119">
        <f t="shared" si="6"/>
        <v>39595</v>
      </c>
      <c r="BE10" s="119">
        <f t="shared" si="6"/>
        <v>39595</v>
      </c>
      <c r="BF10" s="119">
        <f t="shared" si="6"/>
        <v>39595</v>
      </c>
      <c r="BG10" s="119">
        <f t="shared" si="6"/>
        <v>39595</v>
      </c>
      <c r="BH10" s="119">
        <f t="shared" si="6"/>
        <v>39595</v>
      </c>
      <c r="BI10" s="119">
        <f t="shared" si="6"/>
        <v>39595</v>
      </c>
      <c r="BJ10" s="119">
        <f t="shared" si="6"/>
        <v>39595</v>
      </c>
      <c r="BK10" s="119">
        <f t="shared" si="6"/>
        <v>39595</v>
      </c>
    </row>
    <row r="11" spans="1:63">
      <c r="A11" s="91" t="s">
        <v>849</v>
      </c>
      <c r="B11" s="91" t="str">
        <f>About!B2</f>
        <v>UT</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824</v>
      </c>
      <c r="S11" s="91">
        <f t="shared" si="7"/>
        <v>814</v>
      </c>
      <c r="T11" s="91">
        <f t="shared" si="7"/>
        <v>37666</v>
      </c>
      <c r="U11" s="91">
        <f t="shared" si="7"/>
        <v>54552</v>
      </c>
      <c r="V11" s="91">
        <f t="shared" si="7"/>
        <v>43030</v>
      </c>
      <c r="W11" s="91">
        <f t="shared" si="7"/>
        <v>12988</v>
      </c>
      <c r="X11" s="91">
        <f t="shared" si="7"/>
        <v>1265</v>
      </c>
      <c r="Y11" s="91">
        <f t="shared" si="7"/>
        <v>1858</v>
      </c>
      <c r="Z11" s="91">
        <f t="shared" si="7"/>
        <v>17689</v>
      </c>
      <c r="AA11" s="91">
        <f t="shared" si="7"/>
        <v>27779</v>
      </c>
      <c r="AB11" s="91">
        <f t="shared" si="7"/>
        <v>934</v>
      </c>
      <c r="AC11" s="91">
        <f t="shared" si="7"/>
        <v>36</v>
      </c>
      <c r="AD11" s="91">
        <f t="shared" si="7"/>
        <v>13</v>
      </c>
      <c r="AE11" s="91">
        <f t="shared" si="7"/>
        <v>955</v>
      </c>
      <c r="AF11" s="119">
        <f>AVERAGE(W11:AE11)</f>
        <v>7057.4444444444443</v>
      </c>
      <c r="AG11" s="119">
        <f t="shared" si="6"/>
        <v>7057.4444444444443</v>
      </c>
      <c r="AH11" s="119">
        <f t="shared" si="6"/>
        <v>7057.4444444444443</v>
      </c>
      <c r="AI11" s="119">
        <f t="shared" si="6"/>
        <v>7057.4444444444443</v>
      </c>
      <c r="AJ11" s="119">
        <f t="shared" si="6"/>
        <v>7057.4444444444443</v>
      </c>
      <c r="AK11" s="119">
        <f t="shared" si="6"/>
        <v>7057.4444444444443</v>
      </c>
      <c r="AL11" s="119">
        <f t="shared" si="6"/>
        <v>7057.4444444444443</v>
      </c>
      <c r="AM11" s="119">
        <f t="shared" si="6"/>
        <v>7057.4444444444443</v>
      </c>
      <c r="AN11" s="119">
        <f t="shared" si="6"/>
        <v>7057.4444444444443</v>
      </c>
      <c r="AO11" s="119">
        <f t="shared" si="6"/>
        <v>7057.4444444444443</v>
      </c>
      <c r="AP11" s="119">
        <f t="shared" si="6"/>
        <v>7057.4444444444443</v>
      </c>
      <c r="AQ11" s="119">
        <f t="shared" si="6"/>
        <v>7057.4444444444443</v>
      </c>
      <c r="AR11" s="119">
        <f t="shared" si="6"/>
        <v>7057.4444444444443</v>
      </c>
      <c r="AS11" s="119">
        <f t="shared" si="6"/>
        <v>7057.4444444444443</v>
      </c>
      <c r="AT11" s="119">
        <f t="shared" si="6"/>
        <v>7057.4444444444443</v>
      </c>
      <c r="AU11" s="119">
        <f t="shared" si="6"/>
        <v>7057.4444444444443</v>
      </c>
      <c r="AV11" s="119">
        <f t="shared" si="6"/>
        <v>7057.4444444444443</v>
      </c>
      <c r="AW11" s="119">
        <f t="shared" si="6"/>
        <v>7057.4444444444443</v>
      </c>
      <c r="AX11" s="119">
        <f t="shared" si="6"/>
        <v>7057.4444444444443</v>
      </c>
      <c r="AY11" s="119">
        <f t="shared" si="6"/>
        <v>7057.4444444444443</v>
      </c>
      <c r="AZ11" s="119">
        <f t="shared" si="6"/>
        <v>7057.4444444444443</v>
      </c>
      <c r="BA11" s="119">
        <f t="shared" si="6"/>
        <v>7057.4444444444443</v>
      </c>
      <c r="BB11" s="119">
        <f t="shared" si="6"/>
        <v>7057.4444444444443</v>
      </c>
      <c r="BC11" s="119">
        <f t="shared" si="6"/>
        <v>7057.4444444444443</v>
      </c>
      <c r="BD11" s="119">
        <f t="shared" si="6"/>
        <v>7057.4444444444443</v>
      </c>
      <c r="BE11" s="119">
        <f t="shared" si="6"/>
        <v>7057.4444444444443</v>
      </c>
      <c r="BF11" s="119">
        <f t="shared" si="6"/>
        <v>7057.4444444444443</v>
      </c>
      <c r="BG11" s="119">
        <f t="shared" si="6"/>
        <v>7057.4444444444443</v>
      </c>
      <c r="BH11" s="119">
        <f t="shared" si="6"/>
        <v>7057.4444444444443</v>
      </c>
      <c r="BI11" s="119">
        <f t="shared" si="6"/>
        <v>7057.4444444444443</v>
      </c>
      <c r="BJ11" s="119">
        <f t="shared" si="6"/>
        <v>7057.4444444444443</v>
      </c>
      <c r="BK11" s="119">
        <f t="shared" si="6"/>
        <v>7057.4444444444443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UT</v>
      </c>
      <c r="C14" s="91">
        <f t="shared" ref="C14:BK14" si="9">IF(C10&gt;C11,C10-C11,0)</f>
        <v>0</v>
      </c>
      <c r="D14" s="91">
        <f t="shared" si="9"/>
        <v>0</v>
      </c>
      <c r="E14" s="91">
        <f t="shared" si="9"/>
        <v>0</v>
      </c>
      <c r="F14" s="91">
        <f t="shared" si="9"/>
        <v>0</v>
      </c>
      <c r="G14" s="91">
        <f t="shared" si="9"/>
        <v>0</v>
      </c>
      <c r="H14" s="91">
        <f t="shared" si="9"/>
        <v>0</v>
      </c>
      <c r="I14" s="91">
        <f t="shared" si="9"/>
        <v>0</v>
      </c>
      <c r="J14" s="91">
        <f t="shared" si="9"/>
        <v>28480</v>
      </c>
      <c r="K14" s="91">
        <f t="shared" si="9"/>
        <v>1544</v>
      </c>
      <c r="L14" s="91">
        <f t="shared" si="9"/>
        <v>0</v>
      </c>
      <c r="M14" s="91">
        <f t="shared" si="9"/>
        <v>0</v>
      </c>
      <c r="N14" s="91">
        <f t="shared" si="9"/>
        <v>0</v>
      </c>
      <c r="O14" s="91">
        <f t="shared" si="9"/>
        <v>8800</v>
      </c>
      <c r="P14" s="91">
        <f t="shared" si="9"/>
        <v>5762</v>
      </c>
      <c r="Q14" s="91">
        <f t="shared" si="9"/>
        <v>14851</v>
      </c>
      <c r="R14" s="91">
        <f t="shared" si="9"/>
        <v>40194</v>
      </c>
      <c r="S14" s="91">
        <f t="shared" si="9"/>
        <v>14424</v>
      </c>
      <c r="T14" s="91">
        <f t="shared" si="9"/>
        <v>0</v>
      </c>
      <c r="U14" s="91">
        <f t="shared" si="9"/>
        <v>0</v>
      </c>
      <c r="V14" s="91">
        <f t="shared" si="9"/>
        <v>0</v>
      </c>
      <c r="W14" s="91">
        <f t="shared" si="9"/>
        <v>4446</v>
      </c>
      <c r="X14" s="91">
        <f t="shared" si="9"/>
        <v>10015</v>
      </c>
      <c r="Y14" s="91">
        <f t="shared" si="9"/>
        <v>9717</v>
      </c>
      <c r="Z14" s="91">
        <f t="shared" si="9"/>
        <v>0</v>
      </c>
      <c r="AA14" s="91">
        <f t="shared" si="9"/>
        <v>1308</v>
      </c>
      <c r="AB14" s="91">
        <f t="shared" si="9"/>
        <v>15417</v>
      </c>
      <c r="AC14" s="91">
        <f t="shared" si="9"/>
        <v>10430</v>
      </c>
      <c r="AD14" s="91">
        <f t="shared" si="9"/>
        <v>8452</v>
      </c>
      <c r="AE14" s="91">
        <f t="shared" si="9"/>
        <v>38640</v>
      </c>
      <c r="AF14" s="91">
        <f t="shared" si="9"/>
        <v>32537.555555555555</v>
      </c>
      <c r="AG14" s="91">
        <f t="shared" si="9"/>
        <v>32537.555555555555</v>
      </c>
      <c r="AH14" s="91">
        <f t="shared" si="9"/>
        <v>32537.555555555555</v>
      </c>
      <c r="AI14" s="91">
        <f t="shared" si="9"/>
        <v>32537.555555555555</v>
      </c>
      <c r="AJ14" s="91">
        <f t="shared" si="9"/>
        <v>32537.555555555555</v>
      </c>
      <c r="AK14" s="91">
        <f t="shared" si="9"/>
        <v>32537.555555555555</v>
      </c>
      <c r="AL14" s="91">
        <f t="shared" si="9"/>
        <v>32537.555555555555</v>
      </c>
      <c r="AM14" s="91">
        <f t="shared" si="9"/>
        <v>32537.555555555555</v>
      </c>
      <c r="AN14" s="91">
        <f t="shared" si="9"/>
        <v>32537.555555555555</v>
      </c>
      <c r="AO14" s="91">
        <f t="shared" si="9"/>
        <v>32537.555555555555</v>
      </c>
      <c r="AP14" s="91">
        <f t="shared" si="9"/>
        <v>32537.555555555555</v>
      </c>
      <c r="AQ14" s="91">
        <f t="shared" si="9"/>
        <v>32537.555555555555</v>
      </c>
      <c r="AR14" s="91">
        <f t="shared" si="9"/>
        <v>32537.555555555555</v>
      </c>
      <c r="AS14" s="91">
        <f t="shared" si="9"/>
        <v>32537.555555555555</v>
      </c>
      <c r="AT14" s="91">
        <f t="shared" si="9"/>
        <v>32537.555555555555</v>
      </c>
      <c r="AU14" s="91">
        <f t="shared" si="9"/>
        <v>32537.555555555555</v>
      </c>
      <c r="AV14" s="91">
        <f t="shared" si="9"/>
        <v>32537.555555555555</v>
      </c>
      <c r="AW14" s="91">
        <f t="shared" si="9"/>
        <v>32537.555555555555</v>
      </c>
      <c r="AX14" s="91">
        <f t="shared" si="9"/>
        <v>32537.555555555555</v>
      </c>
      <c r="AY14" s="91">
        <f t="shared" si="9"/>
        <v>32537.555555555555</v>
      </c>
      <c r="AZ14" s="91">
        <f t="shared" si="9"/>
        <v>32537.555555555555</v>
      </c>
      <c r="BA14" s="91">
        <f t="shared" si="9"/>
        <v>32537.555555555555</v>
      </c>
      <c r="BB14" s="91">
        <f t="shared" si="9"/>
        <v>32537.555555555555</v>
      </c>
      <c r="BC14" s="91">
        <f t="shared" si="9"/>
        <v>32537.555555555555</v>
      </c>
      <c r="BD14" s="91">
        <f t="shared" si="9"/>
        <v>32537.555555555555</v>
      </c>
      <c r="BE14" s="91">
        <f t="shared" si="9"/>
        <v>32537.555555555555</v>
      </c>
      <c r="BF14" s="91">
        <f t="shared" si="9"/>
        <v>32537.555555555555</v>
      </c>
      <c r="BG14" s="91">
        <f t="shared" si="9"/>
        <v>32537.555555555555</v>
      </c>
      <c r="BH14" s="91">
        <f t="shared" si="9"/>
        <v>32537.555555555555</v>
      </c>
      <c r="BI14" s="91">
        <f t="shared" si="9"/>
        <v>32537.555555555555</v>
      </c>
      <c r="BJ14" s="91">
        <f t="shared" si="9"/>
        <v>32537.555555555555</v>
      </c>
      <c r="BK14" s="91">
        <f t="shared" si="9"/>
        <v>32537.555555555555</v>
      </c>
    </row>
    <row r="15" spans="1:63">
      <c r="A15" s="91" t="s">
        <v>849</v>
      </c>
      <c r="B15" s="91" t="str">
        <f>About!B2</f>
        <v>UT</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16139</v>
      </c>
      <c r="U15" s="91">
        <f t="shared" si="10"/>
        <v>42206</v>
      </c>
      <c r="V15" s="91">
        <f t="shared" si="10"/>
        <v>34792</v>
      </c>
      <c r="W15" s="91">
        <f t="shared" si="10"/>
        <v>0</v>
      </c>
      <c r="X15" s="91">
        <f t="shared" si="10"/>
        <v>0</v>
      </c>
      <c r="Y15" s="91">
        <f t="shared" si="10"/>
        <v>0</v>
      </c>
      <c r="Z15" s="91">
        <f t="shared" si="10"/>
        <v>17689</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2.0707342777309644E-2</v>
      </c>
      <c r="G760" s="107">
        <f>G34/SUMIFS(G$3:G$722,$B$3:$B$722,$B760)*SUMIFS(Calculations!$E$3:$E$53,Calculations!$A$3:$A$53,$B760)</f>
        <v>1.8892470512615889E-2</v>
      </c>
      <c r="H760" s="107">
        <f>H34/SUMIFS(H$3:H$722,$B$3:$B$722,$B760)*SUMIFS(Calculations!$E$3:$E$53,Calculations!$A$3:$A$53,$B760)</f>
        <v>1.7075573246145111E-2</v>
      </c>
      <c r="I760" s="107">
        <f>I34/SUMIFS(I$3:I$722,$B$3:$B$722,$B760)*SUMIFS(Calculations!$E$3:$E$53,Calculations!$A$3:$A$53,$B760)</f>
        <v>1.6253598312511903E-2</v>
      </c>
      <c r="J760" s="107">
        <f>J34/SUMIFS(J$3:J$722,$B$3:$B$722,$B760)*SUMIFS(Calculations!$E$3:$E$53,Calculations!$A$3:$A$53,$B760)</f>
        <v>1.5507124535208553E-2</v>
      </c>
      <c r="K760" s="107">
        <f>K34/SUMIFS(K$3:K$722,$B$3:$B$722,$B760)*SUMIFS(Calculations!$E$3:$E$53,Calculations!$A$3:$A$53,$B760)</f>
        <v>1.4963392753140209E-2</v>
      </c>
      <c r="L760" s="107">
        <f>L34/SUMIFS(L$3:L$722,$B$3:$B$722,$B760)*SUMIFS(Calculations!$E$3:$E$53,Calculations!$A$3:$A$53,$B760)</f>
        <v>1.4456499410714859E-2</v>
      </c>
      <c r="M760" s="107">
        <f>M34/SUMIFS(M$3:M$722,$B$3:$B$722,$B760)*SUMIFS(Calculations!$E$3:$E$53,Calculations!$A$3:$A$53,$B760)</f>
        <v>1.4341251046886905E-2</v>
      </c>
      <c r="N760" s="107">
        <f>N34/SUMIFS(N$3:N$722,$B$3:$B$722,$B760)*SUMIFS(Calculations!$E$3:$E$53,Calculations!$A$3:$A$53,$B760)</f>
        <v>1.4227825688174127E-2</v>
      </c>
      <c r="O760" s="107">
        <f>O34/SUMIFS(O$3:O$722,$B$3:$B$722,$B760)*SUMIFS(Calculations!$E$3:$E$53,Calculations!$A$3:$A$53,$B760)</f>
        <v>1.4184852465329179E-2</v>
      </c>
      <c r="P760" s="107">
        <f>P34/SUMIFS(P$3:P$722,$B$3:$B$722,$B760)*SUMIFS(Calculations!$E$3:$E$53,Calculations!$A$3:$A$53,$B760)</f>
        <v>1.4142138050402858E-2</v>
      </c>
      <c r="Q760" s="107">
        <f>Q34/SUMIFS(Q$3:Q$722,$B$3:$B$722,$B760)*SUMIFS(Calculations!$E$3:$E$53,Calculations!$A$3:$A$53,$B760)</f>
        <v>1.4145026617066112E-2</v>
      </c>
      <c r="R760" s="107">
        <f>R34/SUMIFS(R$3:R$722,$B$3:$B$722,$B760)*SUMIFS(Calculations!$E$3:$E$53,Calculations!$A$3:$A$53,$B760)</f>
        <v>1.4147916363964197E-2</v>
      </c>
    </row>
    <row r="761" spans="2:18" ht="15.75" customHeight="1">
      <c r="B761" s="107" t="s">
        <v>538</v>
      </c>
      <c r="C761" s="107" t="s">
        <v>449</v>
      </c>
      <c r="D761" s="107" t="s">
        <v>641</v>
      </c>
      <c r="E761" s="107" t="str">
        <f t="shared" si="300"/>
        <v>solar thermal</v>
      </c>
      <c r="F761" s="107">
        <f>F35/SUMIFS(F$3:F$722,$B$3:$B$722,$B761)*SUMIFS(Calculations!$E$3:$E$53,Calculations!$A$3:$A$53,$B761)</f>
        <v>1.133866748076372E-3</v>
      </c>
      <c r="G761" s="107">
        <f>G35/SUMIFS(G$3:G$722,$B$3:$B$722,$B761)*SUMIFS(Calculations!$E$3:$E$53,Calculations!$A$3:$A$53,$B761)</f>
        <v>1.1344989694109166E-3</v>
      </c>
      <c r="H761" s="107">
        <f>H35/SUMIFS(H$3:H$722,$B$3:$B$722,$B761)*SUMIFS(Calculations!$E$3:$E$53,Calculations!$A$3:$A$53,$B761)</f>
        <v>1.1351318961666363E-3</v>
      </c>
      <c r="I761" s="107">
        <f>I35/SUMIFS(I$3:I$722,$B$3:$B$722,$B761)*SUMIFS(Calculations!$E$3:$E$53,Calculations!$A$3:$A$53,$B761)</f>
        <v>1.0804895159919534E-3</v>
      </c>
      <c r="J761" s="107">
        <f>J35/SUMIFS(J$3:J$722,$B$3:$B$722,$B761)*SUMIFS(Calculations!$E$3:$E$53,Calculations!$A$3:$A$53,$B761)</f>
        <v>1.0308662218246364E-3</v>
      </c>
      <c r="K761" s="107">
        <f>K35/SUMIFS(K$3:K$722,$B$3:$B$722,$B761)*SUMIFS(Calculations!$E$3:$E$53,Calculations!$A$3:$A$53,$B761)</f>
        <v>9.9472059556142216E-4</v>
      </c>
      <c r="L761" s="107">
        <f>L35/SUMIFS(L$3:L$722,$B$3:$B$722,$B761)*SUMIFS(Calculations!$E$3:$E$53,Calculations!$A$3:$A$53,$B761)</f>
        <v>9.6102387612206593E-4</v>
      </c>
      <c r="M761" s="107">
        <f>M35/SUMIFS(M$3:M$722,$B$3:$B$722,$B761)*SUMIFS(Calculations!$E$3:$E$53,Calculations!$A$3:$A$53,$B761)</f>
        <v>9.5336251729818782E-4</v>
      </c>
      <c r="N761" s="107">
        <f>N35/SUMIFS(N$3:N$722,$B$3:$B$722,$B761)*SUMIFS(Calculations!$E$3:$E$53,Calculations!$A$3:$A$53,$B761)</f>
        <v>9.4582234628002985E-4</v>
      </c>
      <c r="O761" s="107">
        <f>O35/SUMIFS(O$3:O$722,$B$3:$B$722,$B761)*SUMIFS(Calculations!$E$3:$E$53,Calculations!$A$3:$A$53,$B761)</f>
        <v>9.4296561782768401E-4</v>
      </c>
      <c r="P761" s="107">
        <f>P35/SUMIFS(P$3:P$722,$B$3:$B$722,$B761)*SUMIFS(Calculations!$E$3:$E$53,Calculations!$A$3:$A$53,$B761)</f>
        <v>9.4012609413439267E-4</v>
      </c>
      <c r="Q761" s="107">
        <f>Q35/SUMIFS(Q$3:Q$722,$B$3:$B$722,$B761)*SUMIFS(Calculations!$E$3:$E$53,Calculations!$A$3:$A$53,$B761)</f>
        <v>9.403181172135828E-4</v>
      </c>
      <c r="R761" s="107">
        <f>R35/SUMIFS(R$3:R$722,$B$3:$B$722,$B761)*SUMIFS(Calculations!$E$3:$E$53,Calculations!$A$3:$A$53,$B761)</f>
        <v>9.4051021875117579E-4</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4.1367443997681799E-3</v>
      </c>
      <c r="G763" s="107">
        <f>G37/SUMIFS(G$3:G$722,$B$3:$B$722,$B763)*SUMIFS(Calculations!$E$3:$E$53,Calculations!$A$3:$A$53,$B763)</f>
        <v>4.6296153507112145E-3</v>
      </c>
      <c r="H763" s="107">
        <f>H37/SUMIFS(H$3:H$722,$B$3:$B$722,$B763)*SUMIFS(Calculations!$E$3:$E$53,Calculations!$A$3:$A$53,$B763)</f>
        <v>5.1230362381819682E-3</v>
      </c>
      <c r="I763" s="107">
        <f>I37/SUMIFS(I$3:I$722,$B$3:$B$722,$B763)*SUMIFS(Calculations!$E$3:$E$53,Calculations!$A$3:$A$53,$B763)</f>
        <v>4.876426223327515E-3</v>
      </c>
      <c r="J763" s="107">
        <f>J37/SUMIFS(J$3:J$722,$B$3:$B$722,$B763)*SUMIFS(Calculations!$E$3:$E$53,Calculations!$A$3:$A$53,$B763)</f>
        <v>4.6524681659989879E-3</v>
      </c>
      <c r="K763" s="107">
        <f>K37/SUMIFS(K$3:K$722,$B$3:$B$722,$B763)*SUMIFS(Calculations!$E$3:$E$53,Calculations!$A$3:$A$53,$B763)</f>
        <v>4.489337032230682E-3</v>
      </c>
      <c r="L763" s="107">
        <f>L37/SUMIFS(L$3:L$722,$B$3:$B$722,$B763)*SUMIFS(Calculations!$E$3:$E$53,Calculations!$A$3:$A$53,$B763)</f>
        <v>4.3372582162105825E-3</v>
      </c>
      <c r="M763" s="107">
        <f>M37/SUMIFS(M$3:M$722,$B$3:$B$722,$B763)*SUMIFS(Calculations!$E$3:$E$53,Calculations!$A$3:$A$53,$B763)</f>
        <v>4.3026812485286864E-3</v>
      </c>
      <c r="N763" s="107">
        <f>N37/SUMIFS(N$3:N$722,$B$3:$B$722,$B763)*SUMIFS(Calculations!$E$3:$E$53,Calculations!$A$3:$A$53,$B763)</f>
        <v>4.268651221270567E-3</v>
      </c>
      <c r="O763" s="107">
        <f>O37/SUMIFS(O$3:O$722,$B$3:$B$722,$B763)*SUMIFS(Calculations!$E$3:$E$53,Calculations!$A$3:$A$53,$B763)</f>
        <v>4.2557583376916308E-3</v>
      </c>
      <c r="P763" s="107">
        <f>P37/SUMIFS(P$3:P$722,$B$3:$B$722,$B763)*SUMIFS(Calculations!$E$3:$E$53,Calculations!$A$3:$A$53,$B763)</f>
        <v>4.2429431020092985E-3</v>
      </c>
      <c r="Q763" s="107">
        <f>Q37/SUMIFS(Q$3:Q$722,$B$3:$B$722,$B763)*SUMIFS(Calculations!$E$3:$E$53,Calculations!$A$3:$A$53,$B763)</f>
        <v>4.243809733628567E-3</v>
      </c>
      <c r="R763" s="107">
        <f>R37/SUMIFS(R$3:R$722,$B$3:$B$722,$B763)*SUMIFS(Calculations!$E$3:$E$53,Calculations!$A$3:$A$53,$B763)</f>
        <v>4.2446767193434634E-3</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4.735237245706267E-4</v>
      </c>
      <c r="G765" s="107">
        <f>G39/SUMIFS(G$3:G$722,$B$3:$B$722,$B765)*SUMIFS(Calculations!$E$3:$E$53,Calculations!$A$3:$A$53,$B765)</f>
        <v>4.739853940333853E-4</v>
      </c>
      <c r="H765" s="107">
        <f>H39/SUMIFS(H$3:H$722,$B$3:$B$722,$B765)*SUMIFS(Calculations!$E$3:$E$53,Calculations!$A$3:$A$53,$B765)</f>
        <v>4.7444757861861322E-4</v>
      </c>
      <c r="I765" s="107">
        <f>I39/SUMIFS(I$3:I$722,$B$3:$B$722,$B765)*SUMIFS(Calculations!$E$3:$E$53,Calculations!$A$3:$A$53,$B765)</f>
        <v>4.5142457993773788E-4</v>
      </c>
      <c r="J765" s="107">
        <f>J39/SUMIFS(J$3:J$722,$B$3:$B$722,$B765)*SUMIFS(Calculations!$E$3:$E$53,Calculations!$A$3:$A$53,$B765)</f>
        <v>4.305163209544634E-4</v>
      </c>
      <c r="K765" s="107">
        <f>K39/SUMIFS(K$3:K$722,$B$3:$B$722,$B765)*SUMIFS(Calculations!$E$3:$E$53,Calculations!$A$3:$A$53,$B765)</f>
        <v>4.1517266926430413E-4</v>
      </c>
      <c r="L765" s="107">
        <f>L39/SUMIFS(L$3:L$722,$B$3:$B$722,$B765)*SUMIFS(Calculations!$E$3:$E$53,Calculations!$A$3:$A$53,$B765)</f>
        <v>4.0086856722956667E-4</v>
      </c>
      <c r="M765" s="107">
        <f>M39/SUMIFS(M$3:M$722,$B$3:$B$722,$B765)*SUMIFS(Calculations!$E$3:$E$53,Calculations!$A$3:$A$53,$B765)</f>
        <v>3.9714621122988484E-4</v>
      </c>
      <c r="N765" s="107">
        <f>N39/SUMIFS(N$3:N$722,$B$3:$B$722,$B765)*SUMIFS(Calculations!$E$3:$E$53,Calculations!$A$3:$A$53,$B765)</f>
        <v>3.9348273566722214E-4</v>
      </c>
      <c r="O765" s="107">
        <f>O39/SUMIFS(O$3:O$722,$B$3:$B$722,$B765)*SUMIFS(Calculations!$E$3:$E$53,Calculations!$A$3:$A$53,$B765)</f>
        <v>3.9171211894688409E-4</v>
      </c>
      <c r="P765" s="107">
        <f>P39/SUMIFS(P$3:P$722,$B$3:$B$722,$B765)*SUMIFS(Calculations!$E$3:$E$53,Calculations!$A$3:$A$53,$B765)</f>
        <v>3.8995216583513165E-4</v>
      </c>
      <c r="Q765" s="107">
        <f>Q39/SUMIFS(Q$3:Q$722,$B$3:$B$722,$B765)*SUMIFS(Calculations!$E$3:$E$53,Calculations!$A$3:$A$53,$B765)</f>
        <v>3.8928209105841902E-4</v>
      </c>
      <c r="R765" s="107">
        <f>R39/SUMIFS(R$3:R$722,$B$3:$B$722,$B765)*SUMIFS(Calculations!$E$3:$E$53,Calculations!$A$3:$A$53,$B765)</f>
        <v>3.886117424969254E-4</v>
      </c>
    </row>
    <row r="766" spans="2:18" ht="15.75" customHeight="1">
      <c r="B766" s="107" t="s">
        <v>538</v>
      </c>
      <c r="C766" s="107" t="s">
        <v>449</v>
      </c>
      <c r="D766" s="107" t="s">
        <v>645</v>
      </c>
      <c r="E766" s="107" t="str">
        <f t="shared" si="300"/>
        <v>natural gas nonpeaker</v>
      </c>
      <c r="F766" s="107">
        <f>F40/SUMIFS(F$3:F$722,$B$3:$B$722,$B766)*SUMIFS(Calculations!$E$3:$E$53,Calculations!$A$3:$A$53,$B766)</f>
        <v>8.6658680824455974E-3</v>
      </c>
      <c r="G766" s="107">
        <f>G40/SUMIFS(G$3:G$722,$B$3:$B$722,$B766)*SUMIFS(Calculations!$E$3:$E$53,Calculations!$A$3:$A$53,$B766)</f>
        <v>9.7029803524293998E-3</v>
      </c>
      <c r="H766" s="107">
        <f>H40/SUMIFS(H$3:H$722,$B$3:$B$722,$B766)*SUMIFS(Calculations!$E$3:$E$53,Calculations!$A$3:$A$53,$B766)</f>
        <v>1.0741249813599894E-2</v>
      </c>
      <c r="I766" s="107">
        <f>I40/SUMIFS(I$3:I$722,$B$3:$B$722,$B766)*SUMIFS(Calculations!$E$3:$E$53,Calculations!$A$3:$A$53,$B766)</f>
        <v>1.3077707858249171E-2</v>
      </c>
      <c r="J766" s="107">
        <f>J40/SUMIFS(J$3:J$722,$B$3:$B$722,$B766)*SUMIFS(Calculations!$E$3:$E$53,Calculations!$A$3:$A$53,$B766)</f>
        <v>1.5199554389981025E-2</v>
      </c>
      <c r="K766" s="107">
        <f>K40/SUMIFS(K$3:K$722,$B$3:$B$722,$B766)*SUMIFS(Calculations!$E$3:$E$53,Calculations!$A$3:$A$53,$B766)</f>
        <v>1.6755399337583979E-2</v>
      </c>
      <c r="L766" s="107">
        <f>L40/SUMIFS(L$3:L$722,$B$3:$B$722,$B766)*SUMIFS(Calculations!$E$3:$E$53,Calculations!$A$3:$A$53,$B766)</f>
        <v>1.8205834040492183E-2</v>
      </c>
      <c r="M766" s="107">
        <f>M40/SUMIFS(M$3:M$722,$B$3:$B$722,$B766)*SUMIFS(Calculations!$E$3:$E$53,Calculations!$A$3:$A$53,$B766)</f>
        <v>1.8497481859007951E-2</v>
      </c>
      <c r="N766" s="107">
        <f>N40/SUMIFS(N$3:N$722,$B$3:$B$722,$B766)*SUMIFS(Calculations!$E$3:$E$53,Calculations!$A$3:$A$53,$B766)</f>
        <v>1.8784516375891274E-2</v>
      </c>
      <c r="O766" s="107">
        <f>O40/SUMIFS(O$3:O$722,$B$3:$B$722,$B766)*SUMIFS(Calculations!$E$3:$E$53,Calculations!$A$3:$A$53,$B766)</f>
        <v>1.8847656358599474E-2</v>
      </c>
      <c r="P766" s="107">
        <f>P40/SUMIFS(P$3:P$722,$B$3:$B$722,$B766)*SUMIFS(Calculations!$E$3:$E$53,Calculations!$A$3:$A$53,$B766)</f>
        <v>1.8910416078287456E-2</v>
      </c>
      <c r="Q766" s="107">
        <f>Q40/SUMIFS(Q$3:Q$722,$B$3:$B$722,$B766)*SUMIFS(Calculations!$E$3:$E$53,Calculations!$A$3:$A$53,$B766)</f>
        <v>1.8840428060694241E-2</v>
      </c>
      <c r="R766" s="107">
        <f>R40/SUMIFS(R$3:R$722,$B$3:$B$722,$B766)*SUMIFS(Calculations!$E$3:$E$53,Calculations!$A$3:$A$53,$B766)</f>
        <v>1.8770411446808886E-2</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2.0442479006930518E-2</v>
      </c>
      <c r="G768" s="107">
        <f>G42/SUMIFS(G$3:G$722,$B$3:$B$722,$B768)*SUMIFS(Calculations!$E$3:$E$53,Calculations!$A$3:$A$53,$B768)</f>
        <v>2.0453877322809424E-2</v>
      </c>
      <c r="H768" s="107">
        <f>H42/SUMIFS(H$3:H$722,$B$3:$B$722,$B768)*SUMIFS(Calculations!$E$3:$E$53,Calculations!$A$3:$A$53,$B768)</f>
        <v>2.046528835672384E-2</v>
      </c>
      <c r="I768" s="107">
        <f>I42/SUMIFS(I$3:I$722,$B$3:$B$722,$B768)*SUMIFS(Calculations!$E$3:$E$53,Calculations!$A$3:$A$53,$B768)</f>
        <v>1.9480141105951445E-2</v>
      </c>
      <c r="J768" s="107">
        <f>J42/SUMIFS(J$3:J$722,$B$3:$B$722,$B768)*SUMIFS(Calculations!$E$3:$E$53,Calculations!$A$3:$A$53,$B768)</f>
        <v>1.8585482936469798E-2</v>
      </c>
      <c r="K768" s="107">
        <f>K42/SUMIFS(K$3:K$722,$B$3:$B$722,$B768)*SUMIFS(Calculations!$E$3:$E$53,Calculations!$A$3:$A$53,$B768)</f>
        <v>1.7933813587023149E-2</v>
      </c>
      <c r="L768" s="107">
        <f>L42/SUMIFS(L$3:L$722,$B$3:$B$722,$B768)*SUMIFS(Calculations!$E$3:$E$53,Calculations!$A$3:$A$53,$B768)</f>
        <v>1.7326295568781493E-2</v>
      </c>
      <c r="M768" s="107">
        <f>M42/SUMIFS(M$3:M$722,$B$3:$B$722,$B768)*SUMIFS(Calculations!$E$3:$E$53,Calculations!$A$3:$A$53,$B768)</f>
        <v>1.7188168961587664E-2</v>
      </c>
      <c r="N768" s="107">
        <f>N42/SUMIFS(N$3:N$722,$B$3:$B$722,$B768)*SUMIFS(Calculations!$E$3:$E$53,Calculations!$A$3:$A$53,$B768)</f>
        <v>1.7052227248852143E-2</v>
      </c>
      <c r="O768" s="107">
        <f>O42/SUMIFS(O$3:O$722,$B$3:$B$722,$B768)*SUMIFS(Calculations!$E$3:$E$53,Calculations!$A$3:$A$53,$B768)</f>
        <v>1.7000723303159535E-2</v>
      </c>
      <c r="P768" s="107">
        <f>P42/SUMIFS(P$3:P$722,$B$3:$B$722,$B768)*SUMIFS(Calculations!$E$3:$E$53,Calculations!$A$3:$A$53,$B768)</f>
        <v>1.6949529541998208E-2</v>
      </c>
      <c r="Q768" s="107">
        <f>Q42/SUMIFS(Q$3:Q$722,$B$3:$B$722,$B768)*SUMIFS(Calculations!$E$3:$E$53,Calculations!$A$3:$A$53,$B768)</f>
        <v>1.6952991525314896E-2</v>
      </c>
      <c r="R768" s="107">
        <f>R42/SUMIFS(R$3:R$722,$B$3:$B$722,$B768)*SUMIFS(Calculations!$E$3:$E$53,Calculations!$A$3:$A$53,$B768)</f>
        <v>1.6956454923157817E-2</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1.8037750725949772E-5</v>
      </c>
      <c r="G770" s="107">
        <f>G44/SUMIFS(G$3:G$722,$B$3:$B$722,$B770)*SUMIFS(Calculations!$E$3:$E$53,Calculations!$A$3:$A$53,$B770)</f>
        <v>1.8047808213617957E-5</v>
      </c>
      <c r="H770" s="107">
        <f>H44/SUMIFS(H$3:H$722,$B$3:$B$722,$B770)*SUMIFS(Calculations!$E$3:$E$53,Calculations!$A$3:$A$53,$B770)</f>
        <v>1.805787692324969E-5</v>
      </c>
      <c r="I770" s="107">
        <f>I44/SUMIFS(I$3:I$722,$B$3:$B$722,$B770)*SUMIFS(Calculations!$E$3:$E$53,Calculations!$A$3:$A$53,$B770)</f>
        <v>1.7188616373598993E-5</v>
      </c>
      <c r="J770" s="107">
        <f>J44/SUMIFS(J$3:J$722,$B$3:$B$722,$B770)*SUMIFS(Calculations!$E$3:$E$53,Calculations!$A$3:$A$53,$B770)</f>
        <v>1.6399200322807242E-5</v>
      </c>
      <c r="K770" s="107">
        <f>K44/SUMIFS(K$3:K$722,$B$3:$B$722,$B770)*SUMIFS(Calculations!$E$3:$E$53,Calculations!$A$3:$A$53,$B770)</f>
        <v>1.5824189372468224E-5</v>
      </c>
      <c r="L770" s="107">
        <f>L44/SUMIFS(L$3:L$722,$B$3:$B$722,$B770)*SUMIFS(Calculations!$E$3:$E$53,Calculations!$A$3:$A$53,$B770)</f>
        <v>1.5288136060594899E-5</v>
      </c>
      <c r="M770" s="107">
        <f>M44/SUMIFS(M$3:M$722,$B$3:$B$722,$B770)*SUMIFS(Calculations!$E$3:$E$53,Calculations!$A$3:$A$53,$B770)</f>
        <v>1.5166257823207999E-5</v>
      </c>
      <c r="N770" s="107">
        <f>N44/SUMIFS(N$3:N$722,$B$3:$B$722,$B770)*SUMIFS(Calculations!$E$3:$E$53,Calculations!$A$3:$A$53,$B770)</f>
        <v>1.5046307462649931E-5</v>
      </c>
      <c r="O770" s="107">
        <f>O44/SUMIFS(O$3:O$722,$B$3:$B$722,$B770)*SUMIFS(Calculations!$E$3:$E$53,Calculations!$A$3:$A$53,$B770)</f>
        <v>1.5000862126323983E-5</v>
      </c>
      <c r="P770" s="107">
        <f>P44/SUMIFS(P$3:P$722,$B$3:$B$722,$B770)*SUMIFS(Calculations!$E$3:$E$53,Calculations!$A$3:$A$53,$B770)</f>
        <v>1.4955690486316976E-5</v>
      </c>
      <c r="Q770" s="107">
        <f>Q44/SUMIFS(Q$3:Q$722,$B$3:$B$722,$B770)*SUMIFS(Calculations!$E$3:$E$53,Calculations!$A$3:$A$53,$B770)</f>
        <v>1.4958745223076773E-5</v>
      </c>
      <c r="R770" s="107">
        <f>R44/SUMIFS(R$3:R$722,$B$3:$B$722,$B770)*SUMIFS(Calculations!$E$3:$E$53,Calculations!$A$3:$A$53,$B770)</f>
        <v>1.4961801207966579E-5</v>
      </c>
    </row>
    <row r="771" spans="2:18" ht="15.75" customHeight="1">
      <c r="B771" s="107" t="s">
        <v>538</v>
      </c>
      <c r="C771" s="107" t="s">
        <v>449</v>
      </c>
      <c r="D771" s="107" t="s">
        <v>650</v>
      </c>
      <c r="E771" s="107" t="str">
        <f t="shared" si="300"/>
        <v>solar PV</v>
      </c>
      <c r="F771" s="107">
        <f>F45/SUMIFS(F$3:F$722,$B$3:$B$722,$B771)*SUMIFS(Calculations!$E$3:$E$53,Calculations!$A$3:$A$53,$B771)</f>
        <v>1.6398546626655126E-3</v>
      </c>
      <c r="G771" s="107">
        <f>G45/SUMIFS(G$3:G$722,$B$3:$B$722,$B771)*SUMIFS(Calculations!$E$3:$E$53,Calculations!$A$3:$A$53,$B771)</f>
        <v>1.7349412983023436E-3</v>
      </c>
      <c r="H771" s="107">
        <f>H45/SUMIFS(H$3:H$722,$B$3:$B$722,$B771)*SUMIFS(Calculations!$E$3:$E$53,Calculations!$A$3:$A$53,$B771)</f>
        <v>1.8301340298941791E-3</v>
      </c>
      <c r="I771" s="107">
        <f>I45/SUMIFS(I$3:I$722,$B$3:$B$722,$B771)*SUMIFS(Calculations!$E$3:$E$53,Calculations!$A$3:$A$53,$B771)</f>
        <v>1.8011722272837307E-3</v>
      </c>
      <c r="J771" s="107">
        <f>J45/SUMIFS(J$3:J$722,$B$3:$B$722,$B771)*SUMIFS(Calculations!$E$3:$E$53,Calculations!$A$3:$A$53,$B771)</f>
        <v>1.7748706634433632E-3</v>
      </c>
      <c r="K771" s="107">
        <f>K45/SUMIFS(K$3:K$722,$B$3:$B$722,$B771)*SUMIFS(Calculations!$E$3:$E$53,Calculations!$A$3:$A$53,$B771)</f>
        <v>1.7615925592929338E-3</v>
      </c>
      <c r="L771" s="107">
        <f>L45/SUMIFS(L$3:L$722,$B$3:$B$722,$B771)*SUMIFS(Calculations!$E$3:$E$53,Calculations!$A$3:$A$53,$B771)</f>
        <v>1.7492140616294715E-3</v>
      </c>
      <c r="M771" s="107">
        <f>M45/SUMIFS(M$3:M$722,$B$3:$B$722,$B771)*SUMIFS(Calculations!$E$3:$E$53,Calculations!$A$3:$A$53,$B771)</f>
        <v>1.7964816111081562E-3</v>
      </c>
      <c r="N771" s="107">
        <f>N45/SUMIFS(N$3:N$722,$B$3:$B$722,$B771)*SUMIFS(Calculations!$E$3:$E$53,Calculations!$A$3:$A$53,$B771)</f>
        <v>1.8430014798248816E-3</v>
      </c>
      <c r="O771" s="107">
        <f>O45/SUMIFS(O$3:O$722,$B$3:$B$722,$B771)*SUMIFS(Calculations!$E$3:$E$53,Calculations!$A$3:$A$53,$B771)</f>
        <v>1.9159163167425124E-3</v>
      </c>
      <c r="P771" s="107">
        <f>P45/SUMIFS(P$3:P$722,$B$3:$B$722,$B771)*SUMIFS(Calculations!$E$3:$E$53,Calculations!$A$3:$A$53,$B771)</f>
        <v>1.9883920211973979E-3</v>
      </c>
      <c r="Q771" s="107">
        <f>Q45/SUMIFS(Q$3:Q$722,$B$3:$B$722,$B771)*SUMIFS(Calculations!$E$3:$E$53,Calculations!$A$3:$A$53,$B771)</f>
        <v>2.0663119497684132E-3</v>
      </c>
      <c r="R771" s="107">
        <f>R45/SUMIFS(R$3:R$722,$B$3:$B$722,$B771)*SUMIFS(Calculations!$E$3:$E$53,Calculations!$A$3:$A$53,$B771)</f>
        <v>2.1442637155183871E-3</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3.2888336086162829E-3</v>
      </c>
      <c r="G773" s="107">
        <f>G47/SUMIFS(G$3:G$722,$B$3:$B$722,$B773)*SUMIFS(Calculations!$E$3:$E$53,Calculations!$A$3:$A$53,$B773)</f>
        <v>3.4661337525824982E-3</v>
      </c>
      <c r="H773" s="107">
        <f>H47/SUMIFS(H$3:H$722,$B$3:$B$722,$B773)*SUMIFS(Calculations!$E$3:$E$53,Calculations!$A$3:$A$53,$B773)</f>
        <v>3.6436317248551894E-3</v>
      </c>
      <c r="I773" s="107">
        <f>I47/SUMIFS(I$3:I$722,$B$3:$B$722,$B773)*SUMIFS(Calculations!$E$3:$E$53,Calculations!$A$3:$A$53,$B773)</f>
        <v>3.4684023214816328E-3</v>
      </c>
      <c r="J773" s="107">
        <f>J47/SUMIFS(J$3:J$722,$B$3:$B$722,$B773)*SUMIFS(Calculations!$E$3:$E$53,Calculations!$A$3:$A$53,$B773)</f>
        <v>3.3092683269050531E-3</v>
      </c>
      <c r="K773" s="107">
        <f>K47/SUMIFS(K$3:K$722,$B$3:$B$722,$B773)*SUMIFS(Calculations!$E$3:$E$53,Calculations!$A$3:$A$53,$B773)</f>
        <v>3.1772980376395411E-3</v>
      </c>
      <c r="L773" s="107">
        <f>L47/SUMIFS(L$3:L$722,$B$3:$B$722,$B773)*SUMIFS(Calculations!$E$3:$E$53,Calculations!$A$3:$A$53,$B773)</f>
        <v>3.0542688838678623E-3</v>
      </c>
      <c r="M773" s="107">
        <f>M47/SUMIFS(M$3:M$722,$B$3:$B$722,$B773)*SUMIFS(Calculations!$E$3:$E$53,Calculations!$A$3:$A$53,$B773)</f>
        <v>3.0148110476380368E-3</v>
      </c>
      <c r="N773" s="107">
        <f>N47/SUMIFS(N$3:N$722,$B$3:$B$722,$B773)*SUMIFS(Calculations!$E$3:$E$53,Calculations!$A$3:$A$53,$B773)</f>
        <v>2.9759773576857954E-3</v>
      </c>
      <c r="O773" s="107">
        <f>O47/SUMIFS(O$3:O$722,$B$3:$B$722,$B773)*SUMIFS(Calculations!$E$3:$E$53,Calculations!$A$3:$A$53,$B773)</f>
        <v>2.9519653806854736E-3</v>
      </c>
      <c r="P773" s="107">
        <f>P47/SUMIFS(P$3:P$722,$B$3:$B$722,$B773)*SUMIFS(Calculations!$E$3:$E$53,Calculations!$A$3:$A$53,$B773)</f>
        <v>2.928098016757624E-3</v>
      </c>
      <c r="Q773" s="107">
        <f>Q47/SUMIFS(Q$3:Q$722,$B$3:$B$722,$B773)*SUMIFS(Calculations!$E$3:$E$53,Calculations!$A$3:$A$53,$B773)</f>
        <v>2.9134239211413707E-3</v>
      </c>
      <c r="R773" s="107">
        <f>R47/SUMIFS(R$3:R$722,$B$3:$B$722,$B773)*SUMIFS(Calculations!$E$3:$E$53,Calculations!$A$3:$A$53,$B773)</f>
        <v>2.8987438298598662E-3</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6.8995753596490461E-2</v>
      </c>
      <c r="G1165" s="107">
        <f>G439/SUMIFS(G$3:G$722,$B$3:$B$722,$B1165)*SUMIFS(Calculations!$E$3:$E$53,Calculations!$A$3:$A$53,$B1165)</f>
        <v>6.8010593177710951E-2</v>
      </c>
      <c r="H1165" s="107">
        <f>H439/SUMIFS(H$3:H$722,$B$3:$B$722,$B1165)*SUMIFS(Calculations!$E$3:$E$53,Calculations!$A$3:$A$53,$B1165)</f>
        <v>6.7053170066006848E-2</v>
      </c>
      <c r="I1165" s="107">
        <f>I439/SUMIFS(I$3:I$722,$B$3:$B$722,$B1165)*SUMIFS(Calculations!$E$3:$E$53,Calculations!$A$3:$A$53,$B1165)</f>
        <v>6.7266734397474756E-2</v>
      </c>
      <c r="J1165" s="107">
        <f>J439/SUMIFS(J$3:J$722,$B$3:$B$722,$B1165)*SUMIFS(Calculations!$E$3:$E$53,Calculations!$A$3:$A$53,$B1165)</f>
        <v>6.748166348037031E-2</v>
      </c>
      <c r="K1165" s="107">
        <f>K439/SUMIFS(K$3:K$722,$B$3:$B$722,$B1165)*SUMIFS(Calculations!$E$3:$E$53,Calculations!$A$3:$A$53,$B1165)</f>
        <v>6.9030340933223758E-2</v>
      </c>
      <c r="L1165" s="107">
        <f>L439/SUMIFS(L$3:L$722,$B$3:$B$722,$B1165)*SUMIFS(Calculations!$E$3:$E$53,Calculations!$A$3:$A$53,$B1165)</f>
        <v>7.0651771100537164E-2</v>
      </c>
      <c r="M1165" s="107">
        <f>M439/SUMIFS(M$3:M$722,$B$3:$B$722,$B1165)*SUMIFS(Calculations!$E$3:$E$53,Calculations!$A$3:$A$53,$B1165)</f>
        <v>6.7722741984438839E-2</v>
      </c>
      <c r="N1165" s="107">
        <f>N439/SUMIFS(N$3:N$722,$B$3:$B$722,$B1165)*SUMIFS(Calculations!$E$3:$E$53,Calculations!$A$3:$A$53,$B1165)</f>
        <v>6.5026904449233716E-2</v>
      </c>
      <c r="O1165" s="107">
        <f>O439/SUMIFS(O$3:O$722,$B$3:$B$722,$B1165)*SUMIFS(Calculations!$E$3:$E$53,Calculations!$A$3:$A$53,$B1165)</f>
        <v>6.1815310848813469E-2</v>
      </c>
      <c r="P1165" s="107">
        <f>P439/SUMIFS(P$3:P$722,$B$3:$B$722,$B1165)*SUMIFS(Calculations!$E$3:$E$53,Calculations!$A$3:$A$53,$B1165)</f>
        <v>5.8906019724240671E-2</v>
      </c>
      <c r="Q1165" s="107">
        <f>Q439/SUMIFS(Q$3:Q$722,$B$3:$B$722,$B1165)*SUMIFS(Calculations!$E$3:$E$53,Calculations!$A$3:$A$53,$B1165)</f>
        <v>5.8761483526604687E-2</v>
      </c>
      <c r="R1165" s="107">
        <f>R439/SUMIFS(R$3:R$722,$B$3:$B$722,$B1165)*SUMIFS(Calculations!$E$3:$E$53,Calculations!$A$3:$A$53,$B1165)</f>
        <v>5.8617654882423556E-2</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6.6690417264267474E-4</v>
      </c>
      <c r="G1168" s="107">
        <f>G442/SUMIFS(G$3:G$722,$B$3:$B$722,$B1168)*SUMIFS(Calculations!$E$3:$E$53,Calculations!$A$3:$A$53,$B1168)</f>
        <v>6.573817374237068E-4</v>
      </c>
      <c r="H1168" s="107">
        <f>H442/SUMIFS(H$3:H$722,$B$3:$B$722,$B1168)*SUMIFS(Calculations!$E$3:$E$53,Calculations!$A$3:$A$53,$B1168)</f>
        <v>6.4812740748458879E-4</v>
      </c>
      <c r="I1168" s="107">
        <f>I442/SUMIFS(I$3:I$722,$B$3:$B$722,$B1168)*SUMIFS(Calculations!$E$3:$E$53,Calculations!$A$3:$A$53,$B1168)</f>
        <v>6.5019169313058011E-4</v>
      </c>
      <c r="J1168" s="107">
        <f>J442/SUMIFS(J$3:J$722,$B$3:$B$722,$B1168)*SUMIFS(Calculations!$E$3:$E$53,Calculations!$A$3:$A$53,$B1168)</f>
        <v>6.522691702901686E-4</v>
      </c>
      <c r="K1168" s="107">
        <f>K442/SUMIFS(K$3:K$722,$B$3:$B$722,$B1168)*SUMIFS(Calculations!$E$3:$E$53,Calculations!$A$3:$A$53,$B1168)</f>
        <v>6.6723848943734201E-4</v>
      </c>
      <c r="L1168" s="107">
        <f>L442/SUMIFS(L$3:L$722,$B$3:$B$722,$B1168)*SUMIFS(Calculations!$E$3:$E$53,Calculations!$A$3:$A$53,$B1168)</f>
        <v>6.8291102706268697E-4</v>
      </c>
      <c r="M1168" s="107">
        <f>M442/SUMIFS(M$3:M$722,$B$3:$B$722,$B1168)*SUMIFS(Calculations!$E$3:$E$53,Calculations!$A$3:$A$53,$B1168)</f>
        <v>6.5459940442657704E-4</v>
      </c>
      <c r="N1168" s="107">
        <f>N442/SUMIFS(N$3:N$722,$B$3:$B$722,$B1168)*SUMIFS(Calculations!$E$3:$E$53,Calculations!$A$3:$A$53,$B1168)</f>
        <v>6.2854178193129211E-4</v>
      </c>
      <c r="O1168" s="107">
        <f>O442/SUMIFS(O$3:O$722,$B$3:$B$722,$B1168)*SUMIFS(Calculations!$E$3:$E$53,Calculations!$A$3:$A$53,$B1168)</f>
        <v>5.9749892695388498E-4</v>
      </c>
      <c r="P1168" s="107">
        <f>P442/SUMIFS(P$3:P$722,$B$3:$B$722,$B1168)*SUMIFS(Calculations!$E$3:$E$53,Calculations!$A$3:$A$53,$B1168)</f>
        <v>5.6937808923165456E-4</v>
      </c>
      <c r="Q1168" s="107">
        <f>Q442/SUMIFS(Q$3:Q$722,$B$3:$B$722,$B1168)*SUMIFS(Calculations!$E$3:$E$53,Calculations!$A$3:$A$53,$B1168)</f>
        <v>5.6798102074154038E-4</v>
      </c>
      <c r="R1168" s="107">
        <f>R442/SUMIFS(R$3:R$722,$B$3:$B$722,$B1168)*SUMIFS(Calculations!$E$3:$E$53,Calculations!$A$3:$A$53,$B1168)</f>
        <v>5.6659079137306491E-4</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2.1734384296320422E-2</v>
      </c>
      <c r="G1170" s="107">
        <f>G444/SUMIFS(G$3:G$722,$B$3:$B$722,$B1170)*SUMIFS(Calculations!$E$3:$E$53,Calculations!$A$3:$A$53,$B1170)</f>
        <v>2.2931456839921809E-2</v>
      </c>
      <c r="H1170" s="107">
        <f>H444/SUMIFS(H$3:H$722,$B$3:$B$722,$B1170)*SUMIFS(Calculations!$E$3:$E$53,Calculations!$A$3:$A$53,$B1170)</f>
        <v>2.4094825665732178E-2</v>
      </c>
      <c r="I1170" s="107">
        <f>I444/SUMIFS(I$3:I$722,$B$3:$B$722,$B1170)*SUMIFS(Calculations!$E$3:$E$53,Calculations!$A$3:$A$53,$B1170)</f>
        <v>2.5446794189968282E-2</v>
      </c>
      <c r="J1170" s="107">
        <f>J444/SUMIFS(J$3:J$722,$B$3:$B$722,$B1170)*SUMIFS(Calculations!$E$3:$E$53,Calculations!$A$3:$A$53,$B1170)</f>
        <v>2.6807402270074613E-2</v>
      </c>
      <c r="K1170" s="107">
        <f>K444/SUMIFS(K$3:K$722,$B$3:$B$722,$B1170)*SUMIFS(Calculations!$E$3:$E$53,Calculations!$A$3:$A$53,$B1170)</f>
        <v>2.7220617693646372E-2</v>
      </c>
      <c r="L1170" s="107">
        <f>L444/SUMIFS(L$3:L$722,$B$3:$B$722,$B1170)*SUMIFS(Calculations!$E$3:$E$53,Calculations!$A$3:$A$53,$B1170)</f>
        <v>2.7653244869914703E-2</v>
      </c>
      <c r="M1170" s="107">
        <f>M444/SUMIFS(M$3:M$722,$B$3:$B$722,$B1170)*SUMIFS(Calculations!$E$3:$E$53,Calculations!$A$3:$A$53,$B1170)</f>
        <v>3.0972829523948624E-2</v>
      </c>
      <c r="N1170" s="107">
        <f>N444/SUMIFS(N$3:N$722,$B$3:$B$722,$B1170)*SUMIFS(Calculations!$E$3:$E$53,Calculations!$A$3:$A$53,$B1170)</f>
        <v>3.4028128927580496E-2</v>
      </c>
      <c r="O1170" s="107">
        <f>O444/SUMIFS(O$3:O$722,$B$3:$B$722,$B1170)*SUMIFS(Calculations!$E$3:$E$53,Calculations!$A$3:$A$53,$B1170)</f>
        <v>3.8657807898845847E-2</v>
      </c>
      <c r="P1170" s="107">
        <f>P444/SUMIFS(P$3:P$722,$B$3:$B$722,$B1170)*SUMIFS(Calculations!$E$3:$E$53,Calculations!$A$3:$A$53,$B1170)</f>
        <v>4.2851702150896065E-2</v>
      </c>
      <c r="Q1170" s="107">
        <f>Q444/SUMIFS(Q$3:Q$722,$B$3:$B$722,$B1170)*SUMIFS(Calculations!$E$3:$E$53,Calculations!$A$3:$A$53,$B1170)</f>
        <v>4.2831944687684219E-2</v>
      </c>
      <c r="R1170" s="107">
        <f>R444/SUMIFS(R$3:R$722,$B$3:$B$722,$B1170)*SUMIFS(Calculations!$E$3:$E$53,Calculations!$A$3:$A$53,$B1170)</f>
        <v>4.2812283943921101E-2</v>
      </c>
    </row>
    <row r="1171" spans="2:18" ht="15.75" customHeight="1">
      <c r="B1171" s="107" t="s">
        <v>566</v>
      </c>
      <c r="C1171" s="107" t="s">
        <v>449</v>
      </c>
      <c r="D1171" s="107" t="s">
        <v>645</v>
      </c>
      <c r="E1171" s="107" t="str">
        <f t="shared" si="306"/>
        <v>natural gas nonpeaker</v>
      </c>
      <c r="F1171" s="107">
        <f>F445/SUMIFS(F$3:F$722,$B$3:$B$722,$B1171)*SUMIFS(Calculations!$E$3:$E$53,Calculations!$A$3:$A$53,$B1171)</f>
        <v>2.8963608855325111E-2</v>
      </c>
      <c r="G1171" s="107">
        <f>G445/SUMIFS(G$3:G$722,$B$3:$B$722,$B1171)*SUMIFS(Calculations!$E$3:$E$53,Calculations!$A$3:$A$53,$B1171)</f>
        <v>2.8585816145051703E-2</v>
      </c>
      <c r="H1171" s="107">
        <f>H445/SUMIFS(H$3:H$722,$B$3:$B$722,$B1171)*SUMIFS(Calculations!$E$3:$E$53,Calculations!$A$3:$A$53,$B1171)</f>
        <v>2.82186602328225E-2</v>
      </c>
      <c r="I1171" s="107">
        <f>I445/SUMIFS(I$3:I$722,$B$3:$B$722,$B1171)*SUMIFS(Calculations!$E$3:$E$53,Calculations!$A$3:$A$53,$B1171)</f>
        <v>2.6352218119306825E-2</v>
      </c>
      <c r="J1171" s="107">
        <f>J445/SUMIFS(J$3:J$722,$B$3:$B$722,$B1171)*SUMIFS(Calculations!$E$3:$E$53,Calculations!$A$3:$A$53,$B1171)</f>
        <v>2.4473848782169277E-2</v>
      </c>
      <c r="K1171" s="107">
        <f>K445/SUMIFS(K$3:K$722,$B$3:$B$722,$B1171)*SUMIFS(Calculations!$E$3:$E$53,Calculations!$A$3:$A$53,$B1171)</f>
        <v>1.8528197567994151E-2</v>
      </c>
      <c r="L1171" s="107">
        <f>L445/SUMIFS(L$3:L$722,$B$3:$B$722,$B1171)*SUMIFS(Calculations!$E$3:$E$53,Calculations!$A$3:$A$53,$B1171)</f>
        <v>1.2303235601107746E-2</v>
      </c>
      <c r="M1171" s="107">
        <f>M445/SUMIFS(M$3:M$722,$B$3:$B$722,$B1171)*SUMIFS(Calculations!$E$3:$E$53,Calculations!$A$3:$A$53,$B1171)</f>
        <v>9.8200697147432202E-3</v>
      </c>
      <c r="N1171" s="107">
        <f>N445/SUMIFS(N$3:N$722,$B$3:$B$722,$B1171)*SUMIFS(Calculations!$E$3:$E$53,Calculations!$A$3:$A$53,$B1171)</f>
        <v>7.534598475891361E-3</v>
      </c>
      <c r="O1171" s="107">
        <f>O445/SUMIFS(O$3:O$722,$B$3:$B$722,$B1171)*SUMIFS(Calculations!$E$3:$E$53,Calculations!$A$3:$A$53,$B1171)</f>
        <v>6.8168004786703833E-3</v>
      </c>
      <c r="P1171" s="107">
        <f>P445/SUMIFS(P$3:P$722,$B$3:$B$722,$B1171)*SUMIFS(Calculations!$E$3:$E$53,Calculations!$A$3:$A$53,$B1171)</f>
        <v>6.1665677274661615E-3</v>
      </c>
      <c r="Q1171" s="107">
        <f>Q445/SUMIFS(Q$3:Q$722,$B$3:$B$722,$B1171)*SUMIFS(Calculations!$E$3:$E$53,Calculations!$A$3:$A$53,$B1171)</f>
        <v>6.0790148288153607E-3</v>
      </c>
      <c r="R1171" s="107">
        <f>R445/SUMIFS(R$3:R$722,$B$3:$B$722,$B1171)*SUMIFS(Calculations!$E$3:$E$53,Calculations!$A$3:$A$53,$B1171)</f>
        <v>5.9918905311443608E-3</v>
      </c>
    </row>
    <row r="1172" spans="2:18" ht="15.75" customHeight="1">
      <c r="B1172" s="107" t="s">
        <v>566</v>
      </c>
      <c r="C1172" s="107" t="s">
        <v>449</v>
      </c>
      <c r="D1172" s="107" t="s">
        <v>646</v>
      </c>
      <c r="E1172" s="107" t="str">
        <f t="shared" si="306"/>
        <v>natural gas peaker</v>
      </c>
      <c r="F1172" s="107">
        <f>F446/SUMIFS(F$3:F$722,$B$3:$B$722,$B1172)*SUMIFS(Calculations!$E$3:$E$53,Calculations!$A$3:$A$53,$B1172)</f>
        <v>6.4843522079994595E-5</v>
      </c>
      <c r="G1172" s="107">
        <f>G446/SUMIFS(G$3:G$722,$B$3:$B$722,$B1172)*SUMIFS(Calculations!$E$3:$E$53,Calculations!$A$3:$A$53,$B1172)</f>
        <v>6.4310913336751186E-5</v>
      </c>
      <c r="H1172" s="107">
        <f>H446/SUMIFS(H$3:H$722,$B$3:$B$722,$B1172)*SUMIFS(Calculations!$E$3:$E$53,Calculations!$A$3:$A$53,$B1172)</f>
        <v>6.3793300255108432E-5</v>
      </c>
      <c r="I1172" s="107">
        <f>I446/SUMIFS(I$3:I$722,$B$3:$B$722,$B1172)*SUMIFS(Calculations!$E$3:$E$53,Calculations!$A$3:$A$53,$B1172)</f>
        <v>6.3050197494122931E-5</v>
      </c>
      <c r="J1172" s="107">
        <f>J446/SUMIFS(J$3:J$722,$B$3:$B$722,$B1172)*SUMIFS(Calculations!$E$3:$E$53,Calculations!$A$3:$A$53,$B1172)</f>
        <v>6.2302346044313824E-5</v>
      </c>
      <c r="K1172" s="107">
        <f>K446/SUMIFS(K$3:K$722,$B$3:$B$722,$B1172)*SUMIFS(Calculations!$E$3:$E$53,Calculations!$A$3:$A$53,$B1172)</f>
        <v>5.3579778553938166E-5</v>
      </c>
      <c r="L1172" s="107">
        <f>L446/SUMIFS(L$3:L$722,$B$3:$B$722,$B1172)*SUMIFS(Calculations!$E$3:$E$53,Calculations!$A$3:$A$53,$B1172)</f>
        <v>4.4447448229593473E-5</v>
      </c>
      <c r="M1172" s="107">
        <f>M446/SUMIFS(M$3:M$722,$B$3:$B$722,$B1172)*SUMIFS(Calculations!$E$3:$E$53,Calculations!$A$3:$A$53,$B1172)</f>
        <v>3.8499104869735378E-5</v>
      </c>
      <c r="N1172" s="107">
        <f>N446/SUMIFS(N$3:N$722,$B$3:$B$722,$B1172)*SUMIFS(Calculations!$E$3:$E$53,Calculations!$A$3:$A$53,$B1172)</f>
        <v>3.3024332627404652E-5</v>
      </c>
      <c r="O1172" s="107">
        <f>O446/SUMIFS(O$3:O$722,$B$3:$B$722,$B1172)*SUMIFS(Calculations!$E$3:$E$53,Calculations!$A$3:$A$53,$B1172)</f>
        <v>3.1393304113551225E-5</v>
      </c>
      <c r="P1172" s="107">
        <f>P446/SUMIFS(P$3:P$722,$B$3:$B$722,$B1172)*SUMIFS(Calculations!$E$3:$E$53,Calculations!$A$3:$A$53,$B1172)</f>
        <v>2.9915801860882016E-5</v>
      </c>
      <c r="Q1172" s="107">
        <f>Q446/SUMIFS(Q$3:Q$722,$B$3:$B$722,$B1172)*SUMIFS(Calculations!$E$3:$E$53,Calculations!$A$3:$A$53,$B1172)</f>
        <v>2.9842398221144601E-5</v>
      </c>
      <c r="R1172" s="107">
        <f>R446/SUMIFS(R$3:R$722,$B$3:$B$722,$B1172)*SUMIFS(Calculations!$E$3:$E$53,Calculations!$A$3:$A$53,$B1172)</f>
        <v>2.9769353916990548E-5</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5.1767931678565712E-5</v>
      </c>
      <c r="G1175" s="107">
        <f>G449/SUMIFS(G$3:G$722,$B$3:$B$722,$B1175)*SUMIFS(Calculations!$E$3:$E$53,Calculations!$A$3:$A$53,$B1175)</f>
        <v>5.1028759851411419E-5</v>
      </c>
      <c r="H1175" s="107">
        <f>H449/SUMIFS(H$3:H$722,$B$3:$B$722,$B1175)*SUMIFS(Calculations!$E$3:$E$53,Calculations!$A$3:$A$53,$B1175)</f>
        <v>5.0310399493699505E-5</v>
      </c>
      <c r="I1175" s="107">
        <f>I449/SUMIFS(I$3:I$722,$B$3:$B$722,$B1175)*SUMIFS(Calculations!$E$3:$E$53,Calculations!$A$3:$A$53,$B1175)</f>
        <v>5.0470638104688049E-5</v>
      </c>
      <c r="J1175" s="107">
        <f>J449/SUMIFS(J$3:J$722,$B$3:$B$722,$B1175)*SUMIFS(Calculations!$E$3:$E$53,Calculations!$A$3:$A$53,$B1175)</f>
        <v>5.0631900696936038E-5</v>
      </c>
      <c r="K1175" s="107">
        <f>K449/SUMIFS(K$3:K$722,$B$3:$B$722,$B1175)*SUMIFS(Calculations!$E$3:$E$53,Calculations!$A$3:$A$53,$B1175)</f>
        <v>5.1793882766735928E-5</v>
      </c>
      <c r="L1175" s="107">
        <f>L449/SUMIFS(L$3:L$722,$B$3:$B$722,$B1175)*SUMIFS(Calculations!$E$3:$E$53,Calculations!$A$3:$A$53,$B1175)</f>
        <v>5.3010451638697858E-5</v>
      </c>
      <c r="M1175" s="107">
        <f>M449/SUMIFS(M$3:M$722,$B$3:$B$722,$B1175)*SUMIFS(Calculations!$E$3:$E$53,Calculations!$A$3:$A$53,$B1175)</f>
        <v>5.0812783358219492E-5</v>
      </c>
      <c r="N1175" s="107">
        <f>N449/SUMIFS(N$3:N$722,$B$3:$B$722,$B1175)*SUMIFS(Calculations!$E$3:$E$53,Calculations!$A$3:$A$53,$B1175)</f>
        <v>4.8790080132812439E-5</v>
      </c>
      <c r="O1175" s="107">
        <f>O449/SUMIFS(O$3:O$722,$B$3:$B$722,$B1175)*SUMIFS(Calculations!$E$3:$E$53,Calculations!$A$3:$A$53,$B1175)</f>
        <v>4.638040200887742E-5</v>
      </c>
      <c r="P1175" s="107">
        <f>P449/SUMIFS(P$3:P$722,$B$3:$B$722,$B1175)*SUMIFS(Calculations!$E$3:$E$53,Calculations!$A$3:$A$53,$B1175)</f>
        <v>4.4197543262950139E-5</v>
      </c>
      <c r="Q1175" s="107">
        <f>Q449/SUMIFS(Q$3:Q$722,$B$3:$B$722,$B1175)*SUMIFS(Calculations!$E$3:$E$53,Calculations!$A$3:$A$53,$B1175)</f>
        <v>4.4089096878726867E-5</v>
      </c>
      <c r="R1175" s="107">
        <f>R449/SUMIFS(R$3:R$722,$B$3:$B$722,$B1175)*SUMIFS(Calculations!$E$3:$E$53,Calculations!$A$3:$A$53,$B1175)</f>
        <v>4.3981181376144868E-5</v>
      </c>
    </row>
    <row r="1176" spans="2:18" ht="15.75" customHeight="1">
      <c r="B1176" s="107" t="s">
        <v>566</v>
      </c>
      <c r="C1176" s="107" t="s">
        <v>449</v>
      </c>
      <c r="D1176" s="107" t="s">
        <v>650</v>
      </c>
      <c r="E1176" s="107" t="str">
        <f t="shared" si="306"/>
        <v>solar PV</v>
      </c>
      <c r="F1176" s="107">
        <f>F450/SUMIFS(F$3:F$722,$B$3:$B$722,$B1176)*SUMIFS(Calculations!$E$3:$E$53,Calculations!$A$3:$A$53,$B1176)</f>
        <v>9.2721802507979203E-4</v>
      </c>
      <c r="G1176" s="107">
        <f>G450/SUMIFS(G$3:G$722,$B$3:$B$722,$B1176)*SUMIFS(Calculations!$E$3:$E$53,Calculations!$A$3:$A$53,$B1176)</f>
        <v>1.176948854477964E-3</v>
      </c>
      <c r="H1176" s="107">
        <f>H450/SUMIFS(H$3:H$722,$B$3:$B$722,$B1176)*SUMIFS(Calculations!$E$3:$E$53,Calculations!$A$3:$A$53,$B1176)</f>
        <v>1.4196484830999248E-3</v>
      </c>
      <c r="I1176" s="107">
        <f>I450/SUMIFS(I$3:I$722,$B$3:$B$722,$B1176)*SUMIFS(Calculations!$E$3:$E$53,Calculations!$A$3:$A$53,$B1176)</f>
        <v>1.7010359447222954E-3</v>
      </c>
      <c r="J1176" s="107">
        <f>J450/SUMIFS(J$3:J$722,$B$3:$B$722,$B1176)*SUMIFS(Calculations!$E$3:$E$53,Calculations!$A$3:$A$53,$B1176)</f>
        <v>1.9842215715033143E-3</v>
      </c>
      <c r="K1176" s="107">
        <f>K450/SUMIFS(K$3:K$722,$B$3:$B$722,$B1176)*SUMIFS(Calculations!$E$3:$E$53,Calculations!$A$3:$A$53,$B1176)</f>
        <v>2.3367557625086602E-3</v>
      </c>
      <c r="L1176" s="107">
        <f>L450/SUMIFS(L$3:L$722,$B$3:$B$722,$B1176)*SUMIFS(Calculations!$E$3:$E$53,Calculations!$A$3:$A$53,$B1176)</f>
        <v>2.7058510646016201E-3</v>
      </c>
      <c r="M1176" s="107">
        <f>M450/SUMIFS(M$3:M$722,$B$3:$B$722,$B1176)*SUMIFS(Calculations!$E$3:$E$53,Calculations!$A$3:$A$53,$B1176)</f>
        <v>2.971229928489613E-3</v>
      </c>
      <c r="N1176" s="107">
        <f>N450/SUMIFS(N$3:N$722,$B$3:$B$722,$B1176)*SUMIFS(Calculations!$E$3:$E$53,Calculations!$A$3:$A$53,$B1176)</f>
        <v>3.2154809324783807E-3</v>
      </c>
      <c r="O1176" s="107">
        <f>O450/SUMIFS(O$3:O$722,$B$3:$B$722,$B1176)*SUMIFS(Calculations!$E$3:$E$53,Calculations!$A$3:$A$53,$B1176)</f>
        <v>3.4533633179940149E-3</v>
      </c>
      <c r="P1176" s="107">
        <f>P450/SUMIFS(P$3:P$722,$B$3:$B$722,$B1176)*SUMIFS(Calculations!$E$3:$E$53,Calculations!$A$3:$A$53,$B1176)</f>
        <v>3.6688541923008654E-3</v>
      </c>
      <c r="Q1176" s="107">
        <f>Q450/SUMIFS(Q$3:Q$722,$B$3:$B$722,$B1176)*SUMIFS(Calculations!$E$3:$E$53,Calculations!$A$3:$A$53,$B1176)</f>
        <v>3.7570396068120448E-3</v>
      </c>
      <c r="R1176" s="107">
        <f>R450/SUMIFS(R$3:R$722,$B$3:$B$722,$B1176)*SUMIFS(Calculations!$E$3:$E$53,Calculations!$A$3:$A$53,$B1176)</f>
        <v>3.8447933239648706E-3</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5.7917723079959037E-3</v>
      </c>
      <c r="G1178" s="107">
        <f>G452/SUMIFS(G$3:G$722,$B$3:$B$722,$B1178)*SUMIFS(Calculations!$E$3:$E$53,Calculations!$A$3:$A$53,$B1178)</f>
        <v>5.7187162798386362E-3</v>
      </c>
      <c r="H1178" s="107">
        <f>H452/SUMIFS(H$3:H$722,$B$3:$B$722,$B1178)*SUMIFS(Calculations!$E$3:$E$53,Calculations!$A$3:$A$53,$B1178)</f>
        <v>5.6477171527180726E-3</v>
      </c>
      <c r="I1178" s="107">
        <f>I452/SUMIFS(I$3:I$722,$B$3:$B$722,$B1178)*SUMIFS(Calculations!$E$3:$E$53,Calculations!$A$3:$A$53,$B1178)</f>
        <v>5.6657575274113928E-3</v>
      </c>
      <c r="J1178" s="107">
        <f>J452/SUMIFS(J$3:J$722,$B$3:$B$722,$B1178)*SUMIFS(Calculations!$E$3:$E$53,Calculations!$A$3:$A$53,$B1178)</f>
        <v>5.6839131864639897E-3</v>
      </c>
      <c r="K1178" s="107">
        <f>K452/SUMIFS(K$3:K$722,$B$3:$B$722,$B1178)*SUMIFS(Calculations!$E$3:$E$53,Calculations!$A$3:$A$53,$B1178)</f>
        <v>9.3077285994819913E-3</v>
      </c>
      <c r="L1178" s="107">
        <f>L452/SUMIFS(L$3:L$722,$B$3:$B$722,$B1178)*SUMIFS(Calculations!$E$3:$E$53,Calculations!$A$3:$A$53,$B1178)</f>
        <v>1.3101781144520723E-2</v>
      </c>
      <c r="M1178" s="107">
        <f>M452/SUMIFS(M$3:M$722,$B$3:$B$722,$B1178)*SUMIFS(Calculations!$E$3:$E$53,Calculations!$A$3:$A$53,$B1178)</f>
        <v>1.4965470263338105E-2</v>
      </c>
      <c r="N1178" s="107">
        <f>N452/SUMIFS(N$3:N$722,$B$3:$B$722,$B1178)*SUMIFS(Calculations!$E$3:$E$53,Calculations!$A$3:$A$53,$B1178)</f>
        <v>1.6680783727737486E-2</v>
      </c>
      <c r="O1178" s="107">
        <f>O452/SUMIFS(O$3:O$722,$B$3:$B$722,$B1178)*SUMIFS(Calculations!$E$3:$E$53,Calculations!$A$3:$A$53,$B1178)</f>
        <v>1.5777697530212905E-2</v>
      </c>
      <c r="P1178" s="107">
        <f>P452/SUMIFS(P$3:P$722,$B$3:$B$722,$B1178)*SUMIFS(Calculations!$E$3:$E$53,Calculations!$A$3:$A$53,$B1178)</f>
        <v>1.4959617478353705E-2</v>
      </c>
      <c r="Q1178" s="107">
        <f>Q452/SUMIFS(Q$3:Q$722,$B$3:$B$722,$B1178)*SUMIFS(Calculations!$E$3:$E$53,Calculations!$A$3:$A$53,$B1178)</f>
        <v>1.5124857541855243E-2</v>
      </c>
      <c r="R1178" s="107">
        <f>R452/SUMIFS(R$3:R$722,$B$3:$B$722,$B1178)*SUMIFS(Calculations!$E$3:$E$53,Calculations!$A$3:$A$53,$B1178)</f>
        <v>1.5289288699492885E-2</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0.70734339231011656</v>
      </c>
      <c r="G1435" s="107">
        <f>G709/SUMIFS(G$3:G$722,$B$3:$B$722,$B1435)*SUMIFS(Calculations!$E$3:$E$53,Calculations!$A$3:$A$53,$B1435)</f>
        <v>0.6867425276480148</v>
      </c>
      <c r="H1435" s="107">
        <f>H709/SUMIFS(H$3:H$722,$B$3:$B$722,$B1435)*SUMIFS(Calculations!$E$3:$E$53,Calculations!$A$3:$A$53,$B1435)</f>
        <v>0.66739937765500845</v>
      </c>
      <c r="I1435" s="107">
        <f>I709/SUMIFS(I$3:I$722,$B$3:$B$722,$B1435)*SUMIFS(Calculations!$E$3:$E$53,Calculations!$A$3:$A$53,$B1435)</f>
        <v>0.67489597518604461</v>
      </c>
      <c r="J1435" s="107">
        <f>J709/SUMIFS(J$3:J$722,$B$3:$B$722,$B1435)*SUMIFS(Calculations!$E$3:$E$53,Calculations!$A$3:$A$53,$B1435)</f>
        <v>0.68184927536165829</v>
      </c>
      <c r="K1435" s="107">
        <f>K709/SUMIFS(K$3:K$722,$B$3:$B$722,$B1435)*SUMIFS(Calculations!$E$3:$E$53,Calculations!$A$3:$A$53,$B1435)</f>
        <v>0.68329103093200028</v>
      </c>
      <c r="L1435" s="107">
        <f>L709/SUMIFS(L$3:L$722,$B$3:$B$722,$B1435)*SUMIFS(Calculations!$E$3:$E$53,Calculations!$A$3:$A$53,$B1435)</f>
        <v>0.6847014175642403</v>
      </c>
      <c r="M1435" s="107">
        <f>M709/SUMIFS(M$3:M$722,$B$3:$B$722,$B1435)*SUMIFS(Calculations!$E$3:$E$53,Calculations!$A$3:$A$53,$B1435)</f>
        <v>0.68561462636973058</v>
      </c>
      <c r="N1435" s="107">
        <f>N709/SUMIFS(N$3:N$722,$B$3:$B$722,$B1435)*SUMIFS(Calculations!$E$3:$E$53,Calculations!$A$3:$A$53,$B1435)</f>
        <v>0.68651772001978895</v>
      </c>
      <c r="O1435" s="107">
        <f>O709/SUMIFS(O$3:O$722,$B$3:$B$722,$B1435)*SUMIFS(Calculations!$E$3:$E$53,Calculations!$A$3:$A$53,$B1435)</f>
        <v>0.67279675335957989</v>
      </c>
      <c r="P1435" s="107">
        <f>P709/SUMIFS(P$3:P$722,$B$3:$B$722,$B1435)*SUMIFS(Calculations!$E$3:$E$53,Calculations!$A$3:$A$53,$B1435)</f>
        <v>0.65842590325141537</v>
      </c>
      <c r="Q1435" s="107">
        <f>Q709/SUMIFS(Q$3:Q$722,$B$3:$B$722,$B1435)*SUMIFS(Calculations!$E$3:$E$53,Calculations!$A$3:$A$53,$B1435)</f>
        <v>0.65978074891604388</v>
      </c>
      <c r="R1435" s="107">
        <f>R709/SUMIFS(R$3:R$722,$B$3:$B$722,$B1435)*SUMIFS(Calculations!$E$3:$E$53,Calculations!$A$3:$A$53,$B1435)</f>
        <v>0.6611474666501187</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1.4423028983684662E-2</v>
      </c>
      <c r="G1438" s="107">
        <f>G712/SUMIFS(G$3:G$722,$B$3:$B$722,$B1438)*SUMIFS(Calculations!$E$3:$E$53,Calculations!$A$3:$A$53,$B1438)</f>
        <v>1.3968891980126174E-2</v>
      </c>
      <c r="H1438" s="107">
        <f>H712/SUMIFS(H$3:H$722,$B$3:$B$722,$B1438)*SUMIFS(Calculations!$E$3:$E$53,Calculations!$A$3:$A$53,$B1438)</f>
        <v>1.3542480743448004E-2</v>
      </c>
      <c r="I1438" s="107">
        <f>I712/SUMIFS(I$3:I$722,$B$3:$B$722,$B1438)*SUMIFS(Calculations!$E$3:$E$53,Calculations!$A$3:$A$53,$B1438)</f>
        <v>1.3033301085353336E-2</v>
      </c>
      <c r="J1438" s="107">
        <f>J712/SUMIFS(J$3:J$722,$B$3:$B$722,$B1438)*SUMIFS(Calculations!$E$3:$E$53,Calculations!$A$3:$A$53,$B1438)</f>
        <v>1.2561022962993041E-2</v>
      </c>
      <c r="K1438" s="107">
        <f>K712/SUMIFS(K$3:K$722,$B$3:$B$722,$B1438)*SUMIFS(Calculations!$E$3:$E$53,Calculations!$A$3:$A$53,$B1438)</f>
        <v>1.2422872084167178E-2</v>
      </c>
      <c r="L1438" s="107">
        <f>L712/SUMIFS(L$3:L$722,$B$3:$B$722,$B1438)*SUMIFS(Calculations!$E$3:$E$53,Calculations!$A$3:$A$53,$B1438)</f>
        <v>1.2287727017460764E-2</v>
      </c>
      <c r="M1438" s="107">
        <f>M712/SUMIFS(M$3:M$722,$B$3:$B$722,$B1438)*SUMIFS(Calculations!$E$3:$E$53,Calculations!$A$3:$A$53,$B1438)</f>
        <v>1.2219295535520395E-2</v>
      </c>
      <c r="N1438" s="107">
        <f>N712/SUMIFS(N$3:N$722,$B$3:$B$722,$B1438)*SUMIFS(Calculations!$E$3:$E$53,Calculations!$A$3:$A$53,$B1438)</f>
        <v>1.2151622034747199E-2</v>
      </c>
      <c r="O1438" s="107">
        <f>O712/SUMIFS(O$3:O$722,$B$3:$B$722,$B1438)*SUMIFS(Calculations!$E$3:$E$53,Calculations!$A$3:$A$53,$B1438)</f>
        <v>1.2432740842096158E-2</v>
      </c>
      <c r="P1438" s="107">
        <f>P712/SUMIFS(P$3:P$722,$B$3:$B$722,$B1438)*SUMIFS(Calculations!$E$3:$E$53,Calculations!$A$3:$A$53,$B1438)</f>
        <v>1.2727174634047097E-2</v>
      </c>
      <c r="Q1438" s="107">
        <f>Q712/SUMIFS(Q$3:Q$722,$B$3:$B$722,$B1438)*SUMIFS(Calculations!$E$3:$E$53,Calculations!$A$3:$A$53,$B1438)</f>
        <v>1.2782693421956285E-2</v>
      </c>
      <c r="R1438" s="107">
        <f>R712/SUMIFS(R$3:R$722,$B$3:$B$722,$B1438)*SUMIFS(Calculations!$E$3:$E$53,Calculations!$A$3:$A$53,$B1438)</f>
        <v>1.2838698702846079E-2</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7.3990920202939389E-2</v>
      </c>
      <c r="G1440" s="107">
        <f>G714/SUMIFS(G$3:G$722,$B$3:$B$722,$B1440)*SUMIFS(Calculations!$E$3:$E$53,Calculations!$A$3:$A$53,$B1440)</f>
        <v>9.6054002608722808E-2</v>
      </c>
      <c r="H1440" s="107">
        <f>H714/SUMIFS(H$3:H$722,$B$3:$B$722,$B1440)*SUMIFS(Calculations!$E$3:$E$53,Calculations!$A$3:$A$53,$B1440)</f>
        <v>0.11677009968926107</v>
      </c>
      <c r="I1440" s="107">
        <f>I714/SUMIFS(I$3:I$722,$B$3:$B$722,$B1440)*SUMIFS(Calculations!$E$3:$E$53,Calculations!$A$3:$A$53,$B1440)</f>
        <v>0.11241233782529306</v>
      </c>
      <c r="J1440" s="107">
        <f>J714/SUMIFS(J$3:J$722,$B$3:$B$722,$B1440)*SUMIFS(Calculations!$E$3:$E$53,Calculations!$A$3:$A$53,$B1440)</f>
        <v>0.10837039396895487</v>
      </c>
      <c r="K1440" s="107">
        <f>K714/SUMIFS(K$3:K$722,$B$3:$B$722,$B1440)*SUMIFS(Calculations!$E$3:$E$53,Calculations!$A$3:$A$53,$B1440)</f>
        <v>0.10732026927822982</v>
      </c>
      <c r="L1440" s="107">
        <f>L714/SUMIFS(L$3:L$722,$B$3:$B$722,$B1440)*SUMIFS(Calculations!$E$3:$E$53,Calculations!$A$3:$A$53,$B1440)</f>
        <v>0.10629299263269373</v>
      </c>
      <c r="M1440" s="107">
        <f>M714/SUMIFS(M$3:M$722,$B$3:$B$722,$B1440)*SUMIFS(Calculations!$E$3:$E$53,Calculations!$A$3:$A$53,$B1440)</f>
        <v>0.1057160714772893</v>
      </c>
      <c r="N1440" s="107">
        <f>N714/SUMIFS(N$3:N$722,$B$3:$B$722,$B1440)*SUMIFS(Calculations!$E$3:$E$53,Calculations!$A$3:$A$53,$B1440)</f>
        <v>0.10514554058786096</v>
      </c>
      <c r="O1440" s="107">
        <f>O714/SUMIFS(O$3:O$722,$B$3:$B$722,$B1440)*SUMIFS(Calculations!$E$3:$E$53,Calculations!$A$3:$A$53,$B1440)</f>
        <v>0.11934370414651628</v>
      </c>
      <c r="P1440" s="107">
        <f>P714/SUMIFS(P$3:P$722,$B$3:$B$722,$B1440)*SUMIFS(Calculations!$E$3:$E$53,Calculations!$A$3:$A$53,$B1440)</f>
        <v>0.13421435323163894</v>
      </c>
      <c r="Q1440" s="107">
        <f>Q714/SUMIFS(Q$3:Q$722,$B$3:$B$722,$B1440)*SUMIFS(Calculations!$E$3:$E$53,Calculations!$A$3:$A$53,$B1440)</f>
        <v>0.13300220279841132</v>
      </c>
      <c r="R1440" s="107">
        <f>R714/SUMIFS(R$3:R$722,$B$3:$B$722,$B1440)*SUMIFS(Calculations!$E$3:$E$53,Calculations!$A$3:$A$53,$B1440)</f>
        <v>0.13177943068738035</v>
      </c>
    </row>
    <row r="1441" spans="2:18" ht="15.75" customHeight="1">
      <c r="B1441" s="107" t="s">
        <v>585</v>
      </c>
      <c r="C1441" s="107" t="s">
        <v>449</v>
      </c>
      <c r="D1441" s="107" t="s">
        <v>645</v>
      </c>
      <c r="E1441" s="107" t="str">
        <f t="shared" si="311"/>
        <v>natural gas nonpeaker</v>
      </c>
      <c r="F1441" s="107">
        <f>F715/SUMIFS(F$3:F$722,$B$3:$B$722,$B1441)*SUMIFS(Calculations!$E$3:$E$53,Calculations!$A$3:$A$53,$B1441)</f>
        <v>1.2826285152385115E-2</v>
      </c>
      <c r="G1441" s="107">
        <f>G715/SUMIFS(G$3:G$722,$B$3:$B$722,$B1441)*SUMIFS(Calculations!$E$3:$E$53,Calculations!$A$3:$A$53,$B1441)</f>
        <v>1.1911793050260468E-2</v>
      </c>
      <c r="H1441" s="107">
        <f>H715/SUMIFS(H$3:H$722,$B$3:$B$722,$B1441)*SUMIFS(Calculations!$E$3:$E$53,Calculations!$A$3:$A$53,$B1441)</f>
        <v>1.1053132106219681E-2</v>
      </c>
      <c r="I1441" s="107">
        <f>I715/SUMIFS(I$3:I$722,$B$3:$B$722,$B1441)*SUMIFS(Calculations!$E$3:$E$53,Calculations!$A$3:$A$53,$B1441)</f>
        <v>8.5271518147206262E-3</v>
      </c>
      <c r="J1441" s="107">
        <f>J715/SUMIFS(J$3:J$722,$B$3:$B$722,$B1441)*SUMIFS(Calculations!$E$3:$E$53,Calculations!$A$3:$A$53,$B1441)</f>
        <v>6.1842356942056857E-3</v>
      </c>
      <c r="K1441" s="107">
        <f>K715/SUMIFS(K$3:K$722,$B$3:$B$722,$B1441)*SUMIFS(Calculations!$E$3:$E$53,Calculations!$A$3:$A$53,$B1441)</f>
        <v>5.9459252409320108E-3</v>
      </c>
      <c r="L1441" s="107">
        <f>L715/SUMIFS(L$3:L$722,$B$3:$B$722,$B1441)*SUMIFS(Calculations!$E$3:$E$53,Calculations!$A$3:$A$53,$B1441)</f>
        <v>5.7127998176395344E-3</v>
      </c>
      <c r="M1441" s="107">
        <f>M715/SUMIFS(M$3:M$722,$B$3:$B$722,$B1441)*SUMIFS(Calculations!$E$3:$E$53,Calculations!$A$3:$A$53,$B1441)</f>
        <v>5.4218401968970185E-3</v>
      </c>
      <c r="N1441" s="107">
        <f>N715/SUMIFS(N$3:N$722,$B$3:$B$722,$B1441)*SUMIFS(Calculations!$E$3:$E$53,Calculations!$A$3:$A$53,$B1441)</f>
        <v>5.1341033897875869E-3</v>
      </c>
      <c r="O1441" s="107">
        <f>O715/SUMIFS(O$3:O$722,$B$3:$B$722,$B1441)*SUMIFS(Calculations!$E$3:$E$53,Calculations!$A$3:$A$53,$B1441)</f>
        <v>4.2700388421454665E-3</v>
      </c>
      <c r="P1441" s="107">
        <f>P715/SUMIFS(P$3:P$722,$B$3:$B$722,$B1441)*SUMIFS(Calculations!$E$3:$E$53,Calculations!$A$3:$A$53,$B1441)</f>
        <v>3.3650485156290302E-3</v>
      </c>
      <c r="Q1441" s="107">
        <f>Q715/SUMIFS(Q$3:Q$722,$B$3:$B$722,$B1441)*SUMIFS(Calculations!$E$3:$E$53,Calculations!$A$3:$A$53,$B1441)</f>
        <v>3.107676025506659E-3</v>
      </c>
      <c r="R1441" s="107">
        <f>R715/SUMIFS(R$3:R$722,$B$3:$B$722,$B1441)*SUMIFS(Calculations!$E$3:$E$53,Calculations!$A$3:$A$53,$B1441)</f>
        <v>2.8480482644289737E-3</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1.0496851068481547E-5</v>
      </c>
      <c r="N1442" s="107">
        <f>N716/SUMIFS(N$3:N$722,$B$3:$B$722,$B1442)*SUMIFS(Calculations!$E$3:$E$53,Calculations!$A$3:$A$53,$B1442)</f>
        <v>2.0877433787968003E-5</v>
      </c>
      <c r="O1442" s="107">
        <f>O716/SUMIFS(O$3:O$722,$B$3:$B$722,$B1442)*SUMIFS(Calculations!$E$3:$E$53,Calculations!$A$3:$A$53,$B1442)</f>
        <v>1.0680208905099804E-5</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8.3617011021916082E-5</v>
      </c>
      <c r="G1446" s="107">
        <f>G720/SUMIFS(G$3:G$722,$B$3:$B$722,$B1446)*SUMIFS(Calculations!$E$3:$E$53,Calculations!$A$3:$A$53,$B1446)</f>
        <v>1.0579034917418615E-4</v>
      </c>
      <c r="H1446" s="107">
        <f>H720/SUMIFS(H$3:H$722,$B$3:$B$722,$B1446)*SUMIFS(Calculations!$E$3:$E$53,Calculations!$A$3:$A$53,$B1446)</f>
        <v>1.2660997071725852E-4</v>
      </c>
      <c r="I1446" s="107">
        <f>I720/SUMIFS(I$3:I$722,$B$3:$B$722,$B1446)*SUMIFS(Calculations!$E$3:$E$53,Calculations!$A$3:$A$53,$B1446)</f>
        <v>1.5233050790527329E-4</v>
      </c>
      <c r="J1446" s="107">
        <f>J720/SUMIFS(J$3:J$722,$B$3:$B$722,$B1446)*SUMIFS(Calculations!$E$3:$E$53,Calculations!$A$3:$A$53,$B1446)</f>
        <v>1.7618701280711538E-4</v>
      </c>
      <c r="K1446" s="107">
        <f>K720/SUMIFS(K$3:K$722,$B$3:$B$722,$B1446)*SUMIFS(Calculations!$E$3:$E$53,Calculations!$A$3:$A$53,$B1446)</f>
        <v>2.1117820049136471E-4</v>
      </c>
      <c r="L1446" s="107">
        <f>L720/SUMIFS(L$3:L$722,$B$3:$B$722,$B1446)*SUMIFS(Calculations!$E$3:$E$53,Calculations!$A$3:$A$53,$B1446)</f>
        <v>2.4540806883469426E-4</v>
      </c>
      <c r="M1446" s="107">
        <f>M720/SUMIFS(M$3:M$722,$B$3:$B$722,$B1446)*SUMIFS(Calculations!$E$3:$E$53,Calculations!$A$3:$A$53,$B1446)</f>
        <v>2.9023012119010579E-4</v>
      </c>
      <c r="N1446" s="107">
        <f>N720/SUMIFS(N$3:N$722,$B$3:$B$722,$B1446)*SUMIFS(Calculations!$E$3:$E$53,Calculations!$A$3:$A$53,$B1446)</f>
        <v>3.34555702175967E-4</v>
      </c>
      <c r="O1446" s="107">
        <f>O720/SUMIFS(O$3:O$722,$B$3:$B$722,$B1446)*SUMIFS(Calculations!$E$3:$E$53,Calculations!$A$3:$A$53,$B1446)</f>
        <v>3.9656368122401866E-4</v>
      </c>
      <c r="P1446" s="107">
        <f>P720/SUMIFS(P$3:P$722,$B$3:$B$722,$B1446)*SUMIFS(Calculations!$E$3:$E$53,Calculations!$A$3:$A$53,$B1446)</f>
        <v>4.6150862238432058E-4</v>
      </c>
      <c r="Q1446" s="107">
        <f>Q720/SUMIFS(Q$3:Q$722,$B$3:$B$722,$B1446)*SUMIFS(Calculations!$E$3:$E$53,Calculations!$A$3:$A$53,$B1446)</f>
        <v>5.2269607237376086E-4</v>
      </c>
      <c r="R1446" s="107">
        <f>R720/SUMIFS(R$3:R$722,$B$3:$B$722,$B1446)*SUMIFS(Calculations!$E$3:$E$53,Calculations!$A$3:$A$53,$B1446)</f>
        <v>5.8441968797563802E-4</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3.6299528711308329E-3</v>
      </c>
      <c r="G1448" s="107">
        <f>G722/SUMIFS(G$3:G$722,$B$3:$B$722,$B1448)*SUMIFS(Calculations!$E$3:$E$53,Calculations!$A$3:$A$53,$B1448)</f>
        <v>3.5141908949799438E-3</v>
      </c>
      <c r="H1448" s="107">
        <f>H722/SUMIFS(H$3:H$722,$B$3:$B$722,$B1448)*SUMIFS(Calculations!$E$3:$E$53,Calculations!$A$3:$A$53,$B1448)</f>
        <v>3.4054963666239166E-3</v>
      </c>
      <c r="I1448" s="107">
        <f>I722/SUMIFS(I$3:I$722,$B$3:$B$722,$B1448)*SUMIFS(Calculations!$E$3:$E$53,Calculations!$A$3:$A$53,$B1448)</f>
        <v>3.2761001119614953E-3</v>
      </c>
      <c r="J1448" s="107">
        <f>J722/SUMIFS(J$3:J$722,$B$3:$B$722,$B1448)*SUMIFS(Calculations!$E$3:$E$53,Calculations!$A$3:$A$53,$B1448)</f>
        <v>3.15608153065937E-3</v>
      </c>
      <c r="K1448" s="107">
        <f>K722/SUMIFS(K$3:K$722,$B$3:$B$722,$B1448)*SUMIFS(Calculations!$E$3:$E$53,Calculations!$A$3:$A$53,$B1448)</f>
        <v>3.1059207954578253E-3</v>
      </c>
      <c r="L1448" s="107">
        <f>L722/SUMIFS(L$3:L$722,$B$3:$B$722,$B1448)*SUMIFS(Calculations!$E$3:$E$53,Calculations!$A$3:$A$53,$B1448)</f>
        <v>3.0568514304094834E-3</v>
      </c>
      <c r="M1448" s="107">
        <f>M722/SUMIFS(M$3:M$722,$B$3:$B$722,$B1448)*SUMIFS(Calculations!$E$3:$E$53,Calculations!$A$3:$A$53,$B1448)</f>
        <v>3.0246359795825847E-3</v>
      </c>
      <c r="N1448" s="107">
        <f>N722/SUMIFS(N$3:N$722,$B$3:$B$722,$B1448)*SUMIFS(Calculations!$E$3:$E$53,Calculations!$A$3:$A$53,$B1448)</f>
        <v>2.9927773631296655E-3</v>
      </c>
      <c r="O1448" s="107">
        <f>O722/SUMIFS(O$3:O$722,$B$3:$B$722,$B1448)*SUMIFS(Calculations!$E$3:$E$53,Calculations!$A$3:$A$53,$B1448)</f>
        <v>3.0467154508115346E-3</v>
      </c>
      <c r="P1448" s="107">
        <f>P722/SUMIFS(P$3:P$722,$B$3:$B$722,$B1448)*SUMIFS(Calculations!$E$3:$E$53,Calculations!$A$3:$A$53,$B1448)</f>
        <v>3.1032082761636337E-3</v>
      </c>
      <c r="Q1448" s="107">
        <f>Q722/SUMIFS(Q$3:Q$722,$B$3:$B$722,$B1448)*SUMIFS(Calculations!$E$3:$E$53,Calculations!$A$3:$A$53,$B1448)</f>
        <v>3.1011792969865819E-3</v>
      </c>
      <c r="R1448" s="107">
        <f>R722/SUMIFS(R$3:R$722,$B$3:$B$722,$B1448)*SUMIFS(Calculations!$E$3:$E$53,Calculations!$A$3:$A$53,$B1448)</f>
        <v>3.0991325385285951E-3</v>
      </c>
    </row>
    <row r="1449" spans="2:18" ht="15.75" customHeight="1">
      <c r="B1449" s="107" t="s">
        <v>618</v>
      </c>
      <c r="F1449" s="95">
        <f t="shared" ref="F1449:R1449" si="312">SUM(F729:F1448)</f>
        <v>1</v>
      </c>
      <c r="G1449" s="95">
        <f t="shared" si="312"/>
        <v>1</v>
      </c>
      <c r="H1449" s="95">
        <f t="shared" si="312"/>
        <v>1</v>
      </c>
      <c r="I1449" s="95">
        <f t="shared" si="312"/>
        <v>1</v>
      </c>
      <c r="J1449" s="95">
        <f t="shared" si="312"/>
        <v>0.99999999999999989</v>
      </c>
      <c r="K1449" s="95">
        <f t="shared" si="312"/>
        <v>0.99999999999999989</v>
      </c>
      <c r="L1449" s="95">
        <f t="shared" si="312"/>
        <v>1</v>
      </c>
      <c r="M1449" s="95">
        <f t="shared" si="312"/>
        <v>1.0000000000000002</v>
      </c>
      <c r="N1449" s="95">
        <f t="shared" si="312"/>
        <v>0.99999999999999989</v>
      </c>
      <c r="O1449" s="95">
        <f t="shared" si="312"/>
        <v>1</v>
      </c>
      <c r="P1449" s="95">
        <f t="shared" si="312"/>
        <v>1.0000000000000002</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UT</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142.27244959999999</v>
      </c>
      <c r="R6" s="91">
        <f t="shared" si="2"/>
        <v>1.8846067396725279E-2</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3018.8159999999998</v>
      </c>
      <c r="R8" s="91">
        <f t="shared" si="2"/>
        <v>0.39988634450497729</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239.24012160000001</v>
      </c>
      <c r="R9" s="91">
        <f t="shared" si="2"/>
        <v>3.1690854191030612E-2</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1465</v>
      </c>
      <c r="R15" s="91">
        <f t="shared" si="2"/>
        <v>0.19406068296305298</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f t="shared" si="0"/>
        <v>3018.8159999999998</v>
      </c>
      <c r="M30" s="91" t="str">
        <f t="shared" si="1"/>
        <v>CA</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474.77275499999996</v>
      </c>
      <c r="R31" s="91">
        <f t="shared" si="2"/>
        <v>6.2890597329385817E-2</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299.08368969999998</v>
      </c>
      <c r="R34" s="91">
        <f t="shared" si="2"/>
        <v>3.9618010297810112E-2</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f t="shared" si="0"/>
        <v>319</v>
      </c>
      <c r="M37" s="91" t="str">
        <f t="shared" si="1"/>
        <v>NV</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f t="shared" si="0"/>
        <v>155.77275499999999</v>
      </c>
      <c r="M38" s="91" t="str">
        <f t="shared" si="1"/>
        <v>NV</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f t="shared" si="0"/>
        <v>680</v>
      </c>
      <c r="M46" s="91" t="str">
        <f t="shared" si="1"/>
        <v>ID</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f t="shared" si="0"/>
        <v>785</v>
      </c>
      <c r="M50" s="91" t="str">
        <f t="shared" si="1"/>
        <v>ID</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1910</v>
      </c>
      <c r="R53" s="91">
        <f t="shared" si="2"/>
        <v>0.25300744331701791</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7549.1850158999996</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f t="shared" si="0"/>
        <v>1282</v>
      </c>
      <c r="M59" s="91" t="str">
        <f t="shared" si="1"/>
        <v>WY</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f t="shared" si="0"/>
        <v>628</v>
      </c>
      <c r="M60" s="91" t="str">
        <f t="shared" si="1"/>
        <v>WY</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f t="shared" si="4"/>
        <v>142.27244959999999</v>
      </c>
      <c r="M69" s="91" t="str">
        <f t="shared" si="5"/>
        <v>AZ</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f t="shared" si="4"/>
        <v>299.08368969999998</v>
      </c>
      <c r="M70" s="91" t="str">
        <f t="shared" si="5"/>
        <v>NM</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f t="shared" si="4"/>
        <v>239.24012160000001</v>
      </c>
      <c r="M71" s="91" t="str">
        <f t="shared" si="5"/>
        <v>CO</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7549.1850158999996</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1.8846067396725279E-2</v>
      </c>
      <c r="D6" s="91">
        <f t="shared" si="0"/>
        <v>1.8846067396725279E-2</v>
      </c>
      <c r="E6" s="91">
        <f t="shared" si="1"/>
        <v>6.0506550761108682E-2</v>
      </c>
    </row>
    <row r="7" spans="1:5">
      <c r="A7" s="111" t="s">
        <v>540</v>
      </c>
      <c r="B7" s="91">
        <f>IF(SUMIFS('EIA SEDS data'!$AE$20:$AE$119,'EIA SEDS data'!$B$20:$B$119,A7,'EIA SEDS data'!$A$20:$A$119,"exports")&gt;0, 1, 0)</f>
        <v>0</v>
      </c>
      <c r="C7" s="91">
        <f>SUMIFS('Cross border connections'!$R$4:$R$53,'Cross border connections'!$P$4:$P$53,Calculations!A7)</f>
        <v>0.39988634450497729</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3.1690854191030612E-2</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0.19406068296305298</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3.9618010297810112E-2</v>
      </c>
      <c r="D35" s="91">
        <f t="shared" si="0"/>
        <v>3.9618010297810112E-2</v>
      </c>
      <c r="E35" s="91">
        <f t="shared" si="1"/>
        <v>0.12719625270761295</v>
      </c>
    </row>
    <row r="36" spans="1:5" ht="15.75" customHeight="1">
      <c r="A36" s="111" t="s">
        <v>563</v>
      </c>
      <c r="B36" s="91">
        <f>IF(SUMIFS('EIA SEDS data'!$AE$20:$AE$119,'EIA SEDS data'!$B$20:$B$119,A36,'EIA SEDS data'!$A$20:$A$119,"exports")&gt;0, 1, 0)</f>
        <v>0</v>
      </c>
      <c r="C36" s="91">
        <f>SUMIFS('Cross border connections'!$R$4:$R$53,'Cross border connections'!$P$4:$P$53,Calculations!A36)</f>
        <v>6.2890597329385817E-2</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0.25300744331701791</v>
      </c>
      <c r="D53" s="91">
        <f t="shared" si="0"/>
        <v>0.25300744331701791</v>
      </c>
      <c r="E53" s="91">
        <f t="shared" si="1"/>
        <v>0.81229719653127841</v>
      </c>
    </row>
    <row r="54" spans="1:33" ht="15.75" customHeight="1">
      <c r="A54" s="112" t="s">
        <v>618</v>
      </c>
      <c r="B54" s="95">
        <f>SUM(B3:B53)</f>
        <v>25</v>
      </c>
      <c r="C54" s="95">
        <f>SUM(C3:C53)</f>
        <v>1</v>
      </c>
      <c r="D54" s="95">
        <f>SUM(D3:D53)</f>
        <v>0.31147152101155329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0.77364559133834165</v>
      </c>
      <c r="C60" s="91">
        <f>SUMIFS('ReEDs Generation Data'!H$729:H$1448,'ReEDs Generation Data'!$E$729:$E$1448,Calculations!$A60)</f>
        <v>0.75152812096716037</v>
      </c>
      <c r="D60" s="91">
        <f>SUMIFS('ReEDs Generation Data'!I$729:I$1448,'ReEDs Generation Data'!$E$729:$E$1448,Calculations!$A60)</f>
        <v>0.75841630789603132</v>
      </c>
      <c r="E60" s="91">
        <f>SUMIFS('ReEDs Generation Data'!J$729:J$1448,'ReEDs Generation Data'!$E$729:$E$1448,Calculations!$A60)</f>
        <v>0.76483806337723714</v>
      </c>
      <c r="F60" s="91">
        <f>SUMIFS('ReEDs Generation Data'!K$729:K$1448,'ReEDs Generation Data'!$E$729:$E$1448,Calculations!$A60)</f>
        <v>0.76728476461836426</v>
      </c>
      <c r="G60" s="91">
        <f>SUMIFS('ReEDs Generation Data'!L$729:L$1448,'ReEDs Generation Data'!$E$729:$E$1448,Calculations!$A60)</f>
        <v>0.76980968807549233</v>
      </c>
      <c r="H60" s="91">
        <f>SUMIFS('ReEDs Generation Data'!M$729:M$1448,'ReEDs Generation Data'!$E$729:$E$1448,Calculations!$A60)</f>
        <v>0.76767861940105631</v>
      </c>
      <c r="I60" s="91">
        <f>SUMIFS('ReEDs Generation Data'!N$729:N$1448,'ReEDs Generation Data'!$E$729:$E$1448,Calculations!$A60)</f>
        <v>0.76577245015719675</v>
      </c>
      <c r="J60" s="91">
        <f>SUMIFS('ReEDs Generation Data'!O$729:O$1448,'ReEDs Generation Data'!$E$729:$E$1448,Calculations!$A60)</f>
        <v>0.7487969166737225</v>
      </c>
      <c r="K60" s="91">
        <f>SUMIFS('ReEDs Generation Data'!P$729:P$1448,'ReEDs Generation Data'!$E$729:$E$1448,Calculations!$A60)</f>
        <v>0.73147406102605894</v>
      </c>
      <c r="L60" s="91">
        <f>SUMIFS('ReEDs Generation Data'!Q$729:Q$1448,'ReEDs Generation Data'!$E$729:$E$1448,Calculations!$A60)</f>
        <v>0.73268725905971466</v>
      </c>
      <c r="M60" s="91">
        <f>SUMIFS('ReEDs Generation Data'!R$729:R$1448,'ReEDs Generation Data'!$E$729:$E$1448,Calculations!$A60)</f>
        <v>0.73391303789650641</v>
      </c>
    </row>
    <row r="61" spans="1:33" ht="15.75" customHeight="1">
      <c r="A61" s="111" t="s">
        <v>634</v>
      </c>
      <c r="B61" s="91">
        <f>SUMIFS('ReEDs Generation Data'!G$729:G$1448,'ReEDs Generation Data'!$E$729:$E$1448,Calculations!$A61)</f>
        <v>5.0200589547741571E-2</v>
      </c>
      <c r="C61" s="91">
        <f>SUMIFS('ReEDs Generation Data'!H$729:H$1448,'ReEDs Generation Data'!$E$729:$E$1448,Calculations!$A61)</f>
        <v>5.0013042152642073E-2</v>
      </c>
      <c r="D61" s="91">
        <f>SUMIFS('ReEDs Generation Data'!I$729:I$1448,'ReEDs Generation Data'!$E$729:$E$1448,Calculations!$A61)</f>
        <v>4.7957077792276627E-2</v>
      </c>
      <c r="E61" s="91">
        <f>SUMIFS('ReEDs Generation Data'!J$729:J$1448,'ReEDs Generation Data'!$E$729:$E$1448,Calculations!$A61)</f>
        <v>4.5857638866355993E-2</v>
      </c>
      <c r="F61" s="91">
        <f>SUMIFS('ReEDs Generation Data'!K$729:K$1448,'ReEDs Generation Data'!$E$729:$E$1448,Calculations!$A61)</f>
        <v>4.1229522146510135E-2</v>
      </c>
      <c r="G61" s="91">
        <f>SUMIFS('ReEDs Generation Data'!L$729:L$1448,'ReEDs Generation Data'!$E$729:$E$1448,Calculations!$A61)</f>
        <v>3.6221869459239463E-2</v>
      </c>
      <c r="H61" s="91">
        <f>SUMIFS('ReEDs Generation Data'!M$729:M$1448,'ReEDs Generation Data'!$E$729:$E$1448,Calculations!$A61)</f>
        <v>3.3739391770648192E-2</v>
      </c>
      <c r="I61" s="91">
        <f>SUMIFS('ReEDs Generation Data'!N$729:N$1448,'ReEDs Generation Data'!$E$729:$E$1448,Calculations!$A61)</f>
        <v>3.145321824157022E-2</v>
      </c>
      <c r="J61" s="91">
        <f>SUMIFS('ReEDs Generation Data'!O$729:O$1448,'ReEDs Generation Data'!$E$729:$E$1448,Calculations!$A61)</f>
        <v>2.9934495679415321E-2</v>
      </c>
      <c r="K61" s="91">
        <f>SUMIFS('ReEDs Generation Data'!P$729:P$1448,'ReEDs Generation Data'!$E$729:$E$1448,Calculations!$A61)</f>
        <v>2.8442032321382649E-2</v>
      </c>
      <c r="L61" s="91">
        <f>SUMIFS('ReEDs Generation Data'!Q$729:Q$1448,'ReEDs Generation Data'!$E$729:$E$1448,Calculations!$A61)</f>
        <v>2.8027118915016261E-2</v>
      </c>
      <c r="M61" s="91">
        <f>SUMIFS('ReEDs Generation Data'!R$729:R$1448,'ReEDs Generation Data'!$E$729:$E$1448,Calculations!$A61)</f>
        <v>2.7610350242382221E-2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2.0453877322809424E-2</v>
      </c>
      <c r="C62" s="91">
        <f>SUMIFS('ReEDs Generation Data'!H$729:H$1448,'ReEDs Generation Data'!$E$729:$E$1448,Calculations!$A62)</f>
        <v>2.046528835672384E-2</v>
      </c>
      <c r="D62" s="91">
        <f>SUMIFS('ReEDs Generation Data'!I$729:I$1448,'ReEDs Generation Data'!$E$729:$E$1448,Calculations!$A62)</f>
        <v>1.9480141105951445E-2</v>
      </c>
      <c r="E62" s="91">
        <f>SUMIFS('ReEDs Generation Data'!J$729:J$1448,'ReEDs Generation Data'!$E$729:$E$1448,Calculations!$A62)</f>
        <v>1.8585482936469798E-2</v>
      </c>
      <c r="F62" s="91">
        <f>SUMIFS('ReEDs Generation Data'!K$729:K$1448,'ReEDs Generation Data'!$E$729:$E$1448,Calculations!$A62)</f>
        <v>1.7933813587023149E-2</v>
      </c>
      <c r="G62" s="91">
        <f>SUMIFS('ReEDs Generation Data'!L$729:L$1448,'ReEDs Generation Data'!$E$729:$E$1448,Calculations!$A62)</f>
        <v>1.7326295568781493E-2</v>
      </c>
      <c r="H62" s="91">
        <f>SUMIFS('ReEDs Generation Data'!M$729:M$1448,'ReEDs Generation Data'!$E$729:$E$1448,Calculations!$A62)</f>
        <v>1.7188168961587664E-2</v>
      </c>
      <c r="I62" s="91">
        <f>SUMIFS('ReEDs Generation Data'!N$729:N$1448,'ReEDs Generation Data'!$E$729:$E$1448,Calculations!$A62)</f>
        <v>1.7052227248852143E-2</v>
      </c>
      <c r="J62" s="91">
        <f>SUMIFS('ReEDs Generation Data'!O$729:O$1448,'ReEDs Generation Data'!$E$729:$E$1448,Calculations!$A62)</f>
        <v>1.7000723303159535E-2</v>
      </c>
      <c r="K62" s="91">
        <f>SUMIFS('ReEDs Generation Data'!P$729:P$1448,'ReEDs Generation Data'!$E$729:$E$1448,Calculations!$A62)</f>
        <v>1.6949529541998208E-2</v>
      </c>
      <c r="L62" s="91">
        <f>SUMIFS('ReEDs Generation Data'!Q$729:Q$1448,'ReEDs Generation Data'!$E$729:$E$1448,Calculations!$A62)</f>
        <v>1.6952991525314896E-2</v>
      </c>
      <c r="M62" s="91">
        <f>SUMIFS('ReEDs Generation Data'!R$729:R$1448,'ReEDs Generation Data'!$E$729:$E$1448,Calculations!$A62)</f>
        <v>1.6956454923157817E-2</v>
      </c>
    </row>
    <row r="63" spans="1:33" ht="15.75" customHeight="1">
      <c r="A63" s="111" t="s">
        <v>101</v>
      </c>
      <c r="B63" s="91">
        <f>SUMIFS('ReEDs Generation Data'!G$729:G$1448,'ReEDs Generation Data'!$E$729:$E$1448,Calculations!$A63)</f>
        <v>1.9255889068261096E-2</v>
      </c>
      <c r="C63" s="91">
        <f>SUMIFS('ReEDs Generation Data'!H$729:H$1448,'ReEDs Generation Data'!$E$729:$E$1448,Calculations!$A63)</f>
        <v>1.9313644389114561E-2</v>
      </c>
      <c r="D63" s="91">
        <f>SUMIFS('ReEDs Generation Data'!I$729:I$1448,'ReEDs Generation Data'!$E$729:$E$1448,Calculations!$A63)</f>
        <v>1.8559919001811431E-2</v>
      </c>
      <c r="E63" s="91">
        <f>SUMIFS('ReEDs Generation Data'!J$729:J$1448,'ReEDs Generation Data'!$E$729:$E$1448,Calculations!$A63)</f>
        <v>1.7865760299282198E-2</v>
      </c>
      <c r="F63" s="91">
        <f>SUMIFS('ReEDs Generation Data'!K$729:K$1448,'ReEDs Generation Data'!$E$729:$E$1448,Calculations!$A63)</f>
        <v>1.7579447605835203E-2</v>
      </c>
      <c r="G63" s="91">
        <f>SUMIFS('ReEDs Generation Data'!L$729:L$1448,'ReEDs Generation Data'!$E$729:$E$1448,Calculations!$A63)</f>
        <v>1.7307896260734035E-2</v>
      </c>
      <c r="H63" s="91">
        <f>SUMIFS('ReEDs Generation Data'!M$729:M$1448,'ReEDs Generation Data'!$E$729:$E$1448,Calculations!$A63)</f>
        <v>1.7176576188475658E-2</v>
      </c>
      <c r="I63" s="91">
        <f>SUMIFS('ReEDs Generation Data'!N$729:N$1448,'ReEDs Generation Data'!$E$729:$E$1448,Calculations!$A63)</f>
        <v>1.7048815037949059E-2</v>
      </c>
      <c r="J63" s="91">
        <f>SUMIFS('ReEDs Generation Data'!O$729:O$1448,'ReEDs Generation Data'!$E$729:$E$1448,Calculations!$A63)</f>
        <v>1.7285998106741675E-2</v>
      </c>
      <c r="K63" s="91">
        <f>SUMIFS('ReEDs Generation Data'!P$729:P$1448,'ReEDs Generation Data'!$E$729:$E$1448,Calculations!$A63)</f>
        <v>1.7539495825288048E-2</v>
      </c>
      <c r="L63" s="91">
        <f>SUMIFS('ReEDs Generation Data'!Q$729:Q$1448,'ReEDs Generation Data'!$E$729:$E$1448,Calculations!$A63)</f>
        <v>1.7594484176326392E-2</v>
      </c>
      <c r="M63" s="91">
        <f>SUMIFS('ReEDs Generation Data'!R$729:R$1448,'ReEDs Generation Data'!$E$729:$E$1448,Calculations!$A63)</f>
        <v>1.7649966213562608E-2</v>
      </c>
    </row>
    <row r="64" spans="1:33" ht="15.75" customHeight="1">
      <c r="A64" s="111" t="s">
        <v>100</v>
      </c>
      <c r="B64" s="91">
        <f>SUMIFS('ReEDs Generation Data'!G$729:G$1448,'ReEDs Generation Data'!$E$729:$E$1448,Calculations!$A64)</f>
        <v>0.11945944484267801</v>
      </c>
      <c r="C64" s="91">
        <f>SUMIFS('ReEDs Generation Data'!H$729:H$1448,'ReEDs Generation Data'!$E$729:$E$1448,Calculations!$A64)</f>
        <v>0.14133937293361187</v>
      </c>
      <c r="D64" s="91">
        <f>SUMIFS('ReEDs Generation Data'!I$729:I$1448,'ReEDs Generation Data'!$E$729:$E$1448,Calculations!$A64)</f>
        <v>0.13831055659519909</v>
      </c>
      <c r="E64" s="91">
        <f>SUMIFS('ReEDs Generation Data'!J$729:J$1448,'ReEDs Generation Data'!$E$729:$E$1448,Calculations!$A64)</f>
        <v>0.13560831255998396</v>
      </c>
      <c r="F64" s="91">
        <f>SUMIFS('ReEDs Generation Data'!K$729:K$1448,'ReEDs Generation Data'!$E$729:$E$1448,Calculations!$A64)</f>
        <v>0.13495605964114049</v>
      </c>
      <c r="G64" s="91">
        <f>SUMIFS('ReEDs Generation Data'!L$729:L$1448,'ReEDs Generation Data'!$E$729:$E$1448,Calculations!$A64)</f>
        <v>0.13434710606983802</v>
      </c>
      <c r="H64" s="91">
        <f>SUMIFS('ReEDs Generation Data'!M$729:M$1448,'ReEDs Generation Data'!$E$729:$E$1448,Calculations!$A64)</f>
        <v>0.13708604721246781</v>
      </c>
      <c r="I64" s="91">
        <f>SUMIFS('ReEDs Generation Data'!N$729:N$1448,'ReEDs Generation Data'!$E$729:$E$1448,Calculations!$A64)</f>
        <v>0.13956715225110869</v>
      </c>
      <c r="J64" s="91">
        <f>SUMIFS('ReEDs Generation Data'!O$729:O$1448,'ReEDs Generation Data'!$E$729:$E$1448,Calculations!$A64)</f>
        <v>0.15839322416430901</v>
      </c>
      <c r="K64" s="91">
        <f>SUMIFS('ReEDs Generation Data'!P$729:P$1448,'ReEDs Generation Data'!$E$729:$E$1448,Calculations!$A64)</f>
        <v>0.17745600754837013</v>
      </c>
      <c r="L64" s="91">
        <f>SUMIFS('ReEDs Generation Data'!Q$729:Q$1448,'ReEDs Generation Data'!$E$729:$E$1448,Calculations!$A64)</f>
        <v>0.17622342957715398</v>
      </c>
      <c r="M64" s="91">
        <f>SUMIFS('ReEDs Generation Data'!R$729:R$1448,'ReEDs Generation Data'!$E$729:$E$1448,Calculations!$A64)</f>
        <v>0.17498032637379837</v>
      </c>
    </row>
    <row r="65" spans="1:37" ht="15.75" customHeight="1">
      <c r="A65" s="111" t="s">
        <v>102</v>
      </c>
      <c r="B65" s="91">
        <f>SUMIFS('ReEDs Generation Data'!G$729:G$1448,'ReEDs Generation Data'!$E$729:$E$1448,Calculations!$A65)</f>
        <v>1.5716721429355571E-2</v>
      </c>
      <c r="C65" s="91">
        <f>SUMIFS('ReEDs Generation Data'!H$729:H$1448,'ReEDs Generation Data'!$E$729:$E$1448,Calculations!$A65)</f>
        <v>1.607323772790854E-2</v>
      </c>
      <c r="D65" s="91">
        <f>SUMIFS('ReEDs Generation Data'!I$729:I$1448,'ReEDs Generation Data'!$E$729:$E$1448,Calculations!$A65)</f>
        <v>1.6064798640765821E-2</v>
      </c>
      <c r="E65" s="91">
        <f>SUMIFS('ReEDs Generation Data'!J$729:J$1448,'ReEDs Generation Data'!$E$729:$E$1448,Calculations!$A65)</f>
        <v>1.6084542291782206E-2</v>
      </c>
      <c r="F65" s="91">
        <f>SUMIFS('ReEDs Generation Data'!K$729:K$1448,'ReEDs Generation Data'!$E$729:$E$1448,Calculations!$A65)</f>
        <v>1.9900473954872318E-2</v>
      </c>
      <c r="G65" s="91">
        <f>SUMIFS('ReEDs Generation Data'!L$729:L$1448,'ReEDs Generation Data'!$E$729:$E$1448,Calculations!$A65)</f>
        <v>2.3913374653863853E-2</v>
      </c>
      <c r="H65" s="91">
        <f>SUMIFS('ReEDs Generation Data'!M$729:M$1448,'ReEDs Generation Data'!$E$729:$E$1448,Calculations!$A65)</f>
        <v>2.60628589513466E-2</v>
      </c>
      <c r="I65" s="91">
        <f>SUMIFS('ReEDs Generation Data'!N$729:N$1448,'ReEDs Generation Data'!$E$729:$E$1448,Calculations!$A65)</f>
        <v>2.8042576563032176E-2</v>
      </c>
      <c r="J65" s="91">
        <f>SUMIFS('ReEDs Generation Data'!O$729:O$1448,'ReEDs Generation Data'!$E$729:$E$1448,Calculations!$A65)</f>
        <v>2.754222167767046E-2</v>
      </c>
      <c r="K65" s="91">
        <f>SUMIFS('ReEDs Generation Data'!P$729:P$1448,'ReEDs Generation Data'!$E$729:$E$1448,Calculations!$A65)</f>
        <v>2.7109678607157545E-2</v>
      </c>
      <c r="L65" s="91">
        <f>SUMIFS('ReEDs Generation Data'!Q$729:Q$1448,'ReEDs Generation Data'!$E$729:$E$1448,Calculations!$A65)</f>
        <v>2.7485508388937416E-2</v>
      </c>
      <c r="M65" s="91">
        <f>SUMIFS('ReEDs Generation Data'!R$729:R$1448,'ReEDs Generation Data'!$E$729:$E$1448,Calculations!$A65)</f>
        <v>2.786064179534024E-2</v>
      </c>
    </row>
    <row r="66" spans="1:37" ht="15.75" customHeight="1">
      <c r="A66" s="111" t="s">
        <v>103</v>
      </c>
      <c r="B66" s="91">
        <f>SUMIFS('ReEDs Generation Data'!G$729:G$1448,'ReEDs Generation Data'!$E$729:$E$1448,Calculations!$A66)</f>
        <v>1.1344989694109166E-3</v>
      </c>
      <c r="C66" s="91">
        <f>SUMIFS('ReEDs Generation Data'!H$729:H$1448,'ReEDs Generation Data'!$E$729:$E$1448,Calculations!$A66)</f>
        <v>1.1351318961666363E-3</v>
      </c>
      <c r="D66" s="91">
        <f>SUMIFS('ReEDs Generation Data'!I$729:I$1448,'ReEDs Generation Data'!$E$729:$E$1448,Calculations!$A66)</f>
        <v>1.0804895159919534E-3</v>
      </c>
      <c r="E66" s="91">
        <f>SUMIFS('ReEDs Generation Data'!J$729:J$1448,'ReEDs Generation Data'!$E$729:$E$1448,Calculations!$A66)</f>
        <v>1.0308662218246364E-3</v>
      </c>
      <c r="F66" s="91">
        <f>SUMIFS('ReEDs Generation Data'!K$729:K$1448,'ReEDs Generation Data'!$E$729:$E$1448,Calculations!$A66)</f>
        <v>9.9472059556142216E-4</v>
      </c>
      <c r="G66" s="91">
        <f>SUMIFS('ReEDs Generation Data'!L$729:L$1448,'ReEDs Generation Data'!$E$729:$E$1448,Calculations!$A66)</f>
        <v>9.6102387612206593E-4</v>
      </c>
      <c r="H66" s="91">
        <f>SUMIFS('ReEDs Generation Data'!M$729:M$1448,'ReEDs Generation Data'!$E$729:$E$1448,Calculations!$A66)</f>
        <v>9.5336251729818782E-4</v>
      </c>
      <c r="I66" s="91">
        <f>SUMIFS('ReEDs Generation Data'!N$729:N$1448,'ReEDs Generation Data'!$E$729:$E$1448,Calculations!$A66)</f>
        <v>9.4582234628002985E-4</v>
      </c>
      <c r="J66" s="91">
        <f>SUMIFS('ReEDs Generation Data'!O$729:O$1448,'ReEDs Generation Data'!$E$729:$E$1448,Calculations!$A66)</f>
        <v>9.4296561782768401E-4</v>
      </c>
      <c r="K66" s="91">
        <f>SUMIFS('ReEDs Generation Data'!P$729:P$1448,'ReEDs Generation Data'!$E$729:$E$1448,Calculations!$A66)</f>
        <v>9.4012609413439267E-4</v>
      </c>
      <c r="L66" s="91">
        <f>SUMIFS('ReEDs Generation Data'!Q$729:Q$1448,'ReEDs Generation Data'!$E$729:$E$1448,Calculations!$A66)</f>
        <v>9.403181172135828E-4</v>
      </c>
      <c r="M66" s="91">
        <f>SUMIFS('ReEDs Generation Data'!R$729:R$1448,'ReEDs Generation Data'!$E$729:$E$1448,Calculations!$A66)</f>
        <v>9.4051021875117579E-4</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6.4310913336751186E-5</v>
      </c>
      <c r="C70" s="91">
        <f>SUMIFS('ReEDs Generation Data'!H$729:H$1448,'ReEDs Generation Data'!$E$729:$E$1448,Calculations!$A70)</f>
        <v>6.3793300255108432E-5</v>
      </c>
      <c r="D70" s="91">
        <f>SUMIFS('ReEDs Generation Data'!I$729:I$1448,'ReEDs Generation Data'!$E$729:$E$1448,Calculations!$A70)</f>
        <v>6.3050197494122931E-5</v>
      </c>
      <c r="E70" s="91">
        <f>SUMIFS('ReEDs Generation Data'!J$729:J$1448,'ReEDs Generation Data'!$E$729:$E$1448,Calculations!$A70)</f>
        <v>6.2302346044313824E-5</v>
      </c>
      <c r="F70" s="91">
        <f>SUMIFS('ReEDs Generation Data'!K$729:K$1448,'ReEDs Generation Data'!$E$729:$E$1448,Calculations!$A70)</f>
        <v>5.3579778553938166E-5</v>
      </c>
      <c r="G70" s="91">
        <f>SUMIFS('ReEDs Generation Data'!L$729:L$1448,'ReEDs Generation Data'!$E$729:$E$1448,Calculations!$A70)</f>
        <v>4.4447448229593473E-5</v>
      </c>
      <c r="H70" s="91">
        <f>SUMIFS('ReEDs Generation Data'!M$729:M$1448,'ReEDs Generation Data'!$E$729:$E$1448,Calculations!$A70)</f>
        <v>4.8995955938216925E-5</v>
      </c>
      <c r="I70" s="91">
        <f>SUMIFS('ReEDs Generation Data'!N$729:N$1448,'ReEDs Generation Data'!$E$729:$E$1448,Calculations!$A70)</f>
        <v>5.3901766415372651E-5</v>
      </c>
      <c r="J70" s="91">
        <f>SUMIFS('ReEDs Generation Data'!O$729:O$1448,'ReEDs Generation Data'!$E$729:$E$1448,Calculations!$A70)</f>
        <v>4.2073513018651027E-5</v>
      </c>
      <c r="K70" s="91">
        <f>SUMIFS('ReEDs Generation Data'!P$729:P$1448,'ReEDs Generation Data'!$E$729:$E$1448,Calculations!$A70)</f>
        <v>2.9915801860882016E-5</v>
      </c>
      <c r="L70" s="91">
        <f>SUMIFS('ReEDs Generation Data'!Q$729:Q$1448,'ReEDs Generation Data'!$E$729:$E$1448,Calculations!$A70)</f>
        <v>2.9842398221144601E-5</v>
      </c>
      <c r="M70" s="91">
        <f>SUMIFS('ReEDs Generation Data'!R$729:R$1448,'ReEDs Generation Data'!$E$729:$E$1448,Calculations!$A70)</f>
        <v>2.9769353916990548E-5</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6.907656806502937E-5</v>
      </c>
      <c r="C73" s="91">
        <f>SUMIFS('ReEDs Generation Data'!H$729:H$1448,'ReEDs Generation Data'!$E$729:$E$1448,Calculations!$A73)</f>
        <v>6.8368276416949192E-5</v>
      </c>
      <c r="D73" s="91">
        <f>SUMIFS('ReEDs Generation Data'!I$729:I$1448,'ReEDs Generation Data'!$E$729:$E$1448,Calculations!$A73)</f>
        <v>6.7659254478287046E-5</v>
      </c>
      <c r="E73" s="91">
        <f>SUMIFS('ReEDs Generation Data'!J$729:J$1448,'ReEDs Generation Data'!$E$729:$E$1448,Calculations!$A73)</f>
        <v>6.7031101019743273E-5</v>
      </c>
      <c r="F73" s="91">
        <f>SUMIFS('ReEDs Generation Data'!K$729:K$1448,'ReEDs Generation Data'!$E$729:$E$1448,Calculations!$A73)</f>
        <v>6.7618072139204145E-5</v>
      </c>
      <c r="G73" s="91">
        <f>SUMIFS('ReEDs Generation Data'!L$729:L$1448,'ReEDs Generation Data'!$E$729:$E$1448,Calculations!$A73)</f>
        <v>6.8298587699292757E-5</v>
      </c>
      <c r="H73" s="91">
        <f>SUMIFS('ReEDs Generation Data'!M$729:M$1448,'ReEDs Generation Data'!$E$729:$E$1448,Calculations!$A73)</f>
        <v>6.597904118142749E-5</v>
      </c>
      <c r="I73" s="91">
        <f>SUMIFS('ReEDs Generation Data'!N$729:N$1448,'ReEDs Generation Data'!$E$729:$E$1448,Calculations!$A73)</f>
        <v>6.3836387595462375E-5</v>
      </c>
      <c r="J73" s="91">
        <f>SUMIFS('ReEDs Generation Data'!O$729:O$1448,'ReEDs Generation Data'!$E$729:$E$1448,Calculations!$A73)</f>
        <v>6.1381264135201396E-5</v>
      </c>
      <c r="K73" s="91">
        <f>SUMIFS('ReEDs Generation Data'!P$729:P$1448,'ReEDs Generation Data'!$E$729:$E$1448,Calculations!$A73)</f>
        <v>5.9153233749267115E-5</v>
      </c>
      <c r="L73" s="91">
        <f>SUMIFS('ReEDs Generation Data'!Q$729:Q$1448,'ReEDs Generation Data'!$E$729:$E$1448,Calculations!$A73)</f>
        <v>5.9047842101803639E-5</v>
      </c>
      <c r="M73" s="91">
        <f>SUMIFS('ReEDs Generation Data'!R$729:R$1448,'ReEDs Generation Data'!$E$729:$E$1448,Calculations!$A73)</f>
        <v>5.8942982584111446E-5</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Utah</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18161794</v>
      </c>
      <c r="C5" s="172">
        <f>SUMIFS(Cambium!C:C,Cambium!B:B,About!B2)</f>
        <v>18161794</v>
      </c>
      <c r="D5" s="174">
        <f>C5</f>
        <v>18161794</v>
      </c>
      <c r="E5" s="174">
        <f t="shared" ref="E5:AF5" si="0">D5</f>
        <v>18161794</v>
      </c>
      <c r="F5" s="174">
        <f t="shared" si="0"/>
        <v>18161794</v>
      </c>
      <c r="G5" s="174">
        <f t="shared" si="0"/>
        <v>18161794</v>
      </c>
      <c r="H5" s="174">
        <f t="shared" si="0"/>
        <v>18161794</v>
      </c>
      <c r="I5" s="174">
        <f t="shared" si="0"/>
        <v>18161794</v>
      </c>
      <c r="J5" s="174">
        <f t="shared" si="0"/>
        <v>18161794</v>
      </c>
      <c r="K5" s="174">
        <f t="shared" si="0"/>
        <v>18161794</v>
      </c>
      <c r="L5" s="174">
        <f t="shared" si="0"/>
        <v>18161794</v>
      </c>
      <c r="M5" s="174">
        <f t="shared" si="0"/>
        <v>18161794</v>
      </c>
      <c r="N5" s="174">
        <f t="shared" si="0"/>
        <v>18161794</v>
      </c>
      <c r="O5" s="174">
        <f t="shared" si="0"/>
        <v>18161794</v>
      </c>
      <c r="P5" s="174">
        <f t="shared" si="0"/>
        <v>18161794</v>
      </c>
      <c r="Q5" s="174">
        <f t="shared" si="0"/>
        <v>18161794</v>
      </c>
      <c r="R5" s="174">
        <f t="shared" si="0"/>
        <v>18161794</v>
      </c>
      <c r="S5" s="174">
        <f t="shared" si="0"/>
        <v>18161794</v>
      </c>
      <c r="T5" s="174">
        <f t="shared" si="0"/>
        <v>18161794</v>
      </c>
      <c r="U5" s="174">
        <f t="shared" si="0"/>
        <v>18161794</v>
      </c>
      <c r="V5" s="174">
        <f t="shared" si="0"/>
        <v>18161794</v>
      </c>
      <c r="W5" s="174">
        <f t="shared" si="0"/>
        <v>18161794</v>
      </c>
      <c r="X5" s="174">
        <f t="shared" si="0"/>
        <v>18161794</v>
      </c>
      <c r="Y5" s="174">
        <f t="shared" si="0"/>
        <v>18161794</v>
      </c>
      <c r="Z5" s="174">
        <f t="shared" si="0"/>
        <v>18161794</v>
      </c>
      <c r="AA5" s="174">
        <f t="shared" si="0"/>
        <v>18161794</v>
      </c>
      <c r="AB5" s="174">
        <f t="shared" si="0"/>
        <v>18161794</v>
      </c>
      <c r="AC5" s="174">
        <f t="shared" si="0"/>
        <v>18161794</v>
      </c>
      <c r="AD5" s="174">
        <f t="shared" si="0"/>
        <v>18161794</v>
      </c>
      <c r="AE5" s="174">
        <f t="shared" si="0"/>
        <v>18161794</v>
      </c>
      <c r="AF5" s="174">
        <f t="shared" si="0"/>
        <v>18161794</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4330306.9945613705</v>
      </c>
      <c r="C10">
        <f>D10</f>
        <v>4330306.9945613705</v>
      </c>
      <c r="D10" s="170">
        <f>SUM(D$5*SUMIFS(C$39:C$48,$B$39:$B$48,$A10),D$6*IF($B$2=TRUE,SUMIFS($B$147:$B$162,$A$147:$A$162,$A10),SUMIFS(E$125:E$140,$A$125:$A$140,$A10)))</f>
        <v>4330306.9945613705</v>
      </c>
      <c r="E10">
        <f t="shared" ref="E10:N10" si="1">SUM(E$5*SUMIFS(D$39:D$48,$B$39:$B$48,$A10),E$6*IF($B$2=TRUE,SUMIFS($B$147:$B$162,$A$147:$A$162,$A10),SUMIFS(F$125:F$140,$A$125:$A$140,$A10)))</f>
        <v>3922637.6299118809</v>
      </c>
      <c r="F10">
        <f t="shared" si="1"/>
        <v>3725529.0938556665</v>
      </c>
      <c r="G10">
        <f t="shared" si="1"/>
        <v>3213090.9002740434</v>
      </c>
      <c r="H10">
        <f t="shared" si="1"/>
        <v>2732142.2497999934</v>
      </c>
      <c r="I10">
        <f t="shared" si="1"/>
        <v>2425088.7340539638</v>
      </c>
      <c r="J10">
        <f t="shared" si="1"/>
        <v>1037258.5032987304</v>
      </c>
      <c r="K10">
        <f t="shared" si="1"/>
        <v>904119.9562581206</v>
      </c>
      <c r="L10">
        <f t="shared" si="1"/>
        <v>705385.82144238858</v>
      </c>
      <c r="M10">
        <f t="shared" si="1"/>
        <v>705385.82144238858</v>
      </c>
      <c r="N10">
        <f t="shared" si="1"/>
        <v>705385.82144238858</v>
      </c>
      <c r="O10">
        <f t="shared" ref="O10:AE10" si="2">SUM(O$5*SUMIFS(N$39:N$48,$B$39:$B$48,$A10),O$6*IF($B$2=TRUE,SUMIFS($B$147:$B$162,$A$147:$A$162,$A10),SUMIFS(P$125:P$140,$A$125:$A$140,$A10)))</f>
        <v>705385.82144238858</v>
      </c>
      <c r="P10">
        <f t="shared" si="2"/>
        <v>705385.82144238858</v>
      </c>
      <c r="Q10">
        <f t="shared" si="2"/>
        <v>705385.82144238858</v>
      </c>
      <c r="R10">
        <f t="shared" si="2"/>
        <v>705385.82144238858</v>
      </c>
      <c r="S10">
        <f t="shared" si="2"/>
        <v>705385.82144238858</v>
      </c>
      <c r="T10">
        <f t="shared" si="2"/>
        <v>705385.82144238858</v>
      </c>
      <c r="U10">
        <f t="shared" si="2"/>
        <v>705385.82144238858</v>
      </c>
      <c r="V10">
        <f t="shared" si="2"/>
        <v>705385.82144238858</v>
      </c>
      <c r="W10">
        <f t="shared" si="2"/>
        <v>705385.82144238858</v>
      </c>
      <c r="X10">
        <f t="shared" si="2"/>
        <v>705385.82144238858</v>
      </c>
      <c r="Y10">
        <f t="shared" si="2"/>
        <v>705385.82144238858</v>
      </c>
      <c r="Z10">
        <f t="shared" si="2"/>
        <v>705385.82144238858</v>
      </c>
      <c r="AA10">
        <f t="shared" si="2"/>
        <v>705385.82144238858</v>
      </c>
      <c r="AB10">
        <f t="shared" si="2"/>
        <v>705385.82144238858</v>
      </c>
      <c r="AC10">
        <f t="shared" si="2"/>
        <v>705385.82144238858</v>
      </c>
      <c r="AD10">
        <f t="shared" si="2"/>
        <v>705385.82144238858</v>
      </c>
      <c r="AE10">
        <f t="shared" si="2"/>
        <v>705385.82144238858</v>
      </c>
      <c r="AF10">
        <f>SUM(AF$5*SUMIFS(AE$39:AE$48,$B$39:$B$48,$A10),AF$6*IF($B$2=TRUE,SUMIFS($B$147:$B$162,$A$147:$A$162,$A10),SUMIFS(AG$125:AG$140,$A$125:$A$140,$A10)))</f>
        <v>705385.82144238858</v>
      </c>
    </row>
    <row r="11" spans="1:32">
      <c r="A11" s="100" t="s">
        <v>347</v>
      </c>
      <c r="B11">
        <f t="shared" ref="B11:B33" si="3">D11</f>
        <v>4814574.7632384617</v>
      </c>
      <c r="C11">
        <f t="shared" ref="C11:C33" si="4">D11</f>
        <v>4814574.7632384617</v>
      </c>
      <c r="D11" s="170">
        <f t="shared" ref="D11:D33" si="5">SUM(D$5*SUMIFS(C$39:C$48,$B$39:$B$48,$A11),D$6*IF($B$2=TRUE,SUMIFS($B$147:$B$162,$A$147:$A$162,$A11),SUMIFS(E$125:E$140,$A$125:$A$140,$A11)))</f>
        <v>4814574.7632384617</v>
      </c>
      <c r="E11">
        <f t="shared" ref="E11:N11" si="6">SUM(E$5*SUMIFS(D$39:D$48,$B$39:$B$48,$A11),E$6*IF($B$2=TRUE,SUMIFS($B$147:$B$162,$A$147:$A$162,$A11),SUMIFS(F$125:F$140,$A$125:$A$140,$A11)))</f>
        <v>4520371.716673851</v>
      </c>
      <c r="F11">
        <f t="shared" si="6"/>
        <v>4075991.3439567005</v>
      </c>
      <c r="G11">
        <f t="shared" si="6"/>
        <v>3797049.6394916605</v>
      </c>
      <c r="H11">
        <f t="shared" si="6"/>
        <v>3730585.0389092658</v>
      </c>
      <c r="I11">
        <f t="shared" si="6"/>
        <v>3241866.5303557552</v>
      </c>
      <c r="J11">
        <f t="shared" si="6"/>
        <v>2642214.3992204042</v>
      </c>
      <c r="K11">
        <f t="shared" si="6"/>
        <v>2479143.9412183282</v>
      </c>
      <c r="L11">
        <f t="shared" si="6"/>
        <v>1571316.4032169823</v>
      </c>
      <c r="M11">
        <f t="shared" si="6"/>
        <v>1571316.4032169823</v>
      </c>
      <c r="N11">
        <f t="shared" si="6"/>
        <v>1571316.4032169823</v>
      </c>
      <c r="O11">
        <f t="shared" ref="O11:AF11" si="7">SUM(O$5*SUMIFS(N$39:N$48,$B$39:$B$48,$A11),O$6*IF($B$2=TRUE,SUMIFS($B$147:$B$162,$A$147:$A$162,$A11),SUMIFS(P$125:P$140,$A$125:$A$140,$A11)))</f>
        <v>1571316.4032169823</v>
      </c>
      <c r="P11">
        <f t="shared" si="7"/>
        <v>1571316.4032169823</v>
      </c>
      <c r="Q11">
        <f t="shared" si="7"/>
        <v>1571316.4032169823</v>
      </c>
      <c r="R11">
        <f t="shared" si="7"/>
        <v>1571316.4032169823</v>
      </c>
      <c r="S11">
        <f t="shared" si="7"/>
        <v>1571316.4032169823</v>
      </c>
      <c r="T11">
        <f t="shared" si="7"/>
        <v>1571316.4032169823</v>
      </c>
      <c r="U11">
        <f t="shared" si="7"/>
        <v>1571316.4032169823</v>
      </c>
      <c r="V11">
        <f t="shared" si="7"/>
        <v>1571316.4032169823</v>
      </c>
      <c r="W11">
        <f t="shared" si="7"/>
        <v>1571316.4032169823</v>
      </c>
      <c r="X11">
        <f t="shared" si="7"/>
        <v>1571316.4032169823</v>
      </c>
      <c r="Y11">
        <f t="shared" si="7"/>
        <v>1571316.4032169823</v>
      </c>
      <c r="Z11">
        <f t="shared" si="7"/>
        <v>1571316.4032169823</v>
      </c>
      <c r="AA11">
        <f t="shared" si="7"/>
        <v>1571316.4032169823</v>
      </c>
      <c r="AB11">
        <f t="shared" si="7"/>
        <v>1571316.4032169823</v>
      </c>
      <c r="AC11">
        <f t="shared" si="7"/>
        <v>1571316.4032169823</v>
      </c>
      <c r="AD11">
        <f t="shared" si="7"/>
        <v>1571316.4032169823</v>
      </c>
      <c r="AE11">
        <f t="shared" si="7"/>
        <v>1571316.4032169823</v>
      </c>
      <c r="AF11">
        <f t="shared" si="7"/>
        <v>1571316.4032169823</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745869.00947430974</v>
      </c>
      <c r="C13">
        <f t="shared" si="4"/>
        <v>745869.00947430974</v>
      </c>
      <c r="D13" s="170">
        <f t="shared" si="5"/>
        <v>745869.00947430974</v>
      </c>
      <c r="E13">
        <f t="shared" ref="E13:N13" si="10">SUM(E$5*SUMIFS(D$39:D$48,$B$39:$B$48,$A13),E$6*IF($B$2=TRUE,SUMIFS($B$147:$B$162,$A$147:$A$162,$A13),SUMIFS(F$125:F$140,$A$125:$A$140,$A13)))</f>
        <v>791613.14649753866</v>
      </c>
      <c r="F13">
        <f t="shared" si="10"/>
        <v>748420.69232033729</v>
      </c>
      <c r="G13">
        <f t="shared" si="10"/>
        <v>773354.65272969671</v>
      </c>
      <c r="H13">
        <f t="shared" si="10"/>
        <v>777319.80731990852</v>
      </c>
      <c r="I13">
        <f t="shared" si="10"/>
        <v>758372.08037114562</v>
      </c>
      <c r="J13">
        <f t="shared" si="10"/>
        <v>922677.86383204465</v>
      </c>
      <c r="K13">
        <f t="shared" si="10"/>
        <v>572828.17011758185</v>
      </c>
      <c r="L13">
        <f t="shared" si="10"/>
        <v>999108.30772937695</v>
      </c>
      <c r="M13">
        <f t="shared" si="10"/>
        <v>999108.30772937695</v>
      </c>
      <c r="N13">
        <f t="shared" si="10"/>
        <v>999108.30772937695</v>
      </c>
      <c r="O13">
        <f t="shared" ref="O13:AF13" si="11">SUM(O$5*SUMIFS(N$39:N$48,$B$39:$B$48,$A13),O$6*IF($B$2=TRUE,SUMIFS($B$147:$B$162,$A$147:$A$162,$A13),SUMIFS(P$125:P$140,$A$125:$A$140,$A13)))</f>
        <v>999108.30772937695</v>
      </c>
      <c r="P13">
        <f t="shared" si="11"/>
        <v>999108.30772937695</v>
      </c>
      <c r="Q13">
        <f t="shared" si="11"/>
        <v>999108.30772937695</v>
      </c>
      <c r="R13">
        <f t="shared" si="11"/>
        <v>999108.30772937695</v>
      </c>
      <c r="S13">
        <f t="shared" si="11"/>
        <v>999108.30772937695</v>
      </c>
      <c r="T13">
        <f t="shared" si="11"/>
        <v>999108.30772937695</v>
      </c>
      <c r="U13">
        <f t="shared" si="11"/>
        <v>999108.30772937695</v>
      </c>
      <c r="V13">
        <f t="shared" si="11"/>
        <v>999108.30772937695</v>
      </c>
      <c r="W13">
        <f t="shared" si="11"/>
        <v>999108.30772937695</v>
      </c>
      <c r="X13">
        <f t="shared" si="11"/>
        <v>999108.30772937695</v>
      </c>
      <c r="Y13">
        <f t="shared" si="11"/>
        <v>999108.30772937695</v>
      </c>
      <c r="Z13">
        <f t="shared" si="11"/>
        <v>999108.30772937695</v>
      </c>
      <c r="AA13">
        <f t="shared" si="11"/>
        <v>999108.30772937695</v>
      </c>
      <c r="AB13">
        <f t="shared" si="11"/>
        <v>999108.30772937695</v>
      </c>
      <c r="AC13">
        <f t="shared" si="11"/>
        <v>999108.30772937695</v>
      </c>
      <c r="AD13">
        <f t="shared" si="11"/>
        <v>999108.30772937695</v>
      </c>
      <c r="AE13">
        <f t="shared" si="11"/>
        <v>999108.30772937695</v>
      </c>
      <c r="AF13">
        <f t="shared" si="11"/>
        <v>999108.30772937695</v>
      </c>
    </row>
    <row r="14" spans="1:32">
      <c r="A14" s="100" t="s">
        <v>101</v>
      </c>
      <c r="B14">
        <f t="shared" si="3"/>
        <v>3629066.4366138801</v>
      </c>
      <c r="C14">
        <f t="shared" si="4"/>
        <v>3629066.4366138801</v>
      </c>
      <c r="D14" s="170">
        <f t="shared" si="5"/>
        <v>3629066.4366138801</v>
      </c>
      <c r="E14">
        <f t="shared" ref="E14:N14" si="12">SUM(E$5*SUMIFS(D$39:D$48,$B$39:$B$48,$A14),E$6*IF($B$2=TRUE,SUMIFS($B$147:$B$162,$A$147:$A$162,$A14),SUMIFS(F$125:F$140,$A$125:$A$140,$A14)))</f>
        <v>3750335.2880000402</v>
      </c>
      <c r="F14">
        <f t="shared" si="12"/>
        <v>3677423.3785017878</v>
      </c>
      <c r="G14">
        <f t="shared" si="12"/>
        <v>3782189.5910942061</v>
      </c>
      <c r="H14">
        <f t="shared" si="12"/>
        <v>3788286.6225448349</v>
      </c>
      <c r="I14">
        <f t="shared" si="12"/>
        <v>3804642.7783723115</v>
      </c>
      <c r="J14">
        <f t="shared" si="12"/>
        <v>3936976.7169299251</v>
      </c>
      <c r="K14">
        <f t="shared" si="12"/>
        <v>3993866.8372250218</v>
      </c>
      <c r="L14">
        <f t="shared" si="12"/>
        <v>3384461.6002668981</v>
      </c>
      <c r="M14">
        <f t="shared" si="12"/>
        <v>3384461.6002668981</v>
      </c>
      <c r="N14">
        <f t="shared" si="12"/>
        <v>3384461.6002668981</v>
      </c>
      <c r="O14">
        <f t="shared" ref="O14:AF14" si="13">SUM(O$5*SUMIFS(N$39:N$48,$B$39:$B$48,$A14),O$6*IF($B$2=TRUE,SUMIFS($B$147:$B$162,$A$147:$A$162,$A14),SUMIFS(P$125:P$140,$A$125:$A$140,$A14)))</f>
        <v>3384461.6002668981</v>
      </c>
      <c r="P14">
        <f t="shared" si="13"/>
        <v>3384461.6002668981</v>
      </c>
      <c r="Q14">
        <f t="shared" si="13"/>
        <v>3384461.6002668981</v>
      </c>
      <c r="R14">
        <f t="shared" si="13"/>
        <v>3384461.6002668981</v>
      </c>
      <c r="S14">
        <f t="shared" si="13"/>
        <v>3384461.6002668981</v>
      </c>
      <c r="T14">
        <f t="shared" si="13"/>
        <v>3384461.6002668981</v>
      </c>
      <c r="U14">
        <f t="shared" si="13"/>
        <v>3384461.6002668981</v>
      </c>
      <c r="V14">
        <f t="shared" si="13"/>
        <v>3384461.6002668981</v>
      </c>
      <c r="W14">
        <f t="shared" si="13"/>
        <v>3384461.6002668981</v>
      </c>
      <c r="X14">
        <f t="shared" si="13"/>
        <v>3384461.6002668981</v>
      </c>
      <c r="Y14">
        <f t="shared" si="13"/>
        <v>3384461.6002668981</v>
      </c>
      <c r="Z14">
        <f t="shared" si="13"/>
        <v>3384461.6002668981</v>
      </c>
      <c r="AA14">
        <f t="shared" si="13"/>
        <v>3384461.6002668981</v>
      </c>
      <c r="AB14">
        <f t="shared" si="13"/>
        <v>3384461.6002668981</v>
      </c>
      <c r="AC14">
        <f t="shared" si="13"/>
        <v>3384461.6002668981</v>
      </c>
      <c r="AD14">
        <f t="shared" si="13"/>
        <v>3384461.6002668981</v>
      </c>
      <c r="AE14">
        <f t="shared" si="13"/>
        <v>3384461.6002668981</v>
      </c>
      <c r="AF14">
        <f t="shared" si="13"/>
        <v>3384461.6002668981</v>
      </c>
    </row>
    <row r="15" spans="1:32">
      <c r="A15" s="100" t="s">
        <v>100</v>
      </c>
      <c r="B15">
        <f t="shared" si="3"/>
        <v>2306281.1981320446</v>
      </c>
      <c r="C15">
        <f t="shared" si="4"/>
        <v>2306281.1981320446</v>
      </c>
      <c r="D15" s="170">
        <f t="shared" si="5"/>
        <v>2306281.1981320446</v>
      </c>
      <c r="E15">
        <f t="shared" ref="E15:N15" si="14">SUM(E$5*SUMIFS(D$39:D$48,$B$39:$B$48,$A15),E$6*IF($B$2=TRUE,SUMIFS($B$147:$B$162,$A$147:$A$162,$A15),SUMIFS(F$125:F$140,$A$125:$A$140,$A15)))</f>
        <v>2622832.591629866</v>
      </c>
      <c r="F15">
        <f t="shared" si="14"/>
        <v>2867972.392551579</v>
      </c>
      <c r="G15">
        <f t="shared" si="14"/>
        <v>3449608.8601451335</v>
      </c>
      <c r="H15">
        <f t="shared" si="14"/>
        <v>3941616.3946386189</v>
      </c>
      <c r="I15">
        <f t="shared" si="14"/>
        <v>4264600.8505458664</v>
      </c>
      <c r="J15">
        <f t="shared" si="14"/>
        <v>5558091.7337684454</v>
      </c>
      <c r="K15">
        <f t="shared" si="14"/>
        <v>5719385.1119130971</v>
      </c>
      <c r="L15">
        <f t="shared" si="14"/>
        <v>5744285.3112832364</v>
      </c>
      <c r="M15">
        <f t="shared" si="14"/>
        <v>5744285.3112832364</v>
      </c>
      <c r="N15">
        <f t="shared" si="14"/>
        <v>5744285.3112832364</v>
      </c>
      <c r="O15">
        <f t="shared" ref="O15:AF15" si="15">SUM(O$5*SUMIFS(N$39:N$48,$B$39:$B$48,$A15),O$6*IF($B$2=TRUE,SUMIFS($B$147:$B$162,$A$147:$A$162,$A15),SUMIFS(P$125:P$140,$A$125:$A$140,$A15)))</f>
        <v>5744285.3112832364</v>
      </c>
      <c r="P15">
        <f t="shared" si="15"/>
        <v>5744285.3112832364</v>
      </c>
      <c r="Q15">
        <f t="shared" si="15"/>
        <v>5744285.3112832364</v>
      </c>
      <c r="R15">
        <f t="shared" si="15"/>
        <v>5744285.3112832364</v>
      </c>
      <c r="S15">
        <f t="shared" si="15"/>
        <v>5744285.3112832364</v>
      </c>
      <c r="T15">
        <f t="shared" si="15"/>
        <v>5744285.3112832364</v>
      </c>
      <c r="U15">
        <f t="shared" si="15"/>
        <v>5744285.3112832364</v>
      </c>
      <c r="V15">
        <f t="shared" si="15"/>
        <v>5744285.3112832364</v>
      </c>
      <c r="W15">
        <f t="shared" si="15"/>
        <v>5744285.3112832364</v>
      </c>
      <c r="X15">
        <f t="shared" si="15"/>
        <v>5744285.3112832364</v>
      </c>
      <c r="Y15">
        <f t="shared" si="15"/>
        <v>5744285.3112832364</v>
      </c>
      <c r="Z15">
        <f t="shared" si="15"/>
        <v>5744285.3112832364</v>
      </c>
      <c r="AA15">
        <f t="shared" si="15"/>
        <v>5744285.3112832364</v>
      </c>
      <c r="AB15">
        <f t="shared" si="15"/>
        <v>5744285.3112832364</v>
      </c>
      <c r="AC15">
        <f t="shared" si="15"/>
        <v>5744285.3112832364</v>
      </c>
      <c r="AD15">
        <f t="shared" si="15"/>
        <v>5744285.3112832364</v>
      </c>
      <c r="AE15">
        <f t="shared" si="15"/>
        <v>5744285.3112832364</v>
      </c>
      <c r="AF15">
        <f t="shared" si="15"/>
        <v>5744285.3112832364</v>
      </c>
    </row>
    <row r="16" spans="1:32">
      <c r="A16" s="100" t="s">
        <v>102</v>
      </c>
      <c r="B16">
        <f t="shared" si="3"/>
        <v>2024954.7088790676</v>
      </c>
      <c r="C16">
        <f t="shared" si="4"/>
        <v>2024954.7088790676</v>
      </c>
      <c r="D16" s="170">
        <f t="shared" si="5"/>
        <v>2024954.7088790676</v>
      </c>
      <c r="E16">
        <f t="shared" ref="E16:N16" si="16">SUM(E$5*SUMIFS(D$39:D$48,$B$39:$B$48,$A16),E$6*IF($B$2=TRUE,SUMIFS($B$147:$B$162,$A$147:$A$162,$A16),SUMIFS(F$125:F$140,$A$125:$A$140,$A16)))</f>
        <v>2310570.5102297571</v>
      </c>
      <c r="F16">
        <f t="shared" si="16"/>
        <v>2877750.0971227037</v>
      </c>
      <c r="G16">
        <f t="shared" si="16"/>
        <v>2960761.8101803968</v>
      </c>
      <c r="H16">
        <f t="shared" si="16"/>
        <v>3004372.8079468897</v>
      </c>
      <c r="I16">
        <f t="shared" si="16"/>
        <v>3174641.8621457606</v>
      </c>
      <c r="J16">
        <f t="shared" si="16"/>
        <v>3453437.4268024755</v>
      </c>
      <c r="K16">
        <f t="shared" si="16"/>
        <v>3744491.6617120174</v>
      </c>
      <c r="L16">
        <f t="shared" si="16"/>
        <v>4957327.3814470479</v>
      </c>
      <c r="M16">
        <f t="shared" si="16"/>
        <v>4957327.3814470479</v>
      </c>
      <c r="N16">
        <f t="shared" si="16"/>
        <v>4957327.3814470479</v>
      </c>
      <c r="O16">
        <f t="shared" ref="O16:AF16" si="17">SUM(O$5*SUMIFS(N$39:N$48,$B$39:$B$48,$A16),O$6*IF($B$2=TRUE,SUMIFS($B$147:$B$162,$A$147:$A$162,$A16),SUMIFS(P$125:P$140,$A$125:$A$140,$A16)))</f>
        <v>4957327.3814470479</v>
      </c>
      <c r="P16">
        <f t="shared" si="17"/>
        <v>4957327.3814470479</v>
      </c>
      <c r="Q16">
        <f t="shared" si="17"/>
        <v>4957327.3814470479</v>
      </c>
      <c r="R16">
        <f t="shared" si="17"/>
        <v>4957327.3814470479</v>
      </c>
      <c r="S16">
        <f t="shared" si="17"/>
        <v>4957327.3814470479</v>
      </c>
      <c r="T16">
        <f t="shared" si="17"/>
        <v>4957327.3814470479</v>
      </c>
      <c r="U16">
        <f t="shared" si="17"/>
        <v>4957327.3814470479</v>
      </c>
      <c r="V16">
        <f t="shared" si="17"/>
        <v>4957327.3814470479</v>
      </c>
      <c r="W16">
        <f t="shared" si="17"/>
        <v>4957327.3814470479</v>
      </c>
      <c r="X16">
        <f t="shared" si="17"/>
        <v>4957327.3814470479</v>
      </c>
      <c r="Y16">
        <f t="shared" si="17"/>
        <v>4957327.3814470479</v>
      </c>
      <c r="Z16">
        <f t="shared" si="17"/>
        <v>4957327.3814470479</v>
      </c>
      <c r="AA16">
        <f t="shared" si="17"/>
        <v>4957327.3814470479</v>
      </c>
      <c r="AB16">
        <f t="shared" si="17"/>
        <v>4957327.3814470479</v>
      </c>
      <c r="AC16">
        <f t="shared" si="17"/>
        <v>4957327.3814470479</v>
      </c>
      <c r="AD16">
        <f t="shared" si="17"/>
        <v>4957327.3814470479</v>
      </c>
      <c r="AE16">
        <f t="shared" si="17"/>
        <v>4957327.3814470479</v>
      </c>
      <c r="AF16">
        <f t="shared" si="17"/>
        <v>4957327.3814470479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118485.35905097787</v>
      </c>
      <c r="C18">
        <f t="shared" si="4"/>
        <v>118485.35905097787</v>
      </c>
      <c r="D18" s="170">
        <f t="shared" si="5"/>
        <v>118485.35905097787</v>
      </c>
      <c r="E18">
        <f t="shared" ref="E18:N18" si="20">SUM(E$5*SUMIFS(D$39:D$48,$B$39:$B$48,$A18),E$6*IF($B$2=TRUE,SUMIFS($B$147:$B$162,$A$147:$A$162,$A18),SUMIFS(F$125:F$140,$A$125:$A$140,$A18)))</f>
        <v>78710.800461620209</v>
      </c>
      <c r="F18">
        <f t="shared" si="20"/>
        <v>79502.910196152196</v>
      </c>
      <c r="G18">
        <f t="shared" si="20"/>
        <v>75088.953768489868</v>
      </c>
      <c r="H18">
        <f t="shared" si="20"/>
        <v>75209.788656251898</v>
      </c>
      <c r="I18">
        <f t="shared" si="20"/>
        <v>73575.797394574212</v>
      </c>
      <c r="J18">
        <f t="shared" si="20"/>
        <v>70459.19965908202</v>
      </c>
      <c r="K18">
        <f t="shared" si="20"/>
        <v>70810.293936435555</v>
      </c>
      <c r="L18">
        <f t="shared" si="20"/>
        <v>59819.780373659662</v>
      </c>
      <c r="M18">
        <f t="shared" si="20"/>
        <v>59819.780373659662</v>
      </c>
      <c r="N18">
        <f t="shared" si="20"/>
        <v>59819.780373659662</v>
      </c>
      <c r="O18">
        <f t="shared" ref="O18:AF18" si="21">SUM(O$5*SUMIFS(N$39:N$48,$B$39:$B$48,$A18),O$6*IF($B$2=TRUE,SUMIFS($B$147:$B$162,$A$147:$A$162,$A18),SUMIFS(P$125:P$140,$A$125:$A$140,$A18)))</f>
        <v>59819.780373659662</v>
      </c>
      <c r="P18">
        <f t="shared" si="21"/>
        <v>59819.780373659662</v>
      </c>
      <c r="Q18">
        <f t="shared" si="21"/>
        <v>59819.780373659662</v>
      </c>
      <c r="R18">
        <f t="shared" si="21"/>
        <v>59819.780373659662</v>
      </c>
      <c r="S18">
        <f t="shared" si="21"/>
        <v>59819.780373659662</v>
      </c>
      <c r="T18">
        <f t="shared" si="21"/>
        <v>59819.780373659662</v>
      </c>
      <c r="U18">
        <f t="shared" si="21"/>
        <v>59819.780373659662</v>
      </c>
      <c r="V18">
        <f t="shared" si="21"/>
        <v>59819.780373659662</v>
      </c>
      <c r="W18">
        <f t="shared" si="21"/>
        <v>59819.780373659662</v>
      </c>
      <c r="X18">
        <f t="shared" si="21"/>
        <v>59819.780373659662</v>
      </c>
      <c r="Y18">
        <f t="shared" si="21"/>
        <v>59819.780373659662</v>
      </c>
      <c r="Z18">
        <f t="shared" si="21"/>
        <v>59819.780373659662</v>
      </c>
      <c r="AA18">
        <f t="shared" si="21"/>
        <v>59819.780373659662</v>
      </c>
      <c r="AB18">
        <f t="shared" si="21"/>
        <v>59819.780373659662</v>
      </c>
      <c r="AC18">
        <f t="shared" si="21"/>
        <v>59819.780373659662</v>
      </c>
      <c r="AD18">
        <f t="shared" si="21"/>
        <v>59819.780373659662</v>
      </c>
      <c r="AE18">
        <f t="shared" si="21"/>
        <v>59819.780373659662</v>
      </c>
      <c r="AF18">
        <f t="shared" si="21"/>
        <v>59819.780373659662</v>
      </c>
    </row>
    <row r="19" spans="1:32">
      <c r="A19" s="100" t="s">
        <v>105</v>
      </c>
      <c r="B19">
        <f t="shared" si="3"/>
        <v>82899.271679745929</v>
      </c>
      <c r="C19">
        <f t="shared" si="4"/>
        <v>82899.271679745929</v>
      </c>
      <c r="D19" s="170">
        <f t="shared" si="5"/>
        <v>82899.271679745929</v>
      </c>
      <c r="E19">
        <f t="shared" ref="E19:N19" si="22">SUM(E$5*SUMIFS(D$39:D$48,$B$39:$B$48,$A19),E$6*IF($B$2=TRUE,SUMIFS($B$147:$B$162,$A$147:$A$162,$A19),SUMIFS(F$125:F$140,$A$125:$A$140,$A19)))</f>
        <v>90842.969403764902</v>
      </c>
      <c r="F19">
        <f t="shared" si="22"/>
        <v>79908.160273699847</v>
      </c>
      <c r="G19">
        <f t="shared" si="22"/>
        <v>80952.807783233191</v>
      </c>
      <c r="H19">
        <f t="shared" si="22"/>
        <v>82032.366929791024</v>
      </c>
      <c r="I19">
        <f t="shared" si="22"/>
        <v>389466.06614363531</v>
      </c>
      <c r="J19">
        <f t="shared" si="22"/>
        <v>428233.81319180422</v>
      </c>
      <c r="K19">
        <f t="shared" si="22"/>
        <v>446902.63808751042</v>
      </c>
      <c r="L19">
        <f t="shared" si="22"/>
        <v>411517.18523092795</v>
      </c>
      <c r="M19">
        <f t="shared" si="22"/>
        <v>411517.18523092795</v>
      </c>
      <c r="N19">
        <f t="shared" si="22"/>
        <v>411517.18523092795</v>
      </c>
      <c r="O19">
        <f t="shared" ref="O19:AF19" si="23">SUM(O$5*SUMIFS(N$39:N$48,$B$39:$B$48,$A19),O$6*IF($B$2=TRUE,SUMIFS($B$147:$B$162,$A$147:$A$162,$A19),SUMIFS(P$125:P$140,$A$125:$A$140,$A19)))</f>
        <v>411517.18523092795</v>
      </c>
      <c r="P19">
        <f t="shared" si="23"/>
        <v>411517.18523092795</v>
      </c>
      <c r="Q19">
        <f t="shared" si="23"/>
        <v>411517.18523092795</v>
      </c>
      <c r="R19">
        <f t="shared" si="23"/>
        <v>411517.18523092795</v>
      </c>
      <c r="S19">
        <f t="shared" si="23"/>
        <v>411517.18523092795</v>
      </c>
      <c r="T19">
        <f t="shared" si="23"/>
        <v>411517.18523092795</v>
      </c>
      <c r="U19">
        <f t="shared" si="23"/>
        <v>411517.18523092795</v>
      </c>
      <c r="V19">
        <f t="shared" si="23"/>
        <v>411517.18523092795</v>
      </c>
      <c r="W19">
        <f t="shared" si="23"/>
        <v>411517.18523092795</v>
      </c>
      <c r="X19">
        <f t="shared" si="23"/>
        <v>411517.18523092795</v>
      </c>
      <c r="Y19">
        <f t="shared" si="23"/>
        <v>411517.18523092795</v>
      </c>
      <c r="Z19">
        <f t="shared" si="23"/>
        <v>411517.18523092795</v>
      </c>
      <c r="AA19">
        <f t="shared" si="23"/>
        <v>411517.18523092795</v>
      </c>
      <c r="AB19">
        <f t="shared" si="23"/>
        <v>411517.18523092795</v>
      </c>
      <c r="AC19">
        <f t="shared" si="23"/>
        <v>411517.18523092795</v>
      </c>
      <c r="AD19">
        <f t="shared" si="23"/>
        <v>411517.18523092795</v>
      </c>
      <c r="AE19">
        <f t="shared" si="23"/>
        <v>411517.18523092795</v>
      </c>
      <c r="AF19">
        <f t="shared" si="23"/>
        <v>411517.18523092795</v>
      </c>
    </row>
    <row r="20" spans="1:32">
      <c r="A20" s="100" t="s">
        <v>106</v>
      </c>
      <c r="B20">
        <f t="shared" si="3"/>
        <v>109356.25837014367</v>
      </c>
      <c r="C20">
        <f t="shared" si="4"/>
        <v>109356.25837014367</v>
      </c>
      <c r="D20" s="170">
        <f t="shared" si="5"/>
        <v>109356.25837014367</v>
      </c>
      <c r="E20">
        <f t="shared" ref="E20:N20" si="24">SUM(E$5*SUMIFS(D$39:D$48,$B$39:$B$48,$A20),E$6*IF($B$2=TRUE,SUMIFS($B$147:$B$162,$A$147:$A$162,$A20),SUMIFS(F$125:F$140,$A$125:$A$140,$A20)))</f>
        <v>73879.347191679946</v>
      </c>
      <c r="F20">
        <f t="shared" si="24"/>
        <v>29295.931221372823</v>
      </c>
      <c r="G20">
        <f t="shared" si="24"/>
        <v>29696.784533140148</v>
      </c>
      <c r="H20">
        <f t="shared" si="24"/>
        <v>30228.923254446076</v>
      </c>
      <c r="I20">
        <f t="shared" si="24"/>
        <v>29539.300616986849</v>
      </c>
      <c r="J20">
        <f t="shared" si="24"/>
        <v>22747.296451946331</v>
      </c>
      <c r="K20">
        <f t="shared" si="24"/>
        <v>22958.184630191801</v>
      </c>
      <c r="L20">
        <f t="shared" si="24"/>
        <v>12437.419763095862</v>
      </c>
      <c r="M20">
        <f t="shared" si="24"/>
        <v>12437.419763095862</v>
      </c>
      <c r="N20">
        <f t="shared" si="24"/>
        <v>12437.419763095862</v>
      </c>
      <c r="O20">
        <f t="shared" ref="O20:AF20" si="25">SUM(O$5*SUMIFS(N$39:N$48,$B$39:$B$48,$A20),O$6*IF($B$2=TRUE,SUMIFS($B$147:$B$162,$A$147:$A$162,$A20),SUMIFS(P$125:P$140,$A$125:$A$140,$A20)))</f>
        <v>12437.419763095862</v>
      </c>
      <c r="P20">
        <f t="shared" si="25"/>
        <v>12437.419763095862</v>
      </c>
      <c r="Q20">
        <f t="shared" si="25"/>
        <v>12437.419763095862</v>
      </c>
      <c r="R20">
        <f t="shared" si="25"/>
        <v>12437.419763095862</v>
      </c>
      <c r="S20">
        <f t="shared" si="25"/>
        <v>12437.419763095862</v>
      </c>
      <c r="T20">
        <f t="shared" si="25"/>
        <v>12437.419763095862</v>
      </c>
      <c r="U20">
        <f t="shared" si="25"/>
        <v>12437.419763095862</v>
      </c>
      <c r="V20">
        <f t="shared" si="25"/>
        <v>12437.419763095862</v>
      </c>
      <c r="W20">
        <f t="shared" si="25"/>
        <v>12437.419763095862</v>
      </c>
      <c r="X20">
        <f t="shared" si="25"/>
        <v>12437.419763095862</v>
      </c>
      <c r="Y20">
        <f t="shared" si="25"/>
        <v>12437.419763095862</v>
      </c>
      <c r="Z20">
        <f t="shared" si="25"/>
        <v>12437.419763095862</v>
      </c>
      <c r="AA20">
        <f t="shared" si="25"/>
        <v>12437.419763095862</v>
      </c>
      <c r="AB20">
        <f t="shared" si="25"/>
        <v>12437.419763095862</v>
      </c>
      <c r="AC20">
        <f t="shared" si="25"/>
        <v>12437.419763095862</v>
      </c>
      <c r="AD20">
        <f t="shared" si="25"/>
        <v>12437.419763095862</v>
      </c>
      <c r="AE20">
        <f t="shared" si="25"/>
        <v>12437.419763095862</v>
      </c>
      <c r="AF20">
        <f t="shared" si="25"/>
        <v>12437.419763095862</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89697.046845142118</v>
      </c>
      <c r="K23">
        <f t="shared" si="30"/>
        <v>207287.20490169447</v>
      </c>
      <c r="L23">
        <f t="shared" si="30"/>
        <v>316134.78924638609</v>
      </c>
      <c r="M23">
        <f t="shared" si="30"/>
        <v>316134.78924638609</v>
      </c>
      <c r="N23">
        <f t="shared" si="30"/>
        <v>316134.78924638609</v>
      </c>
      <c r="O23">
        <f t="shared" ref="O23:AF23" si="31">SUM(O$5*SUMIFS(N$39:N$48,$B$39:$B$48,$A23),O$6*IF($B$2=TRUE,SUMIFS($B$147:$B$162,$A$147:$A$162,$A23),SUMIFS(P$125:P$140,$A$125:$A$140,$A23)))</f>
        <v>316134.78924638609</v>
      </c>
      <c r="P23">
        <f t="shared" si="31"/>
        <v>316134.78924638609</v>
      </c>
      <c r="Q23">
        <f t="shared" si="31"/>
        <v>316134.78924638609</v>
      </c>
      <c r="R23">
        <f t="shared" si="31"/>
        <v>316134.78924638609</v>
      </c>
      <c r="S23">
        <f t="shared" si="31"/>
        <v>316134.78924638609</v>
      </c>
      <c r="T23">
        <f t="shared" si="31"/>
        <v>316134.78924638609</v>
      </c>
      <c r="U23">
        <f t="shared" si="31"/>
        <v>316134.78924638609</v>
      </c>
      <c r="V23">
        <f t="shared" si="31"/>
        <v>316134.78924638609</v>
      </c>
      <c r="W23">
        <f t="shared" si="31"/>
        <v>316134.78924638609</v>
      </c>
      <c r="X23">
        <f t="shared" si="31"/>
        <v>316134.78924638609</v>
      </c>
      <c r="Y23">
        <f t="shared" si="31"/>
        <v>316134.78924638609</v>
      </c>
      <c r="Z23">
        <f t="shared" si="31"/>
        <v>316134.78924638609</v>
      </c>
      <c r="AA23">
        <f t="shared" si="31"/>
        <v>316134.78924638609</v>
      </c>
      <c r="AB23">
        <f t="shared" si="31"/>
        <v>316134.78924638609</v>
      </c>
      <c r="AC23">
        <f t="shared" si="31"/>
        <v>316134.78924638609</v>
      </c>
      <c r="AD23">
        <f t="shared" si="31"/>
        <v>316134.78924638609</v>
      </c>
      <c r="AE23">
        <f t="shared" si="31"/>
        <v>316134.78924638609</v>
      </c>
      <c r="AF23">
        <f t="shared" si="31"/>
        <v>316134.78924638609</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6.5238796922252214E-3</v>
      </c>
      <c r="D39">
        <f>SUMPRODUCT(P$57:P$106,$B$57:$B$106)</f>
        <v>4.3338670431797765E-3</v>
      </c>
      <c r="E39">
        <f>SUMPRODUCT(AB$57:AB$106,$B$57:$B$106)</f>
        <v>4.3774811120615171E-3</v>
      </c>
      <c r="F39">
        <f>SUMPRODUCT(AN$57:AN$106,$B$57:$B$106)</f>
        <v>4.1344458465110805E-3</v>
      </c>
      <c r="G39">
        <f>SUMPRODUCT(AZ$57:AZ$106,$B$57:$B$106)</f>
        <v>4.1410990927576814E-3</v>
      </c>
      <c r="H39">
        <f>SUMPRODUCT(BL$57:BL$106,$B$57:$B$106)</f>
        <v>4.0511304882421975E-3</v>
      </c>
      <c r="I39">
        <f>SUMPRODUCT(BX$57:BX$106,$B$57:$B$106)</f>
        <v>3.8795286225073371E-3</v>
      </c>
      <c r="J39">
        <f>SUMPRODUCT(CJ$57:CJ$106,$B$57:$B$106)</f>
        <v>3.8988600980957916E-3</v>
      </c>
      <c r="K39">
        <f>SUMPRODUCT(CV$57:CV$106,$B$57:$B$106)</f>
        <v>3.2937153881196792E-3</v>
      </c>
      <c r="L39" s="156">
        <f>K39</f>
        <v>3.2937153881196792E-3</v>
      </c>
      <c r="M39" s="156">
        <f t="shared" ref="M39:AE50" si="53">L39</f>
        <v>3.2937153881196792E-3</v>
      </c>
      <c r="N39" s="156">
        <f t="shared" si="53"/>
        <v>3.2937153881196792E-3</v>
      </c>
      <c r="O39" s="156">
        <f t="shared" si="53"/>
        <v>3.2937153881196792E-3</v>
      </c>
      <c r="P39" s="156">
        <f t="shared" si="53"/>
        <v>3.2937153881196792E-3</v>
      </c>
      <c r="Q39" s="156">
        <f t="shared" si="53"/>
        <v>3.2937153881196792E-3</v>
      </c>
      <c r="R39" s="156">
        <f t="shared" si="53"/>
        <v>3.2937153881196792E-3</v>
      </c>
      <c r="S39" s="156">
        <f t="shared" si="53"/>
        <v>3.2937153881196792E-3</v>
      </c>
      <c r="T39" s="156">
        <f t="shared" si="53"/>
        <v>3.2937153881196792E-3</v>
      </c>
      <c r="U39" s="156">
        <f t="shared" si="53"/>
        <v>3.2937153881196792E-3</v>
      </c>
      <c r="V39" s="156">
        <f t="shared" si="53"/>
        <v>3.2937153881196792E-3</v>
      </c>
      <c r="W39" s="156">
        <f t="shared" si="53"/>
        <v>3.2937153881196792E-3</v>
      </c>
      <c r="X39" s="156">
        <f t="shared" si="53"/>
        <v>3.2937153881196792E-3</v>
      </c>
      <c r="Y39" s="156">
        <f t="shared" si="53"/>
        <v>3.2937153881196792E-3</v>
      </c>
      <c r="Z39" s="156">
        <f t="shared" si="53"/>
        <v>3.2937153881196792E-3</v>
      </c>
      <c r="AA39" s="156">
        <f t="shared" si="53"/>
        <v>3.2937153881196792E-3</v>
      </c>
      <c r="AB39" s="156">
        <f t="shared" si="53"/>
        <v>3.2937153881196792E-3</v>
      </c>
      <c r="AC39" s="156">
        <f t="shared" si="53"/>
        <v>3.2937153881196792E-3</v>
      </c>
      <c r="AD39" s="156">
        <f t="shared" si="53"/>
        <v>3.2937153881196792E-3</v>
      </c>
      <c r="AE39" s="156">
        <f t="shared" si="53"/>
        <v>3.2937153881196792E-3</v>
      </c>
    </row>
    <row r="40" spans="1:32">
      <c r="B40" s="2" t="s">
        <v>98</v>
      </c>
      <c r="C40">
        <f>SUMPRODUCT(E57:E106,$B$57:$B$106)</f>
        <v>0.23842947423373323</v>
      </c>
      <c r="D40">
        <f>SUMPRODUCT(Q$57:Q$106,$B$57:$B$106)</f>
        <v>0.21598293813440902</v>
      </c>
      <c r="E40">
        <f>SUMPRODUCT(AC$57:AC$106,$B$57:$B$106)</f>
        <v>0.20513001600258579</v>
      </c>
      <c r="F40">
        <f>SUMPRODUCT(AO$57:AO$106,$B$57:$B$106)</f>
        <v>0.17691484113706188</v>
      </c>
      <c r="G40">
        <f>SUMPRODUCT(BA$57:BA$106,$B$57:$B$106)</f>
        <v>0.15043350066628844</v>
      </c>
      <c r="H40">
        <f>SUMPRODUCT(BM$57:BM$106,$B$57:$B$106)</f>
        <v>0.13352693759514966</v>
      </c>
      <c r="I40">
        <f>SUMPRODUCT(BY$57:BY$106,$B$57:$B$106)</f>
        <v>5.7112116969211875E-2</v>
      </c>
      <c r="J40">
        <f>SUMPRODUCT(CK$57:CK$106,$B$57:$B$106)</f>
        <v>4.9781423369195832E-2</v>
      </c>
      <c r="K40">
        <f>SUMPRODUCT(CW$57:CW$106,$B$57:$B$106)</f>
        <v>3.8838994729396698E-2</v>
      </c>
      <c r="L40" s="156">
        <f t="shared" ref="L40:AA50" si="54">K40</f>
        <v>3.8838994729396698E-2</v>
      </c>
      <c r="M40" s="156">
        <f t="shared" si="54"/>
        <v>3.8838994729396698E-2</v>
      </c>
      <c r="N40" s="156">
        <f t="shared" si="54"/>
        <v>3.8838994729396698E-2</v>
      </c>
      <c r="O40" s="156">
        <f t="shared" si="54"/>
        <v>3.8838994729396698E-2</v>
      </c>
      <c r="P40" s="156">
        <f t="shared" si="54"/>
        <v>3.8838994729396698E-2</v>
      </c>
      <c r="Q40" s="156">
        <f t="shared" si="54"/>
        <v>3.8838994729396698E-2</v>
      </c>
      <c r="R40" s="156">
        <f t="shared" si="54"/>
        <v>3.8838994729396698E-2</v>
      </c>
      <c r="S40" s="156">
        <f t="shared" si="54"/>
        <v>3.8838994729396698E-2</v>
      </c>
      <c r="T40" s="156">
        <f t="shared" si="54"/>
        <v>3.8838994729396698E-2</v>
      </c>
      <c r="U40" s="156">
        <f t="shared" si="54"/>
        <v>3.8838994729396698E-2</v>
      </c>
      <c r="V40" s="156">
        <f t="shared" si="54"/>
        <v>3.8838994729396698E-2</v>
      </c>
      <c r="W40" s="156">
        <f t="shared" si="54"/>
        <v>3.8838994729396698E-2</v>
      </c>
      <c r="X40" s="156">
        <f t="shared" si="54"/>
        <v>3.8838994729396698E-2</v>
      </c>
      <c r="Y40" s="156">
        <f t="shared" si="54"/>
        <v>3.8838994729396698E-2</v>
      </c>
      <c r="Z40" s="156">
        <f t="shared" si="54"/>
        <v>3.8838994729396698E-2</v>
      </c>
      <c r="AA40" s="156">
        <f t="shared" si="54"/>
        <v>3.8838994729396698E-2</v>
      </c>
      <c r="AB40" s="156">
        <f t="shared" si="53"/>
        <v>3.8838994729396698E-2</v>
      </c>
      <c r="AC40" s="156">
        <f t="shared" si="53"/>
        <v>3.8838994729396698E-2</v>
      </c>
      <c r="AD40" s="156">
        <f t="shared" si="53"/>
        <v>3.8838994729396698E-2</v>
      </c>
      <c r="AE40" s="156">
        <f t="shared" si="53"/>
        <v>3.8838994729396698E-2</v>
      </c>
    </row>
    <row r="41" spans="1:32">
      <c r="B41" s="2" t="s">
        <v>105</v>
      </c>
      <c r="C41">
        <f>SUMPRODUCT(F57:F106,$B$57:$B$106)</f>
        <v>4.5644869487973449E-3</v>
      </c>
      <c r="D41">
        <f>SUMPRODUCT(R$57:R$106,$B$57:$B$106)</f>
        <v>5.0018720289286894E-3</v>
      </c>
      <c r="E41">
        <f>SUMPRODUCT(AD$57:AD$106,$B$57:$B$106)</f>
        <v>4.3997944406648287E-3</v>
      </c>
      <c r="F41">
        <f>SUMPRODUCT(AP$57:AP$106,$B$57:$B$106)</f>
        <v>4.4573134010457991E-3</v>
      </c>
      <c r="G41">
        <f>SUMPRODUCT(BB$57:BB$106,$B$57:$B$106)</f>
        <v>4.5167546185025014E-3</v>
      </c>
      <c r="H41">
        <f>SUMPRODUCT(BN$57:BN$106,$B$57:$B$106)</f>
        <v>2.1444250834671691E-2</v>
      </c>
      <c r="I41">
        <f>SUMPRODUCT(BZ$57:BZ$106,$B$57:$B$106)</f>
        <v>2.3578827795965762E-2</v>
      </c>
      <c r="J41">
        <f>SUMPRODUCT(CL$57:CL$106,$B$57:$B$106)</f>
        <v>2.4606745241549949E-2</v>
      </c>
      <c r="K41">
        <f>SUMPRODUCT(CX$57:CX$106,$B$57:$B$106)</f>
        <v>2.2658399562891635E-2</v>
      </c>
      <c r="L41" s="156">
        <f t="shared" si="54"/>
        <v>2.2658399562891635E-2</v>
      </c>
      <c r="M41" s="156">
        <f t="shared" si="53"/>
        <v>2.2658399562891635E-2</v>
      </c>
      <c r="N41" s="156">
        <f t="shared" si="53"/>
        <v>2.2658399562891635E-2</v>
      </c>
      <c r="O41" s="156">
        <f t="shared" si="53"/>
        <v>2.2658399562891635E-2</v>
      </c>
      <c r="P41" s="156">
        <f t="shared" si="53"/>
        <v>2.2658399562891635E-2</v>
      </c>
      <c r="Q41" s="156">
        <f t="shared" si="53"/>
        <v>2.2658399562891635E-2</v>
      </c>
      <c r="R41" s="156">
        <f t="shared" si="53"/>
        <v>2.2658399562891635E-2</v>
      </c>
      <c r="S41" s="156">
        <f t="shared" si="53"/>
        <v>2.2658399562891635E-2</v>
      </c>
      <c r="T41" s="156">
        <f t="shared" si="53"/>
        <v>2.2658399562891635E-2</v>
      </c>
      <c r="U41" s="156">
        <f t="shared" si="53"/>
        <v>2.2658399562891635E-2</v>
      </c>
      <c r="V41" s="156">
        <f t="shared" si="53"/>
        <v>2.2658399562891635E-2</v>
      </c>
      <c r="W41" s="156">
        <f t="shared" si="53"/>
        <v>2.2658399562891635E-2</v>
      </c>
      <c r="X41" s="156">
        <f t="shared" si="53"/>
        <v>2.2658399562891635E-2</v>
      </c>
      <c r="Y41" s="156">
        <f t="shared" si="53"/>
        <v>2.2658399562891635E-2</v>
      </c>
      <c r="Z41" s="156">
        <f t="shared" si="53"/>
        <v>2.2658399562891635E-2</v>
      </c>
      <c r="AA41" s="156">
        <f t="shared" si="53"/>
        <v>2.2658399562891635E-2</v>
      </c>
      <c r="AB41" s="156">
        <f t="shared" si="53"/>
        <v>2.2658399562891635E-2</v>
      </c>
      <c r="AC41" s="156">
        <f t="shared" si="53"/>
        <v>2.2658399562891635E-2</v>
      </c>
      <c r="AD41" s="156">
        <f t="shared" si="53"/>
        <v>2.2658399562891635E-2</v>
      </c>
      <c r="AE41" s="156">
        <f t="shared" si="53"/>
        <v>2.2658399562891635E-2</v>
      </c>
    </row>
    <row r="42" spans="1:32">
      <c r="B42" s="2" t="s">
        <v>101</v>
      </c>
      <c r="C42">
        <f>SUMPRODUCT(G57:G106,$B$57:$B$106)</f>
        <v>0.19981872036506307</v>
      </c>
      <c r="D42">
        <f>SUMPRODUCT(S$57:S$106,$B$57:$B$106)</f>
        <v>0.20649586092651642</v>
      </c>
      <c r="E42">
        <f>SUMPRODUCT(AE$57:AE$106,$B$57:$B$106)</f>
        <v>0.2024812845306905</v>
      </c>
      <c r="F42">
        <f>SUMPRODUCT(AQ$57:AQ$106,$B$57:$B$106)</f>
        <v>0.20824977923955124</v>
      </c>
      <c r="G42">
        <f>SUMPRODUCT(BC$57:BC$106,$B$57:$B$106)</f>
        <v>0.20858548569292409</v>
      </c>
      <c r="H42">
        <f>SUMPRODUCT(BO$57:BO$106,$B$57:$B$106)</f>
        <v>0.20948606609965467</v>
      </c>
      <c r="I42">
        <f>SUMPRODUCT(CA$57:CA$106,$B$57:$B$106)</f>
        <v>0.21677245744170015</v>
      </c>
      <c r="J42">
        <f>SUMPRODUCT(CM$57:CM$106,$B$57:$B$106)</f>
        <v>0.21990486387110336</v>
      </c>
      <c r="K42">
        <f>SUMPRODUCT(CY$57:CY$106,$B$57:$B$106)</f>
        <v>0.18635062154470522</v>
      </c>
      <c r="L42" s="156">
        <f t="shared" si="54"/>
        <v>0.18635062154470522</v>
      </c>
      <c r="M42" s="156">
        <f t="shared" si="53"/>
        <v>0.18635062154470522</v>
      </c>
      <c r="N42" s="156">
        <f t="shared" si="53"/>
        <v>0.18635062154470522</v>
      </c>
      <c r="O42" s="156">
        <f t="shared" si="53"/>
        <v>0.18635062154470522</v>
      </c>
      <c r="P42" s="156">
        <f t="shared" si="53"/>
        <v>0.18635062154470522</v>
      </c>
      <c r="Q42" s="156">
        <f t="shared" si="53"/>
        <v>0.18635062154470522</v>
      </c>
      <c r="R42" s="156">
        <f t="shared" si="53"/>
        <v>0.18635062154470522</v>
      </c>
      <c r="S42" s="156">
        <f t="shared" si="53"/>
        <v>0.18635062154470522</v>
      </c>
      <c r="T42" s="156">
        <f t="shared" si="53"/>
        <v>0.18635062154470522</v>
      </c>
      <c r="U42" s="156">
        <f t="shared" si="53"/>
        <v>0.18635062154470522</v>
      </c>
      <c r="V42" s="156">
        <f t="shared" si="53"/>
        <v>0.18635062154470522</v>
      </c>
      <c r="W42" s="156">
        <f t="shared" si="53"/>
        <v>0.18635062154470522</v>
      </c>
      <c r="X42" s="156">
        <f t="shared" si="53"/>
        <v>0.18635062154470522</v>
      </c>
      <c r="Y42" s="156">
        <f t="shared" si="53"/>
        <v>0.18635062154470522</v>
      </c>
      <c r="Z42" s="156">
        <f t="shared" si="53"/>
        <v>0.18635062154470522</v>
      </c>
      <c r="AA42" s="156">
        <f t="shared" si="53"/>
        <v>0.18635062154470522</v>
      </c>
      <c r="AB42" s="156">
        <f t="shared" si="53"/>
        <v>0.18635062154470522</v>
      </c>
      <c r="AC42" s="156">
        <f t="shared" si="53"/>
        <v>0.18635062154470522</v>
      </c>
      <c r="AD42" s="156">
        <f t="shared" si="53"/>
        <v>0.18635062154470522</v>
      </c>
      <c r="AE42" s="156">
        <f t="shared" si="53"/>
        <v>0.18635062154470522</v>
      </c>
    </row>
    <row r="43" spans="1:32">
      <c r="B43" s="2" t="s">
        <v>347</v>
      </c>
      <c r="C43">
        <f>SUMPRODUCT(H57:H106,$B$57:$B$106)</f>
        <v>0.26509356747678459</v>
      </c>
      <c r="D43">
        <f>SUMPRODUCT(T$57:T$106,$B$57:$B$106)</f>
        <v>0.24889455946223435</v>
      </c>
      <c r="E43">
        <f>SUMPRODUCT(AF$57:AF$106,$B$57:$B$106)</f>
        <v>0.22442669176606125</v>
      </c>
      <c r="F43">
        <f>SUMPRODUCT(AR$57:AR$106,$B$57:$B$106)</f>
        <v>0.20906798301377388</v>
      </c>
      <c r="G43">
        <f>SUMPRODUCT(BD$57:BD$106,$B$57:$B$106)</f>
        <v>0.20540839957271104</v>
      </c>
      <c r="H43">
        <f>SUMPRODUCT(BP$57:BP$106,$B$57:$B$106)</f>
        <v>0.17849924574388165</v>
      </c>
      <c r="I43">
        <f>SUMPRODUCT(CB$57:CB$106,$B$57:$B$106)</f>
        <v>0.14548201566543503</v>
      </c>
      <c r="J43">
        <f>SUMPRODUCT(CN$57:CN$106,$B$57:$B$106)</f>
        <v>0.13650325189341583</v>
      </c>
      <c r="K43">
        <f>SUMPRODUCT(CZ$57:CZ$106,$B$57:$B$106)</f>
        <v>8.6517686700828253E-2</v>
      </c>
      <c r="L43" s="156">
        <f t="shared" si="54"/>
        <v>8.6517686700828253E-2</v>
      </c>
      <c r="M43" s="156">
        <f t="shared" si="53"/>
        <v>8.6517686700828253E-2</v>
      </c>
      <c r="N43" s="156">
        <f t="shared" si="53"/>
        <v>8.6517686700828253E-2</v>
      </c>
      <c r="O43" s="156">
        <f t="shared" si="53"/>
        <v>8.6517686700828253E-2</v>
      </c>
      <c r="P43" s="156">
        <f t="shared" si="53"/>
        <v>8.6517686700828253E-2</v>
      </c>
      <c r="Q43" s="156">
        <f t="shared" si="53"/>
        <v>8.6517686700828253E-2</v>
      </c>
      <c r="R43" s="156">
        <f t="shared" si="53"/>
        <v>8.6517686700828253E-2</v>
      </c>
      <c r="S43" s="156">
        <f t="shared" si="53"/>
        <v>8.6517686700828253E-2</v>
      </c>
      <c r="T43" s="156">
        <f t="shared" si="53"/>
        <v>8.6517686700828253E-2</v>
      </c>
      <c r="U43" s="156">
        <f t="shared" si="53"/>
        <v>8.6517686700828253E-2</v>
      </c>
      <c r="V43" s="156">
        <f t="shared" si="53"/>
        <v>8.6517686700828253E-2</v>
      </c>
      <c r="W43" s="156">
        <f t="shared" si="53"/>
        <v>8.6517686700828253E-2</v>
      </c>
      <c r="X43" s="156">
        <f t="shared" si="53"/>
        <v>8.6517686700828253E-2</v>
      </c>
      <c r="Y43" s="156">
        <f t="shared" si="53"/>
        <v>8.6517686700828253E-2</v>
      </c>
      <c r="Z43" s="156">
        <f t="shared" si="53"/>
        <v>8.6517686700828253E-2</v>
      </c>
      <c r="AA43" s="156">
        <f t="shared" si="53"/>
        <v>8.6517686700828253E-2</v>
      </c>
      <c r="AB43" s="156">
        <f t="shared" si="53"/>
        <v>8.6517686700828253E-2</v>
      </c>
      <c r="AC43" s="156">
        <f t="shared" si="53"/>
        <v>8.6517686700828253E-2</v>
      </c>
      <c r="AD43" s="156">
        <f t="shared" si="53"/>
        <v>8.6517686700828253E-2</v>
      </c>
      <c r="AE43" s="156">
        <f t="shared" si="53"/>
        <v>8.6517686700828253E-2</v>
      </c>
    </row>
    <row r="44" spans="1:32">
      <c r="B44" s="2" t="s">
        <v>99</v>
      </c>
      <c r="C44">
        <f>SUMPRODUCT(I57:I106,$B$57:$B$106)</f>
        <v>4.1068024969026173E-2</v>
      </c>
      <c r="D44">
        <f>SUMPRODUCT(U$57:U$106,$B$57:$B$106)</f>
        <v>4.3586726426780235E-2</v>
      </c>
      <c r="E44">
        <f>SUMPRODUCT(AG$57:AG$106,$B$57:$B$106)</f>
        <v>4.1208522259438538E-2</v>
      </c>
      <c r="F44">
        <f>SUMPRODUCT(AS$57:AS$106,$B$57:$B$106)</f>
        <v>4.2581402075681327E-2</v>
      </c>
      <c r="G44">
        <f>SUMPRODUCT(BE$57:BE$106,$B$57:$B$106)</f>
        <v>4.2799726024857924E-2</v>
      </c>
      <c r="H44">
        <f>SUMPRODUCT(BQ$57:BQ$106,$B$57:$B$106)</f>
        <v>4.1756452053753369E-2</v>
      </c>
      <c r="I44">
        <f>SUMPRODUCT(CC$57:CC$106,$B$57:$B$106)</f>
        <v>5.0803233636062858E-2</v>
      </c>
      <c r="J44">
        <f>SUMPRODUCT(CO$57:CO$106,$B$57:$B$106)</f>
        <v>3.1540285619228024E-2</v>
      </c>
      <c r="K44">
        <f>SUMPRODUCT(DA$57:DA$106,$B$57:$B$106)</f>
        <v>5.5011542787533924E-2</v>
      </c>
      <c r="L44" s="156">
        <f t="shared" si="54"/>
        <v>5.5011542787533924E-2</v>
      </c>
      <c r="M44" s="156">
        <f t="shared" si="53"/>
        <v>5.5011542787533924E-2</v>
      </c>
      <c r="N44" s="156">
        <f t="shared" si="53"/>
        <v>5.5011542787533924E-2</v>
      </c>
      <c r="O44" s="156">
        <f t="shared" si="53"/>
        <v>5.5011542787533924E-2</v>
      </c>
      <c r="P44" s="156">
        <f t="shared" si="53"/>
        <v>5.5011542787533924E-2</v>
      </c>
      <c r="Q44" s="156">
        <f t="shared" si="53"/>
        <v>5.5011542787533924E-2</v>
      </c>
      <c r="R44" s="156">
        <f t="shared" si="53"/>
        <v>5.5011542787533924E-2</v>
      </c>
      <c r="S44" s="156">
        <f t="shared" si="53"/>
        <v>5.5011542787533924E-2</v>
      </c>
      <c r="T44" s="156">
        <f t="shared" si="53"/>
        <v>5.5011542787533924E-2</v>
      </c>
      <c r="U44" s="156">
        <f t="shared" si="53"/>
        <v>5.5011542787533924E-2</v>
      </c>
      <c r="V44" s="156">
        <f t="shared" si="53"/>
        <v>5.5011542787533924E-2</v>
      </c>
      <c r="W44" s="156">
        <f t="shared" si="53"/>
        <v>5.5011542787533924E-2</v>
      </c>
      <c r="X44" s="156">
        <f t="shared" si="53"/>
        <v>5.5011542787533924E-2</v>
      </c>
      <c r="Y44" s="156">
        <f t="shared" si="53"/>
        <v>5.5011542787533924E-2</v>
      </c>
      <c r="Z44" s="156">
        <f t="shared" si="53"/>
        <v>5.5011542787533924E-2</v>
      </c>
      <c r="AA44" s="156">
        <f t="shared" si="53"/>
        <v>5.5011542787533924E-2</v>
      </c>
      <c r="AB44" s="156">
        <f t="shared" si="53"/>
        <v>5.5011542787533924E-2</v>
      </c>
      <c r="AC44" s="156">
        <f t="shared" si="53"/>
        <v>5.5011542787533924E-2</v>
      </c>
      <c r="AD44" s="156">
        <f t="shared" si="53"/>
        <v>5.5011542787533924E-2</v>
      </c>
      <c r="AE44" s="156">
        <f t="shared" si="53"/>
        <v>5.5011542787533924E-2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4.9387767995354489E-3</v>
      </c>
      <c r="J45">
        <f>SUMPRODUCT(CP$57:CP$106,$B$57:$B$106)</f>
        <v>1.1413366152137529E-2</v>
      </c>
      <c r="K45">
        <f>SUMPRODUCT(DB$57:DB$106,$B$57:$B$106)</f>
        <v>1.740658380148933E-2</v>
      </c>
      <c r="L45" s="156">
        <f t="shared" si="54"/>
        <v>1.740658380148933E-2</v>
      </c>
      <c r="M45" s="156">
        <f t="shared" si="53"/>
        <v>1.740658380148933E-2</v>
      </c>
      <c r="N45" s="156">
        <f t="shared" si="53"/>
        <v>1.740658380148933E-2</v>
      </c>
      <c r="O45" s="156">
        <f t="shared" si="53"/>
        <v>1.740658380148933E-2</v>
      </c>
      <c r="P45" s="156">
        <f t="shared" si="53"/>
        <v>1.740658380148933E-2</v>
      </c>
      <c r="Q45" s="156">
        <f t="shared" si="53"/>
        <v>1.740658380148933E-2</v>
      </c>
      <c r="R45" s="156">
        <f t="shared" si="53"/>
        <v>1.740658380148933E-2</v>
      </c>
      <c r="S45" s="156">
        <f t="shared" si="53"/>
        <v>1.740658380148933E-2</v>
      </c>
      <c r="T45" s="156">
        <f t="shared" si="53"/>
        <v>1.740658380148933E-2</v>
      </c>
      <c r="U45" s="156">
        <f t="shared" si="53"/>
        <v>1.740658380148933E-2</v>
      </c>
      <c r="V45" s="156">
        <f t="shared" si="53"/>
        <v>1.740658380148933E-2</v>
      </c>
      <c r="W45" s="156">
        <f t="shared" si="53"/>
        <v>1.740658380148933E-2</v>
      </c>
      <c r="X45" s="156">
        <f t="shared" si="53"/>
        <v>1.740658380148933E-2</v>
      </c>
      <c r="Y45" s="156">
        <f t="shared" si="53"/>
        <v>1.740658380148933E-2</v>
      </c>
      <c r="Z45" s="156">
        <f t="shared" si="53"/>
        <v>1.740658380148933E-2</v>
      </c>
      <c r="AA45" s="156">
        <f t="shared" si="53"/>
        <v>1.740658380148933E-2</v>
      </c>
      <c r="AB45" s="156">
        <f t="shared" si="53"/>
        <v>1.740658380148933E-2</v>
      </c>
      <c r="AC45" s="156">
        <f t="shared" si="53"/>
        <v>1.740658380148933E-2</v>
      </c>
      <c r="AD45" s="156">
        <f t="shared" si="53"/>
        <v>1.740658380148933E-2</v>
      </c>
      <c r="AE45" s="156">
        <f t="shared" si="53"/>
        <v>1.740658380148933E-2</v>
      </c>
    </row>
    <row r="46" spans="1:32">
      <c r="B46" s="2" t="s">
        <v>106</v>
      </c>
      <c r="C46">
        <f>SUMPRODUCT(K57:K106,$B$57:$B$106)</f>
        <v>6.021225566711288E-3</v>
      </c>
      <c r="D46">
        <f>SUMPRODUCT(W$57:W$106,$B$57:$B$106)</f>
        <v>4.0678441343228507E-3</v>
      </c>
      <c r="E46">
        <f>SUMPRODUCT(AI$57:AI$106,$B$57:$B$106)</f>
        <v>1.6130527205282046E-3</v>
      </c>
      <c r="F46">
        <f>SUMPRODUCT(AU$57:AU$106,$B$57:$B$106)</f>
        <v>1.6351239603940089E-3</v>
      </c>
      <c r="G46">
        <f>SUMPRODUCT(BG$57:BG$106,$B$57:$B$106)</f>
        <v>1.6644238589230819E-3</v>
      </c>
      <c r="H46">
        <f>SUMPRODUCT(BS$57:BS$106,$B$57:$B$106)</f>
        <v>1.6264527951912046E-3</v>
      </c>
      <c r="I46">
        <f>SUMPRODUCT(CE$57:CE$106,$B$57:$B$106)</f>
        <v>1.2524806994257467E-3</v>
      </c>
      <c r="J46">
        <f>SUMPRODUCT(CQ$57:CQ$106,$B$57:$B$106)</f>
        <v>1.26409233747458E-3</v>
      </c>
      <c r="K46">
        <f>SUMPRODUCT(DC$57:DC$106,$B$57:$B$106)</f>
        <v>6.8481229129104004E-4</v>
      </c>
      <c r="L46" s="156">
        <f t="shared" si="54"/>
        <v>6.8481229129104004E-4</v>
      </c>
      <c r="M46" s="156">
        <f t="shared" si="53"/>
        <v>6.8481229129104004E-4</v>
      </c>
      <c r="N46" s="156">
        <f t="shared" si="53"/>
        <v>6.8481229129104004E-4</v>
      </c>
      <c r="O46" s="156">
        <f t="shared" si="53"/>
        <v>6.8481229129104004E-4</v>
      </c>
      <c r="P46" s="156">
        <f t="shared" si="53"/>
        <v>6.8481229129104004E-4</v>
      </c>
      <c r="Q46" s="156">
        <f t="shared" si="53"/>
        <v>6.8481229129104004E-4</v>
      </c>
      <c r="R46" s="156">
        <f t="shared" si="53"/>
        <v>6.8481229129104004E-4</v>
      </c>
      <c r="S46" s="156">
        <f t="shared" si="53"/>
        <v>6.8481229129104004E-4</v>
      </c>
      <c r="T46" s="156">
        <f t="shared" si="53"/>
        <v>6.8481229129104004E-4</v>
      </c>
      <c r="U46" s="156">
        <f t="shared" si="53"/>
        <v>6.8481229129104004E-4</v>
      </c>
      <c r="V46" s="156">
        <f t="shared" si="53"/>
        <v>6.8481229129104004E-4</v>
      </c>
      <c r="W46" s="156">
        <f t="shared" si="53"/>
        <v>6.8481229129104004E-4</v>
      </c>
      <c r="X46" s="156">
        <f t="shared" si="53"/>
        <v>6.8481229129104004E-4</v>
      </c>
      <c r="Y46" s="156">
        <f t="shared" si="53"/>
        <v>6.8481229129104004E-4</v>
      </c>
      <c r="Z46" s="156">
        <f t="shared" si="53"/>
        <v>6.8481229129104004E-4</v>
      </c>
      <c r="AA46" s="156">
        <f t="shared" si="53"/>
        <v>6.8481229129104004E-4</v>
      </c>
      <c r="AB46" s="156">
        <f t="shared" si="53"/>
        <v>6.8481229129104004E-4</v>
      </c>
      <c r="AC46" s="156">
        <f t="shared" si="53"/>
        <v>6.8481229129104004E-4</v>
      </c>
      <c r="AD46" s="156">
        <f t="shared" si="53"/>
        <v>6.8481229129104004E-4</v>
      </c>
      <c r="AE46" s="156">
        <f t="shared" si="53"/>
        <v>6.8481229129104004E-4</v>
      </c>
    </row>
    <row r="47" spans="1:32">
      <c r="B47" s="2" t="s">
        <v>100</v>
      </c>
      <c r="C47">
        <f>SUMPRODUCT(L57:L106,$B$57:$B$106)</f>
        <v>0.12698531863823831</v>
      </c>
      <c r="D47">
        <f>SUMPRODUCT(X$57:X$106,$B$57:$B$106)</f>
        <v>0.14441484093641113</v>
      </c>
      <c r="E47">
        <f>SUMPRODUCT(AJ$57:AJ$106,$B$57:$B$106)</f>
        <v>0.15791239524859599</v>
      </c>
      <c r="F47">
        <f>SUMPRODUCT(AV$57:AV$106,$B$57:$B$106)</f>
        <v>0.18993767136358519</v>
      </c>
      <c r="G47">
        <f>SUMPRODUCT(BH$57:BH$106,$B$57:$B$106)</f>
        <v>0.21702792106543103</v>
      </c>
      <c r="H47">
        <f>SUMPRODUCT(BT$57:BT$106,$B$57:$B$106)</f>
        <v>0.23481165189660597</v>
      </c>
      <c r="I47">
        <f>SUMPRODUCT(CF$57:CF$106,$B$57:$B$106)</f>
        <v>0.30603208767638512</v>
      </c>
      <c r="J47">
        <f>SUMPRODUCT(CR$57:CR$106,$B$57:$B$106)</f>
        <v>0.31491300429423974</v>
      </c>
      <c r="K47">
        <f>SUMPRODUCT(DD$57:DD$106,$B$57:$B$106)</f>
        <v>0.31628402520605819</v>
      </c>
      <c r="L47" s="156">
        <f t="shared" si="54"/>
        <v>0.31628402520605819</v>
      </c>
      <c r="M47" s="156">
        <f t="shared" si="53"/>
        <v>0.31628402520605819</v>
      </c>
      <c r="N47" s="156">
        <f t="shared" si="53"/>
        <v>0.31628402520605819</v>
      </c>
      <c r="O47" s="156">
        <f t="shared" si="53"/>
        <v>0.31628402520605819</v>
      </c>
      <c r="P47" s="156">
        <f t="shared" si="53"/>
        <v>0.31628402520605819</v>
      </c>
      <c r="Q47" s="156">
        <f t="shared" si="53"/>
        <v>0.31628402520605819</v>
      </c>
      <c r="R47" s="156">
        <f t="shared" si="53"/>
        <v>0.31628402520605819</v>
      </c>
      <c r="S47" s="156">
        <f t="shared" si="53"/>
        <v>0.31628402520605819</v>
      </c>
      <c r="T47" s="156">
        <f t="shared" si="53"/>
        <v>0.31628402520605819</v>
      </c>
      <c r="U47" s="156">
        <f t="shared" si="53"/>
        <v>0.31628402520605819</v>
      </c>
      <c r="V47" s="156">
        <f t="shared" si="53"/>
        <v>0.31628402520605819</v>
      </c>
      <c r="W47" s="156">
        <f t="shared" si="53"/>
        <v>0.31628402520605819</v>
      </c>
      <c r="X47" s="156">
        <f t="shared" si="53"/>
        <v>0.31628402520605819</v>
      </c>
      <c r="Y47" s="156">
        <f t="shared" si="53"/>
        <v>0.31628402520605819</v>
      </c>
      <c r="Z47" s="156">
        <f t="shared" si="53"/>
        <v>0.31628402520605819</v>
      </c>
      <c r="AA47" s="156">
        <f t="shared" si="53"/>
        <v>0.31628402520605819</v>
      </c>
      <c r="AB47" s="156">
        <f t="shared" si="53"/>
        <v>0.31628402520605819</v>
      </c>
      <c r="AC47" s="156">
        <f t="shared" si="53"/>
        <v>0.31628402520605819</v>
      </c>
      <c r="AD47" s="156">
        <f t="shared" si="53"/>
        <v>0.31628402520605819</v>
      </c>
      <c r="AE47" s="156">
        <f t="shared" si="53"/>
        <v>0.31628402520605819</v>
      </c>
    </row>
    <row r="48" spans="1:32">
      <c r="B48" s="2" t="s">
        <v>102</v>
      </c>
      <c r="C48">
        <f>SUMPRODUCT(N57:N106,$B$57:$B$106)</f>
        <v>0.11149530210942088</v>
      </c>
      <c r="D48">
        <f>SUMPRODUCT(Z$57:Z$106,$B$57:$B$106)</f>
        <v>0.12722149090721749</v>
      </c>
      <c r="E48">
        <f>SUMPRODUCT(AL$57:AL$106,$B$57:$B$106)</f>
        <v>0.15845076191937338</v>
      </c>
      <c r="F48">
        <f>SUMPRODUCT(AX$57:AX$106,$B$57:$B$106)</f>
        <v>0.1630214399623956</v>
      </c>
      <c r="G48">
        <f>SUMPRODUCT(BJ$57:BJ$106,$B$57:$B$106)</f>
        <v>0.16542268940760421</v>
      </c>
      <c r="H48">
        <f>SUMPRODUCT(BV$57:BV$106,$B$57:$B$106)</f>
        <v>0.17479781249284959</v>
      </c>
      <c r="I48">
        <f>SUMPRODUCT(CH$57:CH$106,$B$57:$B$106)</f>
        <v>0.19014847469377064</v>
      </c>
      <c r="J48">
        <f>SUMPRODUCT(CT$57:CT$106,$B$57:$B$106)</f>
        <v>0.20617410712355935</v>
      </c>
      <c r="K48">
        <f>SUMPRODUCT(DF$57:DF$106,$B$57:$B$106)</f>
        <v>0.27295361798768603</v>
      </c>
      <c r="L48" s="156">
        <f t="shared" si="54"/>
        <v>0.27295361798768603</v>
      </c>
      <c r="M48" s="156">
        <f t="shared" si="53"/>
        <v>0.27295361798768603</v>
      </c>
      <c r="N48" s="156">
        <f t="shared" si="53"/>
        <v>0.27295361798768603</v>
      </c>
      <c r="O48" s="156">
        <f t="shared" si="53"/>
        <v>0.27295361798768603</v>
      </c>
      <c r="P48" s="156">
        <f t="shared" si="53"/>
        <v>0.27295361798768603</v>
      </c>
      <c r="Q48" s="156">
        <f t="shared" si="53"/>
        <v>0.27295361798768603</v>
      </c>
      <c r="R48" s="156">
        <f t="shared" si="53"/>
        <v>0.27295361798768603</v>
      </c>
      <c r="S48" s="156">
        <f t="shared" si="53"/>
        <v>0.27295361798768603</v>
      </c>
      <c r="T48" s="156">
        <f t="shared" si="53"/>
        <v>0.27295361798768603</v>
      </c>
      <c r="U48" s="156">
        <f t="shared" si="53"/>
        <v>0.27295361798768603</v>
      </c>
      <c r="V48" s="156">
        <f t="shared" si="53"/>
        <v>0.27295361798768603</v>
      </c>
      <c r="W48" s="156">
        <f t="shared" si="53"/>
        <v>0.27295361798768603</v>
      </c>
      <c r="X48" s="156">
        <f t="shared" si="53"/>
        <v>0.27295361798768603</v>
      </c>
      <c r="Y48" s="156">
        <f t="shared" si="53"/>
        <v>0.27295361798768603</v>
      </c>
      <c r="Z48" s="156">
        <f t="shared" si="53"/>
        <v>0.27295361798768603</v>
      </c>
      <c r="AA48" s="156">
        <f t="shared" si="53"/>
        <v>0.27295361798768603</v>
      </c>
      <c r="AB48" s="156">
        <f t="shared" si="53"/>
        <v>0.27295361798768603</v>
      </c>
      <c r="AC48" s="156">
        <f t="shared" si="53"/>
        <v>0.27295361798768603</v>
      </c>
      <c r="AD48" s="156">
        <f t="shared" si="53"/>
        <v>0.27295361798768603</v>
      </c>
      <c r="AE48" s="156">
        <f t="shared" si="53"/>
        <v>0.27295361798768603</v>
      </c>
    </row>
    <row r="49" spans="1:110">
      <c r="B49" s="1"/>
    </row>
    <row r="50" spans="1:110">
      <c r="B50" s="1"/>
      <c r="C50" s="160">
        <f>SUM(C39:C48)</f>
        <v>1.0000000000000002</v>
      </c>
      <c r="D50" s="160">
        <f>SUM(D39:D48)</f>
        <v>0.99999999999999989</v>
      </c>
      <c r="E50" s="160">
        <f>SUM(E39:E48)</f>
        <v>1</v>
      </c>
      <c r="F50" s="160">
        <f>SUM(F39:F48)</f>
        <v>1</v>
      </c>
      <c r="G50" s="160">
        <f t="shared" ref="G50:K50" si="55">SUM(G39:G48)</f>
        <v>1</v>
      </c>
      <c r="H50" s="160">
        <f t="shared" si="55"/>
        <v>1</v>
      </c>
      <c r="I50" s="160">
        <f t="shared" si="55"/>
        <v>1</v>
      </c>
      <c r="J50" s="160">
        <f t="shared" si="55"/>
        <v>0.99999999999999989</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1.8846067396725279E-2</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0.39988634450497729</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3.1690854191030612E-2</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0.19406068296305298</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6.2890597329385817E-2</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3.9618010297810112E-2</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0.25300744331701791</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16343501</v>
      </c>
      <c r="D2" s="91">
        <f>C2</f>
        <v>16343501</v>
      </c>
      <c r="E2" s="91">
        <f t="shared" ref="E2:AH2" si="0">D2</f>
        <v>16343501</v>
      </c>
      <c r="F2" s="91">
        <f t="shared" si="0"/>
        <v>16343501</v>
      </c>
      <c r="G2" s="91">
        <f t="shared" si="0"/>
        <v>16343501</v>
      </c>
      <c r="H2" s="91">
        <f t="shared" si="0"/>
        <v>16343501</v>
      </c>
      <c r="I2" s="91">
        <f t="shared" si="0"/>
        <v>16343501</v>
      </c>
      <c r="J2" s="91">
        <f t="shared" si="0"/>
        <v>16343501</v>
      </c>
      <c r="K2" s="91">
        <f t="shared" si="0"/>
        <v>16343501</v>
      </c>
      <c r="L2" s="91">
        <f t="shared" si="0"/>
        <v>16343501</v>
      </c>
      <c r="M2" s="91">
        <f t="shared" si="0"/>
        <v>16343501</v>
      </c>
      <c r="N2" s="91">
        <f t="shared" si="0"/>
        <v>16343501</v>
      </c>
      <c r="O2" s="91">
        <f t="shared" si="0"/>
        <v>16343501</v>
      </c>
      <c r="P2" s="91">
        <f t="shared" si="0"/>
        <v>16343501</v>
      </c>
      <c r="Q2" s="91">
        <f t="shared" si="0"/>
        <v>16343501</v>
      </c>
      <c r="R2" s="91">
        <f t="shared" si="0"/>
        <v>16343501</v>
      </c>
      <c r="S2" s="91">
        <f t="shared" si="0"/>
        <v>16343501</v>
      </c>
      <c r="T2" s="91">
        <f t="shared" si="0"/>
        <v>16343501</v>
      </c>
      <c r="U2" s="91">
        <f t="shared" si="0"/>
        <v>16343501</v>
      </c>
      <c r="V2" s="91">
        <f t="shared" si="0"/>
        <v>16343501</v>
      </c>
      <c r="W2" s="91">
        <f t="shared" si="0"/>
        <v>16343501</v>
      </c>
      <c r="X2" s="91">
        <f t="shared" si="0"/>
        <v>16343501</v>
      </c>
      <c r="Y2" s="91">
        <f t="shared" si="0"/>
        <v>16343501</v>
      </c>
      <c r="Z2" s="91">
        <f t="shared" si="0"/>
        <v>16343501</v>
      </c>
      <c r="AA2" s="91">
        <f t="shared" si="0"/>
        <v>16343501</v>
      </c>
      <c r="AB2" s="91">
        <f t="shared" si="0"/>
        <v>16343501</v>
      </c>
      <c r="AC2" s="91">
        <f t="shared" si="0"/>
        <v>16343501</v>
      </c>
      <c r="AD2" s="91">
        <f t="shared" si="0"/>
        <v>16343501</v>
      </c>
      <c r="AE2" s="91">
        <f t="shared" si="0"/>
        <v>16343501</v>
      </c>
      <c r="AF2" s="91">
        <f t="shared" si="0"/>
        <v>16343501</v>
      </c>
      <c r="AG2" s="91">
        <f t="shared" si="0"/>
        <v>16343501</v>
      </c>
      <c r="AH2" s="91">
        <f t="shared" si="0"/>
        <v>16343501</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4330306.9945613705</v>
      </c>
      <c r="C2" s="5">
        <f>SUMIFS(Imports_new!C$10:C$33,Imports_new!$A$10:$A$33,$A2)</f>
        <v>4330306.9945613705</v>
      </c>
      <c r="D2" s="5">
        <f>SUMIFS(Imports_new!D$10:D$33,Imports_new!$A$10:$A$33,$A2)</f>
        <v>4330306.9945613705</v>
      </c>
      <c r="E2" s="5">
        <f>SUMIFS(Imports_new!E$10:E$33,Imports_new!$A$10:$A$33,$A2)</f>
        <v>3922637.6299118809</v>
      </c>
      <c r="F2" s="5">
        <f>SUMIFS(Imports_new!F$10:F$33,Imports_new!$A$10:$A$33,$A2)</f>
        <v>3725529.0938556665</v>
      </c>
      <c r="G2" s="5">
        <f>SUMIFS(Imports_new!G$10:G$33,Imports_new!$A$10:$A$33,$A2)</f>
        <v>3213090.9002740434</v>
      </c>
      <c r="H2" s="5">
        <f>SUMIFS(Imports_new!H$10:H$33,Imports_new!$A$10:$A$33,$A2)</f>
        <v>2732142.2497999934</v>
      </c>
      <c r="I2" s="5">
        <f>SUMIFS(Imports_new!I$10:I$33,Imports_new!$A$10:$A$33,$A2)</f>
        <v>2425088.7340539638</v>
      </c>
      <c r="J2" s="5">
        <f>SUMIFS(Imports_new!J$10:J$33,Imports_new!$A$10:$A$33,$A2)</f>
        <v>1037258.5032987304</v>
      </c>
      <c r="K2" s="5">
        <f>SUMIFS(Imports_new!K$10:K$33,Imports_new!$A$10:$A$33,$A2)</f>
        <v>904119.9562581206</v>
      </c>
      <c r="L2" s="5">
        <f>SUMIFS(Imports_new!L$10:L$33,Imports_new!$A$10:$A$33,$A2)</f>
        <v>705385.82144238858</v>
      </c>
      <c r="M2" s="5">
        <f>SUMIFS(Imports_new!M$10:M$33,Imports_new!$A$10:$A$33,$A2)</f>
        <v>705385.82144238858</v>
      </c>
      <c r="N2" s="5">
        <f>SUMIFS(Imports_new!N$10:N$33,Imports_new!$A$10:$A$33,$A2)</f>
        <v>705385.82144238858</v>
      </c>
      <c r="O2" s="5">
        <f>SUMIFS(Imports_new!O$10:O$33,Imports_new!$A$10:$A$33,$A2)</f>
        <v>705385.82144238858</v>
      </c>
      <c r="P2" s="5">
        <f>SUMIFS(Imports_new!P$10:P$33,Imports_new!$A$10:$A$33,$A2)</f>
        <v>705385.82144238858</v>
      </c>
      <c r="Q2" s="5">
        <f>SUMIFS(Imports_new!Q$10:Q$33,Imports_new!$A$10:$A$33,$A2)</f>
        <v>705385.82144238858</v>
      </c>
      <c r="R2" s="5">
        <f>SUMIFS(Imports_new!R$10:R$33,Imports_new!$A$10:$A$33,$A2)</f>
        <v>705385.82144238858</v>
      </c>
      <c r="S2" s="5">
        <f>SUMIFS(Imports_new!S$10:S$33,Imports_new!$A$10:$A$33,$A2)</f>
        <v>705385.82144238858</v>
      </c>
      <c r="T2" s="5">
        <f>SUMIFS(Imports_new!T$10:T$33,Imports_new!$A$10:$A$33,$A2)</f>
        <v>705385.82144238858</v>
      </c>
      <c r="U2" s="5">
        <f>SUMIFS(Imports_new!U$10:U$33,Imports_new!$A$10:$A$33,$A2)</f>
        <v>705385.82144238858</v>
      </c>
      <c r="V2" s="5">
        <f>SUMIFS(Imports_new!V$10:V$33,Imports_new!$A$10:$A$33,$A2)</f>
        <v>705385.82144238858</v>
      </c>
      <c r="W2" s="5">
        <f>SUMIFS(Imports_new!W$10:W$33,Imports_new!$A$10:$A$33,$A2)</f>
        <v>705385.82144238858</v>
      </c>
      <c r="X2" s="5">
        <f>SUMIFS(Imports_new!X$10:X$33,Imports_new!$A$10:$A$33,$A2)</f>
        <v>705385.82144238858</v>
      </c>
      <c r="Y2" s="5">
        <f>SUMIFS(Imports_new!Y$10:Y$33,Imports_new!$A$10:$A$33,$A2)</f>
        <v>705385.82144238858</v>
      </c>
      <c r="Z2" s="5">
        <f>SUMIFS(Imports_new!Z$10:Z$33,Imports_new!$A$10:$A$33,$A2)</f>
        <v>705385.82144238858</v>
      </c>
      <c r="AA2" s="5">
        <f>SUMIFS(Imports_new!AA$10:AA$33,Imports_new!$A$10:$A$33,$A2)</f>
        <v>705385.82144238858</v>
      </c>
      <c r="AB2" s="5">
        <f>SUMIFS(Imports_new!AB$10:AB$33,Imports_new!$A$10:$A$33,$A2)</f>
        <v>705385.82144238858</v>
      </c>
      <c r="AC2" s="5">
        <f>SUMIFS(Imports_new!AC$10:AC$33,Imports_new!$A$10:$A$33,$A2)</f>
        <v>705385.82144238858</v>
      </c>
      <c r="AD2" s="5">
        <f>SUMIFS(Imports_new!AD$10:AD$33,Imports_new!$A$10:$A$33,$A2)</f>
        <v>705385.82144238858</v>
      </c>
      <c r="AE2" s="5">
        <f>SUMIFS(Imports_new!AE$10:AE$33,Imports_new!$A$10:$A$33,$A2)</f>
        <v>705385.82144238858</v>
      </c>
      <c r="AF2" s="5">
        <f>SUMIFS(Imports_new!AF$10:AF$33,Imports_new!$A$10:$A$33,$A2)</f>
        <v>705385.82144238858</v>
      </c>
    </row>
    <row r="3" spans="1:32">
      <c r="A3" s="2" t="s">
        <v>347</v>
      </c>
      <c r="B3" s="5">
        <f>SUMIFS(Imports_new!B$10:B$33,Imports_new!$A$10:$A$33,$A3)</f>
        <v>4814574.7632384617</v>
      </c>
      <c r="C3" s="5">
        <f>SUMIFS(Imports_new!C$10:C$33,Imports_new!$A$10:$A$33,$A3)</f>
        <v>4814574.7632384617</v>
      </c>
      <c r="D3" s="5">
        <f>SUMIFS(Imports_new!D$10:D$33,Imports_new!$A$10:$A$33,$A3)</f>
        <v>4814574.7632384617</v>
      </c>
      <c r="E3" s="5">
        <f>SUMIFS(Imports_new!E$10:E$33,Imports_new!$A$10:$A$33,$A3)</f>
        <v>4520371.716673851</v>
      </c>
      <c r="F3" s="5">
        <f>SUMIFS(Imports_new!F$10:F$33,Imports_new!$A$10:$A$33,$A3)</f>
        <v>4075991.3439567005</v>
      </c>
      <c r="G3" s="5">
        <f>SUMIFS(Imports_new!G$10:G$33,Imports_new!$A$10:$A$33,$A3)</f>
        <v>3797049.6394916605</v>
      </c>
      <c r="H3" s="5">
        <f>SUMIFS(Imports_new!H$10:H$33,Imports_new!$A$10:$A$33,$A3)</f>
        <v>3730585.0389092658</v>
      </c>
      <c r="I3" s="5">
        <f>SUMIFS(Imports_new!I$10:I$33,Imports_new!$A$10:$A$33,$A3)</f>
        <v>3241866.5303557552</v>
      </c>
      <c r="J3" s="5">
        <f>SUMIFS(Imports_new!J$10:J$33,Imports_new!$A$10:$A$33,$A3)</f>
        <v>2642214.3992204042</v>
      </c>
      <c r="K3" s="5">
        <f>SUMIFS(Imports_new!K$10:K$33,Imports_new!$A$10:$A$33,$A3)</f>
        <v>2479143.9412183282</v>
      </c>
      <c r="L3" s="5">
        <f>SUMIFS(Imports_new!L$10:L$33,Imports_new!$A$10:$A$33,$A3)</f>
        <v>1571316.4032169823</v>
      </c>
      <c r="M3" s="5">
        <f>SUMIFS(Imports_new!M$10:M$33,Imports_new!$A$10:$A$33,$A3)</f>
        <v>1571316.4032169823</v>
      </c>
      <c r="N3" s="5">
        <f>SUMIFS(Imports_new!N$10:N$33,Imports_new!$A$10:$A$33,$A3)</f>
        <v>1571316.4032169823</v>
      </c>
      <c r="O3" s="5">
        <f>SUMIFS(Imports_new!O$10:O$33,Imports_new!$A$10:$A$33,$A3)</f>
        <v>1571316.4032169823</v>
      </c>
      <c r="P3" s="5">
        <f>SUMIFS(Imports_new!P$10:P$33,Imports_new!$A$10:$A$33,$A3)</f>
        <v>1571316.4032169823</v>
      </c>
      <c r="Q3" s="5">
        <f>SUMIFS(Imports_new!Q$10:Q$33,Imports_new!$A$10:$A$33,$A3)</f>
        <v>1571316.4032169823</v>
      </c>
      <c r="R3" s="5">
        <f>SUMIFS(Imports_new!R$10:R$33,Imports_new!$A$10:$A$33,$A3)</f>
        <v>1571316.4032169823</v>
      </c>
      <c r="S3" s="5">
        <f>SUMIFS(Imports_new!S$10:S$33,Imports_new!$A$10:$A$33,$A3)</f>
        <v>1571316.4032169823</v>
      </c>
      <c r="T3" s="5">
        <f>SUMIFS(Imports_new!T$10:T$33,Imports_new!$A$10:$A$33,$A3)</f>
        <v>1571316.4032169823</v>
      </c>
      <c r="U3" s="5">
        <f>SUMIFS(Imports_new!U$10:U$33,Imports_new!$A$10:$A$33,$A3)</f>
        <v>1571316.4032169823</v>
      </c>
      <c r="V3" s="5">
        <f>SUMIFS(Imports_new!V$10:V$33,Imports_new!$A$10:$A$33,$A3)</f>
        <v>1571316.4032169823</v>
      </c>
      <c r="W3" s="5">
        <f>SUMIFS(Imports_new!W$10:W$33,Imports_new!$A$10:$A$33,$A3)</f>
        <v>1571316.4032169823</v>
      </c>
      <c r="X3" s="5">
        <f>SUMIFS(Imports_new!X$10:X$33,Imports_new!$A$10:$A$33,$A3)</f>
        <v>1571316.4032169823</v>
      </c>
      <c r="Y3" s="5">
        <f>SUMIFS(Imports_new!Y$10:Y$33,Imports_new!$A$10:$A$33,$A3)</f>
        <v>1571316.4032169823</v>
      </c>
      <c r="Z3" s="5">
        <f>SUMIFS(Imports_new!Z$10:Z$33,Imports_new!$A$10:$A$33,$A3)</f>
        <v>1571316.4032169823</v>
      </c>
      <c r="AA3" s="5">
        <f>SUMIFS(Imports_new!AA$10:AA$33,Imports_new!$A$10:$A$33,$A3)</f>
        <v>1571316.4032169823</v>
      </c>
      <c r="AB3" s="5">
        <f>SUMIFS(Imports_new!AB$10:AB$33,Imports_new!$A$10:$A$33,$A3)</f>
        <v>1571316.4032169823</v>
      </c>
      <c r="AC3" s="5">
        <f>SUMIFS(Imports_new!AC$10:AC$33,Imports_new!$A$10:$A$33,$A3)</f>
        <v>1571316.4032169823</v>
      </c>
      <c r="AD3" s="5">
        <f>SUMIFS(Imports_new!AD$10:AD$33,Imports_new!$A$10:$A$33,$A3)</f>
        <v>1571316.4032169823</v>
      </c>
      <c r="AE3" s="5">
        <f>SUMIFS(Imports_new!AE$10:AE$33,Imports_new!$A$10:$A$33,$A3)</f>
        <v>1571316.4032169823</v>
      </c>
      <c r="AF3" s="5">
        <f>SUMIFS(Imports_new!AF$10:AF$33,Imports_new!$A$10:$A$33,$A3)</f>
        <v>1571316.4032169823</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745869.00947430974</v>
      </c>
      <c r="C5" s="5">
        <f>SUMIFS(Imports_new!C$10:C$33,Imports_new!$A$10:$A$33,$A5)</f>
        <v>745869.00947430974</v>
      </c>
      <c r="D5" s="5">
        <f>SUMIFS(Imports_new!D$10:D$33,Imports_new!$A$10:$A$33,$A5)</f>
        <v>745869.00947430974</v>
      </c>
      <c r="E5" s="5">
        <f>SUMIFS(Imports_new!E$10:E$33,Imports_new!$A$10:$A$33,$A5)</f>
        <v>791613.14649753866</v>
      </c>
      <c r="F5" s="5">
        <f>SUMIFS(Imports_new!F$10:F$33,Imports_new!$A$10:$A$33,$A5)</f>
        <v>748420.69232033729</v>
      </c>
      <c r="G5" s="5">
        <f>SUMIFS(Imports_new!G$10:G$33,Imports_new!$A$10:$A$33,$A5)</f>
        <v>773354.65272969671</v>
      </c>
      <c r="H5" s="5">
        <f>SUMIFS(Imports_new!H$10:H$33,Imports_new!$A$10:$A$33,$A5)</f>
        <v>777319.80731990852</v>
      </c>
      <c r="I5" s="5">
        <f>SUMIFS(Imports_new!I$10:I$33,Imports_new!$A$10:$A$33,$A5)</f>
        <v>758372.08037114562</v>
      </c>
      <c r="J5" s="5">
        <f>SUMIFS(Imports_new!J$10:J$33,Imports_new!$A$10:$A$33,$A5)</f>
        <v>922677.86383204465</v>
      </c>
      <c r="K5" s="5">
        <f>SUMIFS(Imports_new!K$10:K$33,Imports_new!$A$10:$A$33,$A5)</f>
        <v>572828.17011758185</v>
      </c>
      <c r="L5" s="5">
        <f>SUMIFS(Imports_new!L$10:L$33,Imports_new!$A$10:$A$33,$A5)</f>
        <v>999108.30772937695</v>
      </c>
      <c r="M5" s="5">
        <f>SUMIFS(Imports_new!M$10:M$33,Imports_new!$A$10:$A$33,$A5)</f>
        <v>999108.30772937695</v>
      </c>
      <c r="N5" s="5">
        <f>SUMIFS(Imports_new!N$10:N$33,Imports_new!$A$10:$A$33,$A5)</f>
        <v>999108.30772937695</v>
      </c>
      <c r="O5" s="5">
        <f>SUMIFS(Imports_new!O$10:O$33,Imports_new!$A$10:$A$33,$A5)</f>
        <v>999108.30772937695</v>
      </c>
      <c r="P5" s="5">
        <f>SUMIFS(Imports_new!P$10:P$33,Imports_new!$A$10:$A$33,$A5)</f>
        <v>999108.30772937695</v>
      </c>
      <c r="Q5" s="5">
        <f>SUMIFS(Imports_new!Q$10:Q$33,Imports_new!$A$10:$A$33,$A5)</f>
        <v>999108.30772937695</v>
      </c>
      <c r="R5" s="5">
        <f>SUMIFS(Imports_new!R$10:R$33,Imports_new!$A$10:$A$33,$A5)</f>
        <v>999108.30772937695</v>
      </c>
      <c r="S5" s="5">
        <f>SUMIFS(Imports_new!S$10:S$33,Imports_new!$A$10:$A$33,$A5)</f>
        <v>999108.30772937695</v>
      </c>
      <c r="T5" s="5">
        <f>SUMIFS(Imports_new!T$10:T$33,Imports_new!$A$10:$A$33,$A5)</f>
        <v>999108.30772937695</v>
      </c>
      <c r="U5" s="5">
        <f>SUMIFS(Imports_new!U$10:U$33,Imports_new!$A$10:$A$33,$A5)</f>
        <v>999108.30772937695</v>
      </c>
      <c r="V5" s="5">
        <f>SUMIFS(Imports_new!V$10:V$33,Imports_new!$A$10:$A$33,$A5)</f>
        <v>999108.30772937695</v>
      </c>
      <c r="W5" s="5">
        <f>SUMIFS(Imports_new!W$10:W$33,Imports_new!$A$10:$A$33,$A5)</f>
        <v>999108.30772937695</v>
      </c>
      <c r="X5" s="5">
        <f>SUMIFS(Imports_new!X$10:X$33,Imports_new!$A$10:$A$33,$A5)</f>
        <v>999108.30772937695</v>
      </c>
      <c r="Y5" s="5">
        <f>SUMIFS(Imports_new!Y$10:Y$33,Imports_new!$A$10:$A$33,$A5)</f>
        <v>999108.30772937695</v>
      </c>
      <c r="Z5" s="5">
        <f>SUMIFS(Imports_new!Z$10:Z$33,Imports_new!$A$10:$A$33,$A5)</f>
        <v>999108.30772937695</v>
      </c>
      <c r="AA5" s="5">
        <f>SUMIFS(Imports_new!AA$10:AA$33,Imports_new!$A$10:$A$33,$A5)</f>
        <v>999108.30772937695</v>
      </c>
      <c r="AB5" s="5">
        <f>SUMIFS(Imports_new!AB$10:AB$33,Imports_new!$A$10:$A$33,$A5)</f>
        <v>999108.30772937695</v>
      </c>
      <c r="AC5" s="5">
        <f>SUMIFS(Imports_new!AC$10:AC$33,Imports_new!$A$10:$A$33,$A5)</f>
        <v>999108.30772937695</v>
      </c>
      <c r="AD5" s="5">
        <f>SUMIFS(Imports_new!AD$10:AD$33,Imports_new!$A$10:$A$33,$A5)</f>
        <v>999108.30772937695</v>
      </c>
      <c r="AE5" s="5">
        <f>SUMIFS(Imports_new!AE$10:AE$33,Imports_new!$A$10:$A$33,$A5)</f>
        <v>999108.30772937695</v>
      </c>
      <c r="AF5" s="5">
        <f>SUMIFS(Imports_new!AF$10:AF$33,Imports_new!$A$10:$A$33,$A5)</f>
        <v>999108.30772937695</v>
      </c>
    </row>
    <row r="6" spans="1:32">
      <c r="A6" s="2" t="s">
        <v>101</v>
      </c>
      <c r="B6" s="5">
        <f>SUMIFS(Imports_new!B$10:B$33,Imports_new!$A$10:$A$33,$A6)</f>
        <v>3629066.4366138801</v>
      </c>
      <c r="C6" s="5">
        <f>SUMIFS(Imports_new!C$10:C$33,Imports_new!$A$10:$A$33,$A6)</f>
        <v>3629066.4366138801</v>
      </c>
      <c r="D6" s="5">
        <f>SUMIFS(Imports_new!D$10:D$33,Imports_new!$A$10:$A$33,$A6)</f>
        <v>3629066.4366138801</v>
      </c>
      <c r="E6" s="5">
        <f>SUMIFS(Imports_new!E$10:E$33,Imports_new!$A$10:$A$33,$A6)</f>
        <v>3750335.2880000402</v>
      </c>
      <c r="F6" s="5">
        <f>SUMIFS(Imports_new!F$10:F$33,Imports_new!$A$10:$A$33,$A6)</f>
        <v>3677423.3785017878</v>
      </c>
      <c r="G6" s="5">
        <f>SUMIFS(Imports_new!G$10:G$33,Imports_new!$A$10:$A$33,$A6)</f>
        <v>3782189.5910942061</v>
      </c>
      <c r="H6" s="5">
        <f>SUMIFS(Imports_new!H$10:H$33,Imports_new!$A$10:$A$33,$A6)</f>
        <v>3788286.6225448349</v>
      </c>
      <c r="I6" s="5">
        <f>SUMIFS(Imports_new!I$10:I$33,Imports_new!$A$10:$A$33,$A6)</f>
        <v>3804642.7783723115</v>
      </c>
      <c r="J6" s="5">
        <f>SUMIFS(Imports_new!J$10:J$33,Imports_new!$A$10:$A$33,$A6)</f>
        <v>3936976.7169299251</v>
      </c>
      <c r="K6" s="5">
        <f>SUMIFS(Imports_new!K$10:K$33,Imports_new!$A$10:$A$33,$A6)</f>
        <v>3993866.8372250218</v>
      </c>
      <c r="L6" s="5">
        <f>SUMIFS(Imports_new!L$10:L$33,Imports_new!$A$10:$A$33,$A6)</f>
        <v>3384461.6002668981</v>
      </c>
      <c r="M6" s="5">
        <f>SUMIFS(Imports_new!M$10:M$33,Imports_new!$A$10:$A$33,$A6)</f>
        <v>3384461.6002668981</v>
      </c>
      <c r="N6" s="5">
        <f>SUMIFS(Imports_new!N$10:N$33,Imports_new!$A$10:$A$33,$A6)</f>
        <v>3384461.6002668981</v>
      </c>
      <c r="O6" s="5">
        <f>SUMIFS(Imports_new!O$10:O$33,Imports_new!$A$10:$A$33,$A6)</f>
        <v>3384461.6002668981</v>
      </c>
      <c r="P6" s="5">
        <f>SUMIFS(Imports_new!P$10:P$33,Imports_new!$A$10:$A$33,$A6)</f>
        <v>3384461.6002668981</v>
      </c>
      <c r="Q6" s="5">
        <f>SUMIFS(Imports_new!Q$10:Q$33,Imports_new!$A$10:$A$33,$A6)</f>
        <v>3384461.6002668981</v>
      </c>
      <c r="R6" s="5">
        <f>SUMIFS(Imports_new!R$10:R$33,Imports_new!$A$10:$A$33,$A6)</f>
        <v>3384461.6002668981</v>
      </c>
      <c r="S6" s="5">
        <f>SUMIFS(Imports_new!S$10:S$33,Imports_new!$A$10:$A$33,$A6)</f>
        <v>3384461.6002668981</v>
      </c>
      <c r="T6" s="5">
        <f>SUMIFS(Imports_new!T$10:T$33,Imports_new!$A$10:$A$33,$A6)</f>
        <v>3384461.6002668981</v>
      </c>
      <c r="U6" s="5">
        <f>SUMIFS(Imports_new!U$10:U$33,Imports_new!$A$10:$A$33,$A6)</f>
        <v>3384461.6002668981</v>
      </c>
      <c r="V6" s="5">
        <f>SUMIFS(Imports_new!V$10:V$33,Imports_new!$A$10:$A$33,$A6)</f>
        <v>3384461.6002668981</v>
      </c>
      <c r="W6" s="5">
        <f>SUMIFS(Imports_new!W$10:W$33,Imports_new!$A$10:$A$33,$A6)</f>
        <v>3384461.6002668981</v>
      </c>
      <c r="X6" s="5">
        <f>SUMIFS(Imports_new!X$10:X$33,Imports_new!$A$10:$A$33,$A6)</f>
        <v>3384461.6002668981</v>
      </c>
      <c r="Y6" s="5">
        <f>SUMIFS(Imports_new!Y$10:Y$33,Imports_new!$A$10:$A$33,$A6)</f>
        <v>3384461.6002668981</v>
      </c>
      <c r="Z6" s="5">
        <f>SUMIFS(Imports_new!Z$10:Z$33,Imports_new!$A$10:$A$33,$A6)</f>
        <v>3384461.6002668981</v>
      </c>
      <c r="AA6" s="5">
        <f>SUMIFS(Imports_new!AA$10:AA$33,Imports_new!$A$10:$A$33,$A6)</f>
        <v>3384461.6002668981</v>
      </c>
      <c r="AB6" s="5">
        <f>SUMIFS(Imports_new!AB$10:AB$33,Imports_new!$A$10:$A$33,$A6)</f>
        <v>3384461.6002668981</v>
      </c>
      <c r="AC6" s="5">
        <f>SUMIFS(Imports_new!AC$10:AC$33,Imports_new!$A$10:$A$33,$A6)</f>
        <v>3384461.6002668981</v>
      </c>
      <c r="AD6" s="5">
        <f>SUMIFS(Imports_new!AD$10:AD$33,Imports_new!$A$10:$A$33,$A6)</f>
        <v>3384461.6002668981</v>
      </c>
      <c r="AE6" s="5">
        <f>SUMIFS(Imports_new!AE$10:AE$33,Imports_new!$A$10:$A$33,$A6)</f>
        <v>3384461.6002668981</v>
      </c>
      <c r="AF6" s="5">
        <f>SUMIFS(Imports_new!AF$10:AF$33,Imports_new!$A$10:$A$33,$A6)</f>
        <v>3384461.6002668981</v>
      </c>
    </row>
    <row r="7" spans="1:32">
      <c r="A7" s="2" t="s">
        <v>100</v>
      </c>
      <c r="B7" s="5">
        <f>SUMIFS(Imports_new!B$10:B$33,Imports_new!$A$10:$A$33,$A7)</f>
        <v>2306281.1981320446</v>
      </c>
      <c r="C7" s="5">
        <f>SUMIFS(Imports_new!C$10:C$33,Imports_new!$A$10:$A$33,$A7)</f>
        <v>2306281.1981320446</v>
      </c>
      <c r="D7" s="5">
        <f>SUMIFS(Imports_new!D$10:D$33,Imports_new!$A$10:$A$33,$A7)</f>
        <v>2306281.1981320446</v>
      </c>
      <c r="E7" s="5">
        <f>SUMIFS(Imports_new!E$10:E$33,Imports_new!$A$10:$A$33,$A7)</f>
        <v>2622832.591629866</v>
      </c>
      <c r="F7" s="5">
        <f>SUMIFS(Imports_new!F$10:F$33,Imports_new!$A$10:$A$33,$A7)</f>
        <v>2867972.392551579</v>
      </c>
      <c r="G7" s="5">
        <f>SUMIFS(Imports_new!G$10:G$33,Imports_new!$A$10:$A$33,$A7)</f>
        <v>3449608.8601451335</v>
      </c>
      <c r="H7" s="5">
        <f>SUMIFS(Imports_new!H$10:H$33,Imports_new!$A$10:$A$33,$A7)</f>
        <v>3941616.3946386189</v>
      </c>
      <c r="I7" s="5">
        <f>SUMIFS(Imports_new!I$10:I$33,Imports_new!$A$10:$A$33,$A7)</f>
        <v>4264600.8505458664</v>
      </c>
      <c r="J7" s="5">
        <f>SUMIFS(Imports_new!J$10:J$33,Imports_new!$A$10:$A$33,$A7)</f>
        <v>5558091.7337684454</v>
      </c>
      <c r="K7" s="5">
        <f>SUMIFS(Imports_new!K$10:K$33,Imports_new!$A$10:$A$33,$A7)</f>
        <v>5719385.1119130971</v>
      </c>
      <c r="L7" s="5">
        <f>SUMIFS(Imports_new!L$10:L$33,Imports_new!$A$10:$A$33,$A7)</f>
        <v>5744285.3112832364</v>
      </c>
      <c r="M7" s="5">
        <f>SUMIFS(Imports_new!M$10:M$33,Imports_new!$A$10:$A$33,$A7)</f>
        <v>5744285.3112832364</v>
      </c>
      <c r="N7" s="5">
        <f>SUMIFS(Imports_new!N$10:N$33,Imports_new!$A$10:$A$33,$A7)</f>
        <v>5744285.3112832364</v>
      </c>
      <c r="O7" s="5">
        <f>SUMIFS(Imports_new!O$10:O$33,Imports_new!$A$10:$A$33,$A7)</f>
        <v>5744285.3112832364</v>
      </c>
      <c r="P7" s="5">
        <f>SUMIFS(Imports_new!P$10:P$33,Imports_new!$A$10:$A$33,$A7)</f>
        <v>5744285.3112832364</v>
      </c>
      <c r="Q7" s="5">
        <f>SUMIFS(Imports_new!Q$10:Q$33,Imports_new!$A$10:$A$33,$A7)</f>
        <v>5744285.3112832364</v>
      </c>
      <c r="R7" s="5">
        <f>SUMIFS(Imports_new!R$10:R$33,Imports_new!$A$10:$A$33,$A7)</f>
        <v>5744285.3112832364</v>
      </c>
      <c r="S7" s="5">
        <f>SUMIFS(Imports_new!S$10:S$33,Imports_new!$A$10:$A$33,$A7)</f>
        <v>5744285.3112832364</v>
      </c>
      <c r="T7" s="5">
        <f>SUMIFS(Imports_new!T$10:T$33,Imports_new!$A$10:$A$33,$A7)</f>
        <v>5744285.3112832364</v>
      </c>
      <c r="U7" s="5">
        <f>SUMIFS(Imports_new!U$10:U$33,Imports_new!$A$10:$A$33,$A7)</f>
        <v>5744285.3112832364</v>
      </c>
      <c r="V7" s="5">
        <f>SUMIFS(Imports_new!V$10:V$33,Imports_new!$A$10:$A$33,$A7)</f>
        <v>5744285.3112832364</v>
      </c>
      <c r="W7" s="5">
        <f>SUMIFS(Imports_new!W$10:W$33,Imports_new!$A$10:$A$33,$A7)</f>
        <v>5744285.3112832364</v>
      </c>
      <c r="X7" s="5">
        <f>SUMIFS(Imports_new!X$10:X$33,Imports_new!$A$10:$A$33,$A7)</f>
        <v>5744285.3112832364</v>
      </c>
      <c r="Y7" s="5">
        <f>SUMIFS(Imports_new!Y$10:Y$33,Imports_new!$A$10:$A$33,$A7)</f>
        <v>5744285.3112832364</v>
      </c>
      <c r="Z7" s="5">
        <f>SUMIFS(Imports_new!Z$10:Z$33,Imports_new!$A$10:$A$33,$A7)</f>
        <v>5744285.3112832364</v>
      </c>
      <c r="AA7" s="5">
        <f>SUMIFS(Imports_new!AA$10:AA$33,Imports_new!$A$10:$A$33,$A7)</f>
        <v>5744285.3112832364</v>
      </c>
      <c r="AB7" s="5">
        <f>SUMIFS(Imports_new!AB$10:AB$33,Imports_new!$A$10:$A$33,$A7)</f>
        <v>5744285.3112832364</v>
      </c>
      <c r="AC7" s="5">
        <f>SUMIFS(Imports_new!AC$10:AC$33,Imports_new!$A$10:$A$33,$A7)</f>
        <v>5744285.3112832364</v>
      </c>
      <c r="AD7" s="5">
        <f>SUMIFS(Imports_new!AD$10:AD$33,Imports_new!$A$10:$A$33,$A7)</f>
        <v>5744285.3112832364</v>
      </c>
      <c r="AE7" s="5">
        <f>SUMIFS(Imports_new!AE$10:AE$33,Imports_new!$A$10:$A$33,$A7)</f>
        <v>5744285.3112832364</v>
      </c>
      <c r="AF7" s="5">
        <f>SUMIFS(Imports_new!AF$10:AF$33,Imports_new!$A$10:$A$33,$A7)</f>
        <v>5744285.3112832364</v>
      </c>
    </row>
    <row r="8" spans="1:32">
      <c r="A8" s="2" t="s">
        <v>102</v>
      </c>
      <c r="B8" s="5">
        <f>SUMIFS(Imports_new!B$10:B$33,Imports_new!$A$10:$A$33,$A8)</f>
        <v>2024954.7088790676</v>
      </c>
      <c r="C8" s="5">
        <f>SUMIFS(Imports_new!C$10:C$33,Imports_new!$A$10:$A$33,$A8)</f>
        <v>2024954.7088790676</v>
      </c>
      <c r="D8" s="5">
        <f>SUMIFS(Imports_new!D$10:D$33,Imports_new!$A$10:$A$33,$A8)</f>
        <v>2024954.7088790676</v>
      </c>
      <c r="E8" s="5">
        <f>SUMIFS(Imports_new!E$10:E$33,Imports_new!$A$10:$A$33,$A8)</f>
        <v>2310570.5102297571</v>
      </c>
      <c r="F8" s="5">
        <f>SUMIFS(Imports_new!F$10:F$33,Imports_new!$A$10:$A$33,$A8)</f>
        <v>2877750.0971227037</v>
      </c>
      <c r="G8" s="5">
        <f>SUMIFS(Imports_new!G$10:G$33,Imports_new!$A$10:$A$33,$A8)</f>
        <v>2960761.8101803968</v>
      </c>
      <c r="H8" s="5">
        <f>SUMIFS(Imports_new!H$10:H$33,Imports_new!$A$10:$A$33,$A8)</f>
        <v>3004372.8079468897</v>
      </c>
      <c r="I8" s="5">
        <f>SUMIFS(Imports_new!I$10:I$33,Imports_new!$A$10:$A$33,$A8)</f>
        <v>3174641.8621457606</v>
      </c>
      <c r="J8" s="5">
        <f>SUMIFS(Imports_new!J$10:J$33,Imports_new!$A$10:$A$33,$A8)</f>
        <v>3453437.4268024755</v>
      </c>
      <c r="K8" s="5">
        <f>SUMIFS(Imports_new!K$10:K$33,Imports_new!$A$10:$A$33,$A8)</f>
        <v>3744491.6617120174</v>
      </c>
      <c r="L8" s="5">
        <f>SUMIFS(Imports_new!L$10:L$33,Imports_new!$A$10:$A$33,$A8)</f>
        <v>4957327.3814470479</v>
      </c>
      <c r="M8" s="5">
        <f>SUMIFS(Imports_new!M$10:M$33,Imports_new!$A$10:$A$33,$A8)</f>
        <v>4957327.3814470479</v>
      </c>
      <c r="N8" s="5">
        <f>SUMIFS(Imports_new!N$10:N$33,Imports_new!$A$10:$A$33,$A8)</f>
        <v>4957327.3814470479</v>
      </c>
      <c r="O8" s="5">
        <f>SUMIFS(Imports_new!O$10:O$33,Imports_new!$A$10:$A$33,$A8)</f>
        <v>4957327.3814470479</v>
      </c>
      <c r="P8" s="5">
        <f>SUMIFS(Imports_new!P$10:P$33,Imports_new!$A$10:$A$33,$A8)</f>
        <v>4957327.3814470479</v>
      </c>
      <c r="Q8" s="5">
        <f>SUMIFS(Imports_new!Q$10:Q$33,Imports_new!$A$10:$A$33,$A8)</f>
        <v>4957327.3814470479</v>
      </c>
      <c r="R8" s="5">
        <f>SUMIFS(Imports_new!R$10:R$33,Imports_new!$A$10:$A$33,$A8)</f>
        <v>4957327.3814470479</v>
      </c>
      <c r="S8" s="5">
        <f>SUMIFS(Imports_new!S$10:S$33,Imports_new!$A$10:$A$33,$A8)</f>
        <v>4957327.3814470479</v>
      </c>
      <c r="T8" s="5">
        <f>SUMIFS(Imports_new!T$10:T$33,Imports_new!$A$10:$A$33,$A8)</f>
        <v>4957327.3814470479</v>
      </c>
      <c r="U8" s="5">
        <f>SUMIFS(Imports_new!U$10:U$33,Imports_new!$A$10:$A$33,$A8)</f>
        <v>4957327.3814470479</v>
      </c>
      <c r="V8" s="5">
        <f>SUMIFS(Imports_new!V$10:V$33,Imports_new!$A$10:$A$33,$A8)</f>
        <v>4957327.3814470479</v>
      </c>
      <c r="W8" s="5">
        <f>SUMIFS(Imports_new!W$10:W$33,Imports_new!$A$10:$A$33,$A8)</f>
        <v>4957327.3814470479</v>
      </c>
      <c r="X8" s="5">
        <f>SUMIFS(Imports_new!X$10:X$33,Imports_new!$A$10:$A$33,$A8)</f>
        <v>4957327.3814470479</v>
      </c>
      <c r="Y8" s="5">
        <f>SUMIFS(Imports_new!Y$10:Y$33,Imports_new!$A$10:$A$33,$A8)</f>
        <v>4957327.3814470479</v>
      </c>
      <c r="Z8" s="5">
        <f>SUMIFS(Imports_new!Z$10:Z$33,Imports_new!$A$10:$A$33,$A8)</f>
        <v>4957327.3814470479</v>
      </c>
      <c r="AA8" s="5">
        <f>SUMIFS(Imports_new!AA$10:AA$33,Imports_new!$A$10:$A$33,$A8)</f>
        <v>4957327.3814470479</v>
      </c>
      <c r="AB8" s="5">
        <f>SUMIFS(Imports_new!AB$10:AB$33,Imports_new!$A$10:$A$33,$A8)</f>
        <v>4957327.3814470479</v>
      </c>
      <c r="AC8" s="5">
        <f>SUMIFS(Imports_new!AC$10:AC$33,Imports_new!$A$10:$A$33,$A8)</f>
        <v>4957327.3814470479</v>
      </c>
      <c r="AD8" s="5">
        <f>SUMIFS(Imports_new!AD$10:AD$33,Imports_new!$A$10:$A$33,$A8)</f>
        <v>4957327.3814470479</v>
      </c>
      <c r="AE8" s="5">
        <f>SUMIFS(Imports_new!AE$10:AE$33,Imports_new!$A$10:$A$33,$A8)</f>
        <v>4957327.3814470479</v>
      </c>
      <c r="AF8" s="5">
        <f>SUMIFS(Imports_new!AF$10:AF$33,Imports_new!$A$10:$A$33,$A8)</f>
        <v>4957327.3814470479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118485.35905097787</v>
      </c>
      <c r="C10" s="5">
        <f>SUMIFS(Imports_new!C$10:C$33,Imports_new!$A$10:$A$33,$A10)</f>
        <v>118485.35905097787</v>
      </c>
      <c r="D10" s="5">
        <f>SUMIFS(Imports_new!D$10:D$33,Imports_new!$A$10:$A$33,$A10)</f>
        <v>118485.35905097787</v>
      </c>
      <c r="E10" s="5">
        <f>SUMIFS(Imports_new!E$10:E$33,Imports_new!$A$10:$A$33,$A10)</f>
        <v>78710.800461620209</v>
      </c>
      <c r="F10" s="5">
        <f>SUMIFS(Imports_new!F$10:F$33,Imports_new!$A$10:$A$33,$A10)</f>
        <v>79502.910196152196</v>
      </c>
      <c r="G10" s="5">
        <f>SUMIFS(Imports_new!G$10:G$33,Imports_new!$A$10:$A$33,$A10)</f>
        <v>75088.953768489868</v>
      </c>
      <c r="H10" s="5">
        <f>SUMIFS(Imports_new!H$10:H$33,Imports_new!$A$10:$A$33,$A10)</f>
        <v>75209.788656251898</v>
      </c>
      <c r="I10" s="5">
        <f>SUMIFS(Imports_new!I$10:I$33,Imports_new!$A$10:$A$33,$A10)</f>
        <v>73575.797394574212</v>
      </c>
      <c r="J10" s="5">
        <f>SUMIFS(Imports_new!J$10:J$33,Imports_new!$A$10:$A$33,$A10)</f>
        <v>70459.19965908202</v>
      </c>
      <c r="K10" s="5">
        <f>SUMIFS(Imports_new!K$10:K$33,Imports_new!$A$10:$A$33,$A10)</f>
        <v>70810.293936435555</v>
      </c>
      <c r="L10" s="5">
        <f>SUMIFS(Imports_new!L$10:L$33,Imports_new!$A$10:$A$33,$A10)</f>
        <v>59819.780373659662</v>
      </c>
      <c r="M10" s="5">
        <f>SUMIFS(Imports_new!M$10:M$33,Imports_new!$A$10:$A$33,$A10)</f>
        <v>59819.780373659662</v>
      </c>
      <c r="N10" s="5">
        <f>SUMIFS(Imports_new!N$10:N$33,Imports_new!$A$10:$A$33,$A10)</f>
        <v>59819.780373659662</v>
      </c>
      <c r="O10" s="5">
        <f>SUMIFS(Imports_new!O$10:O$33,Imports_new!$A$10:$A$33,$A10)</f>
        <v>59819.780373659662</v>
      </c>
      <c r="P10" s="5">
        <f>SUMIFS(Imports_new!P$10:P$33,Imports_new!$A$10:$A$33,$A10)</f>
        <v>59819.780373659662</v>
      </c>
      <c r="Q10" s="5">
        <f>SUMIFS(Imports_new!Q$10:Q$33,Imports_new!$A$10:$A$33,$A10)</f>
        <v>59819.780373659662</v>
      </c>
      <c r="R10" s="5">
        <f>SUMIFS(Imports_new!R$10:R$33,Imports_new!$A$10:$A$33,$A10)</f>
        <v>59819.780373659662</v>
      </c>
      <c r="S10" s="5">
        <f>SUMIFS(Imports_new!S$10:S$33,Imports_new!$A$10:$A$33,$A10)</f>
        <v>59819.780373659662</v>
      </c>
      <c r="T10" s="5">
        <f>SUMIFS(Imports_new!T$10:T$33,Imports_new!$A$10:$A$33,$A10)</f>
        <v>59819.780373659662</v>
      </c>
      <c r="U10" s="5">
        <f>SUMIFS(Imports_new!U$10:U$33,Imports_new!$A$10:$A$33,$A10)</f>
        <v>59819.780373659662</v>
      </c>
      <c r="V10" s="5">
        <f>SUMIFS(Imports_new!V$10:V$33,Imports_new!$A$10:$A$33,$A10)</f>
        <v>59819.780373659662</v>
      </c>
      <c r="W10" s="5">
        <f>SUMIFS(Imports_new!W$10:W$33,Imports_new!$A$10:$A$33,$A10)</f>
        <v>59819.780373659662</v>
      </c>
      <c r="X10" s="5">
        <f>SUMIFS(Imports_new!X$10:X$33,Imports_new!$A$10:$A$33,$A10)</f>
        <v>59819.780373659662</v>
      </c>
      <c r="Y10" s="5">
        <f>SUMIFS(Imports_new!Y$10:Y$33,Imports_new!$A$10:$A$33,$A10)</f>
        <v>59819.780373659662</v>
      </c>
      <c r="Z10" s="5">
        <f>SUMIFS(Imports_new!Z$10:Z$33,Imports_new!$A$10:$A$33,$A10)</f>
        <v>59819.780373659662</v>
      </c>
      <c r="AA10" s="5">
        <f>SUMIFS(Imports_new!AA$10:AA$33,Imports_new!$A$10:$A$33,$A10)</f>
        <v>59819.780373659662</v>
      </c>
      <c r="AB10" s="5">
        <f>SUMIFS(Imports_new!AB$10:AB$33,Imports_new!$A$10:$A$33,$A10)</f>
        <v>59819.780373659662</v>
      </c>
      <c r="AC10" s="5">
        <f>SUMIFS(Imports_new!AC$10:AC$33,Imports_new!$A$10:$A$33,$A10)</f>
        <v>59819.780373659662</v>
      </c>
      <c r="AD10" s="5">
        <f>SUMIFS(Imports_new!AD$10:AD$33,Imports_new!$A$10:$A$33,$A10)</f>
        <v>59819.780373659662</v>
      </c>
      <c r="AE10" s="5">
        <f>SUMIFS(Imports_new!AE$10:AE$33,Imports_new!$A$10:$A$33,$A10)</f>
        <v>59819.780373659662</v>
      </c>
      <c r="AF10" s="5">
        <f>SUMIFS(Imports_new!AF$10:AF$33,Imports_new!$A$10:$A$33,$A10)</f>
        <v>59819.780373659662</v>
      </c>
    </row>
    <row r="11" spans="1:32">
      <c r="A11" s="2" t="s">
        <v>105</v>
      </c>
      <c r="B11" s="5">
        <f>SUMIFS(Imports_new!B$10:B$33,Imports_new!$A$10:$A$33,$A11)</f>
        <v>82899.271679745929</v>
      </c>
      <c r="C11" s="5">
        <f>SUMIFS(Imports_new!C$10:C$33,Imports_new!$A$10:$A$33,$A11)</f>
        <v>82899.271679745929</v>
      </c>
      <c r="D11" s="5">
        <f>SUMIFS(Imports_new!D$10:D$33,Imports_new!$A$10:$A$33,$A11)</f>
        <v>82899.271679745929</v>
      </c>
      <c r="E11" s="5">
        <f>SUMIFS(Imports_new!E$10:E$33,Imports_new!$A$10:$A$33,$A11)</f>
        <v>90842.969403764902</v>
      </c>
      <c r="F11" s="5">
        <f>SUMIFS(Imports_new!F$10:F$33,Imports_new!$A$10:$A$33,$A11)</f>
        <v>79908.160273699847</v>
      </c>
      <c r="G11" s="5">
        <f>SUMIFS(Imports_new!G$10:G$33,Imports_new!$A$10:$A$33,$A11)</f>
        <v>80952.807783233191</v>
      </c>
      <c r="H11" s="5">
        <f>SUMIFS(Imports_new!H$10:H$33,Imports_new!$A$10:$A$33,$A11)</f>
        <v>82032.366929791024</v>
      </c>
      <c r="I11" s="5">
        <f>SUMIFS(Imports_new!I$10:I$33,Imports_new!$A$10:$A$33,$A11)</f>
        <v>389466.06614363531</v>
      </c>
      <c r="J11" s="5">
        <f>SUMIFS(Imports_new!J$10:J$33,Imports_new!$A$10:$A$33,$A11)</f>
        <v>428233.81319180422</v>
      </c>
      <c r="K11" s="5">
        <f>SUMIFS(Imports_new!K$10:K$33,Imports_new!$A$10:$A$33,$A11)</f>
        <v>446902.63808751042</v>
      </c>
      <c r="L11" s="5">
        <f>SUMIFS(Imports_new!L$10:L$33,Imports_new!$A$10:$A$33,$A11)</f>
        <v>411517.18523092795</v>
      </c>
      <c r="M11" s="5">
        <f>SUMIFS(Imports_new!M$10:M$33,Imports_new!$A$10:$A$33,$A11)</f>
        <v>411517.18523092795</v>
      </c>
      <c r="N11" s="5">
        <f>SUMIFS(Imports_new!N$10:N$33,Imports_new!$A$10:$A$33,$A11)</f>
        <v>411517.18523092795</v>
      </c>
      <c r="O11" s="5">
        <f>SUMIFS(Imports_new!O$10:O$33,Imports_new!$A$10:$A$33,$A11)</f>
        <v>411517.18523092795</v>
      </c>
      <c r="P11" s="5">
        <f>SUMIFS(Imports_new!P$10:P$33,Imports_new!$A$10:$A$33,$A11)</f>
        <v>411517.18523092795</v>
      </c>
      <c r="Q11" s="5">
        <f>SUMIFS(Imports_new!Q$10:Q$33,Imports_new!$A$10:$A$33,$A11)</f>
        <v>411517.18523092795</v>
      </c>
      <c r="R11" s="5">
        <f>SUMIFS(Imports_new!R$10:R$33,Imports_new!$A$10:$A$33,$A11)</f>
        <v>411517.18523092795</v>
      </c>
      <c r="S11" s="5">
        <f>SUMIFS(Imports_new!S$10:S$33,Imports_new!$A$10:$A$33,$A11)</f>
        <v>411517.18523092795</v>
      </c>
      <c r="T11" s="5">
        <f>SUMIFS(Imports_new!T$10:T$33,Imports_new!$A$10:$A$33,$A11)</f>
        <v>411517.18523092795</v>
      </c>
      <c r="U11" s="5">
        <f>SUMIFS(Imports_new!U$10:U$33,Imports_new!$A$10:$A$33,$A11)</f>
        <v>411517.18523092795</v>
      </c>
      <c r="V11" s="5">
        <f>SUMIFS(Imports_new!V$10:V$33,Imports_new!$A$10:$A$33,$A11)</f>
        <v>411517.18523092795</v>
      </c>
      <c r="W11" s="5">
        <f>SUMIFS(Imports_new!W$10:W$33,Imports_new!$A$10:$A$33,$A11)</f>
        <v>411517.18523092795</v>
      </c>
      <c r="X11" s="5">
        <f>SUMIFS(Imports_new!X$10:X$33,Imports_new!$A$10:$A$33,$A11)</f>
        <v>411517.18523092795</v>
      </c>
      <c r="Y11" s="5">
        <f>SUMIFS(Imports_new!Y$10:Y$33,Imports_new!$A$10:$A$33,$A11)</f>
        <v>411517.18523092795</v>
      </c>
      <c r="Z11" s="5">
        <f>SUMIFS(Imports_new!Z$10:Z$33,Imports_new!$A$10:$A$33,$A11)</f>
        <v>411517.18523092795</v>
      </c>
      <c r="AA11" s="5">
        <f>SUMIFS(Imports_new!AA$10:AA$33,Imports_new!$A$10:$A$33,$A11)</f>
        <v>411517.18523092795</v>
      </c>
      <c r="AB11" s="5">
        <f>SUMIFS(Imports_new!AB$10:AB$33,Imports_new!$A$10:$A$33,$A11)</f>
        <v>411517.18523092795</v>
      </c>
      <c r="AC11" s="5">
        <f>SUMIFS(Imports_new!AC$10:AC$33,Imports_new!$A$10:$A$33,$A11)</f>
        <v>411517.18523092795</v>
      </c>
      <c r="AD11" s="5">
        <f>SUMIFS(Imports_new!AD$10:AD$33,Imports_new!$A$10:$A$33,$A11)</f>
        <v>411517.18523092795</v>
      </c>
      <c r="AE11" s="5">
        <f>SUMIFS(Imports_new!AE$10:AE$33,Imports_new!$A$10:$A$33,$A11)</f>
        <v>411517.18523092795</v>
      </c>
      <c r="AF11" s="5">
        <f>SUMIFS(Imports_new!AF$10:AF$33,Imports_new!$A$10:$A$33,$A11)</f>
        <v>411517.18523092795</v>
      </c>
    </row>
    <row r="12" spans="1:32">
      <c r="A12" s="2" t="s">
        <v>106</v>
      </c>
      <c r="B12" s="5">
        <f>SUMIFS(Imports_new!B$10:B$33,Imports_new!$A$10:$A$33,$A12)</f>
        <v>109356.25837014367</v>
      </c>
      <c r="C12" s="5">
        <f>SUMIFS(Imports_new!C$10:C$33,Imports_new!$A$10:$A$33,$A12)</f>
        <v>109356.25837014367</v>
      </c>
      <c r="D12" s="5">
        <f>SUMIFS(Imports_new!D$10:D$33,Imports_new!$A$10:$A$33,$A12)</f>
        <v>109356.25837014367</v>
      </c>
      <c r="E12" s="5">
        <f>SUMIFS(Imports_new!E$10:E$33,Imports_new!$A$10:$A$33,$A12)</f>
        <v>73879.347191679946</v>
      </c>
      <c r="F12" s="5">
        <f>SUMIFS(Imports_new!F$10:F$33,Imports_new!$A$10:$A$33,$A12)</f>
        <v>29295.931221372823</v>
      </c>
      <c r="G12" s="5">
        <f>SUMIFS(Imports_new!G$10:G$33,Imports_new!$A$10:$A$33,$A12)</f>
        <v>29696.784533140148</v>
      </c>
      <c r="H12" s="5">
        <f>SUMIFS(Imports_new!H$10:H$33,Imports_new!$A$10:$A$33,$A12)</f>
        <v>30228.923254446076</v>
      </c>
      <c r="I12" s="5">
        <f>SUMIFS(Imports_new!I$10:I$33,Imports_new!$A$10:$A$33,$A12)</f>
        <v>29539.300616986849</v>
      </c>
      <c r="J12" s="5">
        <f>SUMIFS(Imports_new!J$10:J$33,Imports_new!$A$10:$A$33,$A12)</f>
        <v>22747.296451946331</v>
      </c>
      <c r="K12" s="5">
        <f>SUMIFS(Imports_new!K$10:K$33,Imports_new!$A$10:$A$33,$A12)</f>
        <v>22958.184630191801</v>
      </c>
      <c r="L12" s="5">
        <f>SUMIFS(Imports_new!L$10:L$33,Imports_new!$A$10:$A$33,$A12)</f>
        <v>12437.419763095862</v>
      </c>
      <c r="M12" s="5">
        <f>SUMIFS(Imports_new!M$10:M$33,Imports_new!$A$10:$A$33,$A12)</f>
        <v>12437.419763095862</v>
      </c>
      <c r="N12" s="5">
        <f>SUMIFS(Imports_new!N$10:N$33,Imports_new!$A$10:$A$33,$A12)</f>
        <v>12437.419763095862</v>
      </c>
      <c r="O12" s="5">
        <f>SUMIFS(Imports_new!O$10:O$33,Imports_new!$A$10:$A$33,$A12)</f>
        <v>12437.419763095862</v>
      </c>
      <c r="P12" s="5">
        <f>SUMIFS(Imports_new!P$10:P$33,Imports_new!$A$10:$A$33,$A12)</f>
        <v>12437.419763095862</v>
      </c>
      <c r="Q12" s="5">
        <f>SUMIFS(Imports_new!Q$10:Q$33,Imports_new!$A$10:$A$33,$A12)</f>
        <v>12437.419763095862</v>
      </c>
      <c r="R12" s="5">
        <f>SUMIFS(Imports_new!R$10:R$33,Imports_new!$A$10:$A$33,$A12)</f>
        <v>12437.419763095862</v>
      </c>
      <c r="S12" s="5">
        <f>SUMIFS(Imports_new!S$10:S$33,Imports_new!$A$10:$A$33,$A12)</f>
        <v>12437.419763095862</v>
      </c>
      <c r="T12" s="5">
        <f>SUMIFS(Imports_new!T$10:T$33,Imports_new!$A$10:$A$33,$A12)</f>
        <v>12437.419763095862</v>
      </c>
      <c r="U12" s="5">
        <f>SUMIFS(Imports_new!U$10:U$33,Imports_new!$A$10:$A$33,$A12)</f>
        <v>12437.419763095862</v>
      </c>
      <c r="V12" s="5">
        <f>SUMIFS(Imports_new!V$10:V$33,Imports_new!$A$10:$A$33,$A12)</f>
        <v>12437.419763095862</v>
      </c>
      <c r="W12" s="5">
        <f>SUMIFS(Imports_new!W$10:W$33,Imports_new!$A$10:$A$33,$A12)</f>
        <v>12437.419763095862</v>
      </c>
      <c r="X12" s="5">
        <f>SUMIFS(Imports_new!X$10:X$33,Imports_new!$A$10:$A$33,$A12)</f>
        <v>12437.419763095862</v>
      </c>
      <c r="Y12" s="5">
        <f>SUMIFS(Imports_new!Y$10:Y$33,Imports_new!$A$10:$A$33,$A12)</f>
        <v>12437.419763095862</v>
      </c>
      <c r="Z12" s="5">
        <f>SUMIFS(Imports_new!Z$10:Z$33,Imports_new!$A$10:$A$33,$A12)</f>
        <v>12437.419763095862</v>
      </c>
      <c r="AA12" s="5">
        <f>SUMIFS(Imports_new!AA$10:AA$33,Imports_new!$A$10:$A$33,$A12)</f>
        <v>12437.419763095862</v>
      </c>
      <c r="AB12" s="5">
        <f>SUMIFS(Imports_new!AB$10:AB$33,Imports_new!$A$10:$A$33,$A12)</f>
        <v>12437.419763095862</v>
      </c>
      <c r="AC12" s="5">
        <f>SUMIFS(Imports_new!AC$10:AC$33,Imports_new!$A$10:$A$33,$A12)</f>
        <v>12437.419763095862</v>
      </c>
      <c r="AD12" s="5">
        <f>SUMIFS(Imports_new!AD$10:AD$33,Imports_new!$A$10:$A$33,$A12)</f>
        <v>12437.419763095862</v>
      </c>
      <c r="AE12" s="5">
        <f>SUMIFS(Imports_new!AE$10:AE$33,Imports_new!$A$10:$A$33,$A12)</f>
        <v>12437.419763095862</v>
      </c>
      <c r="AF12" s="5">
        <f>SUMIFS(Imports_new!AF$10:AF$33,Imports_new!$A$10:$A$33,$A12)</f>
        <v>12437.419763095862</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89697.046845142118</v>
      </c>
      <c r="K15" s="5">
        <f>SUMIFS(Imports_new!K$10:K$33,Imports_new!$A$10:$A$33,$A15)</f>
        <v>207287.20490169447</v>
      </c>
      <c r="L15" s="5">
        <f>SUMIFS(Imports_new!L$10:L$33,Imports_new!$A$10:$A$33,$A15)</f>
        <v>316134.78924638609</v>
      </c>
      <c r="M15" s="5">
        <f>SUMIFS(Imports_new!M$10:M$33,Imports_new!$A$10:$A$33,$A15)</f>
        <v>316134.78924638609</v>
      </c>
      <c r="N15" s="5">
        <f>SUMIFS(Imports_new!N$10:N$33,Imports_new!$A$10:$A$33,$A15)</f>
        <v>316134.78924638609</v>
      </c>
      <c r="O15" s="5">
        <f>SUMIFS(Imports_new!O$10:O$33,Imports_new!$A$10:$A$33,$A15)</f>
        <v>316134.78924638609</v>
      </c>
      <c r="P15" s="5">
        <f>SUMIFS(Imports_new!P$10:P$33,Imports_new!$A$10:$A$33,$A15)</f>
        <v>316134.78924638609</v>
      </c>
      <c r="Q15" s="5">
        <f>SUMIFS(Imports_new!Q$10:Q$33,Imports_new!$A$10:$A$33,$A15)</f>
        <v>316134.78924638609</v>
      </c>
      <c r="R15" s="5">
        <f>SUMIFS(Imports_new!R$10:R$33,Imports_new!$A$10:$A$33,$A15)</f>
        <v>316134.78924638609</v>
      </c>
      <c r="S15" s="5">
        <f>SUMIFS(Imports_new!S$10:S$33,Imports_new!$A$10:$A$33,$A15)</f>
        <v>316134.78924638609</v>
      </c>
      <c r="T15" s="5">
        <f>SUMIFS(Imports_new!T$10:T$33,Imports_new!$A$10:$A$33,$A15)</f>
        <v>316134.78924638609</v>
      </c>
      <c r="U15" s="5">
        <f>SUMIFS(Imports_new!U$10:U$33,Imports_new!$A$10:$A$33,$A15)</f>
        <v>316134.78924638609</v>
      </c>
      <c r="V15" s="5">
        <f>SUMIFS(Imports_new!V$10:V$33,Imports_new!$A$10:$A$33,$A15)</f>
        <v>316134.78924638609</v>
      </c>
      <c r="W15" s="5">
        <f>SUMIFS(Imports_new!W$10:W$33,Imports_new!$A$10:$A$33,$A15)</f>
        <v>316134.78924638609</v>
      </c>
      <c r="X15" s="5">
        <f>SUMIFS(Imports_new!X$10:X$33,Imports_new!$A$10:$A$33,$A15)</f>
        <v>316134.78924638609</v>
      </c>
      <c r="Y15" s="5">
        <f>SUMIFS(Imports_new!Y$10:Y$33,Imports_new!$A$10:$A$33,$A15)</f>
        <v>316134.78924638609</v>
      </c>
      <c r="Z15" s="5">
        <f>SUMIFS(Imports_new!Z$10:Z$33,Imports_new!$A$10:$A$33,$A15)</f>
        <v>316134.78924638609</v>
      </c>
      <c r="AA15" s="5">
        <f>SUMIFS(Imports_new!AA$10:AA$33,Imports_new!$A$10:$A$33,$A15)</f>
        <v>316134.78924638609</v>
      </c>
      <c r="AB15" s="5">
        <f>SUMIFS(Imports_new!AB$10:AB$33,Imports_new!$A$10:$A$33,$A15)</f>
        <v>316134.78924638609</v>
      </c>
      <c r="AC15" s="5">
        <f>SUMIFS(Imports_new!AC$10:AC$33,Imports_new!$A$10:$A$33,$A15)</f>
        <v>316134.78924638609</v>
      </c>
      <c r="AD15" s="5">
        <f>SUMIFS(Imports_new!AD$10:AD$33,Imports_new!$A$10:$A$33,$A15)</f>
        <v>316134.78924638609</v>
      </c>
      <c r="AE15" s="5">
        <f>SUMIFS(Imports_new!AE$10:AE$33,Imports_new!$A$10:$A$33,$A15)</f>
        <v>316134.78924638609</v>
      </c>
      <c r="AF15" s="5">
        <f>SUMIFS(Imports_new!AF$10:AF$33,Imports_new!$A$10:$A$33,$A15)</f>
        <v>316134.78924638609</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16343501</v>
      </c>
      <c r="C2">
        <f>exports!E2</f>
        <v>16343501</v>
      </c>
      <c r="D2">
        <f>exports!F2</f>
        <v>16343501</v>
      </c>
      <c r="E2">
        <f>exports!G2</f>
        <v>16343501</v>
      </c>
      <c r="F2">
        <f>exports!H2</f>
        <v>16343501</v>
      </c>
      <c r="G2">
        <f>exports!I2</f>
        <v>16343501</v>
      </c>
      <c r="H2">
        <f>exports!J2</f>
        <v>16343501</v>
      </c>
      <c r="I2">
        <f>exports!K2</f>
        <v>16343501</v>
      </c>
      <c r="J2">
        <f>exports!L2</f>
        <v>16343501</v>
      </c>
      <c r="K2">
        <f>exports!M2</f>
        <v>16343501</v>
      </c>
      <c r="L2">
        <f>exports!N2</f>
        <v>16343501</v>
      </c>
      <c r="M2">
        <f>exports!O2</f>
        <v>16343501</v>
      </c>
      <c r="N2">
        <f>exports!P2</f>
        <v>16343501</v>
      </c>
      <c r="O2">
        <f>exports!Q2</f>
        <v>16343501</v>
      </c>
      <c r="P2">
        <f>exports!R2</f>
        <v>16343501</v>
      </c>
      <c r="Q2">
        <f>exports!S2</f>
        <v>16343501</v>
      </c>
      <c r="R2">
        <f>exports!T2</f>
        <v>16343501</v>
      </c>
      <c r="S2">
        <f>exports!U2</f>
        <v>16343501</v>
      </c>
      <c r="T2">
        <f>exports!V2</f>
        <v>16343501</v>
      </c>
      <c r="U2">
        <f>exports!W2</f>
        <v>16343501</v>
      </c>
      <c r="V2">
        <f>exports!X2</f>
        <v>16343501</v>
      </c>
      <c r="W2">
        <f>exports!Y2</f>
        <v>16343501</v>
      </c>
      <c r="X2">
        <f>exports!Z2</f>
        <v>16343501</v>
      </c>
      <c r="Y2">
        <f>exports!AA2</f>
        <v>16343501</v>
      </c>
      <c r="Z2">
        <f>exports!AB2</f>
        <v>16343501</v>
      </c>
      <c r="AA2">
        <f>exports!AC2</f>
        <v>16343501</v>
      </c>
      <c r="AB2">
        <f>exports!AD2</f>
        <v>16343501</v>
      </c>
      <c r="AC2">
        <f>exports!AE2</f>
        <v>16343501</v>
      </c>
      <c r="AD2">
        <f>exports!AF2</f>
        <v>16343501</v>
      </c>
      <c r="AE2">
        <f>exports!AG2</f>
        <v>16343501</v>
      </c>
      <c r="AF2">
        <f>exports!AH2</f>
        <v>16343501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41.392824043492503</v>
      </c>
      <c r="C2" s="12">
        <f>SUMIFS('State Generation Costs Calcs'!C105:C155,'State Generation Costs Calcs'!$A$105:$A$155,About!$B$2)*About!$A$67</f>
        <v>40.585628765983373</v>
      </c>
      <c r="D2" s="12">
        <f>SUMIFS('State Generation Costs Calcs'!D105:D155,'State Generation Costs Calcs'!$A$105:$A$155,About!$B$2)*About!$A$67</f>
        <v>39.831714738713529</v>
      </c>
      <c r="E2" s="12">
        <f>SUMIFS('State Generation Costs Calcs'!E105:E155,'State Generation Costs Calcs'!$A$105:$A$155,About!$B$2)*About!$A$67</f>
        <v>39.21172092775079</v>
      </c>
      <c r="F2" s="12">
        <f>SUMIFS('State Generation Costs Calcs'!F105:F155,'State Generation Costs Calcs'!$A$105:$A$155,About!$B$2)*About!$A$67</f>
        <v>39.041559947929414</v>
      </c>
      <c r="G2" s="12">
        <f>SUMIFS('State Generation Costs Calcs'!G105:G155,'State Generation Costs Calcs'!$A$105:$A$155,About!$B$2)*About!$A$67</f>
        <v>39.09523812556538</v>
      </c>
      <c r="H2" s="12">
        <f>SUMIFS('State Generation Costs Calcs'!H105:H155,'State Generation Costs Calcs'!$A$105:$A$155,About!$B$2)*About!$A$67</f>
        <v>39.46639980543366</v>
      </c>
      <c r="I2" s="12">
        <f>SUMIFS('State Generation Costs Calcs'!I105:I155,'State Generation Costs Calcs'!$A$105:$A$155,About!$B$2)*About!$A$67</f>
        <v>39.802468451572302</v>
      </c>
      <c r="J2" s="12">
        <f>SUMIFS('State Generation Costs Calcs'!J105:J155,'State Generation Costs Calcs'!$A$105:$A$155,About!$B$2)*About!$A$67</f>
        <v>39.623973324112654</v>
      </c>
      <c r="K2" s="12">
        <f>SUMIFS('State Generation Costs Calcs'!K105:K155,'State Generation Costs Calcs'!$A$105:$A$155,About!$B$2)*About!$A$67</f>
        <v>39.103282257208129</v>
      </c>
      <c r="L2" s="12">
        <f>SUMIFS('State Generation Costs Calcs'!L105:L155,'State Generation Costs Calcs'!$A$105:$A$155,About!$B$2)*About!$A$67</f>
        <v>38.505596179485153</v>
      </c>
      <c r="M2" s="12">
        <f>SUMIFS('State Generation Costs Calcs'!M105:M155,'State Generation Costs Calcs'!$A$105:$A$155,About!$B$2)*About!$A$67</f>
        <v>37.980904681489612</v>
      </c>
      <c r="N2" s="12">
        <f>SUMIFS('State Generation Costs Calcs'!N105:N155,'State Generation Costs Calcs'!$A$105:$A$155,About!$B$2)*About!$A$67</f>
        <v>37.425376885018956</v>
      </c>
      <c r="O2" s="12">
        <f>SUMIFS('State Generation Costs Calcs'!O105:O155,'State Generation Costs Calcs'!$A$105:$A$155,About!$B$2)*About!$A$67</f>
        <v>37.132561851259489</v>
      </c>
      <c r="P2" s="12">
        <f>SUMIFS('State Generation Costs Calcs'!P105:P155,'State Generation Costs Calcs'!$A$105:$A$155,About!$B$2)*About!$A$67</f>
        <v>37.059710849499204</v>
      </c>
      <c r="Q2" s="12">
        <f>SUMIFS('State Generation Costs Calcs'!Q105:Q155,'State Generation Costs Calcs'!$A$105:$A$155,About!$B$2)*About!$A$67</f>
        <v>36.724832225000689</v>
      </c>
      <c r="R2" s="12">
        <f>SUMIFS('State Generation Costs Calcs'!R105:R155,'State Generation Costs Calcs'!$A$105:$A$155,About!$B$2)*About!$A$67</f>
        <v>36.31877993819338</v>
      </c>
      <c r="S2" s="12">
        <f>SUMIFS('State Generation Costs Calcs'!S105:S155,'State Generation Costs Calcs'!$A$105:$A$155,About!$B$2)*About!$A$67</f>
        <v>36.03011070032268</v>
      </c>
      <c r="T2" s="12">
        <f>SUMIFS('State Generation Costs Calcs'!T105:T155,'State Generation Costs Calcs'!$A$105:$A$155,About!$B$2)*About!$A$67</f>
        <v>35.910682308733406</v>
      </c>
      <c r="U2" s="12">
        <f>SUMIFS('State Generation Costs Calcs'!U105:U155,'State Generation Costs Calcs'!$A$105:$A$155,About!$B$2)*About!$A$67</f>
        <v>35.811700129264921</v>
      </c>
      <c r="V2" s="12">
        <f>SUMIFS('State Generation Costs Calcs'!V105:V155,'State Generation Costs Calcs'!$A$105:$A$155,About!$B$2)*About!$A$67</f>
        <v>35.434131864662504</v>
      </c>
      <c r="W2" s="12">
        <f>SUMIFS('State Generation Costs Calcs'!W105:W155,'State Generation Costs Calcs'!$A$105:$A$155,About!$B$2)*About!$A$67</f>
        <v>35.088014228181855</v>
      </c>
      <c r="X2" s="12">
        <f>SUMIFS('State Generation Costs Calcs'!X105:X155,'State Generation Costs Calcs'!$A$105:$A$155,About!$B$2)*About!$A$67</f>
        <v>34.891842495699741</v>
      </c>
      <c r="Y2" s="12">
        <f>SUMIFS('State Generation Costs Calcs'!Y105:Y155,'State Generation Costs Calcs'!$A$105:$A$155,About!$B$2)*About!$A$67</f>
        <v>34.671580752670934</v>
      </c>
      <c r="Z2" s="12">
        <f>SUMIFS('State Generation Costs Calcs'!Z105:Z155,'State Generation Costs Calcs'!$A$105:$A$155,About!$B$2)*About!$A$67</f>
        <v>34.543020851491512</v>
      </c>
      <c r="AA2" s="12">
        <f>SUMIFS('State Generation Costs Calcs'!AA105:AA155,'State Generation Costs Calcs'!$A$105:$A$155,About!$B$2)*About!$A$67</f>
        <v>34.450713412585095</v>
      </c>
      <c r="AB2" s="12">
        <f>SUMIFS('State Generation Costs Calcs'!AB105:AB155,'State Generation Costs Calcs'!$A$105:$A$155,About!$B$2)*About!$A$67</f>
        <v>34.311475802743324</v>
      </c>
      <c r="AC2" s="12">
        <f>SUMIFS('State Generation Costs Calcs'!AC105:AC155,'State Generation Costs Calcs'!$A$105:$A$155,About!$B$2)*About!$A$67</f>
        <v>34.315012671825826</v>
      </c>
      <c r="AD2" s="12">
        <f>SUMIFS('State Generation Costs Calcs'!AD105:AD155,'State Generation Costs Calcs'!$A$105:$A$155,About!$B$2)*About!$A$67</f>
        <v>34.349166871692809</v>
      </c>
      <c r="AE2" s="12">
        <f>SUMIFS('State Generation Costs Calcs'!AE105:AE155,'State Generation Costs Calcs'!$A$105:$A$155,About!$B$2)*About!$A$67</f>
        <v>34.30855858266785</v>
      </c>
      <c r="AF2" s="12">
        <f>SUMIFS('State Generation Costs Calcs'!AF105:AF155,'State Generation Costs Calcs'!$A$105:$A$155,About!$B$2)*About!$A$67</f>
        <v>34.289420856648874</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41.392824043492503</v>
      </c>
      <c r="C2" s="12">
        <f>SUMIFS('State Generation Costs Calcs'!C105:C155,'State Generation Costs Calcs'!$A$105:$A$155,About!$B$2)*About!$A$67</f>
        <v>40.585628765983373</v>
      </c>
      <c r="D2" s="12">
        <f>SUMIFS('State Generation Costs Calcs'!D105:D155,'State Generation Costs Calcs'!$A$105:$A$155,About!$B$2)*About!$A$67</f>
        <v>39.831714738713529</v>
      </c>
      <c r="E2" s="12">
        <f>SUMIFS('State Generation Costs Calcs'!E105:E155,'State Generation Costs Calcs'!$A$105:$A$155,About!$B$2)*About!$A$67</f>
        <v>39.21172092775079</v>
      </c>
      <c r="F2" s="12">
        <f>SUMIFS('State Generation Costs Calcs'!F105:F155,'State Generation Costs Calcs'!$A$105:$A$155,About!$B$2)*About!$A$67</f>
        <v>39.041559947929414</v>
      </c>
      <c r="G2" s="12">
        <f>SUMIFS('State Generation Costs Calcs'!G105:G155,'State Generation Costs Calcs'!$A$105:$A$155,About!$B$2)*About!$A$67</f>
        <v>39.09523812556538</v>
      </c>
      <c r="H2" s="12">
        <f>SUMIFS('State Generation Costs Calcs'!H105:H155,'State Generation Costs Calcs'!$A$105:$A$155,About!$B$2)*About!$A$67</f>
        <v>39.46639980543366</v>
      </c>
      <c r="I2" s="12">
        <f>SUMIFS('State Generation Costs Calcs'!I105:I155,'State Generation Costs Calcs'!$A$105:$A$155,About!$B$2)*About!$A$67</f>
        <v>39.802468451572302</v>
      </c>
      <c r="J2" s="12">
        <f>SUMIFS('State Generation Costs Calcs'!J105:J155,'State Generation Costs Calcs'!$A$105:$A$155,About!$B$2)*About!$A$67</f>
        <v>39.623973324112654</v>
      </c>
      <c r="K2" s="12">
        <f>SUMIFS('State Generation Costs Calcs'!K105:K155,'State Generation Costs Calcs'!$A$105:$A$155,About!$B$2)*About!$A$67</f>
        <v>39.103282257208129</v>
      </c>
      <c r="L2" s="12">
        <f>SUMIFS('State Generation Costs Calcs'!L105:L155,'State Generation Costs Calcs'!$A$105:$A$155,About!$B$2)*About!$A$67</f>
        <v>38.505596179485153</v>
      </c>
      <c r="M2" s="12">
        <f>SUMIFS('State Generation Costs Calcs'!M105:M155,'State Generation Costs Calcs'!$A$105:$A$155,About!$B$2)*About!$A$67</f>
        <v>37.980904681489612</v>
      </c>
      <c r="N2" s="12">
        <f>SUMIFS('State Generation Costs Calcs'!N105:N155,'State Generation Costs Calcs'!$A$105:$A$155,About!$B$2)*About!$A$67</f>
        <v>37.425376885018956</v>
      </c>
      <c r="O2" s="12">
        <f>SUMIFS('State Generation Costs Calcs'!O105:O155,'State Generation Costs Calcs'!$A$105:$A$155,About!$B$2)*About!$A$67</f>
        <v>37.132561851259489</v>
      </c>
      <c r="P2" s="12">
        <f>SUMIFS('State Generation Costs Calcs'!P105:P155,'State Generation Costs Calcs'!$A$105:$A$155,About!$B$2)*About!$A$67</f>
        <v>37.059710849499204</v>
      </c>
      <c r="Q2" s="12">
        <f>SUMIFS('State Generation Costs Calcs'!Q105:Q155,'State Generation Costs Calcs'!$A$105:$A$155,About!$B$2)*About!$A$67</f>
        <v>36.724832225000689</v>
      </c>
      <c r="R2" s="12">
        <f>SUMIFS('State Generation Costs Calcs'!R105:R155,'State Generation Costs Calcs'!$A$105:$A$155,About!$B$2)*About!$A$67</f>
        <v>36.31877993819338</v>
      </c>
      <c r="S2" s="12">
        <f>SUMIFS('State Generation Costs Calcs'!S105:S155,'State Generation Costs Calcs'!$A$105:$A$155,About!$B$2)*About!$A$67</f>
        <v>36.03011070032268</v>
      </c>
      <c r="T2" s="12">
        <f>SUMIFS('State Generation Costs Calcs'!T105:T155,'State Generation Costs Calcs'!$A$105:$A$155,About!$B$2)*About!$A$67</f>
        <v>35.910682308733406</v>
      </c>
      <c r="U2" s="12">
        <f>SUMIFS('State Generation Costs Calcs'!U105:U155,'State Generation Costs Calcs'!$A$105:$A$155,About!$B$2)*About!$A$67</f>
        <v>35.811700129264921</v>
      </c>
      <c r="V2" s="12">
        <f>SUMIFS('State Generation Costs Calcs'!V105:V155,'State Generation Costs Calcs'!$A$105:$A$155,About!$B$2)*About!$A$67</f>
        <v>35.434131864662504</v>
      </c>
      <c r="W2" s="12">
        <f>SUMIFS('State Generation Costs Calcs'!W105:W155,'State Generation Costs Calcs'!$A$105:$A$155,About!$B$2)*About!$A$67</f>
        <v>35.088014228181855</v>
      </c>
      <c r="X2" s="12">
        <f>SUMIFS('State Generation Costs Calcs'!X105:X155,'State Generation Costs Calcs'!$A$105:$A$155,About!$B$2)*About!$A$67</f>
        <v>34.891842495699741</v>
      </c>
      <c r="Y2" s="12">
        <f>SUMIFS('State Generation Costs Calcs'!Y105:Y155,'State Generation Costs Calcs'!$A$105:$A$155,About!$B$2)*About!$A$67</f>
        <v>34.671580752670934</v>
      </c>
      <c r="Z2" s="12">
        <f>SUMIFS('State Generation Costs Calcs'!Z105:Z155,'State Generation Costs Calcs'!$A$105:$A$155,About!$B$2)*About!$A$67</f>
        <v>34.543020851491512</v>
      </c>
      <c r="AA2" s="12">
        <f>SUMIFS('State Generation Costs Calcs'!AA105:AA155,'State Generation Costs Calcs'!$A$105:$A$155,About!$B$2)*About!$A$67</f>
        <v>34.450713412585095</v>
      </c>
      <c r="AB2" s="12">
        <f>SUMIFS('State Generation Costs Calcs'!AB105:AB155,'State Generation Costs Calcs'!$A$105:$A$155,About!$B$2)*About!$A$67</f>
        <v>34.311475802743324</v>
      </c>
      <c r="AC2" s="12">
        <f>SUMIFS('State Generation Costs Calcs'!AC105:AC155,'State Generation Costs Calcs'!$A$105:$A$155,About!$B$2)*About!$A$67</f>
        <v>34.315012671825826</v>
      </c>
      <c r="AD2" s="12">
        <f>SUMIFS('State Generation Costs Calcs'!AD105:AD155,'State Generation Costs Calcs'!$A$105:$A$155,About!$B$2)*About!$A$67</f>
        <v>34.349166871692809</v>
      </c>
      <c r="AE2" s="12">
        <f>SUMIFS('State Generation Costs Calcs'!AE105:AE155,'State Generation Costs Calcs'!$A$105:$A$155,About!$B$2)*About!$A$67</f>
        <v>34.30855858266785</v>
      </c>
      <c r="AF2" s="12">
        <f>SUMIFS('State Generation Costs Calcs'!AF105:AF155,'State Generation Costs Calcs'!$A$105:$A$155,About!$B$2)*About!$A$67</f>
        <v>34.289420856648874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2024-01-10T18:48:13Z</dcterms:modified>
</cp:coreProperties>
</file>