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elec\EIaE\"/>
    </mc:Choice>
  </mc:AlternateContent>
  <xr:revisionPtr revIDLastSave="0" documentId="8_{498ED1DE-B0E7-45AC-A753-8A9190052EC8}"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H1245" i="22"/>
  <c r="G1242" i="22"/>
  <c r="I1240" i="22"/>
  <c r="N1242" i="22"/>
  <c r="P1240" i="22"/>
  <c r="K1252" i="22"/>
  <c r="M1250" i="22"/>
  <c r="J1252" i="22"/>
  <c r="L1250" i="22"/>
  <c r="K1247" i="22"/>
  <c r="M1245" i="22"/>
  <c r="I1252" i="22"/>
  <c r="J1247" i="22"/>
  <c r="L1245" i="22"/>
  <c r="K1242" i="22"/>
  <c r="M1240" i="22"/>
  <c r="I1247" i="22"/>
  <c r="K1245" i="22"/>
  <c r="J1242" i="22"/>
  <c r="O1252" i="22"/>
  <c r="N1249" i="22"/>
  <c r="P1247" i="22"/>
  <c r="P1239" i="22"/>
  <c r="I1253" i="22"/>
  <c r="H1250"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250" i="22" l="1"/>
  <c r="O1240" i="22"/>
  <c r="O1245" i="22"/>
  <c r="R1251"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<sst xmlns="http://schemas.openxmlformats.org/spreadsheetml/2006/main" count="15219" uniqueCount="1085">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</sst>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490</v>
      </c>
      <c r="C1" s="86">
        <v>45736</v>
      </c>
      <c r="D1" s="87"/>
      <c r="E1" s="87"/>
      <c r="F1" s="87"/>
      <c r="G1" s="87"/>
      <c r="H1" s="87"/>
      <c r="I1" s="87"/>
      <c r="J1" s="87"/>
      <c r="K1" s="85" t="s">
        <v>533</v>
      </c>
      <c r="L1" s="85" t="s">
        <v>535</v>
      </c>
      <c r="M1" s="163" t="s">
        <v>1053</v>
      </c>
    </row>
    <row r="2" spans="1:13">
      <c r="A2" s="1" t="s">
        <v>1</v>
      </c>
      <c r="B2" s="87" t="str">
        <f>LOOKUP(B1,K1:L50,L1:L50)</f>
        <v>UT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UT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UT</v>
      </c>
      <c r="C7" s="91">
        <f t="shared" ref="C7:AE7" si="3">SUMIFS(C$20:C$119,$B$20:$B$119,$B$7,$A$20:$A$119,$A$7)</f>
        <v>15309286</v>
      </c>
      <c r="D7" s="91">
        <f t="shared" si="3"/>
        <v>12688879</v>
      </c>
      <c r="E7" s="91">
        <f t="shared" si="3"/>
        <v>14593859</v>
      </c>
      <c r="F7" s="91">
        <f t="shared" si="3"/>
        <v>15054208</v>
      </c>
      <c r="G7" s="91">
        <f t="shared" si="3"/>
        <v>15180146</v>
      </c>
      <c r="H7" s="91">
        <f t="shared" si="3"/>
        <v>12027926</v>
      </c>
      <c r="I7" s="91">
        <f t="shared" si="3"/>
        <v>10645709</v>
      </c>
      <c r="J7" s="91">
        <f t="shared" si="3"/>
        <v>11903920</v>
      </c>
      <c r="K7" s="91">
        <f t="shared" si="3"/>
        <v>12790436</v>
      </c>
      <c r="L7" s="91">
        <f t="shared" si="3"/>
        <v>12184757</v>
      </c>
      <c r="M7" s="91">
        <f t="shared" si="3"/>
        <v>10615576</v>
      </c>
      <c r="N7" s="91">
        <f t="shared" si="3"/>
        <v>10158825</v>
      </c>
      <c r="O7" s="91">
        <f t="shared" si="3"/>
        <v>10718270</v>
      </c>
      <c r="P7" s="91">
        <f t="shared" si="3"/>
        <v>11463216</v>
      </c>
      <c r="Q7" s="91">
        <f t="shared" si="3"/>
        <v>10708190</v>
      </c>
      <c r="R7" s="91">
        <f t="shared" si="3"/>
        <v>10340590</v>
      </c>
      <c r="S7" s="91">
        <f t="shared" si="3"/>
        <v>11940655</v>
      </c>
      <c r="T7" s="91">
        <f t="shared" si="3"/>
        <v>15296914</v>
      </c>
      <c r="U7" s="91">
        <f t="shared" si="3"/>
        <v>16164557</v>
      </c>
      <c r="V7" s="91">
        <f t="shared" si="3"/>
        <v>12824087</v>
      </c>
      <c r="W7" s="91">
        <f t="shared" si="3"/>
        <v>10987444</v>
      </c>
      <c r="X7" s="91">
        <f t="shared" si="3"/>
        <v>9162061</v>
      </c>
      <c r="Y7" s="91">
        <f t="shared" si="3"/>
        <v>6453198</v>
      </c>
      <c r="Z7" s="91">
        <f t="shared" si="3"/>
        <v>8700585</v>
      </c>
      <c r="AA7" s="91">
        <f t="shared" si="3"/>
        <v>10562273</v>
      </c>
      <c r="AB7" s="91">
        <f t="shared" si="3"/>
        <v>8594703</v>
      </c>
      <c r="AC7" s="91">
        <f t="shared" si="3"/>
        <v>4748752</v>
      </c>
      <c r="AD7" s="91">
        <f t="shared" si="3"/>
        <v>3885559</v>
      </c>
      <c r="AE7" s="91">
        <f t="shared" si="3"/>
        <v>5632875</v>
      </c>
      <c r="AF7" s="119">
        <f>AVERAGE(U7:AE7)</f>
        <v>8883281.2727272734</v>
      </c>
      <c r="AG7" s="119">
        <f t="shared" si="2"/>
        <v>8883281.2727272734</v>
      </c>
      <c r="AH7" s="119">
        <f t="shared" si="2"/>
        <v>8883281.2727272734</v>
      </c>
      <c r="AI7" s="119">
        <f t="shared" si="2"/>
        <v>8883281.2727272734</v>
      </c>
      <c r="AJ7" s="119">
        <f t="shared" si="2"/>
        <v>8883281.2727272734</v>
      </c>
      <c r="AK7" s="119">
        <f t="shared" si="2"/>
        <v>8883281.2727272734</v>
      </c>
      <c r="AL7" s="119">
        <f t="shared" si="2"/>
        <v>8883281.2727272734</v>
      </c>
      <c r="AM7" s="119">
        <f t="shared" si="2"/>
        <v>8883281.2727272734</v>
      </c>
      <c r="AN7" s="119">
        <f t="shared" si="2"/>
        <v>8883281.2727272734</v>
      </c>
      <c r="AO7" s="119">
        <f t="shared" si="2"/>
        <v>8883281.2727272734</v>
      </c>
      <c r="AP7" s="119">
        <f t="shared" si="2"/>
        <v>8883281.2727272734</v>
      </c>
      <c r="AQ7" s="119">
        <f t="shared" si="2"/>
        <v>8883281.2727272734</v>
      </c>
      <c r="AR7" s="119">
        <f t="shared" si="2"/>
        <v>8883281.2727272734</v>
      </c>
      <c r="AS7" s="119">
        <f t="shared" si="2"/>
        <v>8883281.2727272734</v>
      </c>
      <c r="AT7" s="119">
        <f t="shared" si="2"/>
        <v>8883281.2727272734</v>
      </c>
      <c r="AU7" s="119">
        <f t="shared" si="2"/>
        <v>8883281.2727272734</v>
      </c>
      <c r="AV7" s="119">
        <f t="shared" si="2"/>
        <v>8883281.2727272734</v>
      </c>
      <c r="AW7" s="119">
        <f t="shared" si="2"/>
        <v>8883281.2727272734</v>
      </c>
      <c r="AX7" s="119">
        <f t="shared" si="2"/>
        <v>8883281.2727272734</v>
      </c>
      <c r="AY7" s="119">
        <f t="shared" si="2"/>
        <v>8883281.2727272734</v>
      </c>
      <c r="AZ7" s="119">
        <f t="shared" si="2"/>
        <v>8883281.2727272734</v>
      </c>
      <c r="BA7" s="119">
        <f t="shared" si="2"/>
        <v>8883281.2727272734</v>
      </c>
      <c r="BB7" s="119">
        <f t="shared" si="2"/>
        <v>8883281.2727272734</v>
      </c>
      <c r="BC7" s="119">
        <f t="shared" si="2"/>
        <v>8883281.2727272734</v>
      </c>
      <c r="BD7" s="119">
        <f t="shared" si="2"/>
        <v>8883281.2727272734</v>
      </c>
      <c r="BE7" s="119">
        <f t="shared" si="2"/>
        <v>8883281.2727272734</v>
      </c>
      <c r="BF7" s="119">
        <f t="shared" si="2"/>
        <v>8883281.2727272734</v>
      </c>
      <c r="BG7" s="119">
        <f t="shared" si="2"/>
        <v>8883281.2727272734</v>
      </c>
      <c r="BH7" s="119">
        <f t="shared" si="2"/>
        <v>8883281.2727272734</v>
      </c>
      <c r="BI7" s="119">
        <f t="shared" si="2"/>
        <v>8883281.2727272734</v>
      </c>
      <c r="BJ7" s="119">
        <f t="shared" si="2"/>
        <v>8883281.2727272734</v>
      </c>
      <c r="BK7" s="119">
        <f t="shared" si="2"/>
        <v>8883281.2727272734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UT</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28480</v>
      </c>
      <c r="K10" s="91">
        <f t="shared" si="5"/>
        <v>1544</v>
      </c>
      <c r="L10" s="91">
        <f t="shared" si="5"/>
        <v>0</v>
      </c>
      <c r="M10" s="91">
        <f t="shared" si="5"/>
        <v>0</v>
      </c>
      <c r="N10" s="91">
        <f t="shared" si="5"/>
        <v>0</v>
      </c>
      <c r="O10" s="91">
        <f t="shared" si="5"/>
        <v>8800</v>
      </c>
      <c r="P10" s="91">
        <f t="shared" si="5"/>
        <v>5762</v>
      </c>
      <c r="Q10" s="91">
        <f t="shared" si="5"/>
        <v>14851</v>
      </c>
      <c r="R10" s="91">
        <f t="shared" si="5"/>
        <v>41018</v>
      </c>
      <c r="S10" s="91">
        <f t="shared" si="5"/>
        <v>15238</v>
      </c>
      <c r="T10" s="91">
        <f t="shared" si="5"/>
        <v>21527</v>
      </c>
      <c r="U10" s="91">
        <f t="shared" si="5"/>
        <v>12346</v>
      </c>
      <c r="V10" s="91">
        <f t="shared" si="5"/>
        <v>8238</v>
      </c>
      <c r="W10" s="91">
        <f t="shared" si="5"/>
        <v>17434</v>
      </c>
      <c r="X10" s="91">
        <f t="shared" si="5"/>
        <v>11280</v>
      </c>
      <c r="Y10" s="91">
        <f t="shared" si="5"/>
        <v>11575</v>
      </c>
      <c r="Z10" s="91">
        <f t="shared" si="5"/>
        <v>0</v>
      </c>
      <c r="AA10" s="91">
        <f t="shared" si="5"/>
        <v>29087</v>
      </c>
      <c r="AB10" s="91">
        <f t="shared" si="5"/>
        <v>16351</v>
      </c>
      <c r="AC10" s="91">
        <f t="shared" si="5"/>
        <v>10466</v>
      </c>
      <c r="AD10" s="91">
        <f t="shared" si="5"/>
        <v>8465</v>
      </c>
      <c r="AE10" s="91">
        <f t="shared" si="5"/>
        <v>39595</v>
      </c>
      <c r="AF10" s="119">
        <f t="shared" ref="AF10:BK11" si="6">AE10</f>
        <v>39595</v>
      </c>
      <c r="AG10" s="119">
        <f t="shared" si="6"/>
        <v>39595</v>
      </c>
      <c r="AH10" s="119">
        <f t="shared" si="6"/>
        <v>39595</v>
      </c>
      <c r="AI10" s="119">
        <f t="shared" si="6"/>
        <v>39595</v>
      </c>
      <c r="AJ10" s="119">
        <f t="shared" si="6"/>
        <v>39595</v>
      </c>
      <c r="AK10" s="119">
        <f t="shared" si="6"/>
        <v>39595</v>
      </c>
      <c r="AL10" s="119">
        <f t="shared" si="6"/>
        <v>39595</v>
      </c>
      <c r="AM10" s="119">
        <f t="shared" si="6"/>
        <v>39595</v>
      </c>
      <c r="AN10" s="119">
        <f t="shared" si="6"/>
        <v>39595</v>
      </c>
      <c r="AO10" s="119">
        <f t="shared" si="6"/>
        <v>39595</v>
      </c>
      <c r="AP10" s="119">
        <f t="shared" si="6"/>
        <v>39595</v>
      </c>
      <c r="AQ10" s="119">
        <f t="shared" si="6"/>
        <v>39595</v>
      </c>
      <c r="AR10" s="119">
        <f t="shared" si="6"/>
        <v>39595</v>
      </c>
      <c r="AS10" s="119">
        <f t="shared" si="6"/>
        <v>39595</v>
      </c>
      <c r="AT10" s="119">
        <f t="shared" si="6"/>
        <v>39595</v>
      </c>
      <c r="AU10" s="119">
        <f t="shared" si="6"/>
        <v>39595</v>
      </c>
      <c r="AV10" s="119">
        <f t="shared" si="6"/>
        <v>39595</v>
      </c>
      <c r="AW10" s="119">
        <f t="shared" si="6"/>
        <v>39595</v>
      </c>
      <c r="AX10" s="119">
        <f t="shared" si="6"/>
        <v>39595</v>
      </c>
      <c r="AY10" s="119">
        <f t="shared" si="6"/>
        <v>39595</v>
      </c>
      <c r="AZ10" s="119">
        <f t="shared" si="6"/>
        <v>39595</v>
      </c>
      <c r="BA10" s="119">
        <f t="shared" si="6"/>
        <v>39595</v>
      </c>
      <c r="BB10" s="119">
        <f t="shared" si="6"/>
        <v>39595</v>
      </c>
      <c r="BC10" s="119">
        <f t="shared" si="6"/>
        <v>39595</v>
      </c>
      <c r="BD10" s="119">
        <f t="shared" si="6"/>
        <v>39595</v>
      </c>
      <c r="BE10" s="119">
        <f t="shared" si="6"/>
        <v>39595</v>
      </c>
      <c r="BF10" s="119">
        <f t="shared" si="6"/>
        <v>39595</v>
      </c>
      <c r="BG10" s="119">
        <f t="shared" si="6"/>
        <v>39595</v>
      </c>
      <c r="BH10" s="119">
        <f t="shared" si="6"/>
        <v>39595</v>
      </c>
      <c r="BI10" s="119">
        <f t="shared" si="6"/>
        <v>39595</v>
      </c>
      <c r="BJ10" s="119">
        <f t="shared" si="6"/>
        <v>39595</v>
      </c>
      <c r="BK10" s="119">
        <f t="shared" si="6"/>
        <v>39595</v>
      </c>
    </row>
    <row r="11" spans="1:63">
      <c r="A11" s="91" t="s">
        <v>848</v>
      </c>
      <c r="B11" s="91" t="str">
        <f>About!B2</f>
        <v>UT</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824</v>
      </c>
      <c r="S11" s="91">
        <f t="shared" si="7"/>
        <v>814</v>
      </c>
      <c r="T11" s="91">
        <f t="shared" si="7"/>
        <v>37666</v>
      </c>
      <c r="U11" s="91">
        <f t="shared" si="7"/>
        <v>54552</v>
      </c>
      <c r="V11" s="91">
        <f t="shared" si="7"/>
        <v>43030</v>
      </c>
      <c r="W11" s="91">
        <f t="shared" si="7"/>
        <v>12988</v>
      </c>
      <c r="X11" s="91">
        <f t="shared" si="7"/>
        <v>1265</v>
      </c>
      <c r="Y11" s="91">
        <f t="shared" si="7"/>
        <v>1858</v>
      </c>
      <c r="Z11" s="91">
        <f t="shared" si="7"/>
        <v>17689</v>
      </c>
      <c r="AA11" s="91">
        <f t="shared" si="7"/>
        <v>27779</v>
      </c>
      <c r="AB11" s="91">
        <f t="shared" si="7"/>
        <v>934</v>
      </c>
      <c r="AC11" s="91">
        <f t="shared" si="7"/>
        <v>36</v>
      </c>
      <c r="AD11" s="91">
        <f t="shared" si="7"/>
        <v>13</v>
      </c>
      <c r="AE11" s="91">
        <f t="shared" si="7"/>
        <v>955</v>
      </c>
      <c r="AF11" s="119">
        <f>AVERAGE(W11:AE11)</f>
        <v>7057.4444444444443</v>
      </c>
      <c r="AG11" s="119">
        <f t="shared" si="6"/>
        <v>7057.4444444444443</v>
      </c>
      <c r="AH11" s="119">
        <f t="shared" si="6"/>
        <v>7057.4444444444443</v>
      </c>
      <c r="AI11" s="119">
        <f t="shared" si="6"/>
        <v>7057.4444444444443</v>
      </c>
      <c r="AJ11" s="119">
        <f t="shared" si="6"/>
        <v>7057.4444444444443</v>
      </c>
      <c r="AK11" s="119">
        <f t="shared" si="6"/>
        <v>7057.4444444444443</v>
      </c>
      <c r="AL11" s="119">
        <f t="shared" si="6"/>
        <v>7057.4444444444443</v>
      </c>
      <c r="AM11" s="119">
        <f t="shared" si="6"/>
        <v>7057.4444444444443</v>
      </c>
      <c r="AN11" s="119">
        <f t="shared" si="6"/>
        <v>7057.4444444444443</v>
      </c>
      <c r="AO11" s="119">
        <f t="shared" si="6"/>
        <v>7057.4444444444443</v>
      </c>
      <c r="AP11" s="119">
        <f t="shared" si="6"/>
        <v>7057.4444444444443</v>
      </c>
      <c r="AQ11" s="119">
        <f t="shared" si="6"/>
        <v>7057.4444444444443</v>
      </c>
      <c r="AR11" s="119">
        <f t="shared" si="6"/>
        <v>7057.4444444444443</v>
      </c>
      <c r="AS11" s="119">
        <f t="shared" si="6"/>
        <v>7057.4444444444443</v>
      </c>
      <c r="AT11" s="119">
        <f t="shared" si="6"/>
        <v>7057.4444444444443</v>
      </c>
      <c r="AU11" s="119">
        <f t="shared" si="6"/>
        <v>7057.4444444444443</v>
      </c>
      <c r="AV11" s="119">
        <f t="shared" si="6"/>
        <v>7057.4444444444443</v>
      </c>
      <c r="AW11" s="119">
        <f t="shared" si="6"/>
        <v>7057.4444444444443</v>
      </c>
      <c r="AX11" s="119">
        <f t="shared" si="6"/>
        <v>7057.4444444444443</v>
      </c>
      <c r="AY11" s="119">
        <f t="shared" si="6"/>
        <v>7057.4444444444443</v>
      </c>
      <c r="AZ11" s="119">
        <f t="shared" si="6"/>
        <v>7057.4444444444443</v>
      </c>
      <c r="BA11" s="119">
        <f t="shared" si="6"/>
        <v>7057.4444444444443</v>
      </c>
      <c r="BB11" s="119">
        <f t="shared" si="6"/>
        <v>7057.4444444444443</v>
      </c>
      <c r="BC11" s="119">
        <f t="shared" si="6"/>
        <v>7057.4444444444443</v>
      </c>
      <c r="BD11" s="119">
        <f t="shared" si="6"/>
        <v>7057.4444444444443</v>
      </c>
      <c r="BE11" s="119">
        <f t="shared" si="6"/>
        <v>7057.4444444444443</v>
      </c>
      <c r="BF11" s="119">
        <f t="shared" si="6"/>
        <v>7057.4444444444443</v>
      </c>
      <c r="BG11" s="119">
        <f t="shared" si="6"/>
        <v>7057.4444444444443</v>
      </c>
      <c r="BH11" s="119">
        <f t="shared" si="6"/>
        <v>7057.4444444444443</v>
      </c>
      <c r="BI11" s="119">
        <f t="shared" si="6"/>
        <v>7057.4444444444443</v>
      </c>
      <c r="BJ11" s="119">
        <f t="shared" si="6"/>
        <v>7057.4444444444443</v>
      </c>
      <c r="BK11" s="119">
        <f t="shared" si="6"/>
        <v>7057.4444444444443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UT</v>
      </c>
      <c r="C14" s="91">
        <f t="shared" ref="C14:BK14" si="9">IF(C10&gt;C11,C10-C11,0)</f>
        <v>0</v>
      </c>
      <c r="D14" s="91">
        <f t="shared" si="9"/>
        <v>0</v>
      </c>
      <c r="E14" s="91">
        <f t="shared" si="9"/>
        <v>0</v>
      </c>
      <c r="F14" s="91">
        <f t="shared" si="9"/>
        <v>0</v>
      </c>
      <c r="G14" s="91">
        <f t="shared" si="9"/>
        <v>0</v>
      </c>
      <c r="H14" s="91">
        <f t="shared" si="9"/>
        <v>0</v>
      </c>
      <c r="I14" s="91">
        <f t="shared" si="9"/>
        <v>0</v>
      </c>
      <c r="J14" s="91">
        <f t="shared" si="9"/>
        <v>28480</v>
      </c>
      <c r="K14" s="91">
        <f t="shared" si="9"/>
        <v>1544</v>
      </c>
      <c r="L14" s="91">
        <f t="shared" si="9"/>
        <v>0</v>
      </c>
      <c r="M14" s="91">
        <f t="shared" si="9"/>
        <v>0</v>
      </c>
      <c r="N14" s="91">
        <f t="shared" si="9"/>
        <v>0</v>
      </c>
      <c r="O14" s="91">
        <f t="shared" si="9"/>
        <v>8800</v>
      </c>
      <c r="P14" s="91">
        <f t="shared" si="9"/>
        <v>5762</v>
      </c>
      <c r="Q14" s="91">
        <f t="shared" si="9"/>
        <v>14851</v>
      </c>
      <c r="R14" s="91">
        <f t="shared" si="9"/>
        <v>40194</v>
      </c>
      <c r="S14" s="91">
        <f t="shared" si="9"/>
        <v>14424</v>
      </c>
      <c r="T14" s="91">
        <f t="shared" si="9"/>
        <v>0</v>
      </c>
      <c r="U14" s="91">
        <f t="shared" si="9"/>
        <v>0</v>
      </c>
      <c r="V14" s="91">
        <f t="shared" si="9"/>
        <v>0</v>
      </c>
      <c r="W14" s="91">
        <f t="shared" si="9"/>
        <v>4446</v>
      </c>
      <c r="X14" s="91">
        <f t="shared" si="9"/>
        <v>10015</v>
      </c>
      <c r="Y14" s="91">
        <f t="shared" si="9"/>
        <v>9717</v>
      </c>
      <c r="Z14" s="91">
        <f t="shared" si="9"/>
        <v>0</v>
      </c>
      <c r="AA14" s="91">
        <f t="shared" si="9"/>
        <v>1308</v>
      </c>
      <c r="AB14" s="91">
        <f t="shared" si="9"/>
        <v>15417</v>
      </c>
      <c r="AC14" s="91">
        <f t="shared" si="9"/>
        <v>10430</v>
      </c>
      <c r="AD14" s="91">
        <f t="shared" si="9"/>
        <v>8452</v>
      </c>
      <c r="AE14" s="91">
        <f t="shared" si="9"/>
        <v>38640</v>
      </c>
      <c r="AF14" s="91">
        <f t="shared" si="9"/>
        <v>32537.555555555555</v>
      </c>
      <c r="AG14" s="91">
        <f t="shared" si="9"/>
        <v>32537.555555555555</v>
      </c>
      <c r="AH14" s="91">
        <f t="shared" si="9"/>
        <v>32537.555555555555</v>
      </c>
      <c r="AI14" s="91">
        <f t="shared" si="9"/>
        <v>32537.555555555555</v>
      </c>
      <c r="AJ14" s="91">
        <f t="shared" si="9"/>
        <v>32537.555555555555</v>
      </c>
      <c r="AK14" s="91">
        <f t="shared" si="9"/>
        <v>32537.555555555555</v>
      </c>
      <c r="AL14" s="91">
        <f t="shared" si="9"/>
        <v>32537.555555555555</v>
      </c>
      <c r="AM14" s="91">
        <f t="shared" si="9"/>
        <v>32537.555555555555</v>
      </c>
      <c r="AN14" s="91">
        <f t="shared" si="9"/>
        <v>32537.555555555555</v>
      </c>
      <c r="AO14" s="91">
        <f t="shared" si="9"/>
        <v>32537.555555555555</v>
      </c>
      <c r="AP14" s="91">
        <f t="shared" si="9"/>
        <v>32537.555555555555</v>
      </c>
      <c r="AQ14" s="91">
        <f t="shared" si="9"/>
        <v>32537.555555555555</v>
      </c>
      <c r="AR14" s="91">
        <f t="shared" si="9"/>
        <v>32537.555555555555</v>
      </c>
      <c r="AS14" s="91">
        <f t="shared" si="9"/>
        <v>32537.555555555555</v>
      </c>
      <c r="AT14" s="91">
        <f t="shared" si="9"/>
        <v>32537.555555555555</v>
      </c>
      <c r="AU14" s="91">
        <f t="shared" si="9"/>
        <v>32537.555555555555</v>
      </c>
      <c r="AV14" s="91">
        <f t="shared" si="9"/>
        <v>32537.555555555555</v>
      </c>
      <c r="AW14" s="91">
        <f t="shared" si="9"/>
        <v>32537.555555555555</v>
      </c>
      <c r="AX14" s="91">
        <f t="shared" si="9"/>
        <v>32537.555555555555</v>
      </c>
      <c r="AY14" s="91">
        <f t="shared" si="9"/>
        <v>32537.555555555555</v>
      </c>
      <c r="AZ14" s="91">
        <f t="shared" si="9"/>
        <v>32537.555555555555</v>
      </c>
      <c r="BA14" s="91">
        <f t="shared" si="9"/>
        <v>32537.555555555555</v>
      </c>
      <c r="BB14" s="91">
        <f t="shared" si="9"/>
        <v>32537.555555555555</v>
      </c>
      <c r="BC14" s="91">
        <f t="shared" si="9"/>
        <v>32537.555555555555</v>
      </c>
      <c r="BD14" s="91">
        <f t="shared" si="9"/>
        <v>32537.555555555555</v>
      </c>
      <c r="BE14" s="91">
        <f t="shared" si="9"/>
        <v>32537.555555555555</v>
      </c>
      <c r="BF14" s="91">
        <f t="shared" si="9"/>
        <v>32537.555555555555</v>
      </c>
      <c r="BG14" s="91">
        <f t="shared" si="9"/>
        <v>32537.555555555555</v>
      </c>
      <c r="BH14" s="91">
        <f t="shared" si="9"/>
        <v>32537.555555555555</v>
      </c>
      <c r="BI14" s="91">
        <f t="shared" si="9"/>
        <v>32537.555555555555</v>
      </c>
      <c r="BJ14" s="91">
        <f t="shared" si="9"/>
        <v>32537.555555555555</v>
      </c>
      <c r="BK14" s="91">
        <f t="shared" si="9"/>
        <v>32537.555555555555</v>
      </c>
    </row>
    <row r="15" spans="1:63">
      <c r="A15" s="91" t="s">
        <v>848</v>
      </c>
      <c r="B15" s="91" t="str">
        <f>About!B2</f>
        <v>UT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16139</v>
      </c>
      <c r="U15" s="91">
        <f t="shared" si="10"/>
        <v>42206</v>
      </c>
      <c r="V15" s="91">
        <f t="shared" si="10"/>
        <v>34792</v>
      </c>
      <c r="W15" s="91">
        <f t="shared" si="10"/>
        <v>0</v>
      </c>
      <c r="X15" s="91">
        <f t="shared" si="10"/>
        <v>0</v>
      </c>
      <c r="Y15" s="91">
        <f t="shared" si="10"/>
        <v>0</v>
      </c>
      <c r="Z15" s="91">
        <f t="shared" si="10"/>
        <v>17689</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2.0707342777309644E-2</v>
      </c>
      <c r="G760" s="107">
        <f>G34/SUMIFS(G$3:G$722,$B$3:$B$722,$B760)*SUMIFS(Calculations!$E$3:$E$53,Calculations!$A$3:$A$53,$B760)</f>
        <v>1.8892470512615889E-2</v>
      </c>
      <c r="H760" s="107">
        <f>H34/SUMIFS(H$3:H$722,$B$3:$B$722,$B760)*SUMIFS(Calculations!$E$3:$E$53,Calculations!$A$3:$A$53,$B760)</f>
        <v>1.7075573246145111E-2</v>
      </c>
      <c r="I760" s="107">
        <f>I34/SUMIFS(I$3:I$722,$B$3:$B$722,$B760)*SUMIFS(Calculations!$E$3:$E$53,Calculations!$A$3:$A$53,$B760)</f>
        <v>1.6253598312511903E-2</v>
      </c>
      <c r="J760" s="107">
        <f>J34/SUMIFS(J$3:J$722,$B$3:$B$722,$B760)*SUMIFS(Calculations!$E$3:$E$53,Calculations!$A$3:$A$53,$B760)</f>
        <v>1.5507124535208553E-2</v>
      </c>
      <c r="K760" s="107">
        <f>K34/SUMIFS(K$3:K$722,$B$3:$B$722,$B760)*SUMIFS(Calculations!$E$3:$E$53,Calculations!$A$3:$A$53,$B760)</f>
        <v>1.4963392753140209E-2</v>
      </c>
      <c r="L760" s="107">
        <f>L34/SUMIFS(L$3:L$722,$B$3:$B$722,$B760)*SUMIFS(Calculations!$E$3:$E$53,Calculations!$A$3:$A$53,$B760)</f>
        <v>1.4456499410714859E-2</v>
      </c>
      <c r="M760" s="107">
        <f>M34/SUMIFS(M$3:M$722,$B$3:$B$722,$B760)*SUMIFS(Calculations!$E$3:$E$53,Calculations!$A$3:$A$53,$B760)</f>
        <v>1.4341251046886905E-2</v>
      </c>
      <c r="N760" s="107">
        <f>N34/SUMIFS(N$3:N$722,$B$3:$B$722,$B760)*SUMIFS(Calculations!$E$3:$E$53,Calculations!$A$3:$A$53,$B760)</f>
        <v>1.4227825688174127E-2</v>
      </c>
      <c r="O760" s="107">
        <f>O34/SUMIFS(O$3:O$722,$B$3:$B$722,$B760)*SUMIFS(Calculations!$E$3:$E$53,Calculations!$A$3:$A$53,$B760)</f>
        <v>1.4184852465329179E-2</v>
      </c>
      <c r="P760" s="107">
        <f>P34/SUMIFS(P$3:P$722,$B$3:$B$722,$B760)*SUMIFS(Calculations!$E$3:$E$53,Calculations!$A$3:$A$53,$B760)</f>
        <v>1.4142138050402858E-2</v>
      </c>
      <c r="Q760" s="107">
        <f>Q34/SUMIFS(Q$3:Q$722,$B$3:$B$722,$B760)*SUMIFS(Calculations!$E$3:$E$53,Calculations!$A$3:$A$53,$B760)</f>
        <v>1.4145026617066112E-2</v>
      </c>
      <c r="R760" s="107">
        <f>R34/SUMIFS(R$3:R$722,$B$3:$B$722,$B760)*SUMIFS(Calculations!$E$3:$E$53,Calculations!$A$3:$A$53,$B760)</f>
        <v>1.4147916363964197E-2</v>
      </c>
    </row>
    <row r="761" spans="2:18" ht="15.75" customHeight="1">
      <c r="B761" s="107" t="s">
        <v>537</v>
      </c>
      <c r="C761" s="107" t="s">
        <v>448</v>
      </c>
      <c r="D761" s="107" t="s">
        <v>640</v>
      </c>
      <c r="E761" s="107" t="str">
        <f t="shared" si="300"/>
        <v>solar thermal</v>
      </c>
      <c r="F761" s="107">
        <f>F35/SUMIFS(F$3:F$722,$B$3:$B$722,$B761)*SUMIFS(Calculations!$E$3:$E$53,Calculations!$A$3:$A$53,$B761)</f>
        <v>1.133866748076372E-3</v>
      </c>
      <c r="G761" s="107">
        <f>G35/SUMIFS(G$3:G$722,$B$3:$B$722,$B761)*SUMIFS(Calculations!$E$3:$E$53,Calculations!$A$3:$A$53,$B761)</f>
        <v>1.1344989694109166E-3</v>
      </c>
      <c r="H761" s="107">
        <f>H35/SUMIFS(H$3:H$722,$B$3:$B$722,$B761)*SUMIFS(Calculations!$E$3:$E$53,Calculations!$A$3:$A$53,$B761)</f>
        <v>1.1351318961666363E-3</v>
      </c>
      <c r="I761" s="107">
        <f>I35/SUMIFS(I$3:I$722,$B$3:$B$722,$B761)*SUMIFS(Calculations!$E$3:$E$53,Calculations!$A$3:$A$53,$B761)</f>
        <v>1.0804895159919534E-3</v>
      </c>
      <c r="J761" s="107">
        <f>J35/SUMIFS(J$3:J$722,$B$3:$B$722,$B761)*SUMIFS(Calculations!$E$3:$E$53,Calculations!$A$3:$A$53,$B761)</f>
        <v>1.0308662218246364E-3</v>
      </c>
      <c r="K761" s="107">
        <f>K35/SUMIFS(K$3:K$722,$B$3:$B$722,$B761)*SUMIFS(Calculations!$E$3:$E$53,Calculations!$A$3:$A$53,$B761)</f>
        <v>9.9472059556142216E-4</v>
      </c>
      <c r="L761" s="107">
        <f>L35/SUMIFS(L$3:L$722,$B$3:$B$722,$B761)*SUMIFS(Calculations!$E$3:$E$53,Calculations!$A$3:$A$53,$B761)</f>
        <v>9.6102387612206593E-4</v>
      </c>
      <c r="M761" s="107">
        <f>M35/SUMIFS(M$3:M$722,$B$3:$B$722,$B761)*SUMIFS(Calculations!$E$3:$E$53,Calculations!$A$3:$A$53,$B761)</f>
        <v>9.5336251729818782E-4</v>
      </c>
      <c r="N761" s="107">
        <f>N35/SUMIFS(N$3:N$722,$B$3:$B$722,$B761)*SUMIFS(Calculations!$E$3:$E$53,Calculations!$A$3:$A$53,$B761)</f>
        <v>9.4582234628002985E-4</v>
      </c>
      <c r="O761" s="107">
        <f>O35/SUMIFS(O$3:O$722,$B$3:$B$722,$B761)*SUMIFS(Calculations!$E$3:$E$53,Calculations!$A$3:$A$53,$B761)</f>
        <v>9.4296561782768401E-4</v>
      </c>
      <c r="P761" s="107">
        <f>P35/SUMIFS(P$3:P$722,$B$3:$B$722,$B761)*SUMIFS(Calculations!$E$3:$E$53,Calculations!$A$3:$A$53,$B761)</f>
        <v>9.4012609413439267E-4</v>
      </c>
      <c r="Q761" s="107">
        <f>Q35/SUMIFS(Q$3:Q$722,$B$3:$B$722,$B761)*SUMIFS(Calculations!$E$3:$E$53,Calculations!$A$3:$A$53,$B761)</f>
        <v>9.403181172135828E-4</v>
      </c>
      <c r="R761" s="107">
        <f>R35/SUMIFS(R$3:R$722,$B$3:$B$722,$B761)*SUMIFS(Calculations!$E$3:$E$53,Calculations!$A$3:$A$53,$B761)</f>
        <v>9.4051021875117579E-4</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4.1367443997681799E-3</v>
      </c>
      <c r="G763" s="107">
        <f>G37/SUMIFS(G$3:G$722,$B$3:$B$722,$B763)*SUMIFS(Calculations!$E$3:$E$53,Calculations!$A$3:$A$53,$B763)</f>
        <v>4.6296153507112145E-3</v>
      </c>
      <c r="H763" s="107">
        <f>H37/SUMIFS(H$3:H$722,$B$3:$B$722,$B763)*SUMIFS(Calculations!$E$3:$E$53,Calculations!$A$3:$A$53,$B763)</f>
        <v>5.1230362381819682E-3</v>
      </c>
      <c r="I763" s="107">
        <f>I37/SUMIFS(I$3:I$722,$B$3:$B$722,$B763)*SUMIFS(Calculations!$E$3:$E$53,Calculations!$A$3:$A$53,$B763)</f>
        <v>4.876426223327515E-3</v>
      </c>
      <c r="J763" s="107">
        <f>J37/SUMIFS(J$3:J$722,$B$3:$B$722,$B763)*SUMIFS(Calculations!$E$3:$E$53,Calculations!$A$3:$A$53,$B763)</f>
        <v>4.6524681659989879E-3</v>
      </c>
      <c r="K763" s="107">
        <f>K37/SUMIFS(K$3:K$722,$B$3:$B$722,$B763)*SUMIFS(Calculations!$E$3:$E$53,Calculations!$A$3:$A$53,$B763)</f>
        <v>4.489337032230682E-3</v>
      </c>
      <c r="L763" s="107">
        <f>L37/SUMIFS(L$3:L$722,$B$3:$B$722,$B763)*SUMIFS(Calculations!$E$3:$E$53,Calculations!$A$3:$A$53,$B763)</f>
        <v>4.3372582162105825E-3</v>
      </c>
      <c r="M763" s="107">
        <f>M37/SUMIFS(M$3:M$722,$B$3:$B$722,$B763)*SUMIFS(Calculations!$E$3:$E$53,Calculations!$A$3:$A$53,$B763)</f>
        <v>4.3026812485286864E-3</v>
      </c>
      <c r="N763" s="107">
        <f>N37/SUMIFS(N$3:N$722,$B$3:$B$722,$B763)*SUMIFS(Calculations!$E$3:$E$53,Calculations!$A$3:$A$53,$B763)</f>
        <v>4.268651221270567E-3</v>
      </c>
      <c r="O763" s="107">
        <f>O37/SUMIFS(O$3:O$722,$B$3:$B$722,$B763)*SUMIFS(Calculations!$E$3:$E$53,Calculations!$A$3:$A$53,$B763)</f>
        <v>4.2557583376916308E-3</v>
      </c>
      <c r="P763" s="107">
        <f>P37/SUMIFS(P$3:P$722,$B$3:$B$722,$B763)*SUMIFS(Calculations!$E$3:$E$53,Calculations!$A$3:$A$53,$B763)</f>
        <v>4.2429431020092985E-3</v>
      </c>
      <c r="Q763" s="107">
        <f>Q37/SUMIFS(Q$3:Q$722,$B$3:$B$722,$B763)*SUMIFS(Calculations!$E$3:$E$53,Calculations!$A$3:$A$53,$B763)</f>
        <v>4.243809733628567E-3</v>
      </c>
      <c r="R763" s="107">
        <f>R37/SUMIFS(R$3:R$722,$B$3:$B$722,$B763)*SUMIFS(Calculations!$E$3:$E$53,Calculations!$A$3:$A$53,$B763)</f>
        <v>4.2446767193434634E-3</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4.735237245706267E-4</v>
      </c>
      <c r="G765" s="107">
        <f>G39/SUMIFS(G$3:G$722,$B$3:$B$722,$B765)*SUMIFS(Calculations!$E$3:$E$53,Calculations!$A$3:$A$53,$B765)</f>
        <v>4.739853940333853E-4</v>
      </c>
      <c r="H765" s="107">
        <f>H39/SUMIFS(H$3:H$722,$B$3:$B$722,$B765)*SUMIFS(Calculations!$E$3:$E$53,Calculations!$A$3:$A$53,$B765)</f>
        <v>4.7444757861861322E-4</v>
      </c>
      <c r="I765" s="107">
        <f>I39/SUMIFS(I$3:I$722,$B$3:$B$722,$B765)*SUMIFS(Calculations!$E$3:$E$53,Calculations!$A$3:$A$53,$B765)</f>
        <v>4.5142457993773788E-4</v>
      </c>
      <c r="J765" s="107">
        <f>J39/SUMIFS(J$3:J$722,$B$3:$B$722,$B765)*SUMIFS(Calculations!$E$3:$E$53,Calculations!$A$3:$A$53,$B765)</f>
        <v>4.305163209544634E-4</v>
      </c>
      <c r="K765" s="107">
        <f>K39/SUMIFS(K$3:K$722,$B$3:$B$722,$B765)*SUMIFS(Calculations!$E$3:$E$53,Calculations!$A$3:$A$53,$B765)</f>
        <v>4.1517266926430413E-4</v>
      </c>
      <c r="L765" s="107">
        <f>L39/SUMIFS(L$3:L$722,$B$3:$B$722,$B765)*SUMIFS(Calculations!$E$3:$E$53,Calculations!$A$3:$A$53,$B765)</f>
        <v>4.0086856722956667E-4</v>
      </c>
      <c r="M765" s="107">
        <f>M39/SUMIFS(M$3:M$722,$B$3:$B$722,$B765)*SUMIFS(Calculations!$E$3:$E$53,Calculations!$A$3:$A$53,$B765)</f>
        <v>3.9714621122988484E-4</v>
      </c>
      <c r="N765" s="107">
        <f>N39/SUMIFS(N$3:N$722,$B$3:$B$722,$B765)*SUMIFS(Calculations!$E$3:$E$53,Calculations!$A$3:$A$53,$B765)</f>
        <v>3.9348273566722214E-4</v>
      </c>
      <c r="O765" s="107">
        <f>O39/SUMIFS(O$3:O$722,$B$3:$B$722,$B765)*SUMIFS(Calculations!$E$3:$E$53,Calculations!$A$3:$A$53,$B765)</f>
        <v>3.9171211894688409E-4</v>
      </c>
      <c r="P765" s="107">
        <f>P39/SUMIFS(P$3:P$722,$B$3:$B$722,$B765)*SUMIFS(Calculations!$E$3:$E$53,Calculations!$A$3:$A$53,$B765)</f>
        <v>3.8995216583513165E-4</v>
      </c>
      <c r="Q765" s="107">
        <f>Q39/SUMIFS(Q$3:Q$722,$B$3:$B$722,$B765)*SUMIFS(Calculations!$E$3:$E$53,Calculations!$A$3:$A$53,$B765)</f>
        <v>3.8928209105841902E-4</v>
      </c>
      <c r="R765" s="107">
        <f>R39/SUMIFS(R$3:R$722,$B$3:$B$722,$B765)*SUMIFS(Calculations!$E$3:$E$53,Calculations!$A$3:$A$53,$B765)</f>
        <v>3.886117424969254E-4</v>
      </c>
    </row>
    <row r="766" spans="2:18" ht="15.75" customHeight="1">
      <c r="B766" s="107" t="s">
        <v>537</v>
      </c>
      <c r="C766" s="107" t="s">
        <v>448</v>
      </c>
      <c r="D766" s="107" t="s">
        <v>644</v>
      </c>
      <c r="E766" s="107" t="str">
        <f t="shared" si="300"/>
        <v>natural gas nonpeaker</v>
      </c>
      <c r="F766" s="107">
        <f>F40/SUMIFS(F$3:F$722,$B$3:$B$722,$B766)*SUMIFS(Calculations!$E$3:$E$53,Calculations!$A$3:$A$53,$B766)</f>
        <v>8.6658680824455974E-3</v>
      </c>
      <c r="G766" s="107">
        <f>G40/SUMIFS(G$3:G$722,$B$3:$B$722,$B766)*SUMIFS(Calculations!$E$3:$E$53,Calculations!$A$3:$A$53,$B766)</f>
        <v>9.7029803524293998E-3</v>
      </c>
      <c r="H766" s="107">
        <f>H40/SUMIFS(H$3:H$722,$B$3:$B$722,$B766)*SUMIFS(Calculations!$E$3:$E$53,Calculations!$A$3:$A$53,$B766)</f>
        <v>1.0741249813599894E-2</v>
      </c>
      <c r="I766" s="107">
        <f>I40/SUMIFS(I$3:I$722,$B$3:$B$722,$B766)*SUMIFS(Calculations!$E$3:$E$53,Calculations!$A$3:$A$53,$B766)</f>
        <v>1.3077707858249171E-2</v>
      </c>
      <c r="J766" s="107">
        <f>J40/SUMIFS(J$3:J$722,$B$3:$B$722,$B766)*SUMIFS(Calculations!$E$3:$E$53,Calculations!$A$3:$A$53,$B766)</f>
        <v>1.5199554389981025E-2</v>
      </c>
      <c r="K766" s="107">
        <f>K40/SUMIFS(K$3:K$722,$B$3:$B$722,$B766)*SUMIFS(Calculations!$E$3:$E$53,Calculations!$A$3:$A$53,$B766)</f>
        <v>1.6755399337583979E-2</v>
      </c>
      <c r="L766" s="107">
        <f>L40/SUMIFS(L$3:L$722,$B$3:$B$722,$B766)*SUMIFS(Calculations!$E$3:$E$53,Calculations!$A$3:$A$53,$B766)</f>
        <v>1.8205834040492183E-2</v>
      </c>
      <c r="M766" s="107">
        <f>M40/SUMIFS(M$3:M$722,$B$3:$B$722,$B766)*SUMIFS(Calculations!$E$3:$E$53,Calculations!$A$3:$A$53,$B766)</f>
        <v>1.8497481859007951E-2</v>
      </c>
      <c r="N766" s="107">
        <f>N40/SUMIFS(N$3:N$722,$B$3:$B$722,$B766)*SUMIFS(Calculations!$E$3:$E$53,Calculations!$A$3:$A$53,$B766)</f>
        <v>1.8784516375891274E-2</v>
      </c>
      <c r="O766" s="107">
        <f>O40/SUMIFS(O$3:O$722,$B$3:$B$722,$B766)*SUMIFS(Calculations!$E$3:$E$53,Calculations!$A$3:$A$53,$B766)</f>
        <v>1.8847656358599474E-2</v>
      </c>
      <c r="P766" s="107">
        <f>P40/SUMIFS(P$3:P$722,$B$3:$B$722,$B766)*SUMIFS(Calculations!$E$3:$E$53,Calculations!$A$3:$A$53,$B766)</f>
        <v>1.8910416078287456E-2</v>
      </c>
      <c r="Q766" s="107">
        <f>Q40/SUMIFS(Q$3:Q$722,$B$3:$B$722,$B766)*SUMIFS(Calculations!$E$3:$E$53,Calculations!$A$3:$A$53,$B766)</f>
        <v>1.8840428060694241E-2</v>
      </c>
      <c r="R766" s="107">
        <f>R40/SUMIFS(R$3:R$722,$B$3:$B$722,$B766)*SUMIFS(Calculations!$E$3:$E$53,Calculations!$A$3:$A$53,$B766)</f>
        <v>1.8770411446808886E-2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2.0442479006930518E-2</v>
      </c>
      <c r="G768" s="107">
        <f>G42/SUMIFS(G$3:G$722,$B$3:$B$722,$B768)*SUMIFS(Calculations!$E$3:$E$53,Calculations!$A$3:$A$53,$B768)</f>
        <v>2.0453877322809424E-2</v>
      </c>
      <c r="H768" s="107">
        <f>H42/SUMIFS(H$3:H$722,$B$3:$B$722,$B768)*SUMIFS(Calculations!$E$3:$E$53,Calculations!$A$3:$A$53,$B768)</f>
        <v>2.046528835672384E-2</v>
      </c>
      <c r="I768" s="107">
        <f>I42/SUMIFS(I$3:I$722,$B$3:$B$722,$B768)*SUMIFS(Calculations!$E$3:$E$53,Calculations!$A$3:$A$53,$B768)</f>
        <v>1.9480141105951445E-2</v>
      </c>
      <c r="J768" s="107">
        <f>J42/SUMIFS(J$3:J$722,$B$3:$B$722,$B768)*SUMIFS(Calculations!$E$3:$E$53,Calculations!$A$3:$A$53,$B768)</f>
        <v>1.8585482936469798E-2</v>
      </c>
      <c r="K768" s="107">
        <f>K42/SUMIFS(K$3:K$722,$B$3:$B$722,$B768)*SUMIFS(Calculations!$E$3:$E$53,Calculations!$A$3:$A$53,$B768)</f>
        <v>1.7933813587023149E-2</v>
      </c>
      <c r="L768" s="107">
        <f>L42/SUMIFS(L$3:L$722,$B$3:$B$722,$B768)*SUMIFS(Calculations!$E$3:$E$53,Calculations!$A$3:$A$53,$B768)</f>
        <v>1.7326295568781493E-2</v>
      </c>
      <c r="M768" s="107">
        <f>M42/SUMIFS(M$3:M$722,$B$3:$B$722,$B768)*SUMIFS(Calculations!$E$3:$E$53,Calculations!$A$3:$A$53,$B768)</f>
        <v>1.7188168961587664E-2</v>
      </c>
      <c r="N768" s="107">
        <f>N42/SUMIFS(N$3:N$722,$B$3:$B$722,$B768)*SUMIFS(Calculations!$E$3:$E$53,Calculations!$A$3:$A$53,$B768)</f>
        <v>1.7052227248852143E-2</v>
      </c>
      <c r="O768" s="107">
        <f>O42/SUMIFS(O$3:O$722,$B$3:$B$722,$B768)*SUMIFS(Calculations!$E$3:$E$53,Calculations!$A$3:$A$53,$B768)</f>
        <v>1.7000723303159535E-2</v>
      </c>
      <c r="P768" s="107">
        <f>P42/SUMIFS(P$3:P$722,$B$3:$B$722,$B768)*SUMIFS(Calculations!$E$3:$E$53,Calculations!$A$3:$A$53,$B768)</f>
        <v>1.6949529541998208E-2</v>
      </c>
      <c r="Q768" s="107">
        <f>Q42/SUMIFS(Q$3:Q$722,$B$3:$B$722,$B768)*SUMIFS(Calculations!$E$3:$E$53,Calculations!$A$3:$A$53,$B768)</f>
        <v>1.6952991525314896E-2</v>
      </c>
      <c r="R768" s="107">
        <f>R42/SUMIFS(R$3:R$722,$B$3:$B$722,$B768)*SUMIFS(Calculations!$E$3:$E$53,Calculations!$A$3:$A$53,$B768)</f>
        <v>1.6956454923157817E-2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1.8037750725949772E-5</v>
      </c>
      <c r="G770" s="107">
        <f>G44/SUMIFS(G$3:G$722,$B$3:$B$722,$B770)*SUMIFS(Calculations!$E$3:$E$53,Calculations!$A$3:$A$53,$B770)</f>
        <v>1.8047808213617957E-5</v>
      </c>
      <c r="H770" s="107">
        <f>H44/SUMIFS(H$3:H$722,$B$3:$B$722,$B770)*SUMIFS(Calculations!$E$3:$E$53,Calculations!$A$3:$A$53,$B770)</f>
        <v>1.805787692324969E-5</v>
      </c>
      <c r="I770" s="107">
        <f>I44/SUMIFS(I$3:I$722,$B$3:$B$722,$B770)*SUMIFS(Calculations!$E$3:$E$53,Calculations!$A$3:$A$53,$B770)</f>
        <v>1.7188616373598993E-5</v>
      </c>
      <c r="J770" s="107">
        <f>J44/SUMIFS(J$3:J$722,$B$3:$B$722,$B770)*SUMIFS(Calculations!$E$3:$E$53,Calculations!$A$3:$A$53,$B770)</f>
        <v>1.6399200322807242E-5</v>
      </c>
      <c r="K770" s="107">
        <f>K44/SUMIFS(K$3:K$722,$B$3:$B$722,$B770)*SUMIFS(Calculations!$E$3:$E$53,Calculations!$A$3:$A$53,$B770)</f>
        <v>1.5824189372468224E-5</v>
      </c>
      <c r="L770" s="107">
        <f>L44/SUMIFS(L$3:L$722,$B$3:$B$722,$B770)*SUMIFS(Calculations!$E$3:$E$53,Calculations!$A$3:$A$53,$B770)</f>
        <v>1.5288136060594899E-5</v>
      </c>
      <c r="M770" s="107">
        <f>M44/SUMIFS(M$3:M$722,$B$3:$B$722,$B770)*SUMIFS(Calculations!$E$3:$E$53,Calculations!$A$3:$A$53,$B770)</f>
        <v>1.5166257823207999E-5</v>
      </c>
      <c r="N770" s="107">
        <f>N44/SUMIFS(N$3:N$722,$B$3:$B$722,$B770)*SUMIFS(Calculations!$E$3:$E$53,Calculations!$A$3:$A$53,$B770)</f>
        <v>1.5046307462649931E-5</v>
      </c>
      <c r="O770" s="107">
        <f>O44/SUMIFS(O$3:O$722,$B$3:$B$722,$B770)*SUMIFS(Calculations!$E$3:$E$53,Calculations!$A$3:$A$53,$B770)</f>
        <v>1.5000862126323983E-5</v>
      </c>
      <c r="P770" s="107">
        <f>P44/SUMIFS(P$3:P$722,$B$3:$B$722,$B770)*SUMIFS(Calculations!$E$3:$E$53,Calculations!$A$3:$A$53,$B770)</f>
        <v>1.4955690486316976E-5</v>
      </c>
      <c r="Q770" s="107">
        <f>Q44/SUMIFS(Q$3:Q$722,$B$3:$B$722,$B770)*SUMIFS(Calculations!$E$3:$E$53,Calculations!$A$3:$A$53,$B770)</f>
        <v>1.4958745223076773E-5</v>
      </c>
      <c r="R770" s="107">
        <f>R44/SUMIFS(R$3:R$722,$B$3:$B$722,$B770)*SUMIFS(Calculations!$E$3:$E$53,Calculations!$A$3:$A$53,$B770)</f>
        <v>1.4961801207966579E-5</v>
      </c>
    </row>
    <row r="771" spans="2:18" ht="15.75" customHeight="1">
      <c r="B771" s="107" t="s">
        <v>537</v>
      </c>
      <c r="C771" s="107" t="s">
        <v>448</v>
      </c>
      <c r="D771" s="107" t="s">
        <v>649</v>
      </c>
      <c r="E771" s="107" t="str">
        <f t="shared" si="300"/>
        <v>solar PV</v>
      </c>
      <c r="F771" s="107">
        <f>F45/SUMIFS(F$3:F$722,$B$3:$B$722,$B771)*SUMIFS(Calculations!$E$3:$E$53,Calculations!$A$3:$A$53,$B771)</f>
        <v>1.6398546626655126E-3</v>
      </c>
      <c r="G771" s="107">
        <f>G45/SUMIFS(G$3:G$722,$B$3:$B$722,$B771)*SUMIFS(Calculations!$E$3:$E$53,Calculations!$A$3:$A$53,$B771)</f>
        <v>1.7349412983023436E-3</v>
      </c>
      <c r="H771" s="107">
        <f>H45/SUMIFS(H$3:H$722,$B$3:$B$722,$B771)*SUMIFS(Calculations!$E$3:$E$53,Calculations!$A$3:$A$53,$B771)</f>
        <v>1.8301340298941791E-3</v>
      </c>
      <c r="I771" s="107">
        <f>I45/SUMIFS(I$3:I$722,$B$3:$B$722,$B771)*SUMIFS(Calculations!$E$3:$E$53,Calculations!$A$3:$A$53,$B771)</f>
        <v>1.8011722272837307E-3</v>
      </c>
      <c r="J771" s="107">
        <f>J45/SUMIFS(J$3:J$722,$B$3:$B$722,$B771)*SUMIFS(Calculations!$E$3:$E$53,Calculations!$A$3:$A$53,$B771)</f>
        <v>1.7748706634433632E-3</v>
      </c>
      <c r="K771" s="107">
        <f>K45/SUMIFS(K$3:K$722,$B$3:$B$722,$B771)*SUMIFS(Calculations!$E$3:$E$53,Calculations!$A$3:$A$53,$B771)</f>
        <v>1.7615925592929338E-3</v>
      </c>
      <c r="L771" s="107">
        <f>L45/SUMIFS(L$3:L$722,$B$3:$B$722,$B771)*SUMIFS(Calculations!$E$3:$E$53,Calculations!$A$3:$A$53,$B771)</f>
        <v>1.7492140616294715E-3</v>
      </c>
      <c r="M771" s="107">
        <f>M45/SUMIFS(M$3:M$722,$B$3:$B$722,$B771)*SUMIFS(Calculations!$E$3:$E$53,Calculations!$A$3:$A$53,$B771)</f>
        <v>1.7964816111081562E-3</v>
      </c>
      <c r="N771" s="107">
        <f>N45/SUMIFS(N$3:N$722,$B$3:$B$722,$B771)*SUMIFS(Calculations!$E$3:$E$53,Calculations!$A$3:$A$53,$B771)</f>
        <v>1.8430014798248816E-3</v>
      </c>
      <c r="O771" s="107">
        <f>O45/SUMIFS(O$3:O$722,$B$3:$B$722,$B771)*SUMIFS(Calculations!$E$3:$E$53,Calculations!$A$3:$A$53,$B771)</f>
        <v>1.9159163167425124E-3</v>
      </c>
      <c r="P771" s="107">
        <f>P45/SUMIFS(P$3:P$722,$B$3:$B$722,$B771)*SUMIFS(Calculations!$E$3:$E$53,Calculations!$A$3:$A$53,$B771)</f>
        <v>1.9883920211973979E-3</v>
      </c>
      <c r="Q771" s="107">
        <f>Q45/SUMIFS(Q$3:Q$722,$B$3:$B$722,$B771)*SUMIFS(Calculations!$E$3:$E$53,Calculations!$A$3:$A$53,$B771)</f>
        <v>2.0663119497684132E-3</v>
      </c>
      <c r="R771" s="107">
        <f>R45/SUMIFS(R$3:R$722,$B$3:$B$722,$B771)*SUMIFS(Calculations!$E$3:$E$53,Calculations!$A$3:$A$53,$B771)</f>
        <v>2.1442637155183871E-3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3.2888336086162829E-3</v>
      </c>
      <c r="G773" s="107">
        <f>G47/SUMIFS(G$3:G$722,$B$3:$B$722,$B773)*SUMIFS(Calculations!$E$3:$E$53,Calculations!$A$3:$A$53,$B773)</f>
        <v>3.4661337525824982E-3</v>
      </c>
      <c r="H773" s="107">
        <f>H47/SUMIFS(H$3:H$722,$B$3:$B$722,$B773)*SUMIFS(Calculations!$E$3:$E$53,Calculations!$A$3:$A$53,$B773)</f>
        <v>3.6436317248551894E-3</v>
      </c>
      <c r="I773" s="107">
        <f>I47/SUMIFS(I$3:I$722,$B$3:$B$722,$B773)*SUMIFS(Calculations!$E$3:$E$53,Calculations!$A$3:$A$53,$B773)</f>
        <v>3.4684023214816328E-3</v>
      </c>
      <c r="J773" s="107">
        <f>J47/SUMIFS(J$3:J$722,$B$3:$B$722,$B773)*SUMIFS(Calculations!$E$3:$E$53,Calculations!$A$3:$A$53,$B773)</f>
        <v>3.3092683269050531E-3</v>
      </c>
      <c r="K773" s="107">
        <f>K47/SUMIFS(K$3:K$722,$B$3:$B$722,$B773)*SUMIFS(Calculations!$E$3:$E$53,Calculations!$A$3:$A$53,$B773)</f>
        <v>3.1772980376395411E-3</v>
      </c>
      <c r="L773" s="107">
        <f>L47/SUMIFS(L$3:L$722,$B$3:$B$722,$B773)*SUMIFS(Calculations!$E$3:$E$53,Calculations!$A$3:$A$53,$B773)</f>
        <v>3.0542688838678623E-3</v>
      </c>
      <c r="M773" s="107">
        <f>M47/SUMIFS(M$3:M$722,$B$3:$B$722,$B773)*SUMIFS(Calculations!$E$3:$E$53,Calculations!$A$3:$A$53,$B773)</f>
        <v>3.0148110476380368E-3</v>
      </c>
      <c r="N773" s="107">
        <f>N47/SUMIFS(N$3:N$722,$B$3:$B$722,$B773)*SUMIFS(Calculations!$E$3:$E$53,Calculations!$A$3:$A$53,$B773)</f>
        <v>2.9759773576857954E-3</v>
      </c>
      <c r="O773" s="107">
        <f>O47/SUMIFS(O$3:O$722,$B$3:$B$722,$B773)*SUMIFS(Calculations!$E$3:$E$53,Calculations!$A$3:$A$53,$B773)</f>
        <v>2.9519653806854736E-3</v>
      </c>
      <c r="P773" s="107">
        <f>P47/SUMIFS(P$3:P$722,$B$3:$B$722,$B773)*SUMIFS(Calculations!$E$3:$E$53,Calculations!$A$3:$A$53,$B773)</f>
        <v>2.928098016757624E-3</v>
      </c>
      <c r="Q773" s="107">
        <f>Q47/SUMIFS(Q$3:Q$722,$B$3:$B$722,$B773)*SUMIFS(Calculations!$E$3:$E$53,Calculations!$A$3:$A$53,$B773)</f>
        <v>2.9134239211413707E-3</v>
      </c>
      <c r="R773" s="107">
        <f>R47/SUMIFS(R$3:R$722,$B$3:$B$722,$B773)*SUMIFS(Calculations!$E$3:$E$53,Calculations!$A$3:$A$53,$B773)</f>
        <v>2.8987438298598662E-3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6.8995753596490461E-2</v>
      </c>
      <c r="G1165" s="107">
        <f>G439/SUMIFS(G$3:G$722,$B$3:$B$722,$B1165)*SUMIFS(Calculations!$E$3:$E$53,Calculations!$A$3:$A$53,$B1165)</f>
        <v>6.8010593177710951E-2</v>
      </c>
      <c r="H1165" s="107">
        <f>H439/SUMIFS(H$3:H$722,$B$3:$B$722,$B1165)*SUMIFS(Calculations!$E$3:$E$53,Calculations!$A$3:$A$53,$B1165)</f>
        <v>6.7053170066006848E-2</v>
      </c>
      <c r="I1165" s="107">
        <f>I439/SUMIFS(I$3:I$722,$B$3:$B$722,$B1165)*SUMIFS(Calculations!$E$3:$E$53,Calculations!$A$3:$A$53,$B1165)</f>
        <v>6.7266734397474756E-2</v>
      </c>
      <c r="J1165" s="107">
        <f>J439/SUMIFS(J$3:J$722,$B$3:$B$722,$B1165)*SUMIFS(Calculations!$E$3:$E$53,Calculations!$A$3:$A$53,$B1165)</f>
        <v>6.748166348037031E-2</v>
      </c>
      <c r="K1165" s="107">
        <f>K439/SUMIFS(K$3:K$722,$B$3:$B$722,$B1165)*SUMIFS(Calculations!$E$3:$E$53,Calculations!$A$3:$A$53,$B1165)</f>
        <v>6.9030340933223758E-2</v>
      </c>
      <c r="L1165" s="107">
        <f>L439/SUMIFS(L$3:L$722,$B$3:$B$722,$B1165)*SUMIFS(Calculations!$E$3:$E$53,Calculations!$A$3:$A$53,$B1165)</f>
        <v>7.0651771100537164E-2</v>
      </c>
      <c r="M1165" s="107">
        <f>M439/SUMIFS(M$3:M$722,$B$3:$B$722,$B1165)*SUMIFS(Calculations!$E$3:$E$53,Calculations!$A$3:$A$53,$B1165)</f>
        <v>6.7722741984438839E-2</v>
      </c>
      <c r="N1165" s="107">
        <f>N439/SUMIFS(N$3:N$722,$B$3:$B$722,$B1165)*SUMIFS(Calculations!$E$3:$E$53,Calculations!$A$3:$A$53,$B1165)</f>
        <v>6.5026904449233716E-2</v>
      </c>
      <c r="O1165" s="107">
        <f>O439/SUMIFS(O$3:O$722,$B$3:$B$722,$B1165)*SUMIFS(Calculations!$E$3:$E$53,Calculations!$A$3:$A$53,$B1165)</f>
        <v>6.1815310848813469E-2</v>
      </c>
      <c r="P1165" s="107">
        <f>P439/SUMIFS(P$3:P$722,$B$3:$B$722,$B1165)*SUMIFS(Calculations!$E$3:$E$53,Calculations!$A$3:$A$53,$B1165)</f>
        <v>5.8906019724240671E-2</v>
      </c>
      <c r="Q1165" s="107">
        <f>Q439/SUMIFS(Q$3:Q$722,$B$3:$B$722,$B1165)*SUMIFS(Calculations!$E$3:$E$53,Calculations!$A$3:$A$53,$B1165)</f>
        <v>5.8761483526604687E-2</v>
      </c>
      <c r="R1165" s="107">
        <f>R439/SUMIFS(R$3:R$722,$B$3:$B$722,$B1165)*SUMIFS(Calculations!$E$3:$E$53,Calculations!$A$3:$A$53,$B1165)</f>
        <v>5.8617654882423556E-2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6.6690417264267474E-4</v>
      </c>
      <c r="G1168" s="107">
        <f>G442/SUMIFS(G$3:G$722,$B$3:$B$722,$B1168)*SUMIFS(Calculations!$E$3:$E$53,Calculations!$A$3:$A$53,$B1168)</f>
        <v>6.573817374237068E-4</v>
      </c>
      <c r="H1168" s="107">
        <f>H442/SUMIFS(H$3:H$722,$B$3:$B$722,$B1168)*SUMIFS(Calculations!$E$3:$E$53,Calculations!$A$3:$A$53,$B1168)</f>
        <v>6.4812740748458879E-4</v>
      </c>
      <c r="I1168" s="107">
        <f>I442/SUMIFS(I$3:I$722,$B$3:$B$722,$B1168)*SUMIFS(Calculations!$E$3:$E$53,Calculations!$A$3:$A$53,$B1168)</f>
        <v>6.5019169313058011E-4</v>
      </c>
      <c r="J1168" s="107">
        <f>J442/SUMIFS(J$3:J$722,$B$3:$B$722,$B1168)*SUMIFS(Calculations!$E$3:$E$53,Calculations!$A$3:$A$53,$B1168)</f>
        <v>6.522691702901686E-4</v>
      </c>
      <c r="K1168" s="107">
        <f>K442/SUMIFS(K$3:K$722,$B$3:$B$722,$B1168)*SUMIFS(Calculations!$E$3:$E$53,Calculations!$A$3:$A$53,$B1168)</f>
        <v>6.6723848943734201E-4</v>
      </c>
      <c r="L1168" s="107">
        <f>L442/SUMIFS(L$3:L$722,$B$3:$B$722,$B1168)*SUMIFS(Calculations!$E$3:$E$53,Calculations!$A$3:$A$53,$B1168)</f>
        <v>6.8291102706268697E-4</v>
      </c>
      <c r="M1168" s="107">
        <f>M442/SUMIFS(M$3:M$722,$B$3:$B$722,$B1168)*SUMIFS(Calculations!$E$3:$E$53,Calculations!$A$3:$A$53,$B1168)</f>
        <v>6.5459940442657704E-4</v>
      </c>
      <c r="N1168" s="107">
        <f>N442/SUMIFS(N$3:N$722,$B$3:$B$722,$B1168)*SUMIFS(Calculations!$E$3:$E$53,Calculations!$A$3:$A$53,$B1168)</f>
        <v>6.2854178193129211E-4</v>
      </c>
      <c r="O1168" s="107">
        <f>O442/SUMIFS(O$3:O$722,$B$3:$B$722,$B1168)*SUMIFS(Calculations!$E$3:$E$53,Calculations!$A$3:$A$53,$B1168)</f>
        <v>5.9749892695388498E-4</v>
      </c>
      <c r="P1168" s="107">
        <f>P442/SUMIFS(P$3:P$722,$B$3:$B$722,$B1168)*SUMIFS(Calculations!$E$3:$E$53,Calculations!$A$3:$A$53,$B1168)</f>
        <v>5.6937808923165456E-4</v>
      </c>
      <c r="Q1168" s="107">
        <f>Q442/SUMIFS(Q$3:Q$722,$B$3:$B$722,$B1168)*SUMIFS(Calculations!$E$3:$E$53,Calculations!$A$3:$A$53,$B1168)</f>
        <v>5.6798102074154038E-4</v>
      </c>
      <c r="R1168" s="107">
        <f>R442/SUMIFS(R$3:R$722,$B$3:$B$722,$B1168)*SUMIFS(Calculations!$E$3:$E$53,Calculations!$A$3:$A$53,$B1168)</f>
        <v>5.6659079137306491E-4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2.1734384296320422E-2</v>
      </c>
      <c r="G1170" s="107">
        <f>G444/SUMIFS(G$3:G$722,$B$3:$B$722,$B1170)*SUMIFS(Calculations!$E$3:$E$53,Calculations!$A$3:$A$53,$B1170)</f>
        <v>2.2931456839921809E-2</v>
      </c>
      <c r="H1170" s="107">
        <f>H444/SUMIFS(H$3:H$722,$B$3:$B$722,$B1170)*SUMIFS(Calculations!$E$3:$E$53,Calculations!$A$3:$A$53,$B1170)</f>
        <v>2.4094825665732178E-2</v>
      </c>
      <c r="I1170" s="107">
        <f>I444/SUMIFS(I$3:I$722,$B$3:$B$722,$B1170)*SUMIFS(Calculations!$E$3:$E$53,Calculations!$A$3:$A$53,$B1170)</f>
        <v>2.5446794189968282E-2</v>
      </c>
      <c r="J1170" s="107">
        <f>J444/SUMIFS(J$3:J$722,$B$3:$B$722,$B1170)*SUMIFS(Calculations!$E$3:$E$53,Calculations!$A$3:$A$53,$B1170)</f>
        <v>2.6807402270074613E-2</v>
      </c>
      <c r="K1170" s="107">
        <f>K444/SUMIFS(K$3:K$722,$B$3:$B$722,$B1170)*SUMIFS(Calculations!$E$3:$E$53,Calculations!$A$3:$A$53,$B1170)</f>
        <v>2.7220617693646372E-2</v>
      </c>
      <c r="L1170" s="107">
        <f>L444/SUMIFS(L$3:L$722,$B$3:$B$722,$B1170)*SUMIFS(Calculations!$E$3:$E$53,Calculations!$A$3:$A$53,$B1170)</f>
        <v>2.7653244869914703E-2</v>
      </c>
      <c r="M1170" s="107">
        <f>M444/SUMIFS(M$3:M$722,$B$3:$B$722,$B1170)*SUMIFS(Calculations!$E$3:$E$53,Calculations!$A$3:$A$53,$B1170)</f>
        <v>3.0972829523948624E-2</v>
      </c>
      <c r="N1170" s="107">
        <f>N444/SUMIFS(N$3:N$722,$B$3:$B$722,$B1170)*SUMIFS(Calculations!$E$3:$E$53,Calculations!$A$3:$A$53,$B1170)</f>
        <v>3.4028128927580496E-2</v>
      </c>
      <c r="O1170" s="107">
        <f>O444/SUMIFS(O$3:O$722,$B$3:$B$722,$B1170)*SUMIFS(Calculations!$E$3:$E$53,Calculations!$A$3:$A$53,$B1170)</f>
        <v>3.8657807898845847E-2</v>
      </c>
      <c r="P1170" s="107">
        <f>P444/SUMIFS(P$3:P$722,$B$3:$B$722,$B1170)*SUMIFS(Calculations!$E$3:$E$53,Calculations!$A$3:$A$53,$B1170)</f>
        <v>4.2851702150896065E-2</v>
      </c>
      <c r="Q1170" s="107">
        <f>Q444/SUMIFS(Q$3:Q$722,$B$3:$B$722,$B1170)*SUMIFS(Calculations!$E$3:$E$53,Calculations!$A$3:$A$53,$B1170)</f>
        <v>4.2831944687684219E-2</v>
      </c>
      <c r="R1170" s="107">
        <f>R444/SUMIFS(R$3:R$722,$B$3:$B$722,$B1170)*SUMIFS(Calculations!$E$3:$E$53,Calculations!$A$3:$A$53,$B1170)</f>
        <v>4.2812283943921101E-2</v>
      </c>
    </row>
    <row r="1171" spans="2:18" ht="15.75" customHeight="1">
      <c r="B1171" s="107" t="s">
        <v>565</v>
      </c>
      <c r="C1171" s="107" t="s">
        <v>448</v>
      </c>
      <c r="D1171" s="107" t="s">
        <v>644</v>
      </c>
      <c r="E1171" s="107" t="str">
        <f t="shared" si="306"/>
        <v>natural gas nonpeaker</v>
      </c>
      <c r="F1171" s="107">
        <f>F445/SUMIFS(F$3:F$722,$B$3:$B$722,$B1171)*SUMIFS(Calculations!$E$3:$E$53,Calculations!$A$3:$A$53,$B1171)</f>
        <v>2.8963608855325111E-2</v>
      </c>
      <c r="G1171" s="107">
        <f>G445/SUMIFS(G$3:G$722,$B$3:$B$722,$B1171)*SUMIFS(Calculations!$E$3:$E$53,Calculations!$A$3:$A$53,$B1171)</f>
        <v>2.8585816145051703E-2</v>
      </c>
      <c r="H1171" s="107">
        <f>H445/SUMIFS(H$3:H$722,$B$3:$B$722,$B1171)*SUMIFS(Calculations!$E$3:$E$53,Calculations!$A$3:$A$53,$B1171)</f>
        <v>2.82186602328225E-2</v>
      </c>
      <c r="I1171" s="107">
        <f>I445/SUMIFS(I$3:I$722,$B$3:$B$722,$B1171)*SUMIFS(Calculations!$E$3:$E$53,Calculations!$A$3:$A$53,$B1171)</f>
        <v>2.6352218119306825E-2</v>
      </c>
      <c r="J1171" s="107">
        <f>J445/SUMIFS(J$3:J$722,$B$3:$B$722,$B1171)*SUMIFS(Calculations!$E$3:$E$53,Calculations!$A$3:$A$53,$B1171)</f>
        <v>2.4473848782169277E-2</v>
      </c>
      <c r="K1171" s="107">
        <f>K445/SUMIFS(K$3:K$722,$B$3:$B$722,$B1171)*SUMIFS(Calculations!$E$3:$E$53,Calculations!$A$3:$A$53,$B1171)</f>
        <v>1.8528197567994151E-2</v>
      </c>
      <c r="L1171" s="107">
        <f>L445/SUMIFS(L$3:L$722,$B$3:$B$722,$B1171)*SUMIFS(Calculations!$E$3:$E$53,Calculations!$A$3:$A$53,$B1171)</f>
        <v>1.2303235601107746E-2</v>
      </c>
      <c r="M1171" s="107">
        <f>M445/SUMIFS(M$3:M$722,$B$3:$B$722,$B1171)*SUMIFS(Calculations!$E$3:$E$53,Calculations!$A$3:$A$53,$B1171)</f>
        <v>9.8200697147432202E-3</v>
      </c>
      <c r="N1171" s="107">
        <f>N445/SUMIFS(N$3:N$722,$B$3:$B$722,$B1171)*SUMIFS(Calculations!$E$3:$E$53,Calculations!$A$3:$A$53,$B1171)</f>
        <v>7.534598475891361E-3</v>
      </c>
      <c r="O1171" s="107">
        <f>O445/SUMIFS(O$3:O$722,$B$3:$B$722,$B1171)*SUMIFS(Calculations!$E$3:$E$53,Calculations!$A$3:$A$53,$B1171)</f>
        <v>6.8168004786703833E-3</v>
      </c>
      <c r="P1171" s="107">
        <f>P445/SUMIFS(P$3:P$722,$B$3:$B$722,$B1171)*SUMIFS(Calculations!$E$3:$E$53,Calculations!$A$3:$A$53,$B1171)</f>
        <v>6.1665677274661615E-3</v>
      </c>
      <c r="Q1171" s="107">
        <f>Q445/SUMIFS(Q$3:Q$722,$B$3:$B$722,$B1171)*SUMIFS(Calculations!$E$3:$E$53,Calculations!$A$3:$A$53,$B1171)</f>
        <v>6.0790148288153607E-3</v>
      </c>
      <c r="R1171" s="107">
        <f>R445/SUMIFS(R$3:R$722,$B$3:$B$722,$B1171)*SUMIFS(Calculations!$E$3:$E$53,Calculations!$A$3:$A$53,$B1171)</f>
        <v>5.9918905311443608E-3</v>
      </c>
    </row>
    <row r="1172" spans="2:18" ht="15.75" customHeight="1">
      <c r="B1172" s="107" t="s">
        <v>565</v>
      </c>
      <c r="C1172" s="107" t="s">
        <v>448</v>
      </c>
      <c r="D1172" s="107" t="s">
        <v>645</v>
      </c>
      <c r="E1172" s="107" t="str">
        <f t="shared" si="306"/>
        <v>natural gas peaker</v>
      </c>
      <c r="F1172" s="107">
        <f>F446/SUMIFS(F$3:F$722,$B$3:$B$722,$B1172)*SUMIFS(Calculations!$E$3:$E$53,Calculations!$A$3:$A$53,$B1172)</f>
        <v>6.4843522079994595E-5</v>
      </c>
      <c r="G1172" s="107">
        <f>G446/SUMIFS(G$3:G$722,$B$3:$B$722,$B1172)*SUMIFS(Calculations!$E$3:$E$53,Calculations!$A$3:$A$53,$B1172)</f>
        <v>6.4310913336751186E-5</v>
      </c>
      <c r="H1172" s="107">
        <f>H446/SUMIFS(H$3:H$722,$B$3:$B$722,$B1172)*SUMIFS(Calculations!$E$3:$E$53,Calculations!$A$3:$A$53,$B1172)</f>
        <v>6.3793300255108432E-5</v>
      </c>
      <c r="I1172" s="107">
        <f>I446/SUMIFS(I$3:I$722,$B$3:$B$722,$B1172)*SUMIFS(Calculations!$E$3:$E$53,Calculations!$A$3:$A$53,$B1172)</f>
        <v>6.3050197494122931E-5</v>
      </c>
      <c r="J1172" s="107">
        <f>J446/SUMIFS(J$3:J$722,$B$3:$B$722,$B1172)*SUMIFS(Calculations!$E$3:$E$53,Calculations!$A$3:$A$53,$B1172)</f>
        <v>6.2302346044313824E-5</v>
      </c>
      <c r="K1172" s="107">
        <f>K446/SUMIFS(K$3:K$722,$B$3:$B$722,$B1172)*SUMIFS(Calculations!$E$3:$E$53,Calculations!$A$3:$A$53,$B1172)</f>
        <v>5.3579778553938166E-5</v>
      </c>
      <c r="L1172" s="107">
        <f>L446/SUMIFS(L$3:L$722,$B$3:$B$722,$B1172)*SUMIFS(Calculations!$E$3:$E$53,Calculations!$A$3:$A$53,$B1172)</f>
        <v>4.4447448229593473E-5</v>
      </c>
      <c r="M1172" s="107">
        <f>M446/SUMIFS(M$3:M$722,$B$3:$B$722,$B1172)*SUMIFS(Calculations!$E$3:$E$53,Calculations!$A$3:$A$53,$B1172)</f>
        <v>3.8499104869735378E-5</v>
      </c>
      <c r="N1172" s="107">
        <f>N446/SUMIFS(N$3:N$722,$B$3:$B$722,$B1172)*SUMIFS(Calculations!$E$3:$E$53,Calculations!$A$3:$A$53,$B1172)</f>
        <v>3.3024332627404652E-5</v>
      </c>
      <c r="O1172" s="107">
        <f>O446/SUMIFS(O$3:O$722,$B$3:$B$722,$B1172)*SUMIFS(Calculations!$E$3:$E$53,Calculations!$A$3:$A$53,$B1172)</f>
        <v>3.1393304113551225E-5</v>
      </c>
      <c r="P1172" s="107">
        <f>P446/SUMIFS(P$3:P$722,$B$3:$B$722,$B1172)*SUMIFS(Calculations!$E$3:$E$53,Calculations!$A$3:$A$53,$B1172)</f>
        <v>2.9915801860882016E-5</v>
      </c>
      <c r="Q1172" s="107">
        <f>Q446/SUMIFS(Q$3:Q$722,$B$3:$B$722,$B1172)*SUMIFS(Calculations!$E$3:$E$53,Calculations!$A$3:$A$53,$B1172)</f>
        <v>2.9842398221144601E-5</v>
      </c>
      <c r="R1172" s="107">
        <f>R446/SUMIFS(R$3:R$722,$B$3:$B$722,$B1172)*SUMIFS(Calculations!$E$3:$E$53,Calculations!$A$3:$A$53,$B1172)</f>
        <v>2.9769353916990548E-5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5.1767931678565712E-5</v>
      </c>
      <c r="G1175" s="107">
        <f>G449/SUMIFS(G$3:G$722,$B$3:$B$722,$B1175)*SUMIFS(Calculations!$E$3:$E$53,Calculations!$A$3:$A$53,$B1175)</f>
        <v>5.1028759851411419E-5</v>
      </c>
      <c r="H1175" s="107">
        <f>H449/SUMIFS(H$3:H$722,$B$3:$B$722,$B1175)*SUMIFS(Calculations!$E$3:$E$53,Calculations!$A$3:$A$53,$B1175)</f>
        <v>5.0310399493699505E-5</v>
      </c>
      <c r="I1175" s="107">
        <f>I449/SUMIFS(I$3:I$722,$B$3:$B$722,$B1175)*SUMIFS(Calculations!$E$3:$E$53,Calculations!$A$3:$A$53,$B1175)</f>
        <v>5.0470638104688049E-5</v>
      </c>
      <c r="J1175" s="107">
        <f>J449/SUMIFS(J$3:J$722,$B$3:$B$722,$B1175)*SUMIFS(Calculations!$E$3:$E$53,Calculations!$A$3:$A$53,$B1175)</f>
        <v>5.0631900696936038E-5</v>
      </c>
      <c r="K1175" s="107">
        <f>K449/SUMIFS(K$3:K$722,$B$3:$B$722,$B1175)*SUMIFS(Calculations!$E$3:$E$53,Calculations!$A$3:$A$53,$B1175)</f>
        <v>5.1793882766735928E-5</v>
      </c>
      <c r="L1175" s="107">
        <f>L449/SUMIFS(L$3:L$722,$B$3:$B$722,$B1175)*SUMIFS(Calculations!$E$3:$E$53,Calculations!$A$3:$A$53,$B1175)</f>
        <v>5.3010451638697858E-5</v>
      </c>
      <c r="M1175" s="107">
        <f>M449/SUMIFS(M$3:M$722,$B$3:$B$722,$B1175)*SUMIFS(Calculations!$E$3:$E$53,Calculations!$A$3:$A$53,$B1175)</f>
        <v>5.0812783358219492E-5</v>
      </c>
      <c r="N1175" s="107">
        <f>N449/SUMIFS(N$3:N$722,$B$3:$B$722,$B1175)*SUMIFS(Calculations!$E$3:$E$53,Calculations!$A$3:$A$53,$B1175)</f>
        <v>4.8790080132812439E-5</v>
      </c>
      <c r="O1175" s="107">
        <f>O449/SUMIFS(O$3:O$722,$B$3:$B$722,$B1175)*SUMIFS(Calculations!$E$3:$E$53,Calculations!$A$3:$A$53,$B1175)</f>
        <v>4.638040200887742E-5</v>
      </c>
      <c r="P1175" s="107">
        <f>P449/SUMIFS(P$3:P$722,$B$3:$B$722,$B1175)*SUMIFS(Calculations!$E$3:$E$53,Calculations!$A$3:$A$53,$B1175)</f>
        <v>4.4197543262950139E-5</v>
      </c>
      <c r="Q1175" s="107">
        <f>Q449/SUMIFS(Q$3:Q$722,$B$3:$B$722,$B1175)*SUMIFS(Calculations!$E$3:$E$53,Calculations!$A$3:$A$53,$B1175)</f>
        <v>4.4089096878726867E-5</v>
      </c>
      <c r="R1175" s="107">
        <f>R449/SUMIFS(R$3:R$722,$B$3:$B$722,$B1175)*SUMIFS(Calculations!$E$3:$E$53,Calculations!$A$3:$A$53,$B1175)</f>
        <v>4.3981181376144868E-5</v>
      </c>
    </row>
    <row r="1176" spans="2:18" ht="15.75" customHeight="1">
      <c r="B1176" s="107" t="s">
        <v>565</v>
      </c>
      <c r="C1176" s="107" t="s">
        <v>448</v>
      </c>
      <c r="D1176" s="107" t="s">
        <v>649</v>
      </c>
      <c r="E1176" s="107" t="str">
        <f t="shared" si="306"/>
        <v>solar PV</v>
      </c>
      <c r="F1176" s="107">
        <f>F450/SUMIFS(F$3:F$722,$B$3:$B$722,$B1176)*SUMIFS(Calculations!$E$3:$E$53,Calculations!$A$3:$A$53,$B1176)</f>
        <v>9.2721802507979203E-4</v>
      </c>
      <c r="G1176" s="107">
        <f>G450/SUMIFS(G$3:G$722,$B$3:$B$722,$B1176)*SUMIFS(Calculations!$E$3:$E$53,Calculations!$A$3:$A$53,$B1176)</f>
        <v>1.176948854477964E-3</v>
      </c>
      <c r="H1176" s="107">
        <f>H450/SUMIFS(H$3:H$722,$B$3:$B$722,$B1176)*SUMIFS(Calculations!$E$3:$E$53,Calculations!$A$3:$A$53,$B1176)</f>
        <v>1.4196484830999248E-3</v>
      </c>
      <c r="I1176" s="107">
        <f>I450/SUMIFS(I$3:I$722,$B$3:$B$722,$B1176)*SUMIFS(Calculations!$E$3:$E$53,Calculations!$A$3:$A$53,$B1176)</f>
        <v>1.7010359447222954E-3</v>
      </c>
      <c r="J1176" s="107">
        <f>J450/SUMIFS(J$3:J$722,$B$3:$B$722,$B1176)*SUMIFS(Calculations!$E$3:$E$53,Calculations!$A$3:$A$53,$B1176)</f>
        <v>1.9842215715033143E-3</v>
      </c>
      <c r="K1176" s="107">
        <f>K450/SUMIFS(K$3:K$722,$B$3:$B$722,$B1176)*SUMIFS(Calculations!$E$3:$E$53,Calculations!$A$3:$A$53,$B1176)</f>
        <v>2.3367557625086602E-3</v>
      </c>
      <c r="L1176" s="107">
        <f>L450/SUMIFS(L$3:L$722,$B$3:$B$722,$B1176)*SUMIFS(Calculations!$E$3:$E$53,Calculations!$A$3:$A$53,$B1176)</f>
        <v>2.7058510646016201E-3</v>
      </c>
      <c r="M1176" s="107">
        <f>M450/SUMIFS(M$3:M$722,$B$3:$B$722,$B1176)*SUMIFS(Calculations!$E$3:$E$53,Calculations!$A$3:$A$53,$B1176)</f>
        <v>2.971229928489613E-3</v>
      </c>
      <c r="N1176" s="107">
        <f>N450/SUMIFS(N$3:N$722,$B$3:$B$722,$B1176)*SUMIFS(Calculations!$E$3:$E$53,Calculations!$A$3:$A$53,$B1176)</f>
        <v>3.2154809324783807E-3</v>
      </c>
      <c r="O1176" s="107">
        <f>O450/SUMIFS(O$3:O$722,$B$3:$B$722,$B1176)*SUMIFS(Calculations!$E$3:$E$53,Calculations!$A$3:$A$53,$B1176)</f>
        <v>3.4533633179940149E-3</v>
      </c>
      <c r="P1176" s="107">
        <f>P450/SUMIFS(P$3:P$722,$B$3:$B$722,$B1176)*SUMIFS(Calculations!$E$3:$E$53,Calculations!$A$3:$A$53,$B1176)</f>
        <v>3.6688541923008654E-3</v>
      </c>
      <c r="Q1176" s="107">
        <f>Q450/SUMIFS(Q$3:Q$722,$B$3:$B$722,$B1176)*SUMIFS(Calculations!$E$3:$E$53,Calculations!$A$3:$A$53,$B1176)</f>
        <v>3.7570396068120448E-3</v>
      </c>
      <c r="R1176" s="107">
        <f>R450/SUMIFS(R$3:R$722,$B$3:$B$722,$B1176)*SUMIFS(Calculations!$E$3:$E$53,Calculations!$A$3:$A$53,$B1176)</f>
        <v>3.8447933239648706E-3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5.7917723079959037E-3</v>
      </c>
      <c r="G1178" s="107">
        <f>G452/SUMIFS(G$3:G$722,$B$3:$B$722,$B1178)*SUMIFS(Calculations!$E$3:$E$53,Calculations!$A$3:$A$53,$B1178)</f>
        <v>5.7187162798386362E-3</v>
      </c>
      <c r="H1178" s="107">
        <f>H452/SUMIFS(H$3:H$722,$B$3:$B$722,$B1178)*SUMIFS(Calculations!$E$3:$E$53,Calculations!$A$3:$A$53,$B1178)</f>
        <v>5.6477171527180726E-3</v>
      </c>
      <c r="I1178" s="107">
        <f>I452/SUMIFS(I$3:I$722,$B$3:$B$722,$B1178)*SUMIFS(Calculations!$E$3:$E$53,Calculations!$A$3:$A$53,$B1178)</f>
        <v>5.6657575274113928E-3</v>
      </c>
      <c r="J1178" s="107">
        <f>J452/SUMIFS(J$3:J$722,$B$3:$B$722,$B1178)*SUMIFS(Calculations!$E$3:$E$53,Calculations!$A$3:$A$53,$B1178)</f>
        <v>5.6839131864639897E-3</v>
      </c>
      <c r="K1178" s="107">
        <f>K452/SUMIFS(K$3:K$722,$B$3:$B$722,$B1178)*SUMIFS(Calculations!$E$3:$E$53,Calculations!$A$3:$A$53,$B1178)</f>
        <v>9.3077285994819913E-3</v>
      </c>
      <c r="L1178" s="107">
        <f>L452/SUMIFS(L$3:L$722,$B$3:$B$722,$B1178)*SUMIFS(Calculations!$E$3:$E$53,Calculations!$A$3:$A$53,$B1178)</f>
        <v>1.3101781144520723E-2</v>
      </c>
      <c r="M1178" s="107">
        <f>M452/SUMIFS(M$3:M$722,$B$3:$B$722,$B1178)*SUMIFS(Calculations!$E$3:$E$53,Calculations!$A$3:$A$53,$B1178)</f>
        <v>1.4965470263338105E-2</v>
      </c>
      <c r="N1178" s="107">
        <f>N452/SUMIFS(N$3:N$722,$B$3:$B$722,$B1178)*SUMIFS(Calculations!$E$3:$E$53,Calculations!$A$3:$A$53,$B1178)</f>
        <v>1.6680783727737486E-2</v>
      </c>
      <c r="O1178" s="107">
        <f>O452/SUMIFS(O$3:O$722,$B$3:$B$722,$B1178)*SUMIFS(Calculations!$E$3:$E$53,Calculations!$A$3:$A$53,$B1178)</f>
        <v>1.5777697530212905E-2</v>
      </c>
      <c r="P1178" s="107">
        <f>P452/SUMIFS(P$3:P$722,$B$3:$B$722,$B1178)*SUMIFS(Calculations!$E$3:$E$53,Calculations!$A$3:$A$53,$B1178)</f>
        <v>1.4959617478353705E-2</v>
      </c>
      <c r="Q1178" s="107">
        <f>Q452/SUMIFS(Q$3:Q$722,$B$3:$B$722,$B1178)*SUMIFS(Calculations!$E$3:$E$53,Calculations!$A$3:$A$53,$B1178)</f>
        <v>1.5124857541855243E-2</v>
      </c>
      <c r="R1178" s="107">
        <f>R452/SUMIFS(R$3:R$722,$B$3:$B$722,$B1178)*SUMIFS(Calculations!$E$3:$E$53,Calculations!$A$3:$A$53,$B1178)</f>
        <v>1.5289288699492885E-2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0.70734339231011656</v>
      </c>
      <c r="G1435" s="107">
        <f>G709/SUMIFS(G$3:G$722,$B$3:$B$722,$B1435)*SUMIFS(Calculations!$E$3:$E$53,Calculations!$A$3:$A$53,$B1435)</f>
        <v>0.6867425276480148</v>
      </c>
      <c r="H1435" s="107">
        <f>H709/SUMIFS(H$3:H$722,$B$3:$B$722,$B1435)*SUMIFS(Calculations!$E$3:$E$53,Calculations!$A$3:$A$53,$B1435)</f>
        <v>0.66739937765500845</v>
      </c>
      <c r="I1435" s="107">
        <f>I709/SUMIFS(I$3:I$722,$B$3:$B$722,$B1435)*SUMIFS(Calculations!$E$3:$E$53,Calculations!$A$3:$A$53,$B1435)</f>
        <v>0.67489597518604461</v>
      </c>
      <c r="J1435" s="107">
        <f>J709/SUMIFS(J$3:J$722,$B$3:$B$722,$B1435)*SUMIFS(Calculations!$E$3:$E$53,Calculations!$A$3:$A$53,$B1435)</f>
        <v>0.68184927536165829</v>
      </c>
      <c r="K1435" s="107">
        <f>K709/SUMIFS(K$3:K$722,$B$3:$B$722,$B1435)*SUMIFS(Calculations!$E$3:$E$53,Calculations!$A$3:$A$53,$B1435)</f>
        <v>0.68329103093200028</v>
      </c>
      <c r="L1435" s="107">
        <f>L709/SUMIFS(L$3:L$722,$B$3:$B$722,$B1435)*SUMIFS(Calculations!$E$3:$E$53,Calculations!$A$3:$A$53,$B1435)</f>
        <v>0.6847014175642403</v>
      </c>
      <c r="M1435" s="107">
        <f>M709/SUMIFS(M$3:M$722,$B$3:$B$722,$B1435)*SUMIFS(Calculations!$E$3:$E$53,Calculations!$A$3:$A$53,$B1435)</f>
        <v>0.68561462636973058</v>
      </c>
      <c r="N1435" s="107">
        <f>N709/SUMIFS(N$3:N$722,$B$3:$B$722,$B1435)*SUMIFS(Calculations!$E$3:$E$53,Calculations!$A$3:$A$53,$B1435)</f>
        <v>0.68651772001978895</v>
      </c>
      <c r="O1435" s="107">
        <f>O709/SUMIFS(O$3:O$722,$B$3:$B$722,$B1435)*SUMIFS(Calculations!$E$3:$E$53,Calculations!$A$3:$A$53,$B1435)</f>
        <v>0.67279675335957989</v>
      </c>
      <c r="P1435" s="107">
        <f>P709/SUMIFS(P$3:P$722,$B$3:$B$722,$B1435)*SUMIFS(Calculations!$E$3:$E$53,Calculations!$A$3:$A$53,$B1435)</f>
        <v>0.65842590325141537</v>
      </c>
      <c r="Q1435" s="107">
        <f>Q709/SUMIFS(Q$3:Q$722,$B$3:$B$722,$B1435)*SUMIFS(Calculations!$E$3:$E$53,Calculations!$A$3:$A$53,$B1435)</f>
        <v>0.65978074891604388</v>
      </c>
      <c r="R1435" s="107">
        <f>R709/SUMIFS(R$3:R$722,$B$3:$B$722,$B1435)*SUMIFS(Calculations!$E$3:$E$53,Calculations!$A$3:$A$53,$B1435)</f>
        <v>0.6611474666501187</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1.4423028983684662E-2</v>
      </c>
      <c r="G1438" s="107">
        <f>G712/SUMIFS(G$3:G$722,$B$3:$B$722,$B1438)*SUMIFS(Calculations!$E$3:$E$53,Calculations!$A$3:$A$53,$B1438)</f>
        <v>1.3968891980126174E-2</v>
      </c>
      <c r="H1438" s="107">
        <f>H712/SUMIFS(H$3:H$722,$B$3:$B$722,$B1438)*SUMIFS(Calculations!$E$3:$E$53,Calculations!$A$3:$A$53,$B1438)</f>
        <v>1.3542480743448004E-2</v>
      </c>
      <c r="I1438" s="107">
        <f>I712/SUMIFS(I$3:I$722,$B$3:$B$722,$B1438)*SUMIFS(Calculations!$E$3:$E$53,Calculations!$A$3:$A$53,$B1438)</f>
        <v>1.3033301085353336E-2</v>
      </c>
      <c r="J1438" s="107">
        <f>J712/SUMIFS(J$3:J$722,$B$3:$B$722,$B1438)*SUMIFS(Calculations!$E$3:$E$53,Calculations!$A$3:$A$53,$B1438)</f>
        <v>1.2561022962993041E-2</v>
      </c>
      <c r="K1438" s="107">
        <f>K712/SUMIFS(K$3:K$722,$B$3:$B$722,$B1438)*SUMIFS(Calculations!$E$3:$E$53,Calculations!$A$3:$A$53,$B1438)</f>
        <v>1.2422872084167178E-2</v>
      </c>
      <c r="L1438" s="107">
        <f>L712/SUMIFS(L$3:L$722,$B$3:$B$722,$B1438)*SUMIFS(Calculations!$E$3:$E$53,Calculations!$A$3:$A$53,$B1438)</f>
        <v>1.2287727017460764E-2</v>
      </c>
      <c r="M1438" s="107">
        <f>M712/SUMIFS(M$3:M$722,$B$3:$B$722,$B1438)*SUMIFS(Calculations!$E$3:$E$53,Calculations!$A$3:$A$53,$B1438)</f>
        <v>1.2219295535520395E-2</v>
      </c>
      <c r="N1438" s="107">
        <f>N712/SUMIFS(N$3:N$722,$B$3:$B$722,$B1438)*SUMIFS(Calculations!$E$3:$E$53,Calculations!$A$3:$A$53,$B1438)</f>
        <v>1.2151622034747199E-2</v>
      </c>
      <c r="O1438" s="107">
        <f>O712/SUMIFS(O$3:O$722,$B$3:$B$722,$B1438)*SUMIFS(Calculations!$E$3:$E$53,Calculations!$A$3:$A$53,$B1438)</f>
        <v>1.2432740842096158E-2</v>
      </c>
      <c r="P1438" s="107">
        <f>P712/SUMIFS(P$3:P$722,$B$3:$B$722,$B1438)*SUMIFS(Calculations!$E$3:$E$53,Calculations!$A$3:$A$53,$B1438)</f>
        <v>1.2727174634047097E-2</v>
      </c>
      <c r="Q1438" s="107">
        <f>Q712/SUMIFS(Q$3:Q$722,$B$3:$B$722,$B1438)*SUMIFS(Calculations!$E$3:$E$53,Calculations!$A$3:$A$53,$B1438)</f>
        <v>1.2782693421956285E-2</v>
      </c>
      <c r="R1438" s="107">
        <f>R712/SUMIFS(R$3:R$722,$B$3:$B$722,$B1438)*SUMIFS(Calculations!$E$3:$E$53,Calculations!$A$3:$A$53,$B1438)</f>
        <v>1.2838698702846079E-2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7.3990920202939389E-2</v>
      </c>
      <c r="G1440" s="107">
        <f>G714/SUMIFS(G$3:G$722,$B$3:$B$722,$B1440)*SUMIFS(Calculations!$E$3:$E$53,Calculations!$A$3:$A$53,$B1440)</f>
        <v>9.6054002608722808E-2</v>
      </c>
      <c r="H1440" s="107">
        <f>H714/SUMIFS(H$3:H$722,$B$3:$B$722,$B1440)*SUMIFS(Calculations!$E$3:$E$53,Calculations!$A$3:$A$53,$B1440)</f>
        <v>0.11677009968926107</v>
      </c>
      <c r="I1440" s="107">
        <f>I714/SUMIFS(I$3:I$722,$B$3:$B$722,$B1440)*SUMIFS(Calculations!$E$3:$E$53,Calculations!$A$3:$A$53,$B1440)</f>
        <v>0.11241233782529306</v>
      </c>
      <c r="J1440" s="107">
        <f>J714/SUMIFS(J$3:J$722,$B$3:$B$722,$B1440)*SUMIFS(Calculations!$E$3:$E$53,Calculations!$A$3:$A$53,$B1440)</f>
        <v>0.10837039396895487</v>
      </c>
      <c r="K1440" s="107">
        <f>K714/SUMIFS(K$3:K$722,$B$3:$B$722,$B1440)*SUMIFS(Calculations!$E$3:$E$53,Calculations!$A$3:$A$53,$B1440)</f>
        <v>0.10732026927822982</v>
      </c>
      <c r="L1440" s="107">
        <f>L714/SUMIFS(L$3:L$722,$B$3:$B$722,$B1440)*SUMIFS(Calculations!$E$3:$E$53,Calculations!$A$3:$A$53,$B1440)</f>
        <v>0.10629299263269373</v>
      </c>
      <c r="M1440" s="107">
        <f>M714/SUMIFS(M$3:M$722,$B$3:$B$722,$B1440)*SUMIFS(Calculations!$E$3:$E$53,Calculations!$A$3:$A$53,$B1440)</f>
        <v>0.1057160714772893</v>
      </c>
      <c r="N1440" s="107">
        <f>N714/SUMIFS(N$3:N$722,$B$3:$B$722,$B1440)*SUMIFS(Calculations!$E$3:$E$53,Calculations!$A$3:$A$53,$B1440)</f>
        <v>0.10514554058786096</v>
      </c>
      <c r="O1440" s="107">
        <f>O714/SUMIFS(O$3:O$722,$B$3:$B$722,$B1440)*SUMIFS(Calculations!$E$3:$E$53,Calculations!$A$3:$A$53,$B1440)</f>
        <v>0.11934370414651628</v>
      </c>
      <c r="P1440" s="107">
        <f>P714/SUMIFS(P$3:P$722,$B$3:$B$722,$B1440)*SUMIFS(Calculations!$E$3:$E$53,Calculations!$A$3:$A$53,$B1440)</f>
        <v>0.13421435323163894</v>
      </c>
      <c r="Q1440" s="107">
        <f>Q714/SUMIFS(Q$3:Q$722,$B$3:$B$722,$B1440)*SUMIFS(Calculations!$E$3:$E$53,Calculations!$A$3:$A$53,$B1440)</f>
        <v>0.13300220279841132</v>
      </c>
      <c r="R1440" s="107">
        <f>R714/SUMIFS(R$3:R$722,$B$3:$B$722,$B1440)*SUMIFS(Calculations!$E$3:$E$53,Calculations!$A$3:$A$53,$B1440)</f>
        <v>0.13177943068738035</v>
      </c>
    </row>
    <row r="1441" spans="2:18" ht="15.75" customHeight="1">
      <c r="B1441" s="107" t="s">
        <v>584</v>
      </c>
      <c r="C1441" s="107" t="s">
        <v>448</v>
      </c>
      <c r="D1441" s="107" t="s">
        <v>644</v>
      </c>
      <c r="E1441" s="107" t="str">
        <f t="shared" si="311"/>
        <v>natural gas nonpeaker</v>
      </c>
      <c r="F1441" s="107">
        <f>F715/SUMIFS(F$3:F$722,$B$3:$B$722,$B1441)*SUMIFS(Calculations!$E$3:$E$53,Calculations!$A$3:$A$53,$B1441)</f>
        <v>1.2826285152385115E-2</v>
      </c>
      <c r="G1441" s="107">
        <f>G715/SUMIFS(G$3:G$722,$B$3:$B$722,$B1441)*SUMIFS(Calculations!$E$3:$E$53,Calculations!$A$3:$A$53,$B1441)</f>
        <v>1.1911793050260468E-2</v>
      </c>
      <c r="H1441" s="107">
        <f>H715/SUMIFS(H$3:H$722,$B$3:$B$722,$B1441)*SUMIFS(Calculations!$E$3:$E$53,Calculations!$A$3:$A$53,$B1441)</f>
        <v>1.1053132106219681E-2</v>
      </c>
      <c r="I1441" s="107">
        <f>I715/SUMIFS(I$3:I$722,$B$3:$B$722,$B1441)*SUMIFS(Calculations!$E$3:$E$53,Calculations!$A$3:$A$53,$B1441)</f>
        <v>8.5271518147206262E-3</v>
      </c>
      <c r="J1441" s="107">
        <f>J715/SUMIFS(J$3:J$722,$B$3:$B$722,$B1441)*SUMIFS(Calculations!$E$3:$E$53,Calculations!$A$3:$A$53,$B1441)</f>
        <v>6.1842356942056857E-3</v>
      </c>
      <c r="K1441" s="107">
        <f>K715/SUMIFS(K$3:K$722,$B$3:$B$722,$B1441)*SUMIFS(Calculations!$E$3:$E$53,Calculations!$A$3:$A$53,$B1441)</f>
        <v>5.9459252409320108E-3</v>
      </c>
      <c r="L1441" s="107">
        <f>L715/SUMIFS(L$3:L$722,$B$3:$B$722,$B1441)*SUMIFS(Calculations!$E$3:$E$53,Calculations!$A$3:$A$53,$B1441)</f>
        <v>5.7127998176395344E-3</v>
      </c>
      <c r="M1441" s="107">
        <f>M715/SUMIFS(M$3:M$722,$B$3:$B$722,$B1441)*SUMIFS(Calculations!$E$3:$E$53,Calculations!$A$3:$A$53,$B1441)</f>
        <v>5.4218401968970185E-3</v>
      </c>
      <c r="N1441" s="107">
        <f>N715/SUMIFS(N$3:N$722,$B$3:$B$722,$B1441)*SUMIFS(Calculations!$E$3:$E$53,Calculations!$A$3:$A$53,$B1441)</f>
        <v>5.1341033897875869E-3</v>
      </c>
      <c r="O1441" s="107">
        <f>O715/SUMIFS(O$3:O$722,$B$3:$B$722,$B1441)*SUMIFS(Calculations!$E$3:$E$53,Calculations!$A$3:$A$53,$B1441)</f>
        <v>4.2700388421454665E-3</v>
      </c>
      <c r="P1441" s="107">
        <f>P715/SUMIFS(P$3:P$722,$B$3:$B$722,$B1441)*SUMIFS(Calculations!$E$3:$E$53,Calculations!$A$3:$A$53,$B1441)</f>
        <v>3.3650485156290302E-3</v>
      </c>
      <c r="Q1441" s="107">
        <f>Q715/SUMIFS(Q$3:Q$722,$B$3:$B$722,$B1441)*SUMIFS(Calculations!$E$3:$E$53,Calculations!$A$3:$A$53,$B1441)</f>
        <v>3.107676025506659E-3</v>
      </c>
      <c r="R1441" s="107">
        <f>R715/SUMIFS(R$3:R$722,$B$3:$B$722,$B1441)*SUMIFS(Calculations!$E$3:$E$53,Calculations!$A$3:$A$53,$B1441)</f>
        <v>2.8480482644289737E-3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1.0496851068481547E-5</v>
      </c>
      <c r="N1442" s="107">
        <f>N716/SUMIFS(N$3:N$722,$B$3:$B$722,$B1442)*SUMIFS(Calculations!$E$3:$E$53,Calculations!$A$3:$A$53,$B1442)</f>
        <v>2.0877433787968003E-5</v>
      </c>
      <c r="O1442" s="107">
        <f>O716/SUMIFS(O$3:O$722,$B$3:$B$722,$B1442)*SUMIFS(Calculations!$E$3:$E$53,Calculations!$A$3:$A$53,$B1442)</f>
        <v>1.0680208905099804E-5</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8.3617011021916082E-5</v>
      </c>
      <c r="G1446" s="107">
        <f>G720/SUMIFS(G$3:G$722,$B$3:$B$722,$B1446)*SUMIFS(Calculations!$E$3:$E$53,Calculations!$A$3:$A$53,$B1446)</f>
        <v>1.0579034917418615E-4</v>
      </c>
      <c r="H1446" s="107">
        <f>H720/SUMIFS(H$3:H$722,$B$3:$B$722,$B1446)*SUMIFS(Calculations!$E$3:$E$53,Calculations!$A$3:$A$53,$B1446)</f>
        <v>1.2660997071725852E-4</v>
      </c>
      <c r="I1446" s="107">
        <f>I720/SUMIFS(I$3:I$722,$B$3:$B$722,$B1446)*SUMIFS(Calculations!$E$3:$E$53,Calculations!$A$3:$A$53,$B1446)</f>
        <v>1.5233050790527329E-4</v>
      </c>
      <c r="J1446" s="107">
        <f>J720/SUMIFS(J$3:J$722,$B$3:$B$722,$B1446)*SUMIFS(Calculations!$E$3:$E$53,Calculations!$A$3:$A$53,$B1446)</f>
        <v>1.7618701280711538E-4</v>
      </c>
      <c r="K1446" s="107">
        <f>K720/SUMIFS(K$3:K$722,$B$3:$B$722,$B1446)*SUMIFS(Calculations!$E$3:$E$53,Calculations!$A$3:$A$53,$B1446)</f>
        <v>2.1117820049136471E-4</v>
      </c>
      <c r="L1446" s="107">
        <f>L720/SUMIFS(L$3:L$722,$B$3:$B$722,$B1446)*SUMIFS(Calculations!$E$3:$E$53,Calculations!$A$3:$A$53,$B1446)</f>
        <v>2.4540806883469426E-4</v>
      </c>
      <c r="M1446" s="107">
        <f>M720/SUMIFS(M$3:M$722,$B$3:$B$722,$B1446)*SUMIFS(Calculations!$E$3:$E$53,Calculations!$A$3:$A$53,$B1446)</f>
        <v>2.9023012119010579E-4</v>
      </c>
      <c r="N1446" s="107">
        <f>N720/SUMIFS(N$3:N$722,$B$3:$B$722,$B1446)*SUMIFS(Calculations!$E$3:$E$53,Calculations!$A$3:$A$53,$B1446)</f>
        <v>3.34555702175967E-4</v>
      </c>
      <c r="O1446" s="107">
        <f>O720/SUMIFS(O$3:O$722,$B$3:$B$722,$B1446)*SUMIFS(Calculations!$E$3:$E$53,Calculations!$A$3:$A$53,$B1446)</f>
        <v>3.9656368122401866E-4</v>
      </c>
      <c r="P1446" s="107">
        <f>P720/SUMIFS(P$3:P$722,$B$3:$B$722,$B1446)*SUMIFS(Calculations!$E$3:$E$53,Calculations!$A$3:$A$53,$B1446)</f>
        <v>4.6150862238432058E-4</v>
      </c>
      <c r="Q1446" s="107">
        <f>Q720/SUMIFS(Q$3:Q$722,$B$3:$B$722,$B1446)*SUMIFS(Calculations!$E$3:$E$53,Calculations!$A$3:$A$53,$B1446)</f>
        <v>5.2269607237376086E-4</v>
      </c>
      <c r="R1446" s="107">
        <f>R720/SUMIFS(R$3:R$722,$B$3:$B$722,$B1446)*SUMIFS(Calculations!$E$3:$E$53,Calculations!$A$3:$A$53,$B1446)</f>
        <v>5.8441968797563802E-4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3.6299528711308329E-3</v>
      </c>
      <c r="G1448" s="107">
        <f>G722/SUMIFS(G$3:G$722,$B$3:$B$722,$B1448)*SUMIFS(Calculations!$E$3:$E$53,Calculations!$A$3:$A$53,$B1448)</f>
        <v>3.5141908949799438E-3</v>
      </c>
      <c r="H1448" s="107">
        <f>H722/SUMIFS(H$3:H$722,$B$3:$B$722,$B1448)*SUMIFS(Calculations!$E$3:$E$53,Calculations!$A$3:$A$53,$B1448)</f>
        <v>3.4054963666239166E-3</v>
      </c>
      <c r="I1448" s="107">
        <f>I722/SUMIFS(I$3:I$722,$B$3:$B$722,$B1448)*SUMIFS(Calculations!$E$3:$E$53,Calculations!$A$3:$A$53,$B1448)</f>
        <v>3.2761001119614953E-3</v>
      </c>
      <c r="J1448" s="107">
        <f>J722/SUMIFS(J$3:J$722,$B$3:$B$722,$B1448)*SUMIFS(Calculations!$E$3:$E$53,Calculations!$A$3:$A$53,$B1448)</f>
        <v>3.15608153065937E-3</v>
      </c>
      <c r="K1448" s="107">
        <f>K722/SUMIFS(K$3:K$722,$B$3:$B$722,$B1448)*SUMIFS(Calculations!$E$3:$E$53,Calculations!$A$3:$A$53,$B1448)</f>
        <v>3.1059207954578253E-3</v>
      </c>
      <c r="L1448" s="107">
        <f>L722/SUMIFS(L$3:L$722,$B$3:$B$722,$B1448)*SUMIFS(Calculations!$E$3:$E$53,Calculations!$A$3:$A$53,$B1448)</f>
        <v>3.0568514304094834E-3</v>
      </c>
      <c r="M1448" s="107">
        <f>M722/SUMIFS(M$3:M$722,$B$3:$B$722,$B1448)*SUMIFS(Calculations!$E$3:$E$53,Calculations!$A$3:$A$53,$B1448)</f>
        <v>3.0246359795825847E-3</v>
      </c>
      <c r="N1448" s="107">
        <f>N722/SUMIFS(N$3:N$722,$B$3:$B$722,$B1448)*SUMIFS(Calculations!$E$3:$E$53,Calculations!$A$3:$A$53,$B1448)</f>
        <v>2.9927773631296655E-3</v>
      </c>
      <c r="O1448" s="107">
        <f>O722/SUMIFS(O$3:O$722,$B$3:$B$722,$B1448)*SUMIFS(Calculations!$E$3:$E$53,Calculations!$A$3:$A$53,$B1448)</f>
        <v>3.0467154508115346E-3</v>
      </c>
      <c r="P1448" s="107">
        <f>P722/SUMIFS(P$3:P$722,$B$3:$B$722,$B1448)*SUMIFS(Calculations!$E$3:$E$53,Calculations!$A$3:$A$53,$B1448)</f>
        <v>3.1032082761636337E-3</v>
      </c>
      <c r="Q1448" s="107">
        <f>Q722/SUMIFS(Q$3:Q$722,$B$3:$B$722,$B1448)*SUMIFS(Calculations!$E$3:$E$53,Calculations!$A$3:$A$53,$B1448)</f>
        <v>3.1011792969865819E-3</v>
      </c>
      <c r="R1448" s="107">
        <f>R722/SUMIFS(R$3:R$722,$B$3:$B$722,$B1448)*SUMIFS(Calculations!$E$3:$E$53,Calculations!$A$3:$A$53,$B1448)</f>
        <v>3.0991325385285951E-3</v>
      </c>
    </row>
    <row r="1449" spans="2:18" ht="15.75" customHeight="1">
      <c r="B1449" s="107" t="s">
        <v>617</v>
      </c>
      <c r="F1449" s="95">
        <f t="shared" ref="F1449:R1449" si="312">SUM(F729:F1448)</f>
        <v>1</v>
      </c>
      <c r="G1449" s="95">
        <f t="shared" si="312"/>
        <v>1</v>
      </c>
      <c r="H1449" s="95">
        <f t="shared" si="312"/>
        <v>1</v>
      </c>
      <c r="I1449" s="95">
        <f t="shared" si="312"/>
        <v>1</v>
      </c>
      <c r="J1449" s="95">
        <f t="shared" si="312"/>
        <v>0.99999999999999989</v>
      </c>
      <c r="K1449" s="95">
        <f t="shared" si="312"/>
        <v>0.99999999999999989</v>
      </c>
      <c r="L1449" s="95">
        <f t="shared" si="312"/>
        <v>1</v>
      </c>
      <c r="M1449" s="95">
        <f t="shared" si="312"/>
        <v>1.0000000000000002</v>
      </c>
      <c r="N1449" s="95">
        <f t="shared" si="312"/>
        <v>0.99999999999999989</v>
      </c>
      <c r="O1449" s="95">
        <f t="shared" si="312"/>
        <v>1</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UT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142.27244959999999</v>
      </c>
      <c r="R6" s="91">
        <f t="shared" si="2"/>
        <v>1.8846067396725279E-2</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3018.8159999999998</v>
      </c>
      <c r="R8" s="91">
        <f t="shared" si="2"/>
        <v>0.39988634450497729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239.24012160000001</v>
      </c>
      <c r="R9" s="91">
        <f t="shared" si="2"/>
        <v>3.1690854191030612E-2</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1465</v>
      </c>
      <c r="R15" s="91">
        <f t="shared" si="2"/>
        <v>0.19406068296305298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CA</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474.77275499999996</v>
      </c>
      <c r="R31" s="91">
        <f t="shared" si="2"/>
        <v>6.2890597329385817E-2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299.08368969999998</v>
      </c>
      <c r="R34" s="91">
        <f t="shared" si="2"/>
        <v>3.9618010297810112E-2</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NV</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NV</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ID</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ID</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1910</v>
      </c>
      <c r="R53" s="91">
        <f t="shared" si="2"/>
        <v>0.25300744331701791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7549.1850158999996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WY</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WY</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AZ</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f t="shared" si="4"/>
        <v>299.08368969999998</v>
      </c>
      <c r="M70" s="91" t="str">
        <f t="shared" si="5"/>
        <v>NM</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CO</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7549.1850158999996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1.8846067396725279E-2</v>
      </c>
      <c r="D6" s="91">
        <f t="shared" si="0"/>
        <v>1.8846067396725279E-2</v>
      </c>
      <c r="E6" s="91">
        <f t="shared" si="1"/>
        <v>6.0506550761108682E-2</v>
      </c>
    </row>
    <row r="7" spans="1:5">
      <c r="A7" s="111" t="s">
        <v>539</v>
      </c>
      <c r="B7" s="91">
        <f>IF(SUMIFS('EIA SEDS data'!$AE$20:$AE$119,'EIA SEDS data'!$B$20:$B$119,A7,'EIA SEDS data'!$A$20:$A$119,"exports")&gt;0, 1, 0)</f>
        <v>0</v>
      </c>
      <c r="C7" s="91">
        <f>SUMIFS('Cross border connections'!$R$4:$R$53,'Cross border connections'!$P$4:$P$53,Calculations!A7)</f>
        <v>0.39988634450497729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3.1690854191030612E-2</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0.19406068296305298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3.9618010297810112E-2</v>
      </c>
      <c r="D35" s="91">
        <f t="shared" si="0"/>
        <v>3.9618010297810112E-2</v>
      </c>
      <c r="E35" s="91">
        <f t="shared" si="1"/>
        <v>0.12719625270761295</v>
      </c>
    </row>
    <row r="36" spans="1:5" ht="15.75" customHeight="1">
      <c r="A36" s="111" t="s">
        <v>562</v>
      </c>
      <c r="B36" s="91">
        <f>IF(SUMIFS('EIA SEDS data'!$AE$20:$AE$119,'EIA SEDS data'!$B$20:$B$119,A36,'EIA SEDS data'!$A$20:$A$119,"exports")&gt;0, 1, 0)</f>
        <v>0</v>
      </c>
      <c r="C36" s="91">
        <f>SUMIFS('Cross border connections'!$R$4:$R$53,'Cross border connections'!$P$4:$P$53,Calculations!A36)</f>
        <v>6.2890597329385817E-2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0.25300744331701791</v>
      </c>
      <c r="D53" s="91">
        <f t="shared" si="0"/>
        <v>0.25300744331701791</v>
      </c>
      <c r="E53" s="91">
        <f t="shared" si="1"/>
        <v>0.81229719653127841</v>
      </c>
    </row>
    <row r="54" spans="1:33" ht="15.75" customHeight="1">
      <c r="A54" s="112" t="s">
        <v>617</v>
      </c>
      <c r="B54" s="95">
        <f>SUM(B3:B53)</f>
        <v>25</v>
      </c>
      <c r="C54" s="95">
        <f>SUM(C3:C53)</f>
        <v>1</v>
      </c>
      <c r="D54" s="95">
        <f>SUM(D3:D53)</f>
        <v>0.31147152101155329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0.77364559133834165</v>
      </c>
      <c r="C60" s="91">
        <f>SUMIFS('ReEDs Generation Data'!H$729:H$1448,'ReEDs Generation Data'!$E$729:$E$1448,Calculations!$A60)</f>
        <v>0.75152812096716037</v>
      </c>
      <c r="D60" s="91">
        <f>SUMIFS('ReEDs Generation Data'!I$729:I$1448,'ReEDs Generation Data'!$E$729:$E$1448,Calculations!$A60)</f>
        <v>0.75841630789603132</v>
      </c>
      <c r="E60" s="91">
        <f>SUMIFS('ReEDs Generation Data'!J$729:J$1448,'ReEDs Generation Data'!$E$729:$E$1448,Calculations!$A60)</f>
        <v>0.76483806337723714</v>
      </c>
      <c r="F60" s="91">
        <f>SUMIFS('ReEDs Generation Data'!K$729:K$1448,'ReEDs Generation Data'!$E$729:$E$1448,Calculations!$A60)</f>
        <v>0.76728476461836426</v>
      </c>
      <c r="G60" s="91">
        <f>SUMIFS('ReEDs Generation Data'!L$729:L$1448,'ReEDs Generation Data'!$E$729:$E$1448,Calculations!$A60)</f>
        <v>0.76980968807549233</v>
      </c>
      <c r="H60" s="91">
        <f>SUMIFS('ReEDs Generation Data'!M$729:M$1448,'ReEDs Generation Data'!$E$729:$E$1448,Calculations!$A60)</f>
        <v>0.76767861940105631</v>
      </c>
      <c r="I60" s="91">
        <f>SUMIFS('ReEDs Generation Data'!N$729:N$1448,'ReEDs Generation Data'!$E$729:$E$1448,Calculations!$A60)</f>
        <v>0.76577245015719675</v>
      </c>
      <c r="J60" s="91">
        <f>SUMIFS('ReEDs Generation Data'!O$729:O$1448,'ReEDs Generation Data'!$E$729:$E$1448,Calculations!$A60)</f>
        <v>0.7487969166737225</v>
      </c>
      <c r="K60" s="91">
        <f>SUMIFS('ReEDs Generation Data'!P$729:P$1448,'ReEDs Generation Data'!$E$729:$E$1448,Calculations!$A60)</f>
        <v>0.73147406102605894</v>
      </c>
      <c r="L60" s="91">
        <f>SUMIFS('ReEDs Generation Data'!Q$729:Q$1448,'ReEDs Generation Data'!$E$729:$E$1448,Calculations!$A60)</f>
        <v>0.73268725905971466</v>
      </c>
      <c r="M60" s="91">
        <f>SUMIFS('ReEDs Generation Data'!R$729:R$1448,'ReEDs Generation Data'!$E$729:$E$1448,Calculations!$A60)</f>
        <v>0.73391303789650641</v>
      </c>
    </row>
    <row r="61" spans="1:33" ht="15.75" customHeight="1">
      <c r="A61" s="111" t="s">
        <v>633</v>
      </c>
      <c r="B61" s="91">
        <f>SUMIFS('ReEDs Generation Data'!G$729:G$1448,'ReEDs Generation Data'!$E$729:$E$1448,Calculations!$A61)</f>
        <v>5.0200589547741571E-2</v>
      </c>
      <c r="C61" s="91">
        <f>SUMIFS('ReEDs Generation Data'!H$729:H$1448,'ReEDs Generation Data'!$E$729:$E$1448,Calculations!$A61)</f>
        <v>5.0013042152642073E-2</v>
      </c>
      <c r="D61" s="91">
        <f>SUMIFS('ReEDs Generation Data'!I$729:I$1448,'ReEDs Generation Data'!$E$729:$E$1448,Calculations!$A61)</f>
        <v>4.7957077792276627E-2</v>
      </c>
      <c r="E61" s="91">
        <f>SUMIFS('ReEDs Generation Data'!J$729:J$1448,'ReEDs Generation Data'!$E$729:$E$1448,Calculations!$A61)</f>
        <v>4.5857638866355993E-2</v>
      </c>
      <c r="F61" s="91">
        <f>SUMIFS('ReEDs Generation Data'!K$729:K$1448,'ReEDs Generation Data'!$E$729:$E$1448,Calculations!$A61)</f>
        <v>4.1229522146510135E-2</v>
      </c>
      <c r="G61" s="91">
        <f>SUMIFS('ReEDs Generation Data'!L$729:L$1448,'ReEDs Generation Data'!$E$729:$E$1448,Calculations!$A61)</f>
        <v>3.6221869459239463E-2</v>
      </c>
      <c r="H61" s="91">
        <f>SUMIFS('ReEDs Generation Data'!M$729:M$1448,'ReEDs Generation Data'!$E$729:$E$1448,Calculations!$A61)</f>
        <v>3.3739391770648192E-2</v>
      </c>
      <c r="I61" s="91">
        <f>SUMIFS('ReEDs Generation Data'!N$729:N$1448,'ReEDs Generation Data'!$E$729:$E$1448,Calculations!$A61)</f>
        <v>3.145321824157022E-2</v>
      </c>
      <c r="J61" s="91">
        <f>SUMIFS('ReEDs Generation Data'!O$729:O$1448,'ReEDs Generation Data'!$E$729:$E$1448,Calculations!$A61)</f>
        <v>2.9934495679415321E-2</v>
      </c>
      <c r="K61" s="91">
        <f>SUMIFS('ReEDs Generation Data'!P$729:P$1448,'ReEDs Generation Data'!$E$729:$E$1448,Calculations!$A61)</f>
        <v>2.8442032321382649E-2</v>
      </c>
      <c r="L61" s="91">
        <f>SUMIFS('ReEDs Generation Data'!Q$729:Q$1448,'ReEDs Generation Data'!$E$729:$E$1448,Calculations!$A61)</f>
        <v>2.8027118915016261E-2</v>
      </c>
      <c r="M61" s="91">
        <f>SUMIFS('ReEDs Generation Data'!R$729:R$1448,'ReEDs Generation Data'!$E$729:$E$1448,Calculations!$A61)</f>
        <v>2.7610350242382221E-2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2.0453877322809424E-2</v>
      </c>
      <c r="C62" s="91">
        <f>SUMIFS('ReEDs Generation Data'!H$729:H$1448,'ReEDs Generation Data'!$E$729:$E$1448,Calculations!$A62)</f>
        <v>2.046528835672384E-2</v>
      </c>
      <c r="D62" s="91">
        <f>SUMIFS('ReEDs Generation Data'!I$729:I$1448,'ReEDs Generation Data'!$E$729:$E$1448,Calculations!$A62)</f>
        <v>1.9480141105951445E-2</v>
      </c>
      <c r="E62" s="91">
        <f>SUMIFS('ReEDs Generation Data'!J$729:J$1448,'ReEDs Generation Data'!$E$729:$E$1448,Calculations!$A62)</f>
        <v>1.8585482936469798E-2</v>
      </c>
      <c r="F62" s="91">
        <f>SUMIFS('ReEDs Generation Data'!K$729:K$1448,'ReEDs Generation Data'!$E$729:$E$1448,Calculations!$A62)</f>
        <v>1.7933813587023149E-2</v>
      </c>
      <c r="G62" s="91">
        <f>SUMIFS('ReEDs Generation Data'!L$729:L$1448,'ReEDs Generation Data'!$E$729:$E$1448,Calculations!$A62)</f>
        <v>1.7326295568781493E-2</v>
      </c>
      <c r="H62" s="91">
        <f>SUMIFS('ReEDs Generation Data'!M$729:M$1448,'ReEDs Generation Data'!$E$729:$E$1448,Calculations!$A62)</f>
        <v>1.7188168961587664E-2</v>
      </c>
      <c r="I62" s="91">
        <f>SUMIFS('ReEDs Generation Data'!N$729:N$1448,'ReEDs Generation Data'!$E$729:$E$1448,Calculations!$A62)</f>
        <v>1.7052227248852143E-2</v>
      </c>
      <c r="J62" s="91">
        <f>SUMIFS('ReEDs Generation Data'!O$729:O$1448,'ReEDs Generation Data'!$E$729:$E$1448,Calculations!$A62)</f>
        <v>1.7000723303159535E-2</v>
      </c>
      <c r="K62" s="91">
        <f>SUMIFS('ReEDs Generation Data'!P$729:P$1448,'ReEDs Generation Data'!$E$729:$E$1448,Calculations!$A62)</f>
        <v>1.6949529541998208E-2</v>
      </c>
      <c r="L62" s="91">
        <f>SUMIFS('ReEDs Generation Data'!Q$729:Q$1448,'ReEDs Generation Data'!$E$729:$E$1448,Calculations!$A62)</f>
        <v>1.6952991525314896E-2</v>
      </c>
      <c r="M62" s="91">
        <f>SUMIFS('ReEDs Generation Data'!R$729:R$1448,'ReEDs Generation Data'!$E$729:$E$1448,Calculations!$A62)</f>
        <v>1.6956454923157817E-2</v>
      </c>
    </row>
    <row r="63" spans="1:33" ht="15.75" customHeight="1">
      <c r="A63" s="111" t="s">
        <v>101</v>
      </c>
      <c r="B63" s="91">
        <f>SUMIFS('ReEDs Generation Data'!G$729:G$1448,'ReEDs Generation Data'!$E$729:$E$1448,Calculations!$A63)</f>
        <v>1.9255889068261096E-2</v>
      </c>
      <c r="C63" s="91">
        <f>SUMIFS('ReEDs Generation Data'!H$729:H$1448,'ReEDs Generation Data'!$E$729:$E$1448,Calculations!$A63)</f>
        <v>1.9313644389114561E-2</v>
      </c>
      <c r="D63" s="91">
        <f>SUMIFS('ReEDs Generation Data'!I$729:I$1448,'ReEDs Generation Data'!$E$729:$E$1448,Calculations!$A63)</f>
        <v>1.8559919001811431E-2</v>
      </c>
      <c r="E63" s="91">
        <f>SUMIFS('ReEDs Generation Data'!J$729:J$1448,'ReEDs Generation Data'!$E$729:$E$1448,Calculations!$A63)</f>
        <v>1.7865760299282198E-2</v>
      </c>
      <c r="F63" s="91">
        <f>SUMIFS('ReEDs Generation Data'!K$729:K$1448,'ReEDs Generation Data'!$E$729:$E$1448,Calculations!$A63)</f>
        <v>1.7579447605835203E-2</v>
      </c>
      <c r="G63" s="91">
        <f>SUMIFS('ReEDs Generation Data'!L$729:L$1448,'ReEDs Generation Data'!$E$729:$E$1448,Calculations!$A63)</f>
        <v>1.7307896260734035E-2</v>
      </c>
      <c r="H63" s="91">
        <f>SUMIFS('ReEDs Generation Data'!M$729:M$1448,'ReEDs Generation Data'!$E$729:$E$1448,Calculations!$A63)</f>
        <v>1.7176576188475658E-2</v>
      </c>
      <c r="I63" s="91">
        <f>SUMIFS('ReEDs Generation Data'!N$729:N$1448,'ReEDs Generation Data'!$E$729:$E$1448,Calculations!$A63)</f>
        <v>1.7048815037949059E-2</v>
      </c>
      <c r="J63" s="91">
        <f>SUMIFS('ReEDs Generation Data'!O$729:O$1448,'ReEDs Generation Data'!$E$729:$E$1448,Calculations!$A63)</f>
        <v>1.7285998106741675E-2</v>
      </c>
      <c r="K63" s="91">
        <f>SUMIFS('ReEDs Generation Data'!P$729:P$1448,'ReEDs Generation Data'!$E$729:$E$1448,Calculations!$A63)</f>
        <v>1.7539495825288048E-2</v>
      </c>
      <c r="L63" s="91">
        <f>SUMIFS('ReEDs Generation Data'!Q$729:Q$1448,'ReEDs Generation Data'!$E$729:$E$1448,Calculations!$A63)</f>
        <v>1.7594484176326392E-2</v>
      </c>
      <c r="M63" s="91">
        <f>SUMIFS('ReEDs Generation Data'!R$729:R$1448,'ReEDs Generation Data'!$E$729:$E$1448,Calculations!$A63)</f>
        <v>1.7649966213562608E-2</v>
      </c>
    </row>
    <row r="64" spans="1:33" ht="15.75" customHeight="1">
      <c r="A64" s="111" t="s">
        <v>100</v>
      </c>
      <c r="B64" s="91">
        <f>SUMIFS('ReEDs Generation Data'!G$729:G$1448,'ReEDs Generation Data'!$E$729:$E$1448,Calculations!$A64)</f>
        <v>0.11945944484267801</v>
      </c>
      <c r="C64" s="91">
        <f>SUMIFS('ReEDs Generation Data'!H$729:H$1448,'ReEDs Generation Data'!$E$729:$E$1448,Calculations!$A64)</f>
        <v>0.14133937293361187</v>
      </c>
      <c r="D64" s="91">
        <f>SUMIFS('ReEDs Generation Data'!I$729:I$1448,'ReEDs Generation Data'!$E$729:$E$1448,Calculations!$A64)</f>
        <v>0.13831055659519909</v>
      </c>
      <c r="E64" s="91">
        <f>SUMIFS('ReEDs Generation Data'!J$729:J$1448,'ReEDs Generation Data'!$E$729:$E$1448,Calculations!$A64)</f>
        <v>0.13560831255998396</v>
      </c>
      <c r="F64" s="91">
        <f>SUMIFS('ReEDs Generation Data'!K$729:K$1448,'ReEDs Generation Data'!$E$729:$E$1448,Calculations!$A64)</f>
        <v>0.13495605964114049</v>
      </c>
      <c r="G64" s="91">
        <f>SUMIFS('ReEDs Generation Data'!L$729:L$1448,'ReEDs Generation Data'!$E$729:$E$1448,Calculations!$A64)</f>
        <v>0.13434710606983802</v>
      </c>
      <c r="H64" s="91">
        <f>SUMIFS('ReEDs Generation Data'!M$729:M$1448,'ReEDs Generation Data'!$E$729:$E$1448,Calculations!$A64)</f>
        <v>0.13708604721246781</v>
      </c>
      <c r="I64" s="91">
        <f>SUMIFS('ReEDs Generation Data'!N$729:N$1448,'ReEDs Generation Data'!$E$729:$E$1448,Calculations!$A64)</f>
        <v>0.13956715225110869</v>
      </c>
      <c r="J64" s="91">
        <f>SUMIFS('ReEDs Generation Data'!O$729:O$1448,'ReEDs Generation Data'!$E$729:$E$1448,Calculations!$A64)</f>
        <v>0.15839322416430901</v>
      </c>
      <c r="K64" s="91">
        <f>SUMIFS('ReEDs Generation Data'!P$729:P$1448,'ReEDs Generation Data'!$E$729:$E$1448,Calculations!$A64)</f>
        <v>0.17745600754837013</v>
      </c>
      <c r="L64" s="91">
        <f>SUMIFS('ReEDs Generation Data'!Q$729:Q$1448,'ReEDs Generation Data'!$E$729:$E$1448,Calculations!$A64)</f>
        <v>0.17622342957715398</v>
      </c>
      <c r="M64" s="91">
        <f>SUMIFS('ReEDs Generation Data'!R$729:R$1448,'ReEDs Generation Data'!$E$729:$E$1448,Calculations!$A64)</f>
        <v>0.17498032637379837</v>
      </c>
    </row>
    <row r="65" spans="1:37" ht="15.75" customHeight="1">
      <c r="A65" s="111" t="s">
        <v>102</v>
      </c>
      <c r="B65" s="91">
        <f>SUMIFS('ReEDs Generation Data'!G$729:G$1448,'ReEDs Generation Data'!$E$729:$E$1448,Calculations!$A65)</f>
        <v>1.5716721429355571E-2</v>
      </c>
      <c r="C65" s="91">
        <f>SUMIFS('ReEDs Generation Data'!H$729:H$1448,'ReEDs Generation Data'!$E$729:$E$1448,Calculations!$A65)</f>
        <v>1.607323772790854E-2</v>
      </c>
      <c r="D65" s="91">
        <f>SUMIFS('ReEDs Generation Data'!I$729:I$1448,'ReEDs Generation Data'!$E$729:$E$1448,Calculations!$A65)</f>
        <v>1.6064798640765821E-2</v>
      </c>
      <c r="E65" s="91">
        <f>SUMIFS('ReEDs Generation Data'!J$729:J$1448,'ReEDs Generation Data'!$E$729:$E$1448,Calculations!$A65)</f>
        <v>1.6084542291782206E-2</v>
      </c>
      <c r="F65" s="91">
        <f>SUMIFS('ReEDs Generation Data'!K$729:K$1448,'ReEDs Generation Data'!$E$729:$E$1448,Calculations!$A65)</f>
        <v>1.9900473954872318E-2</v>
      </c>
      <c r="G65" s="91">
        <f>SUMIFS('ReEDs Generation Data'!L$729:L$1448,'ReEDs Generation Data'!$E$729:$E$1448,Calculations!$A65)</f>
        <v>2.3913374653863853E-2</v>
      </c>
      <c r="H65" s="91">
        <f>SUMIFS('ReEDs Generation Data'!M$729:M$1448,'ReEDs Generation Data'!$E$729:$E$1448,Calculations!$A65)</f>
        <v>2.60628589513466E-2</v>
      </c>
      <c r="I65" s="91">
        <f>SUMIFS('ReEDs Generation Data'!N$729:N$1448,'ReEDs Generation Data'!$E$729:$E$1448,Calculations!$A65)</f>
        <v>2.8042576563032176E-2</v>
      </c>
      <c r="J65" s="91">
        <f>SUMIFS('ReEDs Generation Data'!O$729:O$1448,'ReEDs Generation Data'!$E$729:$E$1448,Calculations!$A65)</f>
        <v>2.754222167767046E-2</v>
      </c>
      <c r="K65" s="91">
        <f>SUMIFS('ReEDs Generation Data'!P$729:P$1448,'ReEDs Generation Data'!$E$729:$E$1448,Calculations!$A65)</f>
        <v>2.7109678607157545E-2</v>
      </c>
      <c r="L65" s="91">
        <f>SUMIFS('ReEDs Generation Data'!Q$729:Q$1448,'ReEDs Generation Data'!$E$729:$E$1448,Calculations!$A65)</f>
        <v>2.7485508388937416E-2</v>
      </c>
      <c r="M65" s="91">
        <f>SUMIFS('ReEDs Generation Data'!R$729:R$1448,'ReEDs Generation Data'!$E$729:$E$1448,Calculations!$A65)</f>
        <v>2.786064179534024E-2</v>
      </c>
    </row>
    <row r="66" spans="1:37" ht="15.75" customHeight="1">
      <c r="A66" s="111" t="s">
        <v>103</v>
      </c>
      <c r="B66" s="91">
        <f>SUMIFS('ReEDs Generation Data'!G$729:G$1448,'ReEDs Generation Data'!$E$729:$E$1448,Calculations!$A66)</f>
        <v>1.1344989694109166E-3</v>
      </c>
      <c r="C66" s="91">
        <f>SUMIFS('ReEDs Generation Data'!H$729:H$1448,'ReEDs Generation Data'!$E$729:$E$1448,Calculations!$A66)</f>
        <v>1.1351318961666363E-3</v>
      </c>
      <c r="D66" s="91">
        <f>SUMIFS('ReEDs Generation Data'!I$729:I$1448,'ReEDs Generation Data'!$E$729:$E$1448,Calculations!$A66)</f>
        <v>1.0804895159919534E-3</v>
      </c>
      <c r="E66" s="91">
        <f>SUMIFS('ReEDs Generation Data'!J$729:J$1448,'ReEDs Generation Data'!$E$729:$E$1448,Calculations!$A66)</f>
        <v>1.0308662218246364E-3</v>
      </c>
      <c r="F66" s="91">
        <f>SUMIFS('ReEDs Generation Data'!K$729:K$1448,'ReEDs Generation Data'!$E$729:$E$1448,Calculations!$A66)</f>
        <v>9.9472059556142216E-4</v>
      </c>
      <c r="G66" s="91">
        <f>SUMIFS('ReEDs Generation Data'!L$729:L$1448,'ReEDs Generation Data'!$E$729:$E$1448,Calculations!$A66)</f>
        <v>9.6102387612206593E-4</v>
      </c>
      <c r="H66" s="91">
        <f>SUMIFS('ReEDs Generation Data'!M$729:M$1448,'ReEDs Generation Data'!$E$729:$E$1448,Calculations!$A66)</f>
        <v>9.5336251729818782E-4</v>
      </c>
      <c r="I66" s="91">
        <f>SUMIFS('ReEDs Generation Data'!N$729:N$1448,'ReEDs Generation Data'!$E$729:$E$1448,Calculations!$A66)</f>
        <v>9.4582234628002985E-4</v>
      </c>
      <c r="J66" s="91">
        <f>SUMIFS('ReEDs Generation Data'!O$729:O$1448,'ReEDs Generation Data'!$E$729:$E$1448,Calculations!$A66)</f>
        <v>9.4296561782768401E-4</v>
      </c>
      <c r="K66" s="91">
        <f>SUMIFS('ReEDs Generation Data'!P$729:P$1448,'ReEDs Generation Data'!$E$729:$E$1448,Calculations!$A66)</f>
        <v>9.4012609413439267E-4</v>
      </c>
      <c r="L66" s="91">
        <f>SUMIFS('ReEDs Generation Data'!Q$729:Q$1448,'ReEDs Generation Data'!$E$729:$E$1448,Calculations!$A66)</f>
        <v>9.403181172135828E-4</v>
      </c>
      <c r="M66" s="91">
        <f>SUMIFS('ReEDs Generation Data'!R$729:R$1448,'ReEDs Generation Data'!$E$729:$E$1448,Calculations!$A66)</f>
        <v>9.4051021875117579E-4</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6.4310913336751186E-5</v>
      </c>
      <c r="C70" s="91">
        <f>SUMIFS('ReEDs Generation Data'!H$729:H$1448,'ReEDs Generation Data'!$E$729:$E$1448,Calculations!$A70)</f>
        <v>6.3793300255108432E-5</v>
      </c>
      <c r="D70" s="91">
        <f>SUMIFS('ReEDs Generation Data'!I$729:I$1448,'ReEDs Generation Data'!$E$729:$E$1448,Calculations!$A70)</f>
        <v>6.3050197494122931E-5</v>
      </c>
      <c r="E70" s="91">
        <f>SUMIFS('ReEDs Generation Data'!J$729:J$1448,'ReEDs Generation Data'!$E$729:$E$1448,Calculations!$A70)</f>
        <v>6.2302346044313824E-5</v>
      </c>
      <c r="F70" s="91">
        <f>SUMIFS('ReEDs Generation Data'!K$729:K$1448,'ReEDs Generation Data'!$E$729:$E$1448,Calculations!$A70)</f>
        <v>5.3579778553938166E-5</v>
      </c>
      <c r="G70" s="91">
        <f>SUMIFS('ReEDs Generation Data'!L$729:L$1448,'ReEDs Generation Data'!$E$729:$E$1448,Calculations!$A70)</f>
        <v>4.4447448229593473E-5</v>
      </c>
      <c r="H70" s="91">
        <f>SUMIFS('ReEDs Generation Data'!M$729:M$1448,'ReEDs Generation Data'!$E$729:$E$1448,Calculations!$A70)</f>
        <v>4.8995955938216925E-5</v>
      </c>
      <c r="I70" s="91">
        <f>SUMIFS('ReEDs Generation Data'!N$729:N$1448,'ReEDs Generation Data'!$E$729:$E$1448,Calculations!$A70)</f>
        <v>5.3901766415372651E-5</v>
      </c>
      <c r="J70" s="91">
        <f>SUMIFS('ReEDs Generation Data'!O$729:O$1448,'ReEDs Generation Data'!$E$729:$E$1448,Calculations!$A70)</f>
        <v>4.2073513018651027E-5</v>
      </c>
      <c r="K70" s="91">
        <f>SUMIFS('ReEDs Generation Data'!P$729:P$1448,'ReEDs Generation Data'!$E$729:$E$1448,Calculations!$A70)</f>
        <v>2.9915801860882016E-5</v>
      </c>
      <c r="L70" s="91">
        <f>SUMIFS('ReEDs Generation Data'!Q$729:Q$1448,'ReEDs Generation Data'!$E$729:$E$1448,Calculations!$A70)</f>
        <v>2.9842398221144601E-5</v>
      </c>
      <c r="M70" s="91">
        <f>SUMIFS('ReEDs Generation Data'!R$729:R$1448,'ReEDs Generation Data'!$E$729:$E$1448,Calculations!$A70)</f>
        <v>2.9769353916990548E-5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6.907656806502937E-5</v>
      </c>
      <c r="C73" s="91">
        <f>SUMIFS('ReEDs Generation Data'!H$729:H$1448,'ReEDs Generation Data'!$E$729:$E$1448,Calculations!$A73)</f>
        <v>6.8368276416949192E-5</v>
      </c>
      <c r="D73" s="91">
        <f>SUMIFS('ReEDs Generation Data'!I$729:I$1448,'ReEDs Generation Data'!$E$729:$E$1448,Calculations!$A73)</f>
        <v>6.7659254478287046E-5</v>
      </c>
      <c r="E73" s="91">
        <f>SUMIFS('ReEDs Generation Data'!J$729:J$1448,'ReEDs Generation Data'!$E$729:$E$1448,Calculations!$A73)</f>
        <v>6.7031101019743273E-5</v>
      </c>
      <c r="F73" s="91">
        <f>SUMIFS('ReEDs Generation Data'!K$729:K$1448,'ReEDs Generation Data'!$E$729:$E$1448,Calculations!$A73)</f>
        <v>6.7618072139204145E-5</v>
      </c>
      <c r="G73" s="91">
        <f>SUMIFS('ReEDs Generation Data'!L$729:L$1448,'ReEDs Generation Data'!$E$729:$E$1448,Calculations!$A73)</f>
        <v>6.8298587699292757E-5</v>
      </c>
      <c r="H73" s="91">
        <f>SUMIFS('ReEDs Generation Data'!M$729:M$1448,'ReEDs Generation Data'!$E$729:$E$1448,Calculations!$A73)</f>
        <v>6.597904118142749E-5</v>
      </c>
      <c r="I73" s="91">
        <f>SUMIFS('ReEDs Generation Data'!N$729:N$1448,'ReEDs Generation Data'!$E$729:$E$1448,Calculations!$A73)</f>
        <v>6.3836387595462375E-5</v>
      </c>
      <c r="J73" s="91">
        <f>SUMIFS('ReEDs Generation Data'!O$729:O$1448,'ReEDs Generation Data'!$E$729:$E$1448,Calculations!$A73)</f>
        <v>6.1381264135201396E-5</v>
      </c>
      <c r="K73" s="91">
        <f>SUMIFS('ReEDs Generation Data'!P$729:P$1448,'ReEDs Generation Data'!$E$729:$E$1448,Calculations!$A73)</f>
        <v>5.9153233749267115E-5</v>
      </c>
      <c r="L73" s="91">
        <f>SUMIFS('ReEDs Generation Data'!Q$729:Q$1448,'ReEDs Generation Data'!$E$729:$E$1448,Calculations!$A73)</f>
        <v>5.9047842101803639E-5</v>
      </c>
      <c r="M73" s="91">
        <f>SUMIFS('ReEDs Generation Data'!R$729:R$1448,'ReEDs Generation Data'!$E$729:$E$1448,Calculations!$A73)</f>
        <v>5.8942982584111446E-5</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Utah</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6.5238796922252214E-3</v>
      </c>
      <c r="D39">
        <f>SUMPRODUCT(P$57:P$106,$B$57:$B$106)</f>
        <v>4.3338670431797765E-3</v>
      </c>
      <c r="E39">
        <f>SUMPRODUCT(AB$57:AB$106,$B$57:$B$106)</f>
        <v>4.3774811120615171E-3</v>
      </c>
      <c r="F39">
        <f>SUMPRODUCT(AN$57:AN$106,$B$57:$B$106)</f>
        <v>4.1344458465110805E-3</v>
      </c>
      <c r="G39">
        <f>SUMPRODUCT(AZ$57:AZ$106,$B$57:$B$106)</f>
        <v>4.1410990927576814E-3</v>
      </c>
      <c r="H39">
        <f>SUMPRODUCT(BL$57:BL$106,$B$57:$B$106)</f>
        <v>4.0511304882421975E-3</v>
      </c>
      <c r="I39">
        <f>SUMPRODUCT(BX$57:BX$106,$B$57:$B$106)</f>
        <v>3.8795286225073371E-3</v>
      </c>
      <c r="J39">
        <f>SUMPRODUCT(CJ$57:CJ$106,$B$57:$B$106)</f>
        <v>3.8988600980957916E-3</v>
      </c>
      <c r="K39">
        <f>SUMPRODUCT(CV$57:CV$106,$B$57:$B$106)</f>
        <v>3.2937153881196792E-3</v>
      </c>
      <c r="L39" s="156">
        <f>K39</f>
        <v>3.2937153881196792E-3</v>
      </c>
      <c r="M39" s="156">
        <f t="shared" ref="M39:AE50" si="53">L39</f>
        <v>3.2937153881196792E-3</v>
      </c>
      <c r="N39" s="156">
        <f t="shared" si="53"/>
        <v>3.2937153881196792E-3</v>
      </c>
      <c r="O39" s="156">
        <f t="shared" si="53"/>
        <v>3.2937153881196792E-3</v>
      </c>
      <c r="P39" s="156">
        <f t="shared" si="53"/>
        <v>3.2937153881196792E-3</v>
      </c>
      <c r="Q39" s="156">
        <f t="shared" si="53"/>
        <v>3.2937153881196792E-3</v>
      </c>
      <c r="R39" s="156">
        <f t="shared" si="53"/>
        <v>3.2937153881196792E-3</v>
      </c>
      <c r="S39" s="156">
        <f t="shared" si="53"/>
        <v>3.2937153881196792E-3</v>
      </c>
      <c r="T39" s="156">
        <f t="shared" si="53"/>
        <v>3.2937153881196792E-3</v>
      </c>
      <c r="U39" s="156">
        <f t="shared" si="53"/>
        <v>3.2937153881196792E-3</v>
      </c>
      <c r="V39" s="156">
        <f t="shared" si="53"/>
        <v>3.2937153881196792E-3</v>
      </c>
      <c r="W39" s="156">
        <f t="shared" si="53"/>
        <v>3.2937153881196792E-3</v>
      </c>
      <c r="X39" s="156">
        <f t="shared" si="53"/>
        <v>3.2937153881196792E-3</v>
      </c>
      <c r="Y39" s="156">
        <f t="shared" si="53"/>
        <v>3.2937153881196792E-3</v>
      </c>
      <c r="Z39" s="156">
        <f t="shared" si="53"/>
        <v>3.2937153881196792E-3</v>
      </c>
      <c r="AA39" s="156">
        <f t="shared" si="53"/>
        <v>3.2937153881196792E-3</v>
      </c>
      <c r="AB39" s="156">
        <f t="shared" si="53"/>
        <v>3.2937153881196792E-3</v>
      </c>
      <c r="AC39" s="156">
        <f t="shared" si="53"/>
        <v>3.2937153881196792E-3</v>
      </c>
      <c r="AD39" s="156">
        <f t="shared" si="53"/>
        <v>3.2937153881196792E-3</v>
      </c>
      <c r="AE39" s="156">
        <f t="shared" si="53"/>
        <v>3.2937153881196792E-3</v>
      </c>
    </row>
    <row r="40" spans="1:32">
      <c r="B40" s="2" t="s">
        <v>98</v>
      </c>
      <c r="C40">
        <f>SUMPRODUCT(E57:E106,$B$57:$B$106)</f>
        <v>0.23842947423373323</v>
      </c>
      <c r="D40">
        <f>SUMPRODUCT(Q$57:Q$106,$B$57:$B$106)</f>
        <v>0.21598293813440902</v>
      </c>
      <c r="E40">
        <f>SUMPRODUCT(AC$57:AC$106,$B$57:$B$106)</f>
        <v>0.20513001600258579</v>
      </c>
      <c r="F40">
        <f>SUMPRODUCT(AO$57:AO$106,$B$57:$B$106)</f>
        <v>0.17691484113706188</v>
      </c>
      <c r="G40">
        <f>SUMPRODUCT(BA$57:BA$106,$B$57:$B$106)</f>
        <v>0.15043350066628844</v>
      </c>
      <c r="H40">
        <f>SUMPRODUCT(BM$57:BM$106,$B$57:$B$106)</f>
        <v>0.13352693759514966</v>
      </c>
      <c r="I40">
        <f>SUMPRODUCT(BY$57:BY$106,$B$57:$B$106)</f>
        <v>5.7112116969211875E-2</v>
      </c>
      <c r="J40">
        <f>SUMPRODUCT(CK$57:CK$106,$B$57:$B$106)</f>
        <v>4.9781423369195832E-2</v>
      </c>
      <c r="K40">
        <f>SUMPRODUCT(CW$57:CW$106,$B$57:$B$106)</f>
        <v>3.8838994729396698E-2</v>
      </c>
      <c r="L40" s="156">
        <f t="shared" ref="L40:AA50" si="54">K40</f>
        <v>3.8838994729396698E-2</v>
      </c>
      <c r="M40" s="156">
        <f t="shared" si="54"/>
        <v>3.8838994729396698E-2</v>
      </c>
      <c r="N40" s="156">
        <f t="shared" si="54"/>
        <v>3.8838994729396698E-2</v>
      </c>
      <c r="O40" s="156">
        <f t="shared" si="54"/>
        <v>3.8838994729396698E-2</v>
      </c>
      <c r="P40" s="156">
        <f t="shared" si="54"/>
        <v>3.8838994729396698E-2</v>
      </c>
      <c r="Q40" s="156">
        <f t="shared" si="54"/>
        <v>3.8838994729396698E-2</v>
      </c>
      <c r="R40" s="156">
        <f t="shared" si="54"/>
        <v>3.8838994729396698E-2</v>
      </c>
      <c r="S40" s="156">
        <f t="shared" si="54"/>
        <v>3.8838994729396698E-2</v>
      </c>
      <c r="T40" s="156">
        <f t="shared" si="54"/>
        <v>3.8838994729396698E-2</v>
      </c>
      <c r="U40" s="156">
        <f t="shared" si="54"/>
        <v>3.8838994729396698E-2</v>
      </c>
      <c r="V40" s="156">
        <f t="shared" si="54"/>
        <v>3.8838994729396698E-2</v>
      </c>
      <c r="W40" s="156">
        <f t="shared" si="54"/>
        <v>3.8838994729396698E-2</v>
      </c>
      <c r="X40" s="156">
        <f t="shared" si="54"/>
        <v>3.8838994729396698E-2</v>
      </c>
      <c r="Y40" s="156">
        <f t="shared" si="54"/>
        <v>3.8838994729396698E-2</v>
      </c>
      <c r="Z40" s="156">
        <f t="shared" si="54"/>
        <v>3.8838994729396698E-2</v>
      </c>
      <c r="AA40" s="156">
        <f t="shared" si="54"/>
        <v>3.8838994729396698E-2</v>
      </c>
      <c r="AB40" s="156">
        <f t="shared" si="53"/>
        <v>3.8838994729396698E-2</v>
      </c>
      <c r="AC40" s="156">
        <f t="shared" si="53"/>
        <v>3.8838994729396698E-2</v>
      </c>
      <c r="AD40" s="156">
        <f t="shared" si="53"/>
        <v>3.8838994729396698E-2</v>
      </c>
      <c r="AE40" s="156">
        <f t="shared" si="53"/>
        <v>3.8838994729396698E-2</v>
      </c>
    </row>
    <row r="41" spans="1:32">
      <c r="B41" s="2" t="s">
        <v>105</v>
      </c>
      <c r="C41">
        <f>SUMPRODUCT(F57:F106,$B$57:$B$106)</f>
        <v>4.5644869487973449E-3</v>
      </c>
      <c r="D41">
        <f>SUMPRODUCT(R$57:R$106,$B$57:$B$106)</f>
        <v>5.0018720289286894E-3</v>
      </c>
      <c r="E41">
        <f>SUMPRODUCT(AD$57:AD$106,$B$57:$B$106)</f>
        <v>4.3997944406648287E-3</v>
      </c>
      <c r="F41">
        <f>SUMPRODUCT(AP$57:AP$106,$B$57:$B$106)</f>
        <v>4.4573134010457991E-3</v>
      </c>
      <c r="G41">
        <f>SUMPRODUCT(BB$57:BB$106,$B$57:$B$106)</f>
        <v>4.5167546185025014E-3</v>
      </c>
      <c r="H41">
        <f>SUMPRODUCT(BN$57:BN$106,$B$57:$B$106)</f>
        <v>2.1444250834671691E-2</v>
      </c>
      <c r="I41">
        <f>SUMPRODUCT(BZ$57:BZ$106,$B$57:$B$106)</f>
        <v>2.3578827795965762E-2</v>
      </c>
      <c r="J41">
        <f>SUMPRODUCT(CL$57:CL$106,$B$57:$B$106)</f>
        <v>2.4606745241549949E-2</v>
      </c>
      <c r="K41">
        <f>SUMPRODUCT(CX$57:CX$106,$B$57:$B$106)</f>
        <v>2.2658399562891635E-2</v>
      </c>
      <c r="L41" s="156">
        <f t="shared" si="54"/>
        <v>2.2658399562891635E-2</v>
      </c>
      <c r="M41" s="156">
        <f t="shared" si="53"/>
        <v>2.2658399562891635E-2</v>
      </c>
      <c r="N41" s="156">
        <f t="shared" si="53"/>
        <v>2.2658399562891635E-2</v>
      </c>
      <c r="O41" s="156">
        <f t="shared" si="53"/>
        <v>2.2658399562891635E-2</v>
      </c>
      <c r="P41" s="156">
        <f t="shared" si="53"/>
        <v>2.2658399562891635E-2</v>
      </c>
      <c r="Q41" s="156">
        <f t="shared" si="53"/>
        <v>2.2658399562891635E-2</v>
      </c>
      <c r="R41" s="156">
        <f t="shared" si="53"/>
        <v>2.2658399562891635E-2</v>
      </c>
      <c r="S41" s="156">
        <f t="shared" si="53"/>
        <v>2.2658399562891635E-2</v>
      </c>
      <c r="T41" s="156">
        <f t="shared" si="53"/>
        <v>2.2658399562891635E-2</v>
      </c>
      <c r="U41" s="156">
        <f t="shared" si="53"/>
        <v>2.2658399562891635E-2</v>
      </c>
      <c r="V41" s="156">
        <f t="shared" si="53"/>
        <v>2.2658399562891635E-2</v>
      </c>
      <c r="W41" s="156">
        <f t="shared" si="53"/>
        <v>2.2658399562891635E-2</v>
      </c>
      <c r="X41" s="156">
        <f t="shared" si="53"/>
        <v>2.2658399562891635E-2</v>
      </c>
      <c r="Y41" s="156">
        <f t="shared" si="53"/>
        <v>2.2658399562891635E-2</v>
      </c>
      <c r="Z41" s="156">
        <f t="shared" si="53"/>
        <v>2.2658399562891635E-2</v>
      </c>
      <c r="AA41" s="156">
        <f t="shared" si="53"/>
        <v>2.2658399562891635E-2</v>
      </c>
      <c r="AB41" s="156">
        <f t="shared" si="53"/>
        <v>2.2658399562891635E-2</v>
      </c>
      <c r="AC41" s="156">
        <f t="shared" si="53"/>
        <v>2.2658399562891635E-2</v>
      </c>
      <c r="AD41" s="156">
        <f t="shared" si="53"/>
        <v>2.2658399562891635E-2</v>
      </c>
      <c r="AE41" s="156">
        <f t="shared" si="53"/>
        <v>2.2658399562891635E-2</v>
      </c>
    </row>
    <row r="42" spans="1:32">
      <c r="B42" s="2" t="s">
        <v>101</v>
      </c>
      <c r="C42">
        <f>SUMPRODUCT(G57:G106,$B$57:$B$106)</f>
        <v>0.19981872036506307</v>
      </c>
      <c r="D42">
        <f>SUMPRODUCT(S$57:S$106,$B$57:$B$106)</f>
        <v>0.20649586092651642</v>
      </c>
      <c r="E42">
        <f>SUMPRODUCT(AE$57:AE$106,$B$57:$B$106)</f>
        <v>0.2024812845306905</v>
      </c>
      <c r="F42">
        <f>SUMPRODUCT(AQ$57:AQ$106,$B$57:$B$106)</f>
        <v>0.20824977923955124</v>
      </c>
      <c r="G42">
        <f>SUMPRODUCT(BC$57:BC$106,$B$57:$B$106)</f>
        <v>0.20858548569292409</v>
      </c>
      <c r="H42">
        <f>SUMPRODUCT(BO$57:BO$106,$B$57:$B$106)</f>
        <v>0.20948606609965467</v>
      </c>
      <c r="I42">
        <f>SUMPRODUCT(CA$57:CA$106,$B$57:$B$106)</f>
        <v>0.21677245744170015</v>
      </c>
      <c r="J42">
        <f>SUMPRODUCT(CM$57:CM$106,$B$57:$B$106)</f>
        <v>0.21990486387110336</v>
      </c>
      <c r="K42">
        <f>SUMPRODUCT(CY$57:CY$106,$B$57:$B$106)</f>
        <v>0.18635062154470522</v>
      </c>
      <c r="L42" s="156">
        <f t="shared" si="54"/>
        <v>0.18635062154470522</v>
      </c>
      <c r="M42" s="156">
        <f t="shared" si="53"/>
        <v>0.18635062154470522</v>
      </c>
      <c r="N42" s="156">
        <f t="shared" si="53"/>
        <v>0.18635062154470522</v>
      </c>
      <c r="O42" s="156">
        <f t="shared" si="53"/>
        <v>0.18635062154470522</v>
      </c>
      <c r="P42" s="156">
        <f t="shared" si="53"/>
        <v>0.18635062154470522</v>
      </c>
      <c r="Q42" s="156">
        <f t="shared" si="53"/>
        <v>0.18635062154470522</v>
      </c>
      <c r="R42" s="156">
        <f t="shared" si="53"/>
        <v>0.18635062154470522</v>
      </c>
      <c r="S42" s="156">
        <f t="shared" si="53"/>
        <v>0.18635062154470522</v>
      </c>
      <c r="T42" s="156">
        <f t="shared" si="53"/>
        <v>0.18635062154470522</v>
      </c>
      <c r="U42" s="156">
        <f t="shared" si="53"/>
        <v>0.18635062154470522</v>
      </c>
      <c r="V42" s="156">
        <f t="shared" si="53"/>
        <v>0.18635062154470522</v>
      </c>
      <c r="W42" s="156">
        <f t="shared" si="53"/>
        <v>0.18635062154470522</v>
      </c>
      <c r="X42" s="156">
        <f t="shared" si="53"/>
        <v>0.18635062154470522</v>
      </c>
      <c r="Y42" s="156">
        <f t="shared" si="53"/>
        <v>0.18635062154470522</v>
      </c>
      <c r="Z42" s="156">
        <f t="shared" si="53"/>
        <v>0.18635062154470522</v>
      </c>
      <c r="AA42" s="156">
        <f t="shared" si="53"/>
        <v>0.18635062154470522</v>
      </c>
      <c r="AB42" s="156">
        <f t="shared" si="53"/>
        <v>0.18635062154470522</v>
      </c>
      <c r="AC42" s="156">
        <f t="shared" si="53"/>
        <v>0.18635062154470522</v>
      </c>
      <c r="AD42" s="156">
        <f t="shared" si="53"/>
        <v>0.18635062154470522</v>
      </c>
      <c r="AE42" s="156">
        <f t="shared" si="53"/>
        <v>0.18635062154470522</v>
      </c>
    </row>
    <row r="43" spans="1:32">
      <c r="B43" s="2" t="s">
        <v>346</v>
      </c>
      <c r="C43">
        <f>SUMPRODUCT(H57:H106,$B$57:$B$106)</f>
        <v>0.26509356747678459</v>
      </c>
      <c r="D43">
        <f>SUMPRODUCT(T$57:T$106,$B$57:$B$106)</f>
        <v>0.24889455946223435</v>
      </c>
      <c r="E43">
        <f>SUMPRODUCT(AF$57:AF$106,$B$57:$B$106)</f>
        <v>0.22442669176606125</v>
      </c>
      <c r="F43">
        <f>SUMPRODUCT(AR$57:AR$106,$B$57:$B$106)</f>
        <v>0.20906798301377388</v>
      </c>
      <c r="G43">
        <f>SUMPRODUCT(BD$57:BD$106,$B$57:$B$106)</f>
        <v>0.20540839957271104</v>
      </c>
      <c r="H43">
        <f>SUMPRODUCT(BP$57:BP$106,$B$57:$B$106)</f>
        <v>0.17849924574388165</v>
      </c>
      <c r="I43">
        <f>SUMPRODUCT(CB$57:CB$106,$B$57:$B$106)</f>
        <v>0.14548201566543503</v>
      </c>
      <c r="J43">
        <f>SUMPRODUCT(CN$57:CN$106,$B$57:$B$106)</f>
        <v>0.13650325189341583</v>
      </c>
      <c r="K43">
        <f>SUMPRODUCT(CZ$57:CZ$106,$B$57:$B$106)</f>
        <v>8.6517686700828253E-2</v>
      </c>
      <c r="L43" s="156">
        <f t="shared" si="54"/>
        <v>8.6517686700828253E-2</v>
      </c>
      <c r="M43" s="156">
        <f t="shared" si="53"/>
        <v>8.6517686700828253E-2</v>
      </c>
      <c r="N43" s="156">
        <f t="shared" si="53"/>
        <v>8.6517686700828253E-2</v>
      </c>
      <c r="O43" s="156">
        <f t="shared" si="53"/>
        <v>8.6517686700828253E-2</v>
      </c>
      <c r="P43" s="156">
        <f t="shared" si="53"/>
        <v>8.6517686700828253E-2</v>
      </c>
      <c r="Q43" s="156">
        <f t="shared" si="53"/>
        <v>8.6517686700828253E-2</v>
      </c>
      <c r="R43" s="156">
        <f t="shared" si="53"/>
        <v>8.6517686700828253E-2</v>
      </c>
      <c r="S43" s="156">
        <f t="shared" si="53"/>
        <v>8.6517686700828253E-2</v>
      </c>
      <c r="T43" s="156">
        <f t="shared" si="53"/>
        <v>8.6517686700828253E-2</v>
      </c>
      <c r="U43" s="156">
        <f t="shared" si="53"/>
        <v>8.6517686700828253E-2</v>
      </c>
      <c r="V43" s="156">
        <f t="shared" si="53"/>
        <v>8.6517686700828253E-2</v>
      </c>
      <c r="W43" s="156">
        <f t="shared" si="53"/>
        <v>8.6517686700828253E-2</v>
      </c>
      <c r="X43" s="156">
        <f t="shared" si="53"/>
        <v>8.6517686700828253E-2</v>
      </c>
      <c r="Y43" s="156">
        <f t="shared" si="53"/>
        <v>8.6517686700828253E-2</v>
      </c>
      <c r="Z43" s="156">
        <f t="shared" si="53"/>
        <v>8.6517686700828253E-2</v>
      </c>
      <c r="AA43" s="156">
        <f t="shared" si="53"/>
        <v>8.6517686700828253E-2</v>
      </c>
      <c r="AB43" s="156">
        <f t="shared" si="53"/>
        <v>8.6517686700828253E-2</v>
      </c>
      <c r="AC43" s="156">
        <f t="shared" si="53"/>
        <v>8.6517686700828253E-2</v>
      </c>
      <c r="AD43" s="156">
        <f t="shared" si="53"/>
        <v>8.6517686700828253E-2</v>
      </c>
      <c r="AE43" s="156">
        <f t="shared" si="53"/>
        <v>8.6517686700828253E-2</v>
      </c>
    </row>
    <row r="44" spans="1:32">
      <c r="B44" s="2" t="s">
        <v>99</v>
      </c>
      <c r="C44">
        <f>SUMPRODUCT(I57:I106,$B$57:$B$106)</f>
        <v>4.1068024969026173E-2</v>
      </c>
      <c r="D44">
        <f>SUMPRODUCT(U$57:U$106,$B$57:$B$106)</f>
        <v>4.3586726426780235E-2</v>
      </c>
      <c r="E44">
        <f>SUMPRODUCT(AG$57:AG$106,$B$57:$B$106)</f>
        <v>4.1208522259438538E-2</v>
      </c>
      <c r="F44">
        <f>SUMPRODUCT(AS$57:AS$106,$B$57:$B$106)</f>
        <v>4.2581402075681327E-2</v>
      </c>
      <c r="G44">
        <f>SUMPRODUCT(BE$57:BE$106,$B$57:$B$106)</f>
        <v>4.2799726024857924E-2</v>
      </c>
      <c r="H44">
        <f>SUMPRODUCT(BQ$57:BQ$106,$B$57:$B$106)</f>
        <v>4.1756452053753369E-2</v>
      </c>
      <c r="I44">
        <f>SUMPRODUCT(CC$57:CC$106,$B$57:$B$106)</f>
        <v>5.0803233636062858E-2</v>
      </c>
      <c r="J44">
        <f>SUMPRODUCT(CO$57:CO$106,$B$57:$B$106)</f>
        <v>3.1540285619228024E-2</v>
      </c>
      <c r="K44">
        <f>SUMPRODUCT(DA$57:DA$106,$B$57:$B$106)</f>
        <v>5.5011542787533924E-2</v>
      </c>
      <c r="L44" s="156">
        <f t="shared" si="54"/>
        <v>5.5011542787533924E-2</v>
      </c>
      <c r="M44" s="156">
        <f t="shared" si="53"/>
        <v>5.5011542787533924E-2</v>
      </c>
      <c r="N44" s="156">
        <f t="shared" si="53"/>
        <v>5.5011542787533924E-2</v>
      </c>
      <c r="O44" s="156">
        <f t="shared" si="53"/>
        <v>5.5011542787533924E-2</v>
      </c>
      <c r="P44" s="156">
        <f t="shared" si="53"/>
        <v>5.5011542787533924E-2</v>
      </c>
      <c r="Q44" s="156">
        <f t="shared" si="53"/>
        <v>5.5011542787533924E-2</v>
      </c>
      <c r="R44" s="156">
        <f t="shared" si="53"/>
        <v>5.5011542787533924E-2</v>
      </c>
      <c r="S44" s="156">
        <f t="shared" si="53"/>
        <v>5.5011542787533924E-2</v>
      </c>
      <c r="T44" s="156">
        <f t="shared" si="53"/>
        <v>5.5011542787533924E-2</v>
      </c>
      <c r="U44" s="156">
        <f t="shared" si="53"/>
        <v>5.5011542787533924E-2</v>
      </c>
      <c r="V44" s="156">
        <f t="shared" si="53"/>
        <v>5.5011542787533924E-2</v>
      </c>
      <c r="W44" s="156">
        <f t="shared" si="53"/>
        <v>5.5011542787533924E-2</v>
      </c>
      <c r="X44" s="156">
        <f t="shared" si="53"/>
        <v>5.5011542787533924E-2</v>
      </c>
      <c r="Y44" s="156">
        <f t="shared" si="53"/>
        <v>5.5011542787533924E-2</v>
      </c>
      <c r="Z44" s="156">
        <f t="shared" si="53"/>
        <v>5.5011542787533924E-2</v>
      </c>
      <c r="AA44" s="156">
        <f t="shared" si="53"/>
        <v>5.5011542787533924E-2</v>
      </c>
      <c r="AB44" s="156">
        <f t="shared" si="53"/>
        <v>5.5011542787533924E-2</v>
      </c>
      <c r="AC44" s="156">
        <f t="shared" si="53"/>
        <v>5.5011542787533924E-2</v>
      </c>
      <c r="AD44" s="156">
        <f t="shared" si="53"/>
        <v>5.5011542787533924E-2</v>
      </c>
      <c r="AE44" s="156">
        <f t="shared" si="53"/>
        <v>5.5011542787533924E-2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4.9387767995354489E-3</v>
      </c>
      <c r="J45">
        <f>SUMPRODUCT(CP$57:CP$106,$B$57:$B$106)</f>
        <v>1.1413366152137529E-2</v>
      </c>
      <c r="K45">
        <f>SUMPRODUCT(DB$57:DB$106,$B$57:$B$106)</f>
        <v>1.740658380148933E-2</v>
      </c>
      <c r="L45" s="156">
        <f t="shared" si="54"/>
        <v>1.740658380148933E-2</v>
      </c>
      <c r="M45" s="156">
        <f t="shared" si="53"/>
        <v>1.740658380148933E-2</v>
      </c>
      <c r="N45" s="156">
        <f t="shared" si="53"/>
        <v>1.740658380148933E-2</v>
      </c>
      <c r="O45" s="156">
        <f t="shared" si="53"/>
        <v>1.740658380148933E-2</v>
      </c>
      <c r="P45" s="156">
        <f t="shared" si="53"/>
        <v>1.740658380148933E-2</v>
      </c>
      <c r="Q45" s="156">
        <f t="shared" si="53"/>
        <v>1.740658380148933E-2</v>
      </c>
      <c r="R45" s="156">
        <f t="shared" si="53"/>
        <v>1.740658380148933E-2</v>
      </c>
      <c r="S45" s="156">
        <f t="shared" si="53"/>
        <v>1.740658380148933E-2</v>
      </c>
      <c r="T45" s="156">
        <f t="shared" si="53"/>
        <v>1.740658380148933E-2</v>
      </c>
      <c r="U45" s="156">
        <f t="shared" si="53"/>
        <v>1.740658380148933E-2</v>
      </c>
      <c r="V45" s="156">
        <f t="shared" si="53"/>
        <v>1.740658380148933E-2</v>
      </c>
      <c r="W45" s="156">
        <f t="shared" si="53"/>
        <v>1.740658380148933E-2</v>
      </c>
      <c r="X45" s="156">
        <f t="shared" si="53"/>
        <v>1.740658380148933E-2</v>
      </c>
      <c r="Y45" s="156">
        <f t="shared" si="53"/>
        <v>1.740658380148933E-2</v>
      </c>
      <c r="Z45" s="156">
        <f t="shared" si="53"/>
        <v>1.740658380148933E-2</v>
      </c>
      <c r="AA45" s="156">
        <f t="shared" si="53"/>
        <v>1.740658380148933E-2</v>
      </c>
      <c r="AB45" s="156">
        <f t="shared" si="53"/>
        <v>1.740658380148933E-2</v>
      </c>
      <c r="AC45" s="156">
        <f t="shared" si="53"/>
        <v>1.740658380148933E-2</v>
      </c>
      <c r="AD45" s="156">
        <f t="shared" si="53"/>
        <v>1.740658380148933E-2</v>
      </c>
      <c r="AE45" s="156">
        <f t="shared" si="53"/>
        <v>1.740658380148933E-2</v>
      </c>
    </row>
    <row r="46" spans="1:32">
      <c r="B46" s="2" t="s">
        <v>106</v>
      </c>
      <c r="C46">
        <f>SUMPRODUCT(K57:K106,$B$57:$B$106)</f>
        <v>6.021225566711288E-3</v>
      </c>
      <c r="D46">
        <f>SUMPRODUCT(W$57:W$106,$B$57:$B$106)</f>
        <v>4.0678441343228507E-3</v>
      </c>
      <c r="E46">
        <f>SUMPRODUCT(AI$57:AI$106,$B$57:$B$106)</f>
        <v>1.6130527205282046E-3</v>
      </c>
      <c r="F46">
        <f>SUMPRODUCT(AU$57:AU$106,$B$57:$B$106)</f>
        <v>1.6351239603940089E-3</v>
      </c>
      <c r="G46">
        <f>SUMPRODUCT(BG$57:BG$106,$B$57:$B$106)</f>
        <v>1.6644238589230819E-3</v>
      </c>
      <c r="H46">
        <f>SUMPRODUCT(BS$57:BS$106,$B$57:$B$106)</f>
        <v>1.6264527951912046E-3</v>
      </c>
      <c r="I46">
        <f>SUMPRODUCT(CE$57:CE$106,$B$57:$B$106)</f>
        <v>1.2524806994257467E-3</v>
      </c>
      <c r="J46">
        <f>SUMPRODUCT(CQ$57:CQ$106,$B$57:$B$106)</f>
        <v>1.26409233747458E-3</v>
      </c>
      <c r="K46">
        <f>SUMPRODUCT(DC$57:DC$106,$B$57:$B$106)</f>
        <v>6.8481229129104004E-4</v>
      </c>
      <c r="L46" s="156">
        <f t="shared" si="54"/>
        <v>6.8481229129104004E-4</v>
      </c>
      <c r="M46" s="156">
        <f t="shared" si="53"/>
        <v>6.8481229129104004E-4</v>
      </c>
      <c r="N46" s="156">
        <f t="shared" si="53"/>
        <v>6.8481229129104004E-4</v>
      </c>
      <c r="O46" s="156">
        <f t="shared" si="53"/>
        <v>6.8481229129104004E-4</v>
      </c>
      <c r="P46" s="156">
        <f t="shared" si="53"/>
        <v>6.8481229129104004E-4</v>
      </c>
      <c r="Q46" s="156">
        <f t="shared" si="53"/>
        <v>6.8481229129104004E-4</v>
      </c>
      <c r="R46" s="156">
        <f t="shared" si="53"/>
        <v>6.8481229129104004E-4</v>
      </c>
      <c r="S46" s="156">
        <f t="shared" si="53"/>
        <v>6.8481229129104004E-4</v>
      </c>
      <c r="T46" s="156">
        <f t="shared" si="53"/>
        <v>6.8481229129104004E-4</v>
      </c>
      <c r="U46" s="156">
        <f t="shared" si="53"/>
        <v>6.8481229129104004E-4</v>
      </c>
      <c r="V46" s="156">
        <f t="shared" si="53"/>
        <v>6.8481229129104004E-4</v>
      </c>
      <c r="W46" s="156">
        <f t="shared" si="53"/>
        <v>6.8481229129104004E-4</v>
      </c>
      <c r="X46" s="156">
        <f t="shared" si="53"/>
        <v>6.8481229129104004E-4</v>
      </c>
      <c r="Y46" s="156">
        <f t="shared" si="53"/>
        <v>6.8481229129104004E-4</v>
      </c>
      <c r="Z46" s="156">
        <f t="shared" si="53"/>
        <v>6.8481229129104004E-4</v>
      </c>
      <c r="AA46" s="156">
        <f t="shared" si="53"/>
        <v>6.8481229129104004E-4</v>
      </c>
      <c r="AB46" s="156">
        <f t="shared" si="53"/>
        <v>6.8481229129104004E-4</v>
      </c>
      <c r="AC46" s="156">
        <f t="shared" si="53"/>
        <v>6.8481229129104004E-4</v>
      </c>
      <c r="AD46" s="156">
        <f t="shared" si="53"/>
        <v>6.8481229129104004E-4</v>
      </c>
      <c r="AE46" s="156">
        <f t="shared" si="53"/>
        <v>6.8481229129104004E-4</v>
      </c>
    </row>
    <row r="47" spans="1:32">
      <c r="B47" s="2" t="s">
        <v>100</v>
      </c>
      <c r="C47">
        <f>SUMPRODUCT(L57:L106,$B$57:$B$106)</f>
        <v>0.12698531863823831</v>
      </c>
      <c r="D47">
        <f>SUMPRODUCT(X$57:X$106,$B$57:$B$106)</f>
        <v>0.14441484093641113</v>
      </c>
      <c r="E47">
        <f>SUMPRODUCT(AJ$57:AJ$106,$B$57:$B$106)</f>
        <v>0.15791239524859599</v>
      </c>
      <c r="F47">
        <f>SUMPRODUCT(AV$57:AV$106,$B$57:$B$106)</f>
        <v>0.18993767136358519</v>
      </c>
      <c r="G47">
        <f>SUMPRODUCT(BH$57:BH$106,$B$57:$B$106)</f>
        <v>0.21702792106543103</v>
      </c>
      <c r="H47">
        <f>SUMPRODUCT(BT$57:BT$106,$B$57:$B$106)</f>
        <v>0.23481165189660597</v>
      </c>
      <c r="I47">
        <f>SUMPRODUCT(CF$57:CF$106,$B$57:$B$106)</f>
        <v>0.30603208767638512</v>
      </c>
      <c r="J47">
        <f>SUMPRODUCT(CR$57:CR$106,$B$57:$B$106)</f>
        <v>0.31491300429423974</v>
      </c>
      <c r="K47">
        <f>SUMPRODUCT(DD$57:DD$106,$B$57:$B$106)</f>
        <v>0.31628402520605819</v>
      </c>
      <c r="L47" s="156">
        <f t="shared" si="54"/>
        <v>0.31628402520605819</v>
      </c>
      <c r="M47" s="156">
        <f t="shared" si="53"/>
        <v>0.31628402520605819</v>
      </c>
      <c r="N47" s="156">
        <f t="shared" si="53"/>
        <v>0.31628402520605819</v>
      </c>
      <c r="O47" s="156">
        <f t="shared" si="53"/>
        <v>0.31628402520605819</v>
      </c>
      <c r="P47" s="156">
        <f t="shared" si="53"/>
        <v>0.31628402520605819</v>
      </c>
      <c r="Q47" s="156">
        <f t="shared" si="53"/>
        <v>0.31628402520605819</v>
      </c>
      <c r="R47" s="156">
        <f t="shared" si="53"/>
        <v>0.31628402520605819</v>
      </c>
      <c r="S47" s="156">
        <f t="shared" si="53"/>
        <v>0.31628402520605819</v>
      </c>
      <c r="T47" s="156">
        <f t="shared" si="53"/>
        <v>0.31628402520605819</v>
      </c>
      <c r="U47" s="156">
        <f t="shared" si="53"/>
        <v>0.31628402520605819</v>
      </c>
      <c r="V47" s="156">
        <f t="shared" si="53"/>
        <v>0.31628402520605819</v>
      </c>
      <c r="W47" s="156">
        <f t="shared" si="53"/>
        <v>0.31628402520605819</v>
      </c>
      <c r="X47" s="156">
        <f t="shared" si="53"/>
        <v>0.31628402520605819</v>
      </c>
      <c r="Y47" s="156">
        <f t="shared" si="53"/>
        <v>0.31628402520605819</v>
      </c>
      <c r="Z47" s="156">
        <f t="shared" si="53"/>
        <v>0.31628402520605819</v>
      </c>
      <c r="AA47" s="156">
        <f t="shared" si="53"/>
        <v>0.31628402520605819</v>
      </c>
      <c r="AB47" s="156">
        <f t="shared" si="53"/>
        <v>0.31628402520605819</v>
      </c>
      <c r="AC47" s="156">
        <f t="shared" si="53"/>
        <v>0.31628402520605819</v>
      </c>
      <c r="AD47" s="156">
        <f t="shared" si="53"/>
        <v>0.31628402520605819</v>
      </c>
      <c r="AE47" s="156">
        <f t="shared" si="53"/>
        <v>0.31628402520605819</v>
      </c>
    </row>
    <row r="48" spans="1:32">
      <c r="B48" s="2" t="s">
        <v>102</v>
      </c>
      <c r="C48">
        <f>SUMPRODUCT(N57:N106,$B$57:$B$106)</f>
        <v>0.11149530210942088</v>
      </c>
      <c r="D48">
        <f>SUMPRODUCT(Z$57:Z$106,$B$57:$B$106)</f>
        <v>0.12722149090721749</v>
      </c>
      <c r="E48">
        <f>SUMPRODUCT(AL$57:AL$106,$B$57:$B$106)</f>
        <v>0.15845076191937338</v>
      </c>
      <c r="F48">
        <f>SUMPRODUCT(AX$57:AX$106,$B$57:$B$106)</f>
        <v>0.1630214399623956</v>
      </c>
      <c r="G48">
        <f>SUMPRODUCT(BJ$57:BJ$106,$B$57:$B$106)</f>
        <v>0.16542268940760421</v>
      </c>
      <c r="H48">
        <f>SUMPRODUCT(BV$57:BV$106,$B$57:$B$106)</f>
        <v>0.17479781249284959</v>
      </c>
      <c r="I48">
        <f>SUMPRODUCT(CH$57:CH$106,$B$57:$B$106)</f>
        <v>0.19014847469377064</v>
      </c>
      <c r="J48">
        <f>SUMPRODUCT(CT$57:CT$106,$B$57:$B$106)</f>
        <v>0.20617410712355935</v>
      </c>
      <c r="K48">
        <f>SUMPRODUCT(DF$57:DF$106,$B$57:$B$106)</f>
        <v>0.27295361798768603</v>
      </c>
      <c r="L48" s="156">
        <f t="shared" si="54"/>
        <v>0.27295361798768603</v>
      </c>
      <c r="M48" s="156">
        <f t="shared" si="53"/>
        <v>0.27295361798768603</v>
      </c>
      <c r="N48" s="156">
        <f t="shared" si="53"/>
        <v>0.27295361798768603</v>
      </c>
      <c r="O48" s="156">
        <f t="shared" si="53"/>
        <v>0.27295361798768603</v>
      </c>
      <c r="P48" s="156">
        <f t="shared" si="53"/>
        <v>0.27295361798768603</v>
      </c>
      <c r="Q48" s="156">
        <f t="shared" si="53"/>
        <v>0.27295361798768603</v>
      </c>
      <c r="R48" s="156">
        <f t="shared" si="53"/>
        <v>0.27295361798768603</v>
      </c>
      <c r="S48" s="156">
        <f t="shared" si="53"/>
        <v>0.27295361798768603</v>
      </c>
      <c r="T48" s="156">
        <f t="shared" si="53"/>
        <v>0.27295361798768603</v>
      </c>
      <c r="U48" s="156">
        <f t="shared" si="53"/>
        <v>0.27295361798768603</v>
      </c>
      <c r="V48" s="156">
        <f t="shared" si="53"/>
        <v>0.27295361798768603</v>
      </c>
      <c r="W48" s="156">
        <f t="shared" si="53"/>
        <v>0.27295361798768603</v>
      </c>
      <c r="X48" s="156">
        <f t="shared" si="53"/>
        <v>0.27295361798768603</v>
      </c>
      <c r="Y48" s="156">
        <f t="shared" si="53"/>
        <v>0.27295361798768603</v>
      </c>
      <c r="Z48" s="156">
        <f t="shared" si="53"/>
        <v>0.27295361798768603</v>
      </c>
      <c r="AA48" s="156">
        <f t="shared" si="53"/>
        <v>0.27295361798768603</v>
      </c>
      <c r="AB48" s="156">
        <f t="shared" si="53"/>
        <v>0.27295361798768603</v>
      </c>
      <c r="AC48" s="156">
        <f t="shared" si="53"/>
        <v>0.27295361798768603</v>
      </c>
      <c r="AD48" s="156">
        <f t="shared" si="53"/>
        <v>0.27295361798768603</v>
      </c>
      <c r="AE48" s="156">
        <f t="shared" si="53"/>
        <v>0.27295361798768603</v>
      </c>
    </row>
    <row r="49" spans="1:110">
      <c r="B49" s="1"/>
    </row>
    <row r="50" spans="1:110">
      <c r="B50" s="1"/>
      <c r="C50" s="160">
        <f>SUM(C39:C48)</f>
        <v>1.0000000000000002</v>
      </c>
      <c r="D50" s="160">
        <f>SUM(D39:D48)</f>
        <v>0.99999999999999989</v>
      </c>
      <c r="E50" s="160">
        <f>SUM(E39:E48)</f>
        <v>1</v>
      </c>
      <c r="F50" s="160">
        <f>SUM(F39:F48)</f>
        <v>1</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1.8846067396725279E-2</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0.39988634450497729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3.1690854191030612E-2</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0.19406068296305298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6.2890597329385817E-2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3.9618010297810112E-2</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0.25300744331701791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7515602</v>
      </c>
      <c r="D2" s="91">
        <f>C2</f>
        <v>7515602</v>
      </c>
      <c r="E2" s="91">
        <f t="shared" ref="E2:AH2" si="0">D2</f>
        <v>7515602</v>
      </c>
      <c r="F2" s="91">
        <f t="shared" si="0"/>
        <v>7515602</v>
      </c>
      <c r="G2" s="91">
        <f t="shared" si="0"/>
        <v>7515602</v>
      </c>
      <c r="H2" s="91">
        <f t="shared" si="0"/>
        <v>7515602</v>
      </c>
      <c r="I2" s="91">
        <f t="shared" si="0"/>
        <v>7515602</v>
      </c>
      <c r="J2" s="91">
        <f t="shared" si="0"/>
        <v>7515602</v>
      </c>
      <c r="K2" s="91">
        <f t="shared" si="0"/>
        <v>7515602</v>
      </c>
      <c r="L2" s="91">
        <f t="shared" si="0"/>
        <v>7515602</v>
      </c>
      <c r="M2" s="91">
        <f t="shared" si="0"/>
        <v>7515602</v>
      </c>
      <c r="N2" s="91">
        <f t="shared" si="0"/>
        <v>7515602</v>
      </c>
      <c r="O2" s="91">
        <f t="shared" si="0"/>
        <v>7515602</v>
      </c>
      <c r="P2" s="91">
        <f t="shared" si="0"/>
        <v>7515602</v>
      </c>
      <c r="Q2" s="91">
        <f t="shared" si="0"/>
        <v>7515602</v>
      </c>
      <c r="R2" s="91">
        <f t="shared" si="0"/>
        <v>7515602</v>
      </c>
      <c r="S2" s="91">
        <f t="shared" si="0"/>
        <v>7515602</v>
      </c>
      <c r="T2" s="91">
        <f t="shared" si="0"/>
        <v>7515602</v>
      </c>
      <c r="U2" s="91">
        <f t="shared" si="0"/>
        <v>7515602</v>
      </c>
      <c r="V2" s="91">
        <f t="shared" si="0"/>
        <v>7515602</v>
      </c>
      <c r="W2" s="91">
        <f t="shared" si="0"/>
        <v>7515602</v>
      </c>
      <c r="X2" s="91">
        <f t="shared" si="0"/>
        <v>7515602</v>
      </c>
      <c r="Y2" s="91">
        <f t="shared" si="0"/>
        <v>7515602</v>
      </c>
      <c r="Z2" s="91">
        <f t="shared" si="0"/>
        <v>7515602</v>
      </c>
      <c r="AA2" s="91">
        <f t="shared" si="0"/>
        <v>7515602</v>
      </c>
      <c r="AB2" s="91">
        <f t="shared" si="0"/>
        <v>7515602</v>
      </c>
      <c r="AC2" s="91">
        <f t="shared" si="0"/>
        <v>7515602</v>
      </c>
      <c r="AD2" s="91">
        <f t="shared" si="0"/>
        <v>7515602</v>
      </c>
      <c r="AE2" s="91">
        <f t="shared" si="0"/>
        <v>7515602</v>
      </c>
      <c r="AF2" s="91">
        <f t="shared" si="0"/>
        <v>7515602</v>
      </c>
      <c r="AG2" s="91">
        <f t="shared" si="0"/>
        <v>7515602</v>
      </c>
      <c r="AH2" s="91">
        <f t="shared" si="0"/>
        <v>7515602</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7515602</v>
      </c>
      <c r="C2">
        <f>exports!E2*IFERROR(INDEX('state specific adjustments'!$C$4:$AG$6,MATCH(About!$B$2,'state specific adjustments'!$B$4:$B$6,0),MATCH('EIaE-BEE'!C$1,'state specific adjustments'!$C$3:$AG$3,0)),1)</f>
        <v>7515602</v>
      </c>
      <c r="D2">
        <f>exports!F2*IFERROR(INDEX('state specific adjustments'!$C$4:$AG$6,MATCH(About!$B$2,'state specific adjustments'!$B$4:$B$6,0),MATCH('EIaE-BEE'!D$1,'state specific adjustments'!$C$3:$AG$3,0)),1)</f>
        <v>7515602</v>
      </c>
      <c r="E2">
        <f>exports!G2*IFERROR(INDEX('state specific adjustments'!$C$4:$AG$6,MATCH(About!$B$2,'state specific adjustments'!$B$4:$B$6,0),MATCH('EIaE-BEE'!E$1,'state specific adjustments'!$C$3:$AG$3,0)),1)</f>
        <v>7515602</v>
      </c>
      <c r="F2">
        <f>exports!H2*IFERROR(INDEX('state specific adjustments'!$C$4:$AG$6,MATCH(About!$B$2,'state specific adjustments'!$B$4:$B$6,0),MATCH('EIaE-BEE'!F$1,'state specific adjustments'!$C$3:$AG$3,0)),1)</f>
        <v>7515602</v>
      </c>
      <c r="G2">
        <f>exports!I2*IFERROR(INDEX('state specific adjustments'!$C$4:$AG$6,MATCH(About!$B$2,'state specific adjustments'!$B$4:$B$6,0),MATCH('EIaE-BEE'!G$1,'state specific adjustments'!$C$3:$AG$3,0)),1)</f>
        <v>7515602</v>
      </c>
      <c r="H2">
        <f>exports!J2*IFERROR(INDEX('state specific adjustments'!$C$4:$AG$6,MATCH(About!$B$2,'state specific adjustments'!$B$4:$B$6,0),MATCH('EIaE-BEE'!H$1,'state specific adjustments'!$C$3:$AG$3,0)),1)</f>
        <v>7515602</v>
      </c>
      <c r="I2">
        <f>exports!K2*IFERROR(INDEX('state specific adjustments'!$C$4:$AG$6,MATCH(About!$B$2,'state specific adjustments'!$B$4:$B$6,0),MATCH('EIaE-BEE'!I$1,'state specific adjustments'!$C$3:$AG$3,0)),1)</f>
        <v>7515602</v>
      </c>
      <c r="J2">
        <f>exports!L2*IFERROR(INDEX('state specific adjustments'!$C$4:$AG$6,MATCH(About!$B$2,'state specific adjustments'!$B$4:$B$6,0),MATCH('EIaE-BEE'!J$1,'state specific adjustments'!$C$3:$AG$3,0)),1)</f>
        <v>7515602</v>
      </c>
      <c r="K2">
        <f>exports!M2*IFERROR(INDEX('state specific adjustments'!$C$4:$AG$6,MATCH(About!$B$2,'state specific adjustments'!$B$4:$B$6,0),MATCH('EIaE-BEE'!K$1,'state specific adjustments'!$C$3:$AG$3,0)),1)</f>
        <v>7515602</v>
      </c>
      <c r="L2">
        <f>exports!N2*IFERROR(INDEX('state specific adjustments'!$C$4:$AG$6,MATCH(About!$B$2,'state specific adjustments'!$B$4:$B$6,0),MATCH('EIaE-BEE'!L$1,'state specific adjustments'!$C$3:$AG$3,0)),1)</f>
        <v>7515602</v>
      </c>
      <c r="M2">
        <f>exports!O2*IFERROR(INDEX('state specific adjustments'!$C$4:$AG$6,MATCH(About!$B$2,'state specific adjustments'!$B$4:$B$6,0),MATCH('EIaE-BEE'!M$1,'state specific adjustments'!$C$3:$AG$3,0)),1)</f>
        <v>7515602</v>
      </c>
      <c r="N2">
        <f>exports!P2*IFERROR(INDEX('state specific adjustments'!$C$4:$AG$6,MATCH(About!$B$2,'state specific adjustments'!$B$4:$B$6,0),MATCH('EIaE-BEE'!N$1,'state specific adjustments'!$C$3:$AG$3,0)),1)</f>
        <v>7515602</v>
      </c>
      <c r="O2">
        <f>exports!Q2*IFERROR(INDEX('state specific adjustments'!$C$4:$AG$6,MATCH(About!$B$2,'state specific adjustments'!$B$4:$B$6,0),MATCH('EIaE-BEE'!O$1,'state specific adjustments'!$C$3:$AG$3,0)),1)</f>
        <v>7515602</v>
      </c>
      <c r="P2">
        <f>exports!R2*IFERROR(INDEX('state specific adjustments'!$C$4:$AG$6,MATCH(About!$B$2,'state specific adjustments'!$B$4:$B$6,0),MATCH('EIaE-BEE'!P$1,'state specific adjustments'!$C$3:$AG$3,0)),1)</f>
        <v>7515602</v>
      </c>
      <c r="Q2">
        <f>exports!S2*IFERROR(INDEX('state specific adjustments'!$C$4:$AG$6,MATCH(About!$B$2,'state specific adjustments'!$B$4:$B$6,0),MATCH('EIaE-BEE'!Q$1,'state specific adjustments'!$C$3:$AG$3,0)),1)</f>
        <v>7515602</v>
      </c>
      <c r="R2">
        <f>exports!T2*IFERROR(INDEX('state specific adjustments'!$C$4:$AG$6,MATCH(About!$B$2,'state specific adjustments'!$B$4:$B$6,0),MATCH('EIaE-BEE'!R$1,'state specific adjustments'!$C$3:$AG$3,0)),1)</f>
        <v>7515602</v>
      </c>
      <c r="S2">
        <f>exports!U2*IFERROR(INDEX('state specific adjustments'!$C$4:$AG$6,MATCH(About!$B$2,'state specific adjustments'!$B$4:$B$6,0),MATCH('EIaE-BEE'!S$1,'state specific adjustments'!$C$3:$AG$3,0)),1)</f>
        <v>7515602</v>
      </c>
      <c r="T2">
        <f>exports!V2*IFERROR(INDEX('state specific adjustments'!$C$4:$AG$6,MATCH(About!$B$2,'state specific adjustments'!$B$4:$B$6,0),MATCH('EIaE-BEE'!T$1,'state specific adjustments'!$C$3:$AG$3,0)),1)</f>
        <v>7515602</v>
      </c>
      <c r="U2">
        <f>exports!W2*IFERROR(INDEX('state specific adjustments'!$C$4:$AG$6,MATCH(About!$B$2,'state specific adjustments'!$B$4:$B$6,0),MATCH('EIaE-BEE'!U$1,'state specific adjustments'!$C$3:$AG$3,0)),1)</f>
        <v>7515602</v>
      </c>
      <c r="V2">
        <f>exports!X2*IFERROR(INDEX('state specific adjustments'!$C$4:$AG$6,MATCH(About!$B$2,'state specific adjustments'!$B$4:$B$6,0),MATCH('EIaE-BEE'!V$1,'state specific adjustments'!$C$3:$AG$3,0)),1)</f>
        <v>7515602</v>
      </c>
      <c r="W2">
        <f>exports!Y2*IFERROR(INDEX('state specific adjustments'!$C$4:$AG$6,MATCH(About!$B$2,'state specific adjustments'!$B$4:$B$6,0),MATCH('EIaE-BEE'!W$1,'state specific adjustments'!$C$3:$AG$3,0)),1)</f>
        <v>7515602</v>
      </c>
      <c r="X2">
        <f>exports!Z2*IFERROR(INDEX('state specific adjustments'!$C$4:$AG$6,MATCH(About!$B$2,'state specific adjustments'!$B$4:$B$6,0),MATCH('EIaE-BEE'!X$1,'state specific adjustments'!$C$3:$AG$3,0)),1)</f>
        <v>7515602</v>
      </c>
      <c r="Y2">
        <f>exports!AA2*IFERROR(INDEX('state specific adjustments'!$C$4:$AG$6,MATCH(About!$B$2,'state specific adjustments'!$B$4:$B$6,0),MATCH('EIaE-BEE'!Y$1,'state specific adjustments'!$C$3:$AG$3,0)),1)</f>
        <v>7515602</v>
      </c>
      <c r="Z2">
        <f>exports!AB2*IFERROR(INDEX('state specific adjustments'!$C$4:$AG$6,MATCH(About!$B$2,'state specific adjustments'!$B$4:$B$6,0),MATCH('EIaE-BEE'!Z$1,'state specific adjustments'!$C$3:$AG$3,0)),1)</f>
        <v>7515602</v>
      </c>
      <c r="AA2">
        <f>exports!AC2*IFERROR(INDEX('state specific adjustments'!$C$4:$AG$6,MATCH(About!$B$2,'state specific adjustments'!$B$4:$B$6,0),MATCH('EIaE-BEE'!AA$1,'state specific adjustments'!$C$3:$AG$3,0)),1)</f>
        <v>7515602</v>
      </c>
      <c r="AB2">
        <f>exports!AD2*IFERROR(INDEX('state specific adjustments'!$C$4:$AG$6,MATCH(About!$B$2,'state specific adjustments'!$B$4:$B$6,0),MATCH('EIaE-BEE'!AB$1,'state specific adjustments'!$C$3:$AG$3,0)),1)</f>
        <v>7515602</v>
      </c>
      <c r="AC2">
        <f>exports!AE2*IFERROR(INDEX('state specific adjustments'!$C$4:$AG$6,MATCH(About!$B$2,'state specific adjustments'!$B$4:$B$6,0),MATCH('EIaE-BEE'!AC$1,'state specific adjustments'!$C$3:$AG$3,0)),1)</f>
        <v>7515602</v>
      </c>
      <c r="AD2">
        <f>exports!AF2*IFERROR(INDEX('state specific adjustments'!$C$4:$AG$6,MATCH(About!$B$2,'state specific adjustments'!$B$4:$B$6,0),MATCH('EIaE-BEE'!AD$1,'state specific adjustments'!$C$3:$AG$3,0)),1)</f>
        <v>7515602</v>
      </c>
      <c r="AE2">
        <f>exports!AG2*IFERROR(INDEX('state specific adjustments'!$C$4:$AG$6,MATCH(About!$B$2,'state specific adjustments'!$B$4:$B$6,0),MATCH('EIaE-BEE'!AE$1,'state specific adjustments'!$C$3:$AG$3,0)),1)</f>
        <v>7515602</v>
      </c>
      <c r="AF2">
        <f>exports!AH2*IFERROR(INDEX('state specific adjustments'!$C$4:$AG$6,MATCH(About!$B$2,'state specific adjustments'!$B$4:$B$6,0),MATCH('EIaE-BEE'!AF$1,'state specific adjustments'!$C$3:$AG$3,0)),1)</f>
        <v>7515602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2025-03-20T20:44:08Z</dcterms:modified>
</cp:coreProperties>
</file>