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UT\trans\SYFAFE\"/>
    </mc:Choice>
  </mc:AlternateContent>
  <xr:revisionPtr revIDLastSave="0" documentId="8_{0AF4C814-ADE4-424C-97E5-6BF14B41FE5C}"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<sst xmlns="http://schemas.openxmlformats.org/spreadsheetml/2006/main" count="46361" uniqueCount="8805">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</sst>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8795</v>
      </c>
      <c r="C1" s="85">
        <v>44944</v>
      </c>
      <c r="F1" s="126" t="s">
        <v>2377</v>
      </c>
      <c r="G1" s="126" t="s">
        <v>2377</v>
      </c>
    </row>
    <row r="2" spans="1:7">
      <c r="B2" t="str">
        <f>LOOKUP(B1,F2:G51,G2:G51)</f>
        <v>UT</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UT</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UT</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UT</v>
      </c>
      <c r="B5" s="91" t="s">
        <v>2442</v>
      </c>
      <c r="C5" s="125" t="s">
        <v>8749</v>
      </c>
      <c r="D5">
        <f>SUMIFS('APTA Energy Stats'!$N:$N,'APTA Energy Stats'!$C:$C,$A5,'APTA Energy Stats'!$J:$J,'Passenger Rail Calcs'!$B5)</f>
        <v>0</v>
      </c>
      <c r="E5">
        <f>SUMIFS('APTA Energy Stats'!$Z:$Z,'APTA Energy Stats'!$C:$C,$A5,'APTA Energy Stats'!$J:$J,'Passenger Rail Calcs'!$B5)</f>
        <v>40564951</v>
      </c>
      <c r="F5">
        <f>SUMIFS('APTA Energy Stats'!$AE:$AE,'APTA Energy Stats'!$C:$C,$A5,'APTA Energy Stats'!$J:$J,'Passenger Rail Calcs'!$B5)</f>
        <v>0</v>
      </c>
      <c r="G5">
        <f>SUMIFS('APTA Energy Stats'!$AO:$AO,'APTA Energy Stats'!$C:$C,$A5,'APTA Energy Stats'!$J:$J,'Passenger Rail Calcs'!$B5)</f>
        <v>6785008</v>
      </c>
      <c r="H5">
        <f>SUMIFS('APTA Service Stats'!$X:$X,'APTA Service Stats'!$C:$C,'Passenger Rail Calcs'!$A5,'APTA Service Stats'!$J:$J,'Passenger Rail Calcs'!$B5)</f>
        <v>6674054</v>
      </c>
      <c r="I5">
        <f>SUMIFS('APTA Service Stats'!$AT:$AT,'APTA Service Stats'!$C:$C,'Passenger Rail Calcs'!$A5,'APTA Service Stats'!$J:$J,'Passenger Rail Calcs'!$B5)</f>
        <v>83098538</v>
      </c>
    </row>
    <row r="6" spans="1:9">
      <c r="A6" t="str">
        <f>About!$B$2</f>
        <v>UT</v>
      </c>
      <c r="B6" s="91" t="s">
        <v>2443</v>
      </c>
      <c r="C6" s="125" t="s">
        <v>8750</v>
      </c>
      <c r="D6">
        <f>SUMIFS('APTA Energy Stats'!$N:$N,'APTA Energy Stats'!$C:$C,$A6,'APTA Energy Stats'!$J:$J,'Passenger Rail Calcs'!$B6)</f>
        <v>2555529</v>
      </c>
      <c r="E6">
        <f>SUMIFS('APTA Energy Stats'!$Z:$Z,'APTA Energy Stats'!$C:$C,$A6,'APTA Energy Stats'!$J:$J,'Passenger Rail Calcs'!$B6)</f>
        <v>0</v>
      </c>
      <c r="F6">
        <f>SUMIFS('APTA Energy Stats'!$AE:$AE,'APTA Energy Stats'!$C:$C,$A6,'APTA Energy Stats'!$J:$J,'Passenger Rail Calcs'!$B6)</f>
        <v>1115059</v>
      </c>
      <c r="G6">
        <f>SUMIFS('APTA Energy Stats'!$AO:$AO,'APTA Energy Stats'!$C:$C,$A6,'APTA Energy Stats'!$J:$J,'Passenger Rail Calcs'!$B6)</f>
        <v>0</v>
      </c>
      <c r="H6">
        <f>SUMIFS('APTA Service Stats'!$X:$X,'APTA Service Stats'!$C:$C,'Passenger Rail Calcs'!$A6,'APTA Service Stats'!$J:$J,'Passenger Rail Calcs'!$B6)</f>
        <v>5422880</v>
      </c>
      <c r="I6">
        <f>SUMIFS('APTA Service Stats'!$AT:$AT,'APTA Service Stats'!$C:$C,'Passenger Rail Calcs'!$A6,'APTA Service Stats'!$J:$J,'Passenger Rail Calcs'!$B6)</f>
        <v>133685517</v>
      </c>
    </row>
    <row r="7" spans="1:9">
      <c r="A7" t="str">
        <f>About!$B$2</f>
        <v>UT</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UT</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UT</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17.920578470544687</v>
      </c>
    </row>
    <row r="15" spans="1:9">
      <c r="A15" t="s">
        <v>8756</v>
      </c>
      <c r="D15">
        <f>IFERROR(SUM(F3:F9)*$B$13/(SUM(D3:D9)*D11),0)</f>
        <v>6.0856432404742025E-5</v>
      </c>
      <c r="E15">
        <f>IFERROR(SUM(G3:G9)*$B$13/(SUM(E3:E9)*E11),0)</f>
        <v>8.7850130362721968E-4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8.7850130362721968E-4</v>
      </c>
      <c r="C5" s="15">
        <f>$E5*'Calibration Adjustments'!C22</f>
        <v>6.0856432404742025E-5</v>
      </c>
      <c r="D5" s="15">
        <f>$E5*'Calibration Adjustments'!D22</f>
        <v>6.0856432404742025E-5</v>
      </c>
      <c r="E5" s="84">
        <f>'Passenger Rail Calcs'!D15</f>
        <v>6.0856432404742025E-5</v>
      </c>
      <c r="F5">
        <v>0</v>
      </c>
      <c r="G5">
        <v>0</v>
      </c>
      <c r="H5" s="15">
        <f>$E5*'Calculations Etc'!$B$39*'Calibration Adjustments'!H22</f>
        <v>1.8256929721422604E-4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2023-01-18T17:41:33Z</dcterms:modified>
</cp:coreProperties>
</file>