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T\elec\EIaE\"/>
    </mc:Choice>
  </mc:AlternateContent>
  <xr:revisionPtr revIDLastSave="0" documentId="8_{81CDF59C-3A2C-4937-893E-105F9E1DEBEB}"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M70" i="23" l="1"/>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<sst xmlns="http://schemas.openxmlformats.org/spreadsheetml/2006/main" count="15214" uniqueCount="1081">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</sst>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489</v>
      </c>
      <c r="C1" s="86">
        <v>45383</v>
      </c>
      <c r="D1" s="87"/>
      <c r="E1" s="87"/>
      <c r="F1" s="87"/>
      <c r="G1" s="87"/>
      <c r="H1" s="87"/>
      <c r="I1" s="87"/>
      <c r="J1" s="87"/>
      <c r="K1" s="85" t="s">
        <v>533</v>
      </c>
      <c r="L1" s="85" t="s">
        <v>535</v>
      </c>
      <c r="M1" s="163" t="s">
        <v>1053</v>
      </c>
    </row>
    <row r="2" spans="1:13">
      <c r="A2" s="1" t="s">
        <v>1</v>
      </c>
      <c r="B2" s="87" t="str">
        <f>LOOKUP(B1,K1:L50,L1:L50)</f>
        <v>VT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VT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VT</v>
      </c>
      <c r="C7" s="91">
        <f t="shared" ref="C7:AE7" si="3">SUMIFS(C$20:C$119,$B$20:$B$119,$B$7,$A$20:$A$119,$A$7)</f>
        <v>1590664</v>
      </c>
      <c r="D7" s="91">
        <f t="shared" si="3"/>
        <v>1822880</v>
      </c>
      <c r="E7" s="91">
        <f t="shared" si="3"/>
        <v>1381366</v>
      </c>
      <c r="F7" s="91">
        <f t="shared" si="3"/>
        <v>1592672</v>
      </c>
      <c r="G7" s="91">
        <f t="shared" si="3"/>
        <v>2977978</v>
      </c>
      <c r="H7" s="91">
        <f t="shared" si="3"/>
        <v>3368897</v>
      </c>
      <c r="I7" s="91">
        <f t="shared" si="3"/>
        <v>2981584</v>
      </c>
      <c r="J7" s="91">
        <f t="shared" si="3"/>
        <v>3700300</v>
      </c>
      <c r="K7" s="91">
        <f t="shared" si="3"/>
        <v>2816507</v>
      </c>
      <c r="L7" s="91">
        <f t="shared" si="3"/>
        <v>7161177</v>
      </c>
      <c r="M7" s="91">
        <f t="shared" si="3"/>
        <v>3898951</v>
      </c>
      <c r="N7" s="91">
        <f t="shared" si="3"/>
        <v>2262811</v>
      </c>
      <c r="O7" s="91">
        <f t="shared" si="3"/>
        <v>1623748</v>
      </c>
      <c r="P7" s="91">
        <f t="shared" si="3"/>
        <v>1984442</v>
      </c>
      <c r="Q7" s="91">
        <f t="shared" si="3"/>
        <v>1049527</v>
      </c>
      <c r="R7" s="91">
        <f t="shared" si="3"/>
        <v>1281175</v>
      </c>
      <c r="S7" s="91">
        <f t="shared" si="3"/>
        <v>3065279</v>
      </c>
      <c r="T7" s="91">
        <f t="shared" si="3"/>
        <v>1968963</v>
      </c>
      <c r="U7" s="91">
        <f t="shared" si="3"/>
        <v>3131676</v>
      </c>
      <c r="V7" s="91">
        <f t="shared" si="3"/>
        <v>3948595</v>
      </c>
      <c r="W7" s="91">
        <f t="shared" si="3"/>
        <v>3036806</v>
      </c>
      <c r="X7" s="91">
        <f t="shared" si="3"/>
        <v>3364713</v>
      </c>
      <c r="Y7" s="91">
        <f t="shared" si="3"/>
        <v>12203453</v>
      </c>
      <c r="Z7" s="91">
        <f t="shared" si="3"/>
        <v>12647597</v>
      </c>
      <c r="AA7" s="91">
        <f t="shared" si="3"/>
        <v>12250520</v>
      </c>
      <c r="AB7" s="91">
        <f t="shared" si="3"/>
        <v>6887947</v>
      </c>
      <c r="AC7" s="91">
        <f t="shared" si="3"/>
        <v>4998698</v>
      </c>
      <c r="AD7" s="91">
        <f t="shared" si="3"/>
        <v>6718186</v>
      </c>
      <c r="AE7" s="91">
        <f t="shared" si="3"/>
        <v>6042545</v>
      </c>
      <c r="AF7" s="119">
        <f>AVERAGE(U7:AE7)</f>
        <v>6839157.8181818184</v>
      </c>
      <c r="AG7" s="119">
        <f t="shared" si="2"/>
        <v>6839157.8181818184</v>
      </c>
      <c r="AH7" s="119">
        <f t="shared" si="2"/>
        <v>6839157.8181818184</v>
      </c>
      <c r="AI7" s="119">
        <f t="shared" si="2"/>
        <v>6839157.8181818184</v>
      </c>
      <c r="AJ7" s="119">
        <f t="shared" si="2"/>
        <v>6839157.8181818184</v>
      </c>
      <c r="AK7" s="119">
        <f t="shared" si="2"/>
        <v>6839157.8181818184</v>
      </c>
      <c r="AL7" s="119">
        <f t="shared" si="2"/>
        <v>6839157.8181818184</v>
      </c>
      <c r="AM7" s="119">
        <f t="shared" si="2"/>
        <v>6839157.8181818184</v>
      </c>
      <c r="AN7" s="119">
        <f t="shared" si="2"/>
        <v>6839157.8181818184</v>
      </c>
      <c r="AO7" s="119">
        <f t="shared" si="2"/>
        <v>6839157.8181818184</v>
      </c>
      <c r="AP7" s="119">
        <f t="shared" si="2"/>
        <v>6839157.8181818184</v>
      </c>
      <c r="AQ7" s="119">
        <f t="shared" si="2"/>
        <v>6839157.8181818184</v>
      </c>
      <c r="AR7" s="119">
        <f t="shared" si="2"/>
        <v>6839157.8181818184</v>
      </c>
      <c r="AS7" s="119">
        <f t="shared" si="2"/>
        <v>6839157.8181818184</v>
      </c>
      <c r="AT7" s="119">
        <f t="shared" si="2"/>
        <v>6839157.8181818184</v>
      </c>
      <c r="AU7" s="119">
        <f t="shared" si="2"/>
        <v>6839157.8181818184</v>
      </c>
      <c r="AV7" s="119">
        <f t="shared" si="2"/>
        <v>6839157.8181818184</v>
      </c>
      <c r="AW7" s="119">
        <f t="shared" si="2"/>
        <v>6839157.8181818184</v>
      </c>
      <c r="AX7" s="119">
        <f t="shared" si="2"/>
        <v>6839157.8181818184</v>
      </c>
      <c r="AY7" s="119">
        <f t="shared" si="2"/>
        <v>6839157.8181818184</v>
      </c>
      <c r="AZ7" s="119">
        <f t="shared" si="2"/>
        <v>6839157.8181818184</v>
      </c>
      <c r="BA7" s="119">
        <f t="shared" si="2"/>
        <v>6839157.8181818184</v>
      </c>
      <c r="BB7" s="119">
        <f t="shared" si="2"/>
        <v>6839157.8181818184</v>
      </c>
      <c r="BC7" s="119">
        <f t="shared" si="2"/>
        <v>6839157.8181818184</v>
      </c>
      <c r="BD7" s="119">
        <f t="shared" si="2"/>
        <v>6839157.8181818184</v>
      </c>
      <c r="BE7" s="119">
        <f t="shared" si="2"/>
        <v>6839157.8181818184</v>
      </c>
      <c r="BF7" s="119">
        <f t="shared" si="2"/>
        <v>6839157.8181818184</v>
      </c>
      <c r="BG7" s="119">
        <f t="shared" si="2"/>
        <v>6839157.8181818184</v>
      </c>
      <c r="BH7" s="119">
        <f t="shared" si="2"/>
        <v>6839157.8181818184</v>
      </c>
      <c r="BI7" s="119">
        <f t="shared" si="2"/>
        <v>6839157.8181818184</v>
      </c>
      <c r="BJ7" s="119">
        <f t="shared" si="2"/>
        <v>6839157.8181818184</v>
      </c>
      <c r="BK7" s="119">
        <f t="shared" si="2"/>
        <v>6839157.8181818184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VT</v>
      </c>
      <c r="C10" s="91">
        <f t="shared" ref="C10:AE10" si="5">SUMIFS(C$122:C$219,$B$122:$B$219,$B$6,$A$122:$A$219,$A$6)</f>
        <v>1808826</v>
      </c>
      <c r="D10" s="91">
        <f t="shared" si="5"/>
        <v>2031891</v>
      </c>
      <c r="E10" s="91">
        <f t="shared" si="5"/>
        <v>2741116</v>
      </c>
      <c r="F10" s="91">
        <f t="shared" si="5"/>
        <v>3099617</v>
      </c>
      <c r="G10" s="91">
        <f t="shared" si="5"/>
        <v>3486657</v>
      </c>
      <c r="H10" s="91">
        <f t="shared" si="5"/>
        <v>4393837</v>
      </c>
      <c r="I10" s="91">
        <f t="shared" si="5"/>
        <v>3804746</v>
      </c>
      <c r="J10" s="91">
        <f t="shared" si="5"/>
        <v>4093278</v>
      </c>
      <c r="K10" s="91">
        <f t="shared" si="5"/>
        <v>3927660</v>
      </c>
      <c r="L10" s="91">
        <f t="shared" si="5"/>
        <v>7837392</v>
      </c>
      <c r="M10" s="91">
        <f t="shared" si="5"/>
        <v>4279526</v>
      </c>
      <c r="N10" s="91">
        <f t="shared" si="5"/>
        <v>2999082</v>
      </c>
      <c r="O10" s="91">
        <f t="shared" si="5"/>
        <v>2433433</v>
      </c>
      <c r="P10" s="91">
        <f t="shared" si="5"/>
        <v>1941502</v>
      </c>
      <c r="Q10" s="91">
        <f t="shared" si="5"/>
        <v>1952104</v>
      </c>
      <c r="R10" s="91">
        <f t="shared" si="5"/>
        <v>2159606</v>
      </c>
      <c r="S10" s="91">
        <f t="shared" si="5"/>
        <v>2508934</v>
      </c>
      <c r="T10" s="91">
        <f t="shared" si="5"/>
        <v>2610161</v>
      </c>
      <c r="U10" s="91">
        <f t="shared" si="5"/>
        <v>2534008</v>
      </c>
      <c r="V10" s="91">
        <f t="shared" si="5"/>
        <v>2604760</v>
      </c>
      <c r="W10" s="91">
        <f t="shared" si="5"/>
        <v>2458432</v>
      </c>
      <c r="X10" s="91">
        <f t="shared" si="5"/>
        <v>2524030</v>
      </c>
      <c r="Y10" s="91">
        <f t="shared" si="5"/>
        <v>11514688</v>
      </c>
      <c r="Z10" s="91">
        <f t="shared" si="5"/>
        <v>11742473</v>
      </c>
      <c r="AA10" s="91">
        <f t="shared" si="5"/>
        <v>11181948</v>
      </c>
      <c r="AB10" s="91">
        <f t="shared" si="5"/>
        <v>10804451</v>
      </c>
      <c r="AC10" s="91">
        <f t="shared" si="5"/>
        <v>8961559</v>
      </c>
      <c r="AD10" s="91">
        <f t="shared" si="5"/>
        <v>10345461</v>
      </c>
      <c r="AE10" s="91">
        <f t="shared" si="5"/>
        <v>9726362</v>
      </c>
      <c r="AF10" s="119">
        <f t="shared" ref="AF10:BK11" si="6">AE10</f>
        <v>9726362</v>
      </c>
      <c r="AG10" s="119">
        <f t="shared" si="6"/>
        <v>9726362</v>
      </c>
      <c r="AH10" s="119">
        <f t="shared" si="6"/>
        <v>9726362</v>
      </c>
      <c r="AI10" s="119">
        <f t="shared" si="6"/>
        <v>9726362</v>
      </c>
      <c r="AJ10" s="119">
        <f t="shared" si="6"/>
        <v>9726362</v>
      </c>
      <c r="AK10" s="119">
        <f t="shared" si="6"/>
        <v>9726362</v>
      </c>
      <c r="AL10" s="119">
        <f t="shared" si="6"/>
        <v>9726362</v>
      </c>
      <c r="AM10" s="119">
        <f t="shared" si="6"/>
        <v>9726362</v>
      </c>
      <c r="AN10" s="119">
        <f t="shared" si="6"/>
        <v>9726362</v>
      </c>
      <c r="AO10" s="119">
        <f t="shared" si="6"/>
        <v>9726362</v>
      </c>
      <c r="AP10" s="119">
        <f t="shared" si="6"/>
        <v>9726362</v>
      </c>
      <c r="AQ10" s="119">
        <f t="shared" si="6"/>
        <v>9726362</v>
      </c>
      <c r="AR10" s="119">
        <f t="shared" si="6"/>
        <v>9726362</v>
      </c>
      <c r="AS10" s="119">
        <f t="shared" si="6"/>
        <v>9726362</v>
      </c>
      <c r="AT10" s="119">
        <f t="shared" si="6"/>
        <v>9726362</v>
      </c>
      <c r="AU10" s="119">
        <f t="shared" si="6"/>
        <v>9726362</v>
      </c>
      <c r="AV10" s="119">
        <f t="shared" si="6"/>
        <v>9726362</v>
      </c>
      <c r="AW10" s="119">
        <f t="shared" si="6"/>
        <v>9726362</v>
      </c>
      <c r="AX10" s="119">
        <f t="shared" si="6"/>
        <v>9726362</v>
      </c>
      <c r="AY10" s="119">
        <f t="shared" si="6"/>
        <v>9726362</v>
      </c>
      <c r="AZ10" s="119">
        <f t="shared" si="6"/>
        <v>9726362</v>
      </c>
      <c r="BA10" s="119">
        <f t="shared" si="6"/>
        <v>9726362</v>
      </c>
      <c r="BB10" s="119">
        <f t="shared" si="6"/>
        <v>9726362</v>
      </c>
      <c r="BC10" s="119">
        <f t="shared" si="6"/>
        <v>9726362</v>
      </c>
      <c r="BD10" s="119">
        <f t="shared" si="6"/>
        <v>9726362</v>
      </c>
      <c r="BE10" s="119">
        <f t="shared" si="6"/>
        <v>9726362</v>
      </c>
      <c r="BF10" s="119">
        <f t="shared" si="6"/>
        <v>9726362</v>
      </c>
      <c r="BG10" s="119">
        <f t="shared" si="6"/>
        <v>9726362</v>
      </c>
      <c r="BH10" s="119">
        <f t="shared" si="6"/>
        <v>9726362</v>
      </c>
      <c r="BI10" s="119">
        <f t="shared" si="6"/>
        <v>9726362</v>
      </c>
      <c r="BJ10" s="119">
        <f t="shared" si="6"/>
        <v>9726362</v>
      </c>
      <c r="BK10" s="119">
        <f t="shared" si="6"/>
        <v>9726362</v>
      </c>
    </row>
    <row r="11" spans="1:63">
      <c r="A11" s="91" t="s">
        <v>848</v>
      </c>
      <c r="B11" s="91" t="str">
        <f>About!B2</f>
        <v>VT</v>
      </c>
      <c r="C11" s="91">
        <f t="shared" ref="C11:AE11" si="7">SUMIFS(C$122:C$219,$B$122:$B$219,$B$7,$A$122:$A$219,$A$7)</f>
        <v>98793</v>
      </c>
      <c r="D11" s="91">
        <f t="shared" si="7"/>
        <v>327830</v>
      </c>
      <c r="E11" s="91">
        <f t="shared" si="7"/>
        <v>669689</v>
      </c>
      <c r="F11" s="91">
        <f t="shared" si="7"/>
        <v>499835</v>
      </c>
      <c r="G11" s="91">
        <f t="shared" si="7"/>
        <v>443336</v>
      </c>
      <c r="H11" s="91">
        <f t="shared" si="7"/>
        <v>439703</v>
      </c>
      <c r="I11" s="91">
        <f t="shared" si="7"/>
        <v>287925</v>
      </c>
      <c r="J11" s="91">
        <f t="shared" si="7"/>
        <v>119741</v>
      </c>
      <c r="K11" s="91">
        <f t="shared" si="7"/>
        <v>66924</v>
      </c>
      <c r="L11" s="91">
        <f t="shared" si="7"/>
        <v>165078</v>
      </c>
      <c r="M11" s="91">
        <f t="shared" si="7"/>
        <v>362070</v>
      </c>
      <c r="N11" s="91">
        <f t="shared" si="7"/>
        <v>0</v>
      </c>
      <c r="O11" s="91">
        <f t="shared" si="7"/>
        <v>0</v>
      </c>
      <c r="P11" s="91">
        <f t="shared" si="7"/>
        <v>25615</v>
      </c>
      <c r="Q11" s="91">
        <f t="shared" si="7"/>
        <v>14402</v>
      </c>
      <c r="R11" s="91">
        <f t="shared" si="7"/>
        <v>38272</v>
      </c>
      <c r="S11" s="91">
        <f t="shared" si="7"/>
        <v>80066</v>
      </c>
      <c r="T11" s="91">
        <f t="shared" si="7"/>
        <v>117140</v>
      </c>
      <c r="U11" s="91">
        <f t="shared" si="7"/>
        <v>40650</v>
      </c>
      <c r="V11" s="91">
        <f t="shared" si="7"/>
        <v>41271</v>
      </c>
      <c r="W11" s="91">
        <f t="shared" si="7"/>
        <v>32247</v>
      </c>
      <c r="X11" s="91">
        <f t="shared" si="7"/>
        <v>2161</v>
      </c>
      <c r="Y11" s="91">
        <f t="shared" si="7"/>
        <v>15700</v>
      </c>
      <c r="Z11" s="91">
        <f t="shared" si="7"/>
        <v>3704</v>
      </c>
      <c r="AA11" s="91">
        <f t="shared" si="7"/>
        <v>25398</v>
      </c>
      <c r="AB11" s="91">
        <f t="shared" si="7"/>
        <v>13235</v>
      </c>
      <c r="AC11" s="91">
        <f t="shared" si="7"/>
        <v>6937</v>
      </c>
      <c r="AD11" s="91">
        <f t="shared" si="7"/>
        <v>9496</v>
      </c>
      <c r="AE11" s="91">
        <f t="shared" si="7"/>
        <v>6440</v>
      </c>
      <c r="AF11" s="119">
        <f>AVERAGE(W11:AE11)</f>
        <v>12813.111111111111</v>
      </c>
      <c r="AG11" s="119">
        <f t="shared" si="6"/>
        <v>12813.111111111111</v>
      </c>
      <c r="AH11" s="119">
        <f t="shared" si="6"/>
        <v>12813.111111111111</v>
      </c>
      <c r="AI11" s="119">
        <f t="shared" si="6"/>
        <v>12813.111111111111</v>
      </c>
      <c r="AJ11" s="119">
        <f t="shared" si="6"/>
        <v>12813.111111111111</v>
      </c>
      <c r="AK11" s="119">
        <f t="shared" si="6"/>
        <v>12813.111111111111</v>
      </c>
      <c r="AL11" s="119">
        <f t="shared" si="6"/>
        <v>12813.111111111111</v>
      </c>
      <c r="AM11" s="119">
        <f t="shared" si="6"/>
        <v>12813.111111111111</v>
      </c>
      <c r="AN11" s="119">
        <f t="shared" si="6"/>
        <v>12813.111111111111</v>
      </c>
      <c r="AO11" s="119">
        <f t="shared" si="6"/>
        <v>12813.111111111111</v>
      </c>
      <c r="AP11" s="119">
        <f t="shared" si="6"/>
        <v>12813.111111111111</v>
      </c>
      <c r="AQ11" s="119">
        <f t="shared" si="6"/>
        <v>12813.111111111111</v>
      </c>
      <c r="AR11" s="119">
        <f t="shared" si="6"/>
        <v>12813.111111111111</v>
      </c>
      <c r="AS11" s="119">
        <f t="shared" si="6"/>
        <v>12813.111111111111</v>
      </c>
      <c r="AT11" s="119">
        <f t="shared" si="6"/>
        <v>12813.111111111111</v>
      </c>
      <c r="AU11" s="119">
        <f t="shared" si="6"/>
        <v>12813.111111111111</v>
      </c>
      <c r="AV11" s="119">
        <f t="shared" si="6"/>
        <v>12813.111111111111</v>
      </c>
      <c r="AW11" s="119">
        <f t="shared" si="6"/>
        <v>12813.111111111111</v>
      </c>
      <c r="AX11" s="119">
        <f t="shared" si="6"/>
        <v>12813.111111111111</v>
      </c>
      <c r="AY11" s="119">
        <f t="shared" si="6"/>
        <v>12813.111111111111</v>
      </c>
      <c r="AZ11" s="119">
        <f t="shared" si="6"/>
        <v>12813.111111111111</v>
      </c>
      <c r="BA11" s="119">
        <f t="shared" si="6"/>
        <v>12813.111111111111</v>
      </c>
      <c r="BB11" s="119">
        <f t="shared" si="6"/>
        <v>12813.111111111111</v>
      </c>
      <c r="BC11" s="119">
        <f t="shared" si="6"/>
        <v>12813.111111111111</v>
      </c>
      <c r="BD11" s="119">
        <f t="shared" si="6"/>
        <v>12813.111111111111</v>
      </c>
      <c r="BE11" s="119">
        <f t="shared" si="6"/>
        <v>12813.111111111111</v>
      </c>
      <c r="BF11" s="119">
        <f t="shared" si="6"/>
        <v>12813.111111111111</v>
      </c>
      <c r="BG11" s="119">
        <f t="shared" si="6"/>
        <v>12813.111111111111</v>
      </c>
      <c r="BH11" s="119">
        <f t="shared" si="6"/>
        <v>12813.111111111111</v>
      </c>
      <c r="BI11" s="119">
        <f t="shared" si="6"/>
        <v>12813.111111111111</v>
      </c>
      <c r="BJ11" s="119">
        <f t="shared" si="6"/>
        <v>12813.111111111111</v>
      </c>
      <c r="BK11" s="119">
        <f t="shared" si="6"/>
        <v>12813.111111111111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VT</v>
      </c>
      <c r="C14" s="91">
        <f t="shared" ref="C14:BK14" si="9">IF(C10&gt;C11,C10-C11,0)</f>
        <v>1710033</v>
      </c>
      <c r="D14" s="91">
        <f t="shared" si="9"/>
        <v>1704061</v>
      </c>
      <c r="E14" s="91">
        <f t="shared" si="9"/>
        <v>2071427</v>
      </c>
      <c r="F14" s="91">
        <f t="shared" si="9"/>
        <v>2599782</v>
      </c>
      <c r="G14" s="91">
        <f t="shared" si="9"/>
        <v>3043321</v>
      </c>
      <c r="H14" s="91">
        <f t="shared" si="9"/>
        <v>3954134</v>
      </c>
      <c r="I14" s="91">
        <f t="shared" si="9"/>
        <v>3516821</v>
      </c>
      <c r="J14" s="91">
        <f t="shared" si="9"/>
        <v>3973537</v>
      </c>
      <c r="K14" s="91">
        <f t="shared" si="9"/>
        <v>3860736</v>
      </c>
      <c r="L14" s="91">
        <f t="shared" si="9"/>
        <v>7672314</v>
      </c>
      <c r="M14" s="91">
        <f t="shared" si="9"/>
        <v>3917456</v>
      </c>
      <c r="N14" s="91">
        <f t="shared" si="9"/>
        <v>2999082</v>
      </c>
      <c r="O14" s="91">
        <f t="shared" si="9"/>
        <v>2433433</v>
      </c>
      <c r="P14" s="91">
        <f t="shared" si="9"/>
        <v>1915887</v>
      </c>
      <c r="Q14" s="91">
        <f t="shared" si="9"/>
        <v>1937702</v>
      </c>
      <c r="R14" s="91">
        <f t="shared" si="9"/>
        <v>2121334</v>
      </c>
      <c r="S14" s="91">
        <f t="shared" si="9"/>
        <v>2428868</v>
      </c>
      <c r="T14" s="91">
        <f t="shared" si="9"/>
        <v>2493021</v>
      </c>
      <c r="U14" s="91">
        <f t="shared" si="9"/>
        <v>2493358</v>
      </c>
      <c r="V14" s="91">
        <f t="shared" si="9"/>
        <v>2563489</v>
      </c>
      <c r="W14" s="91">
        <f t="shared" si="9"/>
        <v>2426185</v>
      </c>
      <c r="X14" s="91">
        <f t="shared" si="9"/>
        <v>2521869</v>
      </c>
      <c r="Y14" s="91">
        <f t="shared" si="9"/>
        <v>11498988</v>
      </c>
      <c r="Z14" s="91">
        <f t="shared" si="9"/>
        <v>11738769</v>
      </c>
      <c r="AA14" s="91">
        <f t="shared" si="9"/>
        <v>11156550</v>
      </c>
      <c r="AB14" s="91">
        <f t="shared" si="9"/>
        <v>10791216</v>
      </c>
      <c r="AC14" s="91">
        <f t="shared" si="9"/>
        <v>8954622</v>
      </c>
      <c r="AD14" s="91">
        <f t="shared" si="9"/>
        <v>10335965</v>
      </c>
      <c r="AE14" s="91">
        <f t="shared" si="9"/>
        <v>9719922</v>
      </c>
      <c r="AF14" s="91">
        <f t="shared" si="9"/>
        <v>9713548.8888888881</v>
      </c>
      <c r="AG14" s="91">
        <f t="shared" si="9"/>
        <v>9713548.8888888881</v>
      </c>
      <c r="AH14" s="91">
        <f t="shared" si="9"/>
        <v>9713548.8888888881</v>
      </c>
      <c r="AI14" s="91">
        <f t="shared" si="9"/>
        <v>9713548.8888888881</v>
      </c>
      <c r="AJ14" s="91">
        <f t="shared" si="9"/>
        <v>9713548.8888888881</v>
      </c>
      <c r="AK14" s="91">
        <f t="shared" si="9"/>
        <v>9713548.8888888881</v>
      </c>
      <c r="AL14" s="91">
        <f t="shared" si="9"/>
        <v>9713548.8888888881</v>
      </c>
      <c r="AM14" s="91">
        <f t="shared" si="9"/>
        <v>9713548.8888888881</v>
      </c>
      <c r="AN14" s="91">
        <f t="shared" si="9"/>
        <v>9713548.8888888881</v>
      </c>
      <c r="AO14" s="91">
        <f t="shared" si="9"/>
        <v>9713548.8888888881</v>
      </c>
      <c r="AP14" s="91">
        <f t="shared" si="9"/>
        <v>9713548.8888888881</v>
      </c>
      <c r="AQ14" s="91">
        <f t="shared" si="9"/>
        <v>9713548.8888888881</v>
      </c>
      <c r="AR14" s="91">
        <f t="shared" si="9"/>
        <v>9713548.8888888881</v>
      </c>
      <c r="AS14" s="91">
        <f t="shared" si="9"/>
        <v>9713548.8888888881</v>
      </c>
      <c r="AT14" s="91">
        <f t="shared" si="9"/>
        <v>9713548.8888888881</v>
      </c>
      <c r="AU14" s="91">
        <f t="shared" si="9"/>
        <v>9713548.8888888881</v>
      </c>
      <c r="AV14" s="91">
        <f t="shared" si="9"/>
        <v>9713548.8888888881</v>
      </c>
      <c r="AW14" s="91">
        <f t="shared" si="9"/>
        <v>9713548.8888888881</v>
      </c>
      <c r="AX14" s="91">
        <f t="shared" si="9"/>
        <v>9713548.8888888881</v>
      </c>
      <c r="AY14" s="91">
        <f t="shared" si="9"/>
        <v>9713548.8888888881</v>
      </c>
      <c r="AZ14" s="91">
        <f t="shared" si="9"/>
        <v>9713548.8888888881</v>
      </c>
      <c r="BA14" s="91">
        <f t="shared" si="9"/>
        <v>9713548.8888888881</v>
      </c>
      <c r="BB14" s="91">
        <f t="shared" si="9"/>
        <v>9713548.8888888881</v>
      </c>
      <c r="BC14" s="91">
        <f t="shared" si="9"/>
        <v>9713548.8888888881</v>
      </c>
      <c r="BD14" s="91">
        <f t="shared" si="9"/>
        <v>9713548.8888888881</v>
      </c>
      <c r="BE14" s="91">
        <f t="shared" si="9"/>
        <v>9713548.8888888881</v>
      </c>
      <c r="BF14" s="91">
        <f t="shared" si="9"/>
        <v>9713548.8888888881</v>
      </c>
      <c r="BG14" s="91">
        <f t="shared" si="9"/>
        <v>9713548.8888888881</v>
      </c>
      <c r="BH14" s="91">
        <f t="shared" si="9"/>
        <v>9713548.8888888881</v>
      </c>
      <c r="BI14" s="91">
        <f t="shared" si="9"/>
        <v>9713548.8888888881</v>
      </c>
      <c r="BJ14" s="91">
        <f t="shared" si="9"/>
        <v>9713548.8888888881</v>
      </c>
      <c r="BK14" s="91">
        <f t="shared" si="9"/>
        <v>9713548.8888888881</v>
      </c>
    </row>
    <row r="15" spans="1:63">
      <c r="A15" s="91" t="s">
        <v>848</v>
      </c>
      <c r="B15" s="91" t="str">
        <f>About!B2</f>
        <v>VT</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2.5383385272075101E-3</v>
      </c>
      <c r="G1134" s="107">
        <f>G408/SUMIFS(G$3:G$722,$B$3:$B$722,$B1134)*SUMIFS(Calculations!$E$3:$E$53,Calculations!$A$3:$A$53,$B1134)</f>
        <v>1.9151109999241255E-3</v>
      </c>
      <c r="H1134" s="107">
        <f>H408/SUMIFS(H$3:H$722,$B$3:$B$722,$B1134)*SUMIFS(Calculations!$E$3:$E$53,Calculations!$A$3:$A$53,$B1134)</f>
        <v>1.314166966309156E-3</v>
      </c>
      <c r="I1134" s="107">
        <f>I408/SUMIFS(I$3:I$722,$B$3:$B$722,$B1134)*SUMIFS(Calculations!$E$3:$E$53,Calculations!$A$3:$A$53,$B1134)</f>
        <v>3.5159616503220455E-3</v>
      </c>
      <c r="J1134" s="107">
        <f>J408/SUMIFS(J$3:J$722,$B$3:$B$722,$B1134)*SUMIFS(Calculations!$E$3:$E$53,Calculations!$A$3:$A$53,$B1134)</f>
        <v>5.6968110994921224E-3</v>
      </c>
      <c r="K1134" s="107">
        <f>K408/SUMIFS(K$3:K$722,$B$3:$B$722,$B1134)*SUMIFS(Calculations!$E$3:$E$53,Calculations!$A$3:$A$53,$B1134)</f>
        <v>8.2309898825941447E-3</v>
      </c>
      <c r="L1134" s="107">
        <f>L408/SUMIFS(L$3:L$722,$B$3:$B$722,$B1134)*SUMIFS(Calculations!$E$3:$E$53,Calculations!$A$3:$A$53,$B1134)</f>
        <v>1.0776437782531494E-2</v>
      </c>
      <c r="M1134" s="107">
        <f>M408/SUMIFS(M$3:M$722,$B$3:$B$722,$B1134)*SUMIFS(Calculations!$E$3:$E$53,Calculations!$A$3:$A$53,$B1134)</f>
        <v>1.0947124551313995E-2</v>
      </c>
      <c r="N1134" s="107">
        <f>N408/SUMIFS(N$3:N$722,$B$3:$B$722,$B1134)*SUMIFS(Calculations!$E$3:$E$53,Calculations!$A$3:$A$53,$B1134)</f>
        <v>1.1123305315382569E-2</v>
      </c>
      <c r="O1134" s="107">
        <f>O408/SUMIFS(O$3:O$722,$B$3:$B$722,$B1134)*SUMIFS(Calculations!$E$3:$E$53,Calculations!$A$3:$A$53,$B1134)</f>
        <v>1.1130521576503773E-2</v>
      </c>
      <c r="P1134" s="107">
        <f>P408/SUMIFS(P$3:P$722,$B$3:$B$722,$B1134)*SUMIFS(Calculations!$E$3:$E$53,Calculations!$A$3:$A$53,$B1134)</f>
        <v>1.1137747206823858E-2</v>
      </c>
      <c r="Q1134" s="107">
        <f>Q408/SUMIFS(Q$3:Q$722,$B$3:$B$722,$B1134)*SUMIFS(Calculations!$E$3:$E$53,Calculations!$A$3:$A$53,$B1134)</f>
        <v>7.5426855857682476E-3</v>
      </c>
      <c r="R1134" s="107">
        <f>R408/SUMIFS(R$3:R$722,$B$3:$B$722,$B1134)*SUMIFS(Calculations!$E$3:$E$53,Calculations!$A$3:$A$53,$B1134)</f>
        <v>3.912845934667006E-3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7.3103418403622708E-3</v>
      </c>
      <c r="L1135" s="107">
        <f>L409/SUMIFS(L$3:L$722,$B$3:$B$722,$B1135)*SUMIFS(Calculations!$E$3:$E$53,Calculations!$A$3:$A$53,$B1135)</f>
        <v>1.4653191685627179E-2</v>
      </c>
      <c r="M1135" s="107">
        <f>M409/SUMIFS(M$3:M$722,$B$3:$B$722,$B1135)*SUMIFS(Calculations!$E$3:$E$53,Calculations!$A$3:$A$53,$B1135)</f>
        <v>7.4426409586321298E-3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0.1032302248749095</v>
      </c>
      <c r="G1138" s="107">
        <f>G412/SUMIFS(G$3:G$722,$B$3:$B$722,$B1138)*SUMIFS(Calculations!$E$3:$E$53,Calculations!$A$3:$A$53,$B1138)</f>
        <v>0.10137825570786294</v>
      </c>
      <c r="H1138" s="107">
        <f>H412/SUMIFS(H$3:H$722,$B$3:$B$722,$B1138)*SUMIFS(Calculations!$E$3:$E$53,Calculations!$A$3:$A$53,$B1138)</f>
        <v>9.9592503678862021E-2</v>
      </c>
      <c r="I1138" s="107">
        <f>I412/SUMIFS(I$3:I$722,$B$3:$B$722,$B1138)*SUMIFS(Calculations!$E$3:$E$53,Calculations!$A$3:$A$53,$B1138)</f>
        <v>9.9116537957086095E-2</v>
      </c>
      <c r="J1138" s="107">
        <f>J412/SUMIFS(J$3:J$722,$B$3:$B$722,$B1138)*SUMIFS(Calculations!$E$3:$E$53,Calculations!$A$3:$A$53,$B1138)</f>
        <v>9.8645100002541189E-2</v>
      </c>
      <c r="K1138" s="107">
        <f>K412/SUMIFS(K$3:K$722,$B$3:$B$722,$B1138)*SUMIFS(Calculations!$E$3:$E$53,Calculations!$A$3:$A$53,$B1138)</f>
        <v>9.8863943477962998E-2</v>
      </c>
      <c r="L1138" s="107">
        <f>L412/SUMIFS(L$3:L$722,$B$3:$B$722,$B1138)*SUMIFS(Calculations!$E$3:$E$53,Calculations!$A$3:$A$53,$B1138)</f>
        <v>9.9083760117831418E-2</v>
      </c>
      <c r="M1138" s="107">
        <f>M412/SUMIFS(M$3:M$722,$B$3:$B$722,$B1138)*SUMIFS(Calculations!$E$3:$E$53,Calculations!$A$3:$A$53,$B1138)</f>
        <v>0.10065313649197498</v>
      </c>
      <c r="N1138" s="107">
        <f>N412/SUMIFS(N$3:N$722,$B$3:$B$722,$B1138)*SUMIFS(Calculations!$E$3:$E$53,Calculations!$A$3:$A$53,$B1138)</f>
        <v>0.10227302730530514</v>
      </c>
      <c r="O1138" s="107">
        <f>O412/SUMIFS(O$3:O$722,$B$3:$B$722,$B1138)*SUMIFS(Calculations!$E$3:$E$53,Calculations!$A$3:$A$53,$B1138)</f>
        <v>0.10233937708621699</v>
      </c>
      <c r="P1138" s="107">
        <f>P412/SUMIFS(P$3:P$722,$B$3:$B$722,$B1138)*SUMIFS(Calculations!$E$3:$E$53,Calculations!$A$3:$A$53,$B1138)</f>
        <v>0.1024058130120566</v>
      </c>
      <c r="Q1138" s="107">
        <f>Q412/SUMIFS(Q$3:Q$722,$B$3:$B$722,$B1138)*SUMIFS(Calculations!$E$3:$E$53,Calculations!$A$3:$A$53,$B1138)</f>
        <v>0.1028987571102003</v>
      </c>
      <c r="R1138" s="107">
        <f>R412/SUMIFS(R$3:R$722,$B$3:$B$722,$B1138)*SUMIFS(Calculations!$E$3:$E$53,Calculations!$A$3:$A$53,$B1138)</f>
        <v>0.10339646986781721</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4.8391892126805544E-2</v>
      </c>
      <c r="G1140" s="107">
        <f>G414/SUMIFS(G$3:G$722,$B$3:$B$722,$B1140)*SUMIFS(Calculations!$E$3:$E$53,Calculations!$A$3:$A$53,$B1140)</f>
        <v>5.4313353901584961E-2</v>
      </c>
      <c r="H1140" s="107">
        <f>H414/SUMIFS(H$3:H$722,$B$3:$B$722,$B1140)*SUMIFS(Calculations!$E$3:$E$53,Calculations!$A$3:$A$53,$B1140)</f>
        <v>6.002309387302681E-2</v>
      </c>
      <c r="I1140" s="107">
        <f>I414/SUMIFS(I$3:I$722,$B$3:$B$722,$B1140)*SUMIFS(Calculations!$E$3:$E$53,Calculations!$A$3:$A$53,$B1140)</f>
        <v>5.9736227671790619E-2</v>
      </c>
      <c r="J1140" s="107">
        <f>J414/SUMIFS(J$3:J$722,$B$3:$B$722,$B1140)*SUMIFS(Calculations!$E$3:$E$53,Calculations!$A$3:$A$53,$B1140)</f>
        <v>5.9452090371662679E-2</v>
      </c>
      <c r="K1140" s="107">
        <f>K414/SUMIFS(K$3:K$722,$B$3:$B$722,$B1140)*SUMIFS(Calculations!$E$3:$E$53,Calculations!$A$3:$A$53,$B1140)</f>
        <v>6.0855394075763292E-2</v>
      </c>
      <c r="L1140" s="107">
        <f>L414/SUMIFS(L$3:L$722,$B$3:$B$722,$B1140)*SUMIFS(Calculations!$E$3:$E$53,Calculations!$A$3:$A$53,$B1140)</f>
        <v>6.2264938063107657E-2</v>
      </c>
      <c r="M1140" s="107">
        <f>M414/SUMIFS(M$3:M$722,$B$3:$B$722,$B1140)*SUMIFS(Calculations!$E$3:$E$53,Calculations!$A$3:$A$53,$B1140)</f>
        <v>6.611729966660633E-2</v>
      </c>
      <c r="N1140" s="107">
        <f>N414/SUMIFS(N$3:N$722,$B$3:$B$722,$B1140)*SUMIFS(Calculations!$E$3:$E$53,Calculations!$A$3:$A$53,$B1140)</f>
        <v>7.0093659495865823E-2</v>
      </c>
      <c r="O1140" s="107">
        <f>O414/SUMIFS(O$3:O$722,$B$3:$B$722,$B1140)*SUMIFS(Calculations!$E$3:$E$53,Calculations!$A$3:$A$53,$B1140)</f>
        <v>7.066027532536788E-2</v>
      </c>
      <c r="P1140" s="107">
        <f>P414/SUMIFS(P$3:P$722,$B$3:$B$722,$B1140)*SUMIFS(Calculations!$E$3:$E$53,Calculations!$A$3:$A$53,$B1140)</f>
        <v>7.1227626817882556E-2</v>
      </c>
      <c r="Q1140" s="107">
        <f>Q414/SUMIFS(Q$3:Q$722,$B$3:$B$722,$B1140)*SUMIFS(Calculations!$E$3:$E$53,Calculations!$A$3:$A$53,$B1140)</f>
        <v>7.5650792472363046E-2</v>
      </c>
      <c r="R1140" s="107">
        <f>R414/SUMIFS(R$3:R$722,$B$3:$B$722,$B1140)*SUMIFS(Calculations!$E$3:$E$53,Calculations!$A$3:$A$53,$B1140)</f>
        <v>8.0116747098005356E-2</v>
      </c>
    </row>
    <row r="1141" spans="2:18" ht="15.75" customHeight="1">
      <c r="B1141" s="107" t="s">
        <v>563</v>
      </c>
      <c r="C1141" s="107" t="s">
        <v>448</v>
      </c>
      <c r="D1141" s="107" t="s">
        <v>644</v>
      </c>
      <c r="E1141" s="107" t="str">
        <f t="shared" si="306"/>
        <v>natural gas nonpeaker</v>
      </c>
      <c r="F1141" s="107">
        <f>F415/SUMIFS(F$3:F$722,$B$3:$B$722,$B1141)*SUMIFS(Calculations!$E$3:$E$53,Calculations!$A$3:$A$53,$B1141)</f>
        <v>5.9561411074568527E-2</v>
      </c>
      <c r="G1141" s="107">
        <f>G415/SUMIFS(G$3:G$722,$B$3:$B$722,$B1141)*SUMIFS(Calculations!$E$3:$E$53,Calculations!$A$3:$A$53,$B1141)</f>
        <v>6.9674884489358935E-2</v>
      </c>
      <c r="H1141" s="107">
        <f>H415/SUMIFS(H$3:H$722,$B$3:$B$722,$B1141)*SUMIFS(Calculations!$E$3:$E$53,Calculations!$A$3:$A$53,$B1141)</f>
        <v>7.942675076881224E-2</v>
      </c>
      <c r="I1141" s="107">
        <f>I415/SUMIFS(I$3:I$722,$B$3:$B$722,$B1141)*SUMIFS(Calculations!$E$3:$E$53,Calculations!$A$3:$A$53,$B1141)</f>
        <v>8.1527449344459949E-2</v>
      </c>
      <c r="J1141" s="107">
        <f>J415/SUMIFS(J$3:J$722,$B$3:$B$722,$B1141)*SUMIFS(Calculations!$E$3:$E$53,Calculations!$A$3:$A$53,$B1141)</f>
        <v>8.3608164392433432E-2</v>
      </c>
      <c r="K1141" s="107">
        <f>K415/SUMIFS(K$3:K$722,$B$3:$B$722,$B1141)*SUMIFS(Calculations!$E$3:$E$53,Calculations!$A$3:$A$53,$B1141)</f>
        <v>7.0402652372820687E-2</v>
      </c>
      <c r="L1141" s="107">
        <f>L415/SUMIFS(L$3:L$722,$B$3:$B$722,$B1141)*SUMIFS(Calculations!$E$3:$E$53,Calculations!$A$3:$A$53,$B1141)</f>
        <v>5.7138417401689387E-2</v>
      </c>
      <c r="M1141" s="107">
        <f>M415/SUMIFS(M$3:M$722,$B$3:$B$722,$B1141)*SUMIFS(Calculations!$E$3:$E$53,Calculations!$A$3:$A$53,$B1141)</f>
        <v>4.668507061481636E-2</v>
      </c>
      <c r="N1141" s="107">
        <f>N415/SUMIFS(N$3:N$722,$B$3:$B$722,$B1141)*SUMIFS(Calculations!$E$3:$E$53,Calculations!$A$3:$A$53,$B1141)</f>
        <v>3.5895255814749123E-2</v>
      </c>
      <c r="O1141" s="107">
        <f>O415/SUMIFS(O$3:O$722,$B$3:$B$722,$B1141)*SUMIFS(Calculations!$E$3:$E$53,Calculations!$A$3:$A$53,$B1141)</f>
        <v>3.4610760410729087E-2</v>
      </c>
      <c r="P1141" s="107">
        <f>P415/SUMIFS(P$3:P$722,$B$3:$B$722,$B1141)*SUMIFS(Calculations!$E$3:$E$53,Calculations!$A$3:$A$53,$B1141)</f>
        <v>3.3324597288107813E-2</v>
      </c>
      <c r="Q1141" s="107">
        <f>Q415/SUMIFS(Q$3:Q$722,$B$3:$B$722,$B1141)*SUMIFS(Calculations!$E$3:$E$53,Calculations!$A$3:$A$53,$B1141)</f>
        <v>2.8046738626993535E-2</v>
      </c>
      <c r="R1141" s="107">
        <f>R415/SUMIFS(R$3:R$722,$B$3:$B$722,$B1141)*SUMIFS(Calculations!$E$3:$E$53,Calculations!$A$3:$A$53,$B1141)</f>
        <v>2.2717822836282986E-2</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0.76878162548404405</v>
      </c>
      <c r="G1143" s="107">
        <f>G417/SUMIFS(G$3:G$722,$B$3:$B$722,$B1143)*SUMIFS(Calculations!$E$3:$E$53,Calculations!$A$3:$A$53,$B1143)</f>
        <v>0.75478755714341406</v>
      </c>
      <c r="H1143" s="107">
        <f>H417/SUMIFS(H$3:H$722,$B$3:$B$722,$B1143)*SUMIFS(Calculations!$E$3:$E$53,Calculations!$A$3:$A$53,$B1143)</f>
        <v>0.74129384656878816</v>
      </c>
      <c r="I1143" s="107">
        <f>I417/SUMIFS(I$3:I$722,$B$3:$B$722,$B1143)*SUMIFS(Calculations!$E$3:$E$53,Calculations!$A$3:$A$53,$B1143)</f>
        <v>0.73775110542164446</v>
      </c>
      <c r="J1143" s="107">
        <f>J417/SUMIFS(J$3:J$722,$B$3:$B$722,$B1143)*SUMIFS(Calculations!$E$3:$E$53,Calculations!$A$3:$A$53,$B1143)</f>
        <v>0.73424206566630301</v>
      </c>
      <c r="K1143" s="107">
        <f>K417/SUMIFS(K$3:K$722,$B$3:$B$722,$B1143)*SUMIFS(Calculations!$E$3:$E$53,Calculations!$A$3:$A$53,$B1143)</f>
        <v>0.73587097663549628</v>
      </c>
      <c r="L1143" s="107">
        <f>L417/SUMIFS(L$3:L$722,$B$3:$B$722,$B1143)*SUMIFS(Calculations!$E$3:$E$53,Calculations!$A$3:$A$53,$B1143)</f>
        <v>0.73750713112994815</v>
      </c>
      <c r="M1143" s="107">
        <f>M417/SUMIFS(M$3:M$722,$B$3:$B$722,$B1143)*SUMIFS(Calculations!$E$3:$E$53,Calculations!$A$3:$A$53,$B1143)</f>
        <v>0.74918842245338324</v>
      </c>
      <c r="N1143" s="107">
        <f>N417/SUMIFS(N$3:N$722,$B$3:$B$722,$B1143)*SUMIFS(Calculations!$E$3:$E$53,Calculations!$A$3:$A$53,$B1143)</f>
        <v>0.76124570636208999</v>
      </c>
      <c r="O1143" s="107">
        <f>O417/SUMIFS(O$3:O$722,$B$3:$B$722,$B1143)*SUMIFS(Calculations!$E$3:$E$53,Calculations!$A$3:$A$53,$B1143)</f>
        <v>0.76173956566368684</v>
      </c>
      <c r="P1143" s="107">
        <f>P417/SUMIFS(P$3:P$722,$B$3:$B$722,$B1143)*SUMIFS(Calculations!$E$3:$E$53,Calculations!$A$3:$A$53,$B1143)</f>
        <v>0.76223406616519862</v>
      </c>
      <c r="Q1143" s="107">
        <f>Q417/SUMIFS(Q$3:Q$722,$B$3:$B$722,$B1143)*SUMIFS(Calculations!$E$3:$E$53,Calculations!$A$3:$A$53,$B1143)</f>
        <v>0.76590318194357698</v>
      </c>
      <c r="R1143" s="107">
        <f>R417/SUMIFS(R$3:R$722,$B$3:$B$722,$B1143)*SUMIFS(Calculations!$E$3:$E$53,Calculations!$A$3:$A$53,$B1143)</f>
        <v>0.76960779213964048</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8.2671678673193506E-3</v>
      </c>
      <c r="G1145" s="107">
        <f>G419/SUMIFS(G$3:G$722,$B$3:$B$722,$B1145)*SUMIFS(Calculations!$E$3:$E$53,Calculations!$A$3:$A$53,$B1145)</f>
        <v>8.1166812944308726E-3</v>
      </c>
      <c r="H1145" s="107">
        <f>H419/SUMIFS(H$3:H$722,$B$3:$B$722,$B1145)*SUMIFS(Calculations!$E$3:$E$53,Calculations!$A$3:$A$53,$B1145)</f>
        <v>7.9715753673697039E-3</v>
      </c>
      <c r="I1145" s="107">
        <f>I419/SUMIFS(I$3:I$722,$B$3:$B$722,$B1145)*SUMIFS(Calculations!$E$3:$E$53,Calculations!$A$3:$A$53,$B1145)</f>
        <v>7.9334781564023432E-3</v>
      </c>
      <c r="J1145" s="107">
        <f>J419/SUMIFS(J$3:J$722,$B$3:$B$722,$B1145)*SUMIFS(Calculations!$E$3:$E$53,Calculations!$A$3:$A$53,$B1145)</f>
        <v>7.8957433566245253E-3</v>
      </c>
      <c r="K1145" s="107">
        <f>K419/SUMIFS(K$3:K$722,$B$3:$B$722,$B1145)*SUMIFS(Calculations!$E$3:$E$53,Calculations!$A$3:$A$53,$B1145)</f>
        <v>7.9132600089180279E-3</v>
      </c>
      <c r="L1145" s="107">
        <f>L419/SUMIFS(L$3:L$722,$B$3:$B$722,$B1145)*SUMIFS(Calculations!$E$3:$E$53,Calculations!$A$3:$A$53,$B1145)</f>
        <v>7.9308545551638309E-3</v>
      </c>
      <c r="M1145" s="107">
        <f>M419/SUMIFS(M$3:M$722,$B$3:$B$722,$B1145)*SUMIFS(Calculations!$E$3:$E$53,Calculations!$A$3:$A$53,$B1145)</f>
        <v>8.0564704558002374E-3</v>
      </c>
      <c r="N1145" s="107">
        <f>N419/SUMIFS(N$3:N$722,$B$3:$B$722,$B1145)*SUMIFS(Calculations!$E$3:$E$53,Calculations!$A$3:$A$53,$B1145)</f>
        <v>8.1861296292156365E-3</v>
      </c>
      <c r="O1145" s="107">
        <f>O419/SUMIFS(O$3:O$722,$B$3:$B$722,$B1145)*SUMIFS(Calculations!$E$3:$E$53,Calculations!$A$3:$A$53,$B1145)</f>
        <v>8.1914403931748654E-3</v>
      </c>
      <c r="P1145" s="107">
        <f>P419/SUMIFS(P$3:P$722,$B$3:$B$722,$B1145)*SUMIFS(Calculations!$E$3:$E$53,Calculations!$A$3:$A$53,$B1145)</f>
        <v>8.1967580523396484E-3</v>
      </c>
      <c r="Q1145" s="107">
        <f>Q419/SUMIFS(Q$3:Q$722,$B$3:$B$722,$B1145)*SUMIFS(Calculations!$E$3:$E$53,Calculations!$A$3:$A$53,$B1145)</f>
        <v>8.2362142451764455E-3</v>
      </c>
      <c r="R1145" s="107">
        <f>R419/SUMIFS(R$3:R$722,$B$3:$B$722,$B1145)*SUMIFS(Calculations!$E$3:$E$53,Calculations!$A$3:$A$53,$B1145)</f>
        <v>8.2760521306807396E-3</v>
      </c>
    </row>
    <row r="1146" spans="2:18" ht="15.75" customHeight="1">
      <c r="B1146" s="107" t="s">
        <v>563</v>
      </c>
      <c r="C1146" s="107" t="s">
        <v>448</v>
      </c>
      <c r="D1146" s="107" t="s">
        <v>649</v>
      </c>
      <c r="E1146" s="107" t="str">
        <f t="shared" si="306"/>
        <v>solar PV</v>
      </c>
      <c r="F1146" s="107">
        <f>F420/SUMIFS(F$3:F$722,$B$3:$B$722,$B1146)*SUMIFS(Calculations!$E$3:$E$53,Calculations!$A$3:$A$53,$B1146)</f>
        <v>8.3292685480929312E-3</v>
      </c>
      <c r="G1146" s="107">
        <f>G420/SUMIFS(G$3:G$722,$B$3:$B$722,$B1146)*SUMIFS(Calculations!$E$3:$E$53,Calculations!$A$3:$A$53,$B1146)</f>
        <v>8.9304688933849602E-3</v>
      </c>
      <c r="H1146" s="107">
        <f>H420/SUMIFS(H$3:H$722,$B$3:$B$722,$B1146)*SUMIFS(Calculations!$E$3:$E$53,Calculations!$A$3:$A$53,$B1146)</f>
        <v>9.5101733266684807E-3</v>
      </c>
      <c r="I1146" s="107">
        <f>I420/SUMIFS(I$3:I$722,$B$3:$B$722,$B1146)*SUMIFS(Calculations!$E$3:$E$53,Calculations!$A$3:$A$53,$B1146)</f>
        <v>9.5554981063790609E-3</v>
      </c>
      <c r="J1146" s="107">
        <f>J420/SUMIFS(J$3:J$722,$B$3:$B$722,$B1146)*SUMIFS(Calculations!$E$3:$E$53,Calculations!$A$3:$A$53,$B1146)</f>
        <v>9.6003917204763641E-3</v>
      </c>
      <c r="K1146" s="107">
        <f>K420/SUMIFS(K$3:K$722,$B$3:$B$722,$B1146)*SUMIFS(Calculations!$E$3:$E$53,Calculations!$A$3:$A$53,$B1146)</f>
        <v>9.6951783355773216E-3</v>
      </c>
      <c r="L1146" s="107">
        <f>L420/SUMIFS(L$3:L$722,$B$3:$B$722,$B1146)*SUMIFS(Calculations!$E$3:$E$53,Calculations!$A$3:$A$53,$B1146)</f>
        <v>9.7903864526840204E-3</v>
      </c>
      <c r="M1146" s="107">
        <f>M420/SUMIFS(M$3:M$722,$B$3:$B$722,$B1146)*SUMIFS(Calculations!$E$3:$E$53,Calculations!$A$3:$A$53,$B1146)</f>
        <v>1.004575051920977E-2</v>
      </c>
      <c r="N1146" s="107">
        <f>N420/SUMIFS(N$3:N$722,$B$3:$B$722,$B1146)*SUMIFS(Calculations!$E$3:$E$53,Calculations!$A$3:$A$53,$B1146)</f>
        <v>1.0309334138942437E-2</v>
      </c>
      <c r="O1146" s="107">
        <f>O420/SUMIFS(O$3:O$722,$B$3:$B$722,$B1146)*SUMIFS(Calculations!$E$3:$E$53,Calculations!$A$3:$A$53,$B1146)</f>
        <v>1.0458276701453337E-2</v>
      </c>
      <c r="P1146" s="107">
        <f>P420/SUMIFS(P$3:P$722,$B$3:$B$722,$B1146)*SUMIFS(Calculations!$E$3:$E$53,Calculations!$A$3:$A$53,$B1146)</f>
        <v>1.0607412642843787E-2</v>
      </c>
      <c r="Q1146" s="107">
        <f>Q420/SUMIFS(Q$3:Q$722,$B$3:$B$722,$B1146)*SUMIFS(Calculations!$E$3:$E$53,Calculations!$A$3:$A$53,$B1146)</f>
        <v>1.0855826821689668E-2</v>
      </c>
      <c r="R1146" s="107">
        <f>R420/SUMIFS(R$3:R$722,$B$3:$B$722,$B1146)*SUMIFS(Calculations!$E$3:$E$53,Calculations!$A$3:$A$53,$B1146)</f>
        <v>1.110664411811358E-2</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9.0007149705262173E-4</v>
      </c>
      <c r="G1148" s="107">
        <f>G422/SUMIFS(G$3:G$722,$B$3:$B$722,$B1148)*SUMIFS(Calculations!$E$3:$E$53,Calculations!$A$3:$A$53,$B1148)</f>
        <v>8.8368757003917762E-4</v>
      </c>
      <c r="H1148" s="107">
        <f>H422/SUMIFS(H$3:H$722,$B$3:$B$722,$B1148)*SUMIFS(Calculations!$E$3:$E$53,Calculations!$A$3:$A$53,$B1148)</f>
        <v>8.6788945016339197E-4</v>
      </c>
      <c r="I1148" s="107">
        <f>I422/SUMIFS(I$3:I$722,$B$3:$B$722,$B1148)*SUMIFS(Calculations!$E$3:$E$53,Calculations!$A$3:$A$53,$B1148)</f>
        <v>8.6374169191543457E-4</v>
      </c>
      <c r="J1148" s="107">
        <f>J422/SUMIFS(J$3:J$722,$B$3:$B$722,$B1148)*SUMIFS(Calculations!$E$3:$E$53,Calculations!$A$3:$A$53,$B1148)</f>
        <v>8.59633390466608E-4</v>
      </c>
      <c r="K1148" s="107">
        <f>K422/SUMIFS(K$3:K$722,$B$3:$B$722,$B1148)*SUMIFS(Calculations!$E$3:$E$53,Calculations!$A$3:$A$53,$B1148)</f>
        <v>8.572633705051458E-4</v>
      </c>
      <c r="L1148" s="107">
        <f>L422/SUMIFS(L$3:L$722,$B$3:$B$722,$B1148)*SUMIFS(Calculations!$E$3:$E$53,Calculations!$A$3:$A$53,$B1148)</f>
        <v>8.5488281141675763E-4</v>
      </c>
      <c r="M1148" s="107">
        <f>M422/SUMIFS(M$3:M$722,$B$3:$B$722,$B1148)*SUMIFS(Calculations!$E$3:$E$53,Calculations!$A$3:$A$53,$B1148)</f>
        <v>8.6408428826302347E-4</v>
      </c>
      <c r="N1148" s="107">
        <f>N422/SUMIFS(N$3:N$722,$B$3:$B$722,$B1148)*SUMIFS(Calculations!$E$3:$E$53,Calculations!$A$3:$A$53,$B1148)</f>
        <v>8.7358193844937237E-4</v>
      </c>
      <c r="O1148" s="107">
        <f>O422/SUMIFS(O$3:O$722,$B$3:$B$722,$B1148)*SUMIFS(Calculations!$E$3:$E$53,Calculations!$A$3:$A$53,$B1148)</f>
        <v>8.6978284286727721E-4</v>
      </c>
      <c r="P1148" s="107">
        <f>P422/SUMIFS(P$3:P$722,$B$3:$B$722,$B1148)*SUMIFS(Calculations!$E$3:$E$53,Calculations!$A$3:$A$53,$B1148)</f>
        <v>8.6597881474719831E-4</v>
      </c>
      <c r="Q1148" s="107">
        <f>Q422/SUMIFS(Q$3:Q$722,$B$3:$B$722,$B1148)*SUMIFS(Calculations!$E$3:$E$53,Calculations!$A$3:$A$53,$B1148)</f>
        <v>8.6580319423178664E-4</v>
      </c>
      <c r="R1148" s="107">
        <f>R422/SUMIFS(R$3:R$722,$B$3:$B$722,$B1148)*SUMIFS(Calculations!$E$3:$E$53,Calculations!$A$3:$A$53,$B1148)</f>
        <v>8.656258747926273E-4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0.99999999999999989</v>
      </c>
      <c r="J1449" s="95">
        <f t="shared" si="312"/>
        <v>0.99999999999999989</v>
      </c>
      <c r="K1449" s="95">
        <f t="shared" si="312"/>
        <v>1.0000000000000002</v>
      </c>
      <c r="L1449" s="95">
        <f t="shared" si="312"/>
        <v>0.99999999999999989</v>
      </c>
      <c r="M1449" s="95">
        <f t="shared" si="312"/>
        <v>1.0000000000000002</v>
      </c>
      <c r="N1449" s="95">
        <f t="shared" si="312"/>
        <v>1</v>
      </c>
      <c r="O1449" s="95">
        <f t="shared" si="312"/>
        <v>1</v>
      </c>
      <c r="P1449" s="95">
        <f t="shared" si="312"/>
        <v>1.0000000000000002</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2133.2004280000001</v>
      </c>
      <c r="R24" s="91">
        <f t="shared" si="2"/>
        <v>0.51143215120220287</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1796.173252</v>
      </c>
      <c r="R32" s="91">
        <f t="shared" si="2"/>
        <v>0.43063030465612506</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241.659414</v>
      </c>
      <c r="R35" s="91">
        <f t="shared" si="2"/>
        <v>5.7937544141672057E-2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4171.0330940000003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f t="shared" si="10"/>
        <v>241.659414</v>
      </c>
      <c r="M302" s="91" t="str">
        <f t="shared" si="11"/>
        <v>NY</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f t="shared" si="10"/>
        <v>1796.173252</v>
      </c>
      <c r="M306" s="91" t="str">
        <f t="shared" si="11"/>
        <v>NH</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MA</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4171.0330940000003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0.51143215120220287</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0.43063030465612506</v>
      </c>
      <c r="D33" s="91">
        <f t="shared" si="0"/>
        <v>0.43063030465612506</v>
      </c>
      <c r="E33" s="91">
        <f t="shared" si="1"/>
        <v>1</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5.7937544141672057E-2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0.43063030465612506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7.3103418403622708E-3</v>
      </c>
      <c r="G60" s="91">
        <f>SUMIFS('ReEDs Generation Data'!L$729:L$1448,'ReEDs Generation Data'!$E$729:$E$1448,Calculations!$A60)</f>
        <v>1.4653191685627179E-2</v>
      </c>
      <c r="H60" s="91">
        <f>SUMIFS('ReEDs Generation Data'!M$729:M$1448,'ReEDs Generation Data'!$E$729:$E$1448,Calculations!$A60)</f>
        <v>7.4426409586321298E-3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6.9674884489358935E-2</v>
      </c>
      <c r="C61" s="91">
        <f>SUMIFS('ReEDs Generation Data'!H$729:H$1448,'ReEDs Generation Data'!$E$729:$E$1448,Calculations!$A61)</f>
        <v>7.942675076881224E-2</v>
      </c>
      <c r="D61" s="91">
        <f>SUMIFS('ReEDs Generation Data'!I$729:I$1448,'ReEDs Generation Data'!$E$729:$E$1448,Calculations!$A61)</f>
        <v>8.1527449344459949E-2</v>
      </c>
      <c r="E61" s="91">
        <f>SUMIFS('ReEDs Generation Data'!J$729:J$1448,'ReEDs Generation Data'!$E$729:$E$1448,Calculations!$A61)</f>
        <v>8.3608164392433432E-2</v>
      </c>
      <c r="F61" s="91">
        <f>SUMIFS('ReEDs Generation Data'!K$729:K$1448,'ReEDs Generation Data'!$E$729:$E$1448,Calculations!$A61)</f>
        <v>7.0402652372820687E-2</v>
      </c>
      <c r="G61" s="91">
        <f>SUMIFS('ReEDs Generation Data'!L$729:L$1448,'ReEDs Generation Data'!$E$729:$E$1448,Calculations!$A61)</f>
        <v>5.7138417401689387E-2</v>
      </c>
      <c r="H61" s="91">
        <f>SUMIFS('ReEDs Generation Data'!M$729:M$1448,'ReEDs Generation Data'!$E$729:$E$1448,Calculations!$A61)</f>
        <v>4.668507061481636E-2</v>
      </c>
      <c r="I61" s="91">
        <f>SUMIFS('ReEDs Generation Data'!N$729:N$1448,'ReEDs Generation Data'!$E$729:$E$1448,Calculations!$A61)</f>
        <v>3.5895255814749123E-2</v>
      </c>
      <c r="J61" s="91">
        <f>SUMIFS('ReEDs Generation Data'!O$729:O$1448,'ReEDs Generation Data'!$E$729:$E$1448,Calculations!$A61)</f>
        <v>3.4610760410729087E-2</v>
      </c>
      <c r="K61" s="91">
        <f>SUMIFS('ReEDs Generation Data'!P$729:P$1448,'ReEDs Generation Data'!$E$729:$E$1448,Calculations!$A61)</f>
        <v>3.3324597288107813E-2</v>
      </c>
      <c r="L61" s="91">
        <f>SUMIFS('ReEDs Generation Data'!Q$729:Q$1448,'ReEDs Generation Data'!$E$729:$E$1448,Calculations!$A61)</f>
        <v>2.8046738626993535E-2</v>
      </c>
      <c r="M61" s="91">
        <f>SUMIFS('ReEDs Generation Data'!R$729:R$1448,'ReEDs Generation Data'!$E$729:$E$1448,Calculations!$A61)</f>
        <v>2.2717822836282986E-2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0.75478755714341406</v>
      </c>
      <c r="C62" s="91">
        <f>SUMIFS('ReEDs Generation Data'!H$729:H$1448,'ReEDs Generation Data'!$E$729:$E$1448,Calculations!$A62)</f>
        <v>0.74129384656878816</v>
      </c>
      <c r="D62" s="91">
        <f>SUMIFS('ReEDs Generation Data'!I$729:I$1448,'ReEDs Generation Data'!$E$729:$E$1448,Calculations!$A62)</f>
        <v>0.73775110542164446</v>
      </c>
      <c r="E62" s="91">
        <f>SUMIFS('ReEDs Generation Data'!J$729:J$1448,'ReEDs Generation Data'!$E$729:$E$1448,Calculations!$A62)</f>
        <v>0.73424206566630301</v>
      </c>
      <c r="F62" s="91">
        <f>SUMIFS('ReEDs Generation Data'!K$729:K$1448,'ReEDs Generation Data'!$E$729:$E$1448,Calculations!$A62)</f>
        <v>0.73587097663549628</v>
      </c>
      <c r="G62" s="91">
        <f>SUMIFS('ReEDs Generation Data'!L$729:L$1448,'ReEDs Generation Data'!$E$729:$E$1448,Calculations!$A62)</f>
        <v>0.73750713112994815</v>
      </c>
      <c r="H62" s="91">
        <f>SUMIFS('ReEDs Generation Data'!M$729:M$1448,'ReEDs Generation Data'!$E$729:$E$1448,Calculations!$A62)</f>
        <v>0.74918842245338324</v>
      </c>
      <c r="I62" s="91">
        <f>SUMIFS('ReEDs Generation Data'!N$729:N$1448,'ReEDs Generation Data'!$E$729:$E$1448,Calculations!$A62)</f>
        <v>0.76124570636208999</v>
      </c>
      <c r="J62" s="91">
        <f>SUMIFS('ReEDs Generation Data'!O$729:O$1448,'ReEDs Generation Data'!$E$729:$E$1448,Calculations!$A62)</f>
        <v>0.76173956566368684</v>
      </c>
      <c r="K62" s="91">
        <f>SUMIFS('ReEDs Generation Data'!P$729:P$1448,'ReEDs Generation Data'!$E$729:$E$1448,Calculations!$A62)</f>
        <v>0.76223406616519862</v>
      </c>
      <c r="L62" s="91">
        <f>SUMIFS('ReEDs Generation Data'!Q$729:Q$1448,'ReEDs Generation Data'!$E$729:$E$1448,Calculations!$A62)</f>
        <v>0.76590318194357698</v>
      </c>
      <c r="M62" s="91">
        <f>SUMIFS('ReEDs Generation Data'!R$729:R$1448,'ReEDs Generation Data'!$E$729:$E$1448,Calculations!$A62)</f>
        <v>0.76960779213964048</v>
      </c>
    </row>
    <row r="63" spans="1:33" ht="15.75" customHeight="1">
      <c r="A63" s="111" t="s">
        <v>101</v>
      </c>
      <c r="B63" s="91">
        <f>SUMIFS('ReEDs Generation Data'!G$729:G$1448,'ReEDs Generation Data'!$E$729:$E$1448,Calculations!$A63)</f>
        <v>0.10137825570786294</v>
      </c>
      <c r="C63" s="91">
        <f>SUMIFS('ReEDs Generation Data'!H$729:H$1448,'ReEDs Generation Data'!$E$729:$E$1448,Calculations!$A63)</f>
        <v>9.9592503678862021E-2</v>
      </c>
      <c r="D63" s="91">
        <f>SUMIFS('ReEDs Generation Data'!I$729:I$1448,'ReEDs Generation Data'!$E$729:$E$1448,Calculations!$A63)</f>
        <v>9.9116537957086095E-2</v>
      </c>
      <c r="E63" s="91">
        <f>SUMIFS('ReEDs Generation Data'!J$729:J$1448,'ReEDs Generation Data'!$E$729:$E$1448,Calculations!$A63)</f>
        <v>9.8645100002541189E-2</v>
      </c>
      <c r="F63" s="91">
        <f>SUMIFS('ReEDs Generation Data'!K$729:K$1448,'ReEDs Generation Data'!$E$729:$E$1448,Calculations!$A63)</f>
        <v>9.8863943477962998E-2</v>
      </c>
      <c r="G63" s="91">
        <f>SUMIFS('ReEDs Generation Data'!L$729:L$1448,'ReEDs Generation Data'!$E$729:$E$1448,Calculations!$A63)</f>
        <v>9.9083760117831418E-2</v>
      </c>
      <c r="H63" s="91">
        <f>SUMIFS('ReEDs Generation Data'!M$729:M$1448,'ReEDs Generation Data'!$E$729:$E$1448,Calculations!$A63)</f>
        <v>0.10065313649197498</v>
      </c>
      <c r="I63" s="91">
        <f>SUMIFS('ReEDs Generation Data'!N$729:N$1448,'ReEDs Generation Data'!$E$729:$E$1448,Calculations!$A63)</f>
        <v>0.10227302730530514</v>
      </c>
      <c r="J63" s="91">
        <f>SUMIFS('ReEDs Generation Data'!O$729:O$1448,'ReEDs Generation Data'!$E$729:$E$1448,Calculations!$A63)</f>
        <v>0.10233937708621699</v>
      </c>
      <c r="K63" s="91">
        <f>SUMIFS('ReEDs Generation Data'!P$729:P$1448,'ReEDs Generation Data'!$E$729:$E$1448,Calculations!$A63)</f>
        <v>0.1024058130120566</v>
      </c>
      <c r="L63" s="91">
        <f>SUMIFS('ReEDs Generation Data'!Q$729:Q$1448,'ReEDs Generation Data'!$E$729:$E$1448,Calculations!$A63)</f>
        <v>0.1028987571102003</v>
      </c>
      <c r="M63" s="91">
        <f>SUMIFS('ReEDs Generation Data'!R$729:R$1448,'ReEDs Generation Data'!$E$729:$E$1448,Calculations!$A63)</f>
        <v>0.10339646986781721</v>
      </c>
    </row>
    <row r="64" spans="1:33" ht="15.75" customHeight="1">
      <c r="A64" s="111" t="s">
        <v>100</v>
      </c>
      <c r="B64" s="91">
        <f>SUMIFS('ReEDs Generation Data'!G$729:G$1448,'ReEDs Generation Data'!$E$729:$E$1448,Calculations!$A64)</f>
        <v>5.4313353901584961E-2</v>
      </c>
      <c r="C64" s="91">
        <f>SUMIFS('ReEDs Generation Data'!H$729:H$1448,'ReEDs Generation Data'!$E$729:$E$1448,Calculations!$A64)</f>
        <v>6.002309387302681E-2</v>
      </c>
      <c r="D64" s="91">
        <f>SUMIFS('ReEDs Generation Data'!I$729:I$1448,'ReEDs Generation Data'!$E$729:$E$1448,Calculations!$A64)</f>
        <v>5.9736227671790619E-2</v>
      </c>
      <c r="E64" s="91">
        <f>SUMIFS('ReEDs Generation Data'!J$729:J$1448,'ReEDs Generation Data'!$E$729:$E$1448,Calculations!$A64)</f>
        <v>5.9452090371662679E-2</v>
      </c>
      <c r="F64" s="91">
        <f>SUMIFS('ReEDs Generation Data'!K$729:K$1448,'ReEDs Generation Data'!$E$729:$E$1448,Calculations!$A64)</f>
        <v>6.0855394075763292E-2</v>
      </c>
      <c r="G64" s="91">
        <f>SUMIFS('ReEDs Generation Data'!L$729:L$1448,'ReEDs Generation Data'!$E$729:$E$1448,Calculations!$A64)</f>
        <v>6.2264938063107657E-2</v>
      </c>
      <c r="H64" s="91">
        <f>SUMIFS('ReEDs Generation Data'!M$729:M$1448,'ReEDs Generation Data'!$E$729:$E$1448,Calculations!$A64)</f>
        <v>6.611729966660633E-2</v>
      </c>
      <c r="I64" s="91">
        <f>SUMIFS('ReEDs Generation Data'!N$729:N$1448,'ReEDs Generation Data'!$E$729:$E$1448,Calculations!$A64)</f>
        <v>7.0093659495865823E-2</v>
      </c>
      <c r="J64" s="91">
        <f>SUMIFS('ReEDs Generation Data'!O$729:O$1448,'ReEDs Generation Data'!$E$729:$E$1448,Calculations!$A64)</f>
        <v>7.066027532536788E-2</v>
      </c>
      <c r="K64" s="91">
        <f>SUMIFS('ReEDs Generation Data'!P$729:P$1448,'ReEDs Generation Data'!$E$729:$E$1448,Calculations!$A64)</f>
        <v>7.1227626817882556E-2</v>
      </c>
      <c r="L64" s="91">
        <f>SUMIFS('ReEDs Generation Data'!Q$729:Q$1448,'ReEDs Generation Data'!$E$729:$E$1448,Calculations!$A64)</f>
        <v>7.5650792472363046E-2</v>
      </c>
      <c r="M64" s="91">
        <f>SUMIFS('ReEDs Generation Data'!R$729:R$1448,'ReEDs Generation Data'!$E$729:$E$1448,Calculations!$A64)</f>
        <v>8.0116747098005356E-2</v>
      </c>
    </row>
    <row r="65" spans="1:37" ht="15.75" customHeight="1">
      <c r="A65" s="111" t="s">
        <v>102</v>
      </c>
      <c r="B65" s="91">
        <f>SUMIFS('ReEDs Generation Data'!G$729:G$1448,'ReEDs Generation Data'!$E$729:$E$1448,Calculations!$A65)</f>
        <v>9.8141564634241386E-3</v>
      </c>
      <c r="C65" s="91">
        <f>SUMIFS('ReEDs Generation Data'!H$729:H$1448,'ReEDs Generation Data'!$E$729:$E$1448,Calculations!$A65)</f>
        <v>1.0378062776831874E-2</v>
      </c>
      <c r="D65" s="91">
        <f>SUMIFS('ReEDs Generation Data'!I$729:I$1448,'ReEDs Generation Data'!$E$729:$E$1448,Calculations!$A65)</f>
        <v>1.0419239798294495E-2</v>
      </c>
      <c r="E65" s="91">
        <f>SUMIFS('ReEDs Generation Data'!J$729:J$1448,'ReEDs Generation Data'!$E$729:$E$1448,Calculations!$A65)</f>
        <v>1.0460025110942971E-2</v>
      </c>
      <c r="F65" s="91">
        <f>SUMIFS('ReEDs Generation Data'!K$729:K$1448,'ReEDs Generation Data'!$E$729:$E$1448,Calculations!$A65)</f>
        <v>1.0552441706082468E-2</v>
      </c>
      <c r="G65" s="91">
        <f>SUMIFS('ReEDs Generation Data'!L$729:L$1448,'ReEDs Generation Data'!$E$729:$E$1448,Calculations!$A65)</f>
        <v>1.0645269264100778E-2</v>
      </c>
      <c r="H65" s="91">
        <f>SUMIFS('ReEDs Generation Data'!M$729:M$1448,'ReEDs Generation Data'!$E$729:$E$1448,Calculations!$A65)</f>
        <v>1.0909834807472794E-2</v>
      </c>
      <c r="I65" s="91">
        <f>SUMIFS('ReEDs Generation Data'!N$729:N$1448,'ReEDs Generation Data'!$E$729:$E$1448,Calculations!$A65)</f>
        <v>1.1182916077391809E-2</v>
      </c>
      <c r="J65" s="91">
        <f>SUMIFS('ReEDs Generation Data'!O$729:O$1448,'ReEDs Generation Data'!$E$729:$E$1448,Calculations!$A65)</f>
        <v>1.1328059544320614E-2</v>
      </c>
      <c r="K65" s="91">
        <f>SUMIFS('ReEDs Generation Data'!P$729:P$1448,'ReEDs Generation Data'!$E$729:$E$1448,Calculations!$A65)</f>
        <v>1.1473391457590985E-2</v>
      </c>
      <c r="L65" s="91">
        <f>SUMIFS('ReEDs Generation Data'!Q$729:Q$1448,'ReEDs Generation Data'!$E$729:$E$1448,Calculations!$A65)</f>
        <v>1.1721630015921455E-2</v>
      </c>
      <c r="M65" s="91">
        <f>SUMIFS('ReEDs Generation Data'!R$729:R$1448,'ReEDs Generation Data'!$E$729:$E$1448,Calculations!$A65)</f>
        <v>1.1972269992906208E-2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1.9151109999241255E-3</v>
      </c>
      <c r="C67" s="91">
        <f>SUMIFS('ReEDs Generation Data'!H$729:H$1448,'ReEDs Generation Data'!$E$729:$E$1448,Calculations!$A67)</f>
        <v>1.314166966309156E-3</v>
      </c>
      <c r="D67" s="91">
        <f>SUMIFS('ReEDs Generation Data'!I$729:I$1448,'ReEDs Generation Data'!$E$729:$E$1448,Calculations!$A67)</f>
        <v>3.5159616503220455E-3</v>
      </c>
      <c r="E67" s="91">
        <f>SUMIFS('ReEDs Generation Data'!J$729:J$1448,'ReEDs Generation Data'!$E$729:$E$1448,Calculations!$A67)</f>
        <v>5.6968110994921224E-3</v>
      </c>
      <c r="F67" s="91">
        <f>SUMIFS('ReEDs Generation Data'!K$729:K$1448,'ReEDs Generation Data'!$E$729:$E$1448,Calculations!$A67)</f>
        <v>8.2309898825941447E-3</v>
      </c>
      <c r="G67" s="91">
        <f>SUMIFS('ReEDs Generation Data'!L$729:L$1448,'ReEDs Generation Data'!$E$729:$E$1448,Calculations!$A67)</f>
        <v>1.0776437782531494E-2</v>
      </c>
      <c r="H67" s="91">
        <f>SUMIFS('ReEDs Generation Data'!M$729:M$1448,'ReEDs Generation Data'!$E$729:$E$1448,Calculations!$A67)</f>
        <v>1.0947124551313995E-2</v>
      </c>
      <c r="I67" s="91">
        <f>SUMIFS('ReEDs Generation Data'!N$729:N$1448,'ReEDs Generation Data'!$E$729:$E$1448,Calculations!$A67)</f>
        <v>1.1123305315382569E-2</v>
      </c>
      <c r="J67" s="91">
        <f>SUMIFS('ReEDs Generation Data'!O$729:O$1448,'ReEDs Generation Data'!$E$729:$E$1448,Calculations!$A67)</f>
        <v>1.1130521576503773E-2</v>
      </c>
      <c r="K67" s="91">
        <f>SUMIFS('ReEDs Generation Data'!P$729:P$1448,'ReEDs Generation Data'!$E$729:$E$1448,Calculations!$A67)</f>
        <v>1.1137747206823858E-2</v>
      </c>
      <c r="L67" s="91">
        <f>SUMIFS('ReEDs Generation Data'!Q$729:Q$1448,'ReEDs Generation Data'!$E$729:$E$1448,Calculations!$A67)</f>
        <v>7.5426855857682476E-3</v>
      </c>
      <c r="M67" s="91">
        <f>SUMIFS('ReEDs Generation Data'!R$729:R$1448,'ReEDs Generation Data'!$E$729:$E$1448,Calculations!$A67)</f>
        <v>3.912845934667006E-3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8.1166812944308726E-3</v>
      </c>
      <c r="C73" s="91">
        <f>SUMIFS('ReEDs Generation Data'!H$729:H$1448,'ReEDs Generation Data'!$E$729:$E$1448,Calculations!$A73)</f>
        <v>7.9715753673697039E-3</v>
      </c>
      <c r="D73" s="91">
        <f>SUMIFS('ReEDs Generation Data'!I$729:I$1448,'ReEDs Generation Data'!$E$729:$E$1448,Calculations!$A73)</f>
        <v>7.9334781564023432E-3</v>
      </c>
      <c r="E73" s="91">
        <f>SUMIFS('ReEDs Generation Data'!J$729:J$1448,'ReEDs Generation Data'!$E$729:$E$1448,Calculations!$A73)</f>
        <v>7.8957433566245253E-3</v>
      </c>
      <c r="F73" s="91">
        <f>SUMIFS('ReEDs Generation Data'!K$729:K$1448,'ReEDs Generation Data'!$E$729:$E$1448,Calculations!$A73)</f>
        <v>7.9132600089180279E-3</v>
      </c>
      <c r="G73" s="91">
        <f>SUMIFS('ReEDs Generation Data'!L$729:L$1448,'ReEDs Generation Data'!$E$729:$E$1448,Calculations!$A73)</f>
        <v>7.9308545551638309E-3</v>
      </c>
      <c r="H73" s="91">
        <f>SUMIFS('ReEDs Generation Data'!M$729:M$1448,'ReEDs Generation Data'!$E$729:$E$1448,Calculations!$A73)</f>
        <v>8.0564704558002374E-3</v>
      </c>
      <c r="I73" s="91">
        <f>SUMIFS('ReEDs Generation Data'!N$729:N$1448,'ReEDs Generation Data'!$E$729:$E$1448,Calculations!$A73)</f>
        <v>8.1861296292156365E-3</v>
      </c>
      <c r="J73" s="91">
        <f>SUMIFS('ReEDs Generation Data'!O$729:O$1448,'ReEDs Generation Data'!$E$729:$E$1448,Calculations!$A73)</f>
        <v>8.1914403931748654E-3</v>
      </c>
      <c r="K73" s="91">
        <f>SUMIFS('ReEDs Generation Data'!P$729:P$1448,'ReEDs Generation Data'!$E$729:$E$1448,Calculations!$A73)</f>
        <v>8.1967580523396484E-3</v>
      </c>
      <c r="L73" s="91">
        <f>SUMIFS('ReEDs Generation Data'!Q$729:Q$1448,'ReEDs Generation Data'!$E$729:$E$1448,Calculations!$A73)</f>
        <v>8.2362142451764455E-3</v>
      </c>
      <c r="M73" s="91">
        <f>SUMIFS('ReEDs Generation Data'!R$729:R$1448,'ReEDs Generation Data'!$E$729:$E$1448,Calculations!$A73)</f>
        <v>8.2760521306807396E-3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Vermont</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13906190</v>
      </c>
      <c r="C5" s="172">
        <f>SUMIFS(calcs!N:N,calcs!A:A,A2)</f>
        <v>13906190</v>
      </c>
      <c r="D5" s="174">
        <f>C5</f>
        <v>13906190</v>
      </c>
      <c r="E5" s="174">
        <f t="shared" ref="E5:AF5" si="0">D5</f>
        <v>13906190</v>
      </c>
      <c r="F5" s="174">
        <f t="shared" si="0"/>
        <v>13906190</v>
      </c>
      <c r="G5" s="174">
        <f t="shared" si="0"/>
        <v>13906190</v>
      </c>
      <c r="H5" s="174">
        <f t="shared" si="0"/>
        <v>13906190</v>
      </c>
      <c r="I5" s="174">
        <f t="shared" si="0"/>
        <v>13906190</v>
      </c>
      <c r="J5" s="174">
        <f t="shared" si="0"/>
        <v>13906190</v>
      </c>
      <c r="K5" s="174">
        <f t="shared" si="0"/>
        <v>13906190</v>
      </c>
      <c r="L5" s="174">
        <f t="shared" si="0"/>
        <v>13906190</v>
      </c>
      <c r="M5" s="174">
        <f t="shared" si="0"/>
        <v>13906190</v>
      </c>
      <c r="N5" s="174">
        <f t="shared" si="0"/>
        <v>13906190</v>
      </c>
      <c r="O5" s="174">
        <f t="shared" si="0"/>
        <v>13906190</v>
      </c>
      <c r="P5" s="174">
        <f t="shared" si="0"/>
        <v>13906190</v>
      </c>
      <c r="Q5" s="174">
        <f t="shared" si="0"/>
        <v>13906190</v>
      </c>
      <c r="R5" s="174">
        <f t="shared" si="0"/>
        <v>13906190</v>
      </c>
      <c r="S5" s="174">
        <f t="shared" si="0"/>
        <v>13906190</v>
      </c>
      <c r="T5" s="174">
        <f t="shared" si="0"/>
        <v>13906190</v>
      </c>
      <c r="U5" s="174">
        <f t="shared" si="0"/>
        <v>13906190</v>
      </c>
      <c r="V5" s="174">
        <f t="shared" si="0"/>
        <v>13906190</v>
      </c>
      <c r="W5" s="174">
        <f t="shared" si="0"/>
        <v>13906190</v>
      </c>
      <c r="X5" s="174">
        <f t="shared" si="0"/>
        <v>13906190</v>
      </c>
      <c r="Y5" s="174">
        <f t="shared" si="0"/>
        <v>13906190</v>
      </c>
      <c r="Z5" s="174">
        <f t="shared" si="0"/>
        <v>13906190</v>
      </c>
      <c r="AA5" s="174">
        <f t="shared" si="0"/>
        <v>13906190</v>
      </c>
      <c r="AB5" s="174">
        <f t="shared" si="0"/>
        <v>13906190</v>
      </c>
      <c r="AC5" s="174">
        <f t="shared" si="0"/>
        <v>13906190</v>
      </c>
      <c r="AD5" s="174">
        <f t="shared" si="0"/>
        <v>13906190</v>
      </c>
      <c r="AE5" s="174">
        <f t="shared" si="0"/>
        <v>13906190</v>
      </c>
      <c r="AF5" s="174">
        <f t="shared" si="0"/>
        <v>13906190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429124.1609501653</v>
      </c>
      <c r="C10">
        <f>D10</f>
        <v>429124.1609501653</v>
      </c>
      <c r="D10" s="170">
        <f>SUM(D$5*SUMIFS(C$39:C$48,$B$39:$B$48,$A10),D$6*IF($B$2=TRUE,SUMIFS($B$147:$B$162,$A$147:$A$162,$A10),SUMIFS(E$125:E$140,$A$125:$A$140,$A10)))</f>
        <v>429124.1609501653</v>
      </c>
      <c r="E10">
        <f t="shared" ref="E10:N10" si="1">SUM(E$5*SUMIFS(D$39:D$48,$B$39:$B$48,$A10),E$6*IF($B$2=TRUE,SUMIFS($B$147:$B$162,$A$147:$A$162,$A10),SUMIFS(F$125:F$140,$A$125:$A$140,$A10)))</f>
        <v>134067.70103245246</v>
      </c>
      <c r="F10">
        <f t="shared" si="1"/>
        <v>114874.88546721815</v>
      </c>
      <c r="G10">
        <f t="shared" si="1"/>
        <v>77936.796698816994</v>
      </c>
      <c r="H10">
        <f t="shared" si="1"/>
        <v>61860.730213257266</v>
      </c>
      <c r="I10">
        <f t="shared" si="1"/>
        <v>66201.173174812997</v>
      </c>
      <c r="J10">
        <f t="shared" si="1"/>
        <v>44011.428364449748</v>
      </c>
      <c r="K10">
        <f t="shared" si="1"/>
        <v>43041.478552827408</v>
      </c>
      <c r="L10">
        <f t="shared" si="1"/>
        <v>40073.933028581931</v>
      </c>
      <c r="M10">
        <f t="shared" si="1"/>
        <v>40073.933028581931</v>
      </c>
      <c r="N10">
        <f t="shared" si="1"/>
        <v>40073.933028581931</v>
      </c>
      <c r="O10">
        <f t="shared" ref="O10:AE10" si="2">SUM(O$5*SUMIFS(N$39:N$48,$B$39:$B$48,$A10),O$6*IF($B$2=TRUE,SUMIFS($B$147:$B$162,$A$147:$A$162,$A10),SUMIFS(P$125:P$140,$A$125:$A$140,$A10)))</f>
        <v>40073.933028581931</v>
      </c>
      <c r="P10">
        <f t="shared" si="2"/>
        <v>40073.933028581931</v>
      </c>
      <c r="Q10">
        <f t="shared" si="2"/>
        <v>40073.933028581931</v>
      </c>
      <c r="R10">
        <f t="shared" si="2"/>
        <v>40073.933028581931</v>
      </c>
      <c r="S10">
        <f t="shared" si="2"/>
        <v>40073.933028581931</v>
      </c>
      <c r="T10">
        <f t="shared" si="2"/>
        <v>40073.933028581931</v>
      </c>
      <c r="U10">
        <f t="shared" si="2"/>
        <v>40073.933028581931</v>
      </c>
      <c r="V10">
        <f t="shared" si="2"/>
        <v>40073.933028581931</v>
      </c>
      <c r="W10">
        <f t="shared" si="2"/>
        <v>40073.933028581931</v>
      </c>
      <c r="X10">
        <f t="shared" si="2"/>
        <v>40073.933028581931</v>
      </c>
      <c r="Y10">
        <f t="shared" si="2"/>
        <v>40073.933028581931</v>
      </c>
      <c r="Z10">
        <f t="shared" si="2"/>
        <v>40073.933028581931</v>
      </c>
      <c r="AA10">
        <f t="shared" si="2"/>
        <v>40073.933028581931</v>
      </c>
      <c r="AB10">
        <f t="shared" si="2"/>
        <v>40073.933028581931</v>
      </c>
      <c r="AC10">
        <f t="shared" si="2"/>
        <v>40073.933028581931</v>
      </c>
      <c r="AD10">
        <f t="shared" si="2"/>
        <v>40073.933028581931</v>
      </c>
      <c r="AE10">
        <f t="shared" si="2"/>
        <v>40073.933028581931</v>
      </c>
      <c r="AF10">
        <f>SUM(AF$5*SUMIFS(AE$39:AE$48,$B$39:$B$48,$A10),AF$6*IF($B$2=TRUE,SUMIFS($B$147:$B$162,$A$147:$A$162,$A10),SUMIFS(AG$125:AG$140,$A$125:$A$140,$A10)))</f>
        <v>40073.933028581931</v>
      </c>
    </row>
    <row r="11" spans="1:32">
      <c r="A11" s="100" t="s">
        <v>346</v>
      </c>
      <c r="B11">
        <f t="shared" ref="B11:B33" si="3">D11</f>
        <v>6213006.1239695419</v>
      </c>
      <c r="C11">
        <f t="shared" ref="C11:C33" si="4">D11</f>
        <v>6213006.1239695419</v>
      </c>
      <c r="D11" s="170">
        <f t="shared" ref="D11:D33" si="5">SUM(D$5*SUMIFS(C$39:C$48,$B$39:$B$48,$A11),D$6*IF($B$2=TRUE,SUMIFS($B$147:$B$162,$A$147:$A$162,$A11),SUMIFS(E$125:E$140,$A$125:$A$140,$A11)))</f>
        <v>6213006.1239695419</v>
      </c>
      <c r="E11">
        <f t="shared" ref="E11:N11" si="6">SUM(E$5*SUMIFS(D$39:D$48,$B$39:$B$48,$A11),E$6*IF($B$2=TRUE,SUMIFS($B$147:$B$162,$A$147:$A$162,$A11),SUMIFS(F$125:F$140,$A$125:$A$140,$A11)))</f>
        <v>4479574.9977802867</v>
      </c>
      <c r="F11">
        <f t="shared" si="6"/>
        <v>4412408.3754328741</v>
      </c>
      <c r="G11">
        <f t="shared" si="6"/>
        <v>4224377.4599869922</v>
      </c>
      <c r="H11">
        <f t="shared" si="6"/>
        <v>3558158.4802695503</v>
      </c>
      <c r="I11">
        <f t="shared" si="6"/>
        <v>2822785.8200144838</v>
      </c>
      <c r="J11">
        <f t="shared" si="6"/>
        <v>2544917.743469866</v>
      </c>
      <c r="K11">
        <f t="shared" si="6"/>
        <v>2315345.0669747191</v>
      </c>
      <c r="L11">
        <f t="shared" si="6"/>
        <v>1579256.8883928373</v>
      </c>
      <c r="M11">
        <f t="shared" si="6"/>
        <v>1579256.8883928373</v>
      </c>
      <c r="N11">
        <f t="shared" si="6"/>
        <v>1579256.8883928373</v>
      </c>
      <c r="O11">
        <f t="shared" ref="O11:AF11" si="7">SUM(O$5*SUMIFS(N$39:N$48,$B$39:$B$48,$A11),O$6*IF($B$2=TRUE,SUMIFS($B$147:$B$162,$A$147:$A$162,$A11),SUMIFS(P$125:P$140,$A$125:$A$140,$A11)))</f>
        <v>1579256.8883928373</v>
      </c>
      <c r="P11">
        <f t="shared" si="7"/>
        <v>1579256.8883928373</v>
      </c>
      <c r="Q11">
        <f t="shared" si="7"/>
        <v>1579256.8883928373</v>
      </c>
      <c r="R11">
        <f t="shared" si="7"/>
        <v>1579256.8883928373</v>
      </c>
      <c r="S11">
        <f t="shared" si="7"/>
        <v>1579256.8883928373</v>
      </c>
      <c r="T11">
        <f t="shared" si="7"/>
        <v>1579256.8883928373</v>
      </c>
      <c r="U11">
        <f t="shared" si="7"/>
        <v>1579256.8883928373</v>
      </c>
      <c r="V11">
        <f t="shared" si="7"/>
        <v>1579256.8883928373</v>
      </c>
      <c r="W11">
        <f t="shared" si="7"/>
        <v>1579256.8883928373</v>
      </c>
      <c r="X11">
        <f t="shared" si="7"/>
        <v>1579256.8883928373</v>
      </c>
      <c r="Y11">
        <f t="shared" si="7"/>
        <v>1579256.8883928373</v>
      </c>
      <c r="Z11">
        <f t="shared" si="7"/>
        <v>1579256.8883928373</v>
      </c>
      <c r="AA11">
        <f t="shared" si="7"/>
        <v>1579256.8883928373</v>
      </c>
      <c r="AB11">
        <f t="shared" si="7"/>
        <v>1579256.8883928373</v>
      </c>
      <c r="AC11">
        <f t="shared" si="7"/>
        <v>1579256.8883928373</v>
      </c>
      <c r="AD11">
        <f t="shared" si="7"/>
        <v>1579256.8883928373</v>
      </c>
      <c r="AE11">
        <f t="shared" si="7"/>
        <v>1579256.8883928373</v>
      </c>
      <c r="AF11">
        <f t="shared" si="7"/>
        <v>1579256.8883928373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4157313.9849110227</v>
      </c>
      <c r="C13">
        <f t="shared" si="4"/>
        <v>4157313.9849110227</v>
      </c>
      <c r="D13" s="170">
        <f t="shared" si="5"/>
        <v>4157313.9849110227</v>
      </c>
      <c r="E13">
        <f t="shared" ref="E13:N13" si="10">SUM(E$5*SUMIFS(D$39:D$48,$B$39:$B$48,$A13),E$6*IF($B$2=TRUE,SUMIFS($B$147:$B$162,$A$147:$A$162,$A13),SUMIFS(F$125:F$140,$A$125:$A$140,$A13)))</f>
        <v>3443419.6473589796</v>
      </c>
      <c r="F13">
        <f t="shared" si="10"/>
        <v>3166459.8039829149</v>
      </c>
      <c r="G13">
        <f t="shared" si="10"/>
        <v>3213811.9589027739</v>
      </c>
      <c r="H13">
        <f t="shared" si="10"/>
        <v>2784814.7213393538</v>
      </c>
      <c r="I13">
        <f t="shared" si="10"/>
        <v>2800463.9650783711</v>
      </c>
      <c r="J13">
        <f t="shared" si="10"/>
        <v>2820274.6501718378</v>
      </c>
      <c r="K13">
        <f t="shared" si="10"/>
        <v>2865083.3667003354</v>
      </c>
      <c r="L13">
        <f t="shared" si="10"/>
        <v>2839886.4423424331</v>
      </c>
      <c r="M13">
        <f t="shared" si="10"/>
        <v>2839886.4423424331</v>
      </c>
      <c r="N13">
        <f t="shared" si="10"/>
        <v>2839886.4423424331</v>
      </c>
      <c r="O13">
        <f t="shared" ref="O13:AF13" si="11">SUM(O$5*SUMIFS(N$39:N$48,$B$39:$B$48,$A13),O$6*IF($B$2=TRUE,SUMIFS($B$147:$B$162,$A$147:$A$162,$A13),SUMIFS(P$125:P$140,$A$125:$A$140,$A13)))</f>
        <v>2839886.4423424331</v>
      </c>
      <c r="P13">
        <f t="shared" si="11"/>
        <v>2839886.4423424331</v>
      </c>
      <c r="Q13">
        <f t="shared" si="11"/>
        <v>2839886.4423424331</v>
      </c>
      <c r="R13">
        <f t="shared" si="11"/>
        <v>2839886.4423424331</v>
      </c>
      <c r="S13">
        <f t="shared" si="11"/>
        <v>2839886.4423424331</v>
      </c>
      <c r="T13">
        <f t="shared" si="11"/>
        <v>2839886.4423424331</v>
      </c>
      <c r="U13">
        <f t="shared" si="11"/>
        <v>2839886.4423424331</v>
      </c>
      <c r="V13">
        <f t="shared" si="11"/>
        <v>2839886.4423424331</v>
      </c>
      <c r="W13">
        <f t="shared" si="11"/>
        <v>2839886.4423424331</v>
      </c>
      <c r="X13">
        <f t="shared" si="11"/>
        <v>2839886.4423424331</v>
      </c>
      <c r="Y13">
        <f t="shared" si="11"/>
        <v>2839886.4423424331</v>
      </c>
      <c r="Z13">
        <f t="shared" si="11"/>
        <v>2839886.4423424331</v>
      </c>
      <c r="AA13">
        <f t="shared" si="11"/>
        <v>2839886.4423424331</v>
      </c>
      <c r="AB13">
        <f t="shared" si="11"/>
        <v>2839886.4423424331</v>
      </c>
      <c r="AC13">
        <f t="shared" si="11"/>
        <v>2839886.4423424331</v>
      </c>
      <c r="AD13">
        <f t="shared" si="11"/>
        <v>2839886.4423424331</v>
      </c>
      <c r="AE13">
        <f t="shared" si="11"/>
        <v>2839886.4423424331</v>
      </c>
      <c r="AF13">
        <f t="shared" si="11"/>
        <v>2839886.4423424331</v>
      </c>
    </row>
    <row r="14" spans="1:32">
      <c r="A14" s="100" t="s">
        <v>101</v>
      </c>
      <c r="B14">
        <f t="shared" si="3"/>
        <v>1069984.7194986073</v>
      </c>
      <c r="C14">
        <f t="shared" si="4"/>
        <v>1069984.7194986073</v>
      </c>
      <c r="D14" s="170">
        <f t="shared" si="5"/>
        <v>1069984.7194986073</v>
      </c>
      <c r="E14">
        <f t="shared" ref="E14:N14" si="12">SUM(E$5*SUMIFS(D$39:D$48,$B$39:$B$48,$A14),E$6*IF($B$2=TRUE,SUMIFS($B$147:$B$162,$A$147:$A$162,$A14),SUMIFS(F$125:F$140,$A$125:$A$140,$A14)))</f>
        <v>1098036.3160787143</v>
      </c>
      <c r="F14">
        <f t="shared" si="12"/>
        <v>1042108.5937478802</v>
      </c>
      <c r="G14">
        <f t="shared" si="12"/>
        <v>1026190.6140395985</v>
      </c>
      <c r="H14">
        <f t="shared" si="12"/>
        <v>915092.68761337374</v>
      </c>
      <c r="I14">
        <f t="shared" si="12"/>
        <v>832234.07926527644</v>
      </c>
      <c r="J14">
        <f t="shared" si="12"/>
        <v>831688.47966066306</v>
      </c>
      <c r="K14">
        <f t="shared" si="12"/>
        <v>843221.41856528504</v>
      </c>
      <c r="L14">
        <f t="shared" si="12"/>
        <v>822753.78710005013</v>
      </c>
      <c r="M14">
        <f t="shared" si="12"/>
        <v>822753.78710005013</v>
      </c>
      <c r="N14">
        <f t="shared" si="12"/>
        <v>822753.78710005013</v>
      </c>
      <c r="O14">
        <f t="shared" ref="O14:AF14" si="13">SUM(O$5*SUMIFS(N$39:N$48,$B$39:$B$48,$A14),O$6*IF($B$2=TRUE,SUMIFS($B$147:$B$162,$A$147:$A$162,$A14),SUMIFS(P$125:P$140,$A$125:$A$140,$A14)))</f>
        <v>822753.78710005013</v>
      </c>
      <c r="P14">
        <f t="shared" si="13"/>
        <v>822753.78710005013</v>
      </c>
      <c r="Q14">
        <f t="shared" si="13"/>
        <v>822753.78710005013</v>
      </c>
      <c r="R14">
        <f t="shared" si="13"/>
        <v>822753.78710005013</v>
      </c>
      <c r="S14">
        <f t="shared" si="13"/>
        <v>822753.78710005013</v>
      </c>
      <c r="T14">
        <f t="shared" si="13"/>
        <v>822753.78710005013</v>
      </c>
      <c r="U14">
        <f t="shared" si="13"/>
        <v>822753.78710005013</v>
      </c>
      <c r="V14">
        <f t="shared" si="13"/>
        <v>822753.78710005013</v>
      </c>
      <c r="W14">
        <f t="shared" si="13"/>
        <v>822753.78710005013</v>
      </c>
      <c r="X14">
        <f t="shared" si="13"/>
        <v>822753.78710005013</v>
      </c>
      <c r="Y14">
        <f t="shared" si="13"/>
        <v>822753.78710005013</v>
      </c>
      <c r="Z14">
        <f t="shared" si="13"/>
        <v>822753.78710005013</v>
      </c>
      <c r="AA14">
        <f t="shared" si="13"/>
        <v>822753.78710005013</v>
      </c>
      <c r="AB14">
        <f t="shared" si="13"/>
        <v>822753.78710005013</v>
      </c>
      <c r="AC14">
        <f t="shared" si="13"/>
        <v>822753.78710005013</v>
      </c>
      <c r="AD14">
        <f t="shared" si="13"/>
        <v>822753.78710005013</v>
      </c>
      <c r="AE14">
        <f t="shared" si="13"/>
        <v>822753.78710005013</v>
      </c>
      <c r="AF14">
        <f t="shared" si="13"/>
        <v>822753.78710005013</v>
      </c>
    </row>
    <row r="15" spans="1:32">
      <c r="A15" s="100" t="s">
        <v>100</v>
      </c>
      <c r="B15">
        <f t="shared" si="3"/>
        <v>347315.82043836202</v>
      </c>
      <c r="C15">
        <f t="shared" si="4"/>
        <v>347315.82043836202</v>
      </c>
      <c r="D15" s="170">
        <f t="shared" si="5"/>
        <v>347315.82043836202</v>
      </c>
      <c r="E15">
        <f t="shared" ref="E15:N15" si="14">SUM(E$5*SUMIFS(D$39:D$48,$B$39:$B$48,$A15),E$6*IF($B$2=TRUE,SUMIFS($B$147:$B$162,$A$147:$A$162,$A15),SUMIFS(F$125:F$140,$A$125:$A$140,$A15)))</f>
        <v>1952337.9844340885</v>
      </c>
      <c r="F15">
        <f t="shared" si="14"/>
        <v>2127097.6737516555</v>
      </c>
      <c r="G15">
        <f t="shared" si="14"/>
        <v>2178319.14813051</v>
      </c>
      <c r="H15">
        <f t="shared" si="14"/>
        <v>2754522.8402857329</v>
      </c>
      <c r="I15">
        <f t="shared" si="14"/>
        <v>2766917.9210344218</v>
      </c>
      <c r="J15">
        <f t="shared" si="14"/>
        <v>2783032.0357858129</v>
      </c>
      <c r="K15">
        <f t="shared" si="14"/>
        <v>2852944.623028425</v>
      </c>
      <c r="L15">
        <f t="shared" si="14"/>
        <v>2957151.1255519129</v>
      </c>
      <c r="M15">
        <f t="shared" si="14"/>
        <v>2957151.1255519129</v>
      </c>
      <c r="N15">
        <f t="shared" si="14"/>
        <v>2957151.1255519129</v>
      </c>
      <c r="O15">
        <f t="shared" ref="O15:AF15" si="15">SUM(O$5*SUMIFS(N$39:N$48,$B$39:$B$48,$A15),O$6*IF($B$2=TRUE,SUMIFS($B$147:$B$162,$A$147:$A$162,$A15),SUMIFS(P$125:P$140,$A$125:$A$140,$A15)))</f>
        <v>2957151.1255519129</v>
      </c>
      <c r="P15">
        <f t="shared" si="15"/>
        <v>2957151.1255519129</v>
      </c>
      <c r="Q15">
        <f t="shared" si="15"/>
        <v>2957151.1255519129</v>
      </c>
      <c r="R15">
        <f t="shared" si="15"/>
        <v>2957151.1255519129</v>
      </c>
      <c r="S15">
        <f t="shared" si="15"/>
        <v>2957151.1255519129</v>
      </c>
      <c r="T15">
        <f t="shared" si="15"/>
        <v>2957151.1255519129</v>
      </c>
      <c r="U15">
        <f t="shared" si="15"/>
        <v>2957151.1255519129</v>
      </c>
      <c r="V15">
        <f t="shared" si="15"/>
        <v>2957151.1255519129</v>
      </c>
      <c r="W15">
        <f t="shared" si="15"/>
        <v>2957151.1255519129</v>
      </c>
      <c r="X15">
        <f t="shared" si="15"/>
        <v>2957151.1255519129</v>
      </c>
      <c r="Y15">
        <f t="shared" si="15"/>
        <v>2957151.1255519129</v>
      </c>
      <c r="Z15">
        <f t="shared" si="15"/>
        <v>2957151.1255519129</v>
      </c>
      <c r="AA15">
        <f t="shared" si="15"/>
        <v>2957151.1255519129</v>
      </c>
      <c r="AB15">
        <f t="shared" si="15"/>
        <v>2957151.1255519129</v>
      </c>
      <c r="AC15">
        <f t="shared" si="15"/>
        <v>2957151.1255519129</v>
      </c>
      <c r="AD15">
        <f t="shared" si="15"/>
        <v>2957151.1255519129</v>
      </c>
      <c r="AE15">
        <f t="shared" si="15"/>
        <v>2957151.1255519129</v>
      </c>
      <c r="AF15">
        <f t="shared" si="15"/>
        <v>2957151.1255519129</v>
      </c>
    </row>
    <row r="16" spans="1:32">
      <c r="A16" s="100" t="s">
        <v>102</v>
      </c>
      <c r="B16">
        <f t="shared" si="3"/>
        <v>622630.02484511107</v>
      </c>
      <c r="C16">
        <f t="shared" si="4"/>
        <v>622630.02484511107</v>
      </c>
      <c r="D16" s="170">
        <f t="shared" si="5"/>
        <v>622630.02484511107</v>
      </c>
      <c r="E16">
        <f t="shared" ref="E16:N16" si="16">SUM(E$5*SUMIFS(D$39:D$48,$B$39:$B$48,$A16),E$6*IF($B$2=TRUE,SUMIFS($B$147:$B$162,$A$147:$A$162,$A16),SUMIFS(F$125:F$140,$A$125:$A$140,$A16)))</f>
        <v>767699.61263242143</v>
      </c>
      <c r="F16">
        <f t="shared" si="16"/>
        <v>869292.32645815716</v>
      </c>
      <c r="G16">
        <f t="shared" si="16"/>
        <v>823946.4838627713</v>
      </c>
      <c r="H16">
        <f t="shared" si="16"/>
        <v>726566.53056021756</v>
      </c>
      <c r="I16">
        <f t="shared" si="16"/>
        <v>573352.70987409737</v>
      </c>
      <c r="J16">
        <f t="shared" si="16"/>
        <v>564314.115240969</v>
      </c>
      <c r="K16">
        <f t="shared" si="16"/>
        <v>594340.07714178169</v>
      </c>
      <c r="L16">
        <f t="shared" si="16"/>
        <v>590442.11160619056</v>
      </c>
      <c r="M16">
        <f t="shared" si="16"/>
        <v>590442.11160619056</v>
      </c>
      <c r="N16">
        <f t="shared" si="16"/>
        <v>590442.11160619056</v>
      </c>
      <c r="O16">
        <f t="shared" ref="O16:AF16" si="17">SUM(O$5*SUMIFS(N$39:N$48,$B$39:$B$48,$A16),O$6*IF($B$2=TRUE,SUMIFS($B$147:$B$162,$A$147:$A$162,$A16),SUMIFS(P$125:P$140,$A$125:$A$140,$A16)))</f>
        <v>590442.11160619056</v>
      </c>
      <c r="P16">
        <f t="shared" si="17"/>
        <v>590442.11160619056</v>
      </c>
      <c r="Q16">
        <f t="shared" si="17"/>
        <v>590442.11160619056</v>
      </c>
      <c r="R16">
        <f t="shared" si="17"/>
        <v>590442.11160619056</v>
      </c>
      <c r="S16">
        <f t="shared" si="17"/>
        <v>590442.11160619056</v>
      </c>
      <c r="T16">
        <f t="shared" si="17"/>
        <v>590442.11160619056</v>
      </c>
      <c r="U16">
        <f t="shared" si="17"/>
        <v>590442.11160619056</v>
      </c>
      <c r="V16">
        <f t="shared" si="17"/>
        <v>590442.11160619056</v>
      </c>
      <c r="W16">
        <f t="shared" si="17"/>
        <v>590442.11160619056</v>
      </c>
      <c r="X16">
        <f t="shared" si="17"/>
        <v>590442.11160619056</v>
      </c>
      <c r="Y16">
        <f t="shared" si="17"/>
        <v>590442.11160619056</v>
      </c>
      <c r="Z16">
        <f t="shared" si="17"/>
        <v>590442.11160619056</v>
      </c>
      <c r="AA16">
        <f t="shared" si="17"/>
        <v>590442.11160619056</v>
      </c>
      <c r="AB16">
        <f t="shared" si="17"/>
        <v>590442.11160619056</v>
      </c>
      <c r="AC16">
        <f t="shared" si="17"/>
        <v>590442.11160619056</v>
      </c>
      <c r="AD16">
        <f t="shared" si="17"/>
        <v>590442.11160619056</v>
      </c>
      <c r="AE16">
        <f t="shared" si="17"/>
        <v>590442.11160619056</v>
      </c>
      <c r="AF16">
        <f t="shared" si="17"/>
        <v>590442.11160619056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615906.22324104025</v>
      </c>
      <c r="C18">
        <f t="shared" si="4"/>
        <v>615906.22324104025</v>
      </c>
      <c r="D18" s="170">
        <f t="shared" si="5"/>
        <v>615906.22324104025</v>
      </c>
      <c r="E18">
        <f t="shared" ref="E18:N18" si="20">SUM(E$5*SUMIFS(D$39:D$48,$B$39:$B$48,$A18),E$6*IF($B$2=TRUE,SUMIFS($B$147:$B$162,$A$147:$A$162,$A18),SUMIFS(F$125:F$140,$A$125:$A$140,$A18)))</f>
        <v>605851.24652505596</v>
      </c>
      <c r="F18">
        <f t="shared" si="20"/>
        <v>573555.96832433657</v>
      </c>
      <c r="G18">
        <f t="shared" si="20"/>
        <v>595525.38322616054</v>
      </c>
      <c r="H18">
        <f t="shared" si="20"/>
        <v>526283.3372804824</v>
      </c>
      <c r="I18">
        <f t="shared" si="20"/>
        <v>412471.06270551198</v>
      </c>
      <c r="J18">
        <f t="shared" si="20"/>
        <v>380670.7938033783</v>
      </c>
      <c r="K18">
        <f t="shared" si="20"/>
        <v>377638.82084442972</v>
      </c>
      <c r="L18">
        <f t="shared" si="20"/>
        <v>362603.07006907405</v>
      </c>
      <c r="M18">
        <f t="shared" si="20"/>
        <v>362603.07006907405</v>
      </c>
      <c r="N18">
        <f t="shared" si="20"/>
        <v>362603.07006907405</v>
      </c>
      <c r="O18">
        <f t="shared" ref="O18:AF18" si="21">SUM(O$5*SUMIFS(N$39:N$48,$B$39:$B$48,$A18),O$6*IF($B$2=TRUE,SUMIFS($B$147:$B$162,$A$147:$A$162,$A18),SUMIFS(P$125:P$140,$A$125:$A$140,$A18)))</f>
        <v>362603.07006907405</v>
      </c>
      <c r="P18">
        <f t="shared" si="21"/>
        <v>362603.07006907405</v>
      </c>
      <c r="Q18">
        <f t="shared" si="21"/>
        <v>362603.07006907405</v>
      </c>
      <c r="R18">
        <f t="shared" si="21"/>
        <v>362603.07006907405</v>
      </c>
      <c r="S18">
        <f t="shared" si="21"/>
        <v>362603.07006907405</v>
      </c>
      <c r="T18">
        <f t="shared" si="21"/>
        <v>362603.07006907405</v>
      </c>
      <c r="U18">
        <f t="shared" si="21"/>
        <v>362603.07006907405</v>
      </c>
      <c r="V18">
        <f t="shared" si="21"/>
        <v>362603.07006907405</v>
      </c>
      <c r="W18">
        <f t="shared" si="21"/>
        <v>362603.07006907405</v>
      </c>
      <c r="X18">
        <f t="shared" si="21"/>
        <v>362603.07006907405</v>
      </c>
      <c r="Y18">
        <f t="shared" si="21"/>
        <v>362603.07006907405</v>
      </c>
      <c r="Z18">
        <f t="shared" si="21"/>
        <v>362603.07006907405</v>
      </c>
      <c r="AA18">
        <f t="shared" si="21"/>
        <v>362603.07006907405</v>
      </c>
      <c r="AB18">
        <f t="shared" si="21"/>
        <v>362603.07006907405</v>
      </c>
      <c r="AC18">
        <f t="shared" si="21"/>
        <v>362603.07006907405</v>
      </c>
      <c r="AD18">
        <f t="shared" si="21"/>
        <v>362603.07006907405</v>
      </c>
      <c r="AE18">
        <f t="shared" si="21"/>
        <v>362603.07006907405</v>
      </c>
      <c r="AF18">
        <f t="shared" si="21"/>
        <v>362603.07006907405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450908.94214614935</v>
      </c>
      <c r="C20">
        <f t="shared" si="4"/>
        <v>450908.94214614935</v>
      </c>
      <c r="D20" s="170">
        <f t="shared" si="5"/>
        <v>450908.94214614935</v>
      </c>
      <c r="E20">
        <f t="shared" ref="E20:N20" si="24">SUM(E$5*SUMIFS(D$39:D$48,$B$39:$B$48,$A20),E$6*IF($B$2=TRUE,SUMIFS($B$147:$B$162,$A$147:$A$162,$A20),SUMIFS(F$125:F$140,$A$125:$A$140,$A20)))</f>
        <v>893025.087298217</v>
      </c>
      <c r="F20">
        <f t="shared" si="24"/>
        <v>513473.05117925134</v>
      </c>
      <c r="G20">
        <f t="shared" si="24"/>
        <v>479228.43720225431</v>
      </c>
      <c r="H20">
        <f t="shared" si="24"/>
        <v>427191.80646492605</v>
      </c>
      <c r="I20">
        <f t="shared" si="24"/>
        <v>333720.54304806876</v>
      </c>
      <c r="J20">
        <f t="shared" si="24"/>
        <v>336745.02275535441</v>
      </c>
      <c r="K20">
        <f t="shared" si="24"/>
        <v>336411.35400051519</v>
      </c>
      <c r="L20">
        <f t="shared" si="24"/>
        <v>262167.84211596422</v>
      </c>
      <c r="M20">
        <f t="shared" si="24"/>
        <v>262167.84211596422</v>
      </c>
      <c r="N20">
        <f t="shared" si="24"/>
        <v>262167.84211596422</v>
      </c>
      <c r="O20">
        <f t="shared" ref="O20:AF20" si="25">SUM(O$5*SUMIFS(N$39:N$48,$B$39:$B$48,$A20),O$6*IF($B$2=TRUE,SUMIFS($B$147:$B$162,$A$147:$A$162,$A20),SUMIFS(P$125:P$140,$A$125:$A$140,$A20)))</f>
        <v>262167.84211596422</v>
      </c>
      <c r="P20">
        <f t="shared" si="25"/>
        <v>262167.84211596422</v>
      </c>
      <c r="Q20">
        <f t="shared" si="25"/>
        <v>262167.84211596422</v>
      </c>
      <c r="R20">
        <f t="shared" si="25"/>
        <v>262167.84211596422</v>
      </c>
      <c r="S20">
        <f t="shared" si="25"/>
        <v>262167.84211596422</v>
      </c>
      <c r="T20">
        <f t="shared" si="25"/>
        <v>262167.84211596422</v>
      </c>
      <c r="U20">
        <f t="shared" si="25"/>
        <v>262167.84211596422</v>
      </c>
      <c r="V20">
        <f t="shared" si="25"/>
        <v>262167.84211596422</v>
      </c>
      <c r="W20">
        <f t="shared" si="25"/>
        <v>262167.84211596422</v>
      </c>
      <c r="X20">
        <f t="shared" si="25"/>
        <v>262167.84211596422</v>
      </c>
      <c r="Y20">
        <f t="shared" si="25"/>
        <v>262167.84211596422</v>
      </c>
      <c r="Z20">
        <f t="shared" si="25"/>
        <v>262167.84211596422</v>
      </c>
      <c r="AA20">
        <f t="shared" si="25"/>
        <v>262167.84211596422</v>
      </c>
      <c r="AB20">
        <f t="shared" si="25"/>
        <v>262167.84211596422</v>
      </c>
      <c r="AC20">
        <f t="shared" si="25"/>
        <v>262167.84211596422</v>
      </c>
      <c r="AD20">
        <f t="shared" si="25"/>
        <v>262167.84211596422</v>
      </c>
      <c r="AE20">
        <f t="shared" si="25"/>
        <v>262167.84211596422</v>
      </c>
      <c r="AF20">
        <f t="shared" si="25"/>
        <v>262167.84211596422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532177.40685978322</v>
      </c>
      <c r="F23">
        <f t="shared" si="30"/>
        <v>1086919.3216557121</v>
      </c>
      <c r="G23">
        <f t="shared" si="30"/>
        <v>1286853.7179501224</v>
      </c>
      <c r="H23">
        <f t="shared" si="30"/>
        <v>2151698.8659731057</v>
      </c>
      <c r="I23">
        <f t="shared" si="30"/>
        <v>3298042.7258049557</v>
      </c>
      <c r="J23">
        <f t="shared" si="30"/>
        <v>3600535.7307476685</v>
      </c>
      <c r="K23">
        <f t="shared" si="30"/>
        <v>3678163.7941916822</v>
      </c>
      <c r="L23">
        <f t="shared" si="30"/>
        <v>4451854.7997929547</v>
      </c>
      <c r="M23">
        <f t="shared" si="30"/>
        <v>4451854.7997929547</v>
      </c>
      <c r="N23">
        <f t="shared" si="30"/>
        <v>4451854.7997929547</v>
      </c>
      <c r="O23">
        <f t="shared" ref="O23:AF23" si="31">SUM(O$5*SUMIFS(N$39:N$48,$B$39:$B$48,$A23),O$6*IF($B$2=TRUE,SUMIFS($B$147:$B$162,$A$147:$A$162,$A23),SUMIFS(P$125:P$140,$A$125:$A$140,$A23)))</f>
        <v>4451854.7997929547</v>
      </c>
      <c r="P23">
        <f t="shared" si="31"/>
        <v>4451854.7997929547</v>
      </c>
      <c r="Q23">
        <f t="shared" si="31"/>
        <v>4451854.7997929547</v>
      </c>
      <c r="R23">
        <f t="shared" si="31"/>
        <v>4451854.7997929547</v>
      </c>
      <c r="S23">
        <f t="shared" si="31"/>
        <v>4451854.7997929547</v>
      </c>
      <c r="T23">
        <f t="shared" si="31"/>
        <v>4451854.7997929547</v>
      </c>
      <c r="U23">
        <f t="shared" si="31"/>
        <v>4451854.7997929547</v>
      </c>
      <c r="V23">
        <f t="shared" si="31"/>
        <v>4451854.7997929547</v>
      </c>
      <c r="W23">
        <f t="shared" si="31"/>
        <v>4451854.7997929547</v>
      </c>
      <c r="X23">
        <f t="shared" si="31"/>
        <v>4451854.7997929547</v>
      </c>
      <c r="Y23">
        <f t="shared" si="31"/>
        <v>4451854.7997929547</v>
      </c>
      <c r="Z23">
        <f t="shared" si="31"/>
        <v>4451854.7997929547</v>
      </c>
      <c r="AA23">
        <f t="shared" si="31"/>
        <v>4451854.7997929547</v>
      </c>
      <c r="AB23">
        <f t="shared" si="31"/>
        <v>4451854.7997929547</v>
      </c>
      <c r="AC23">
        <f t="shared" si="31"/>
        <v>4451854.7997929547</v>
      </c>
      <c r="AD23">
        <f t="shared" si="31"/>
        <v>4451854.7997929547</v>
      </c>
      <c r="AE23">
        <f t="shared" si="31"/>
        <v>4451854.7997929547</v>
      </c>
      <c r="AF23">
        <f t="shared" si="31"/>
        <v>4451854.7997929547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4.429007681047363E-2</v>
      </c>
      <c r="D39">
        <f>SUMPRODUCT(P$57:P$106,$B$57:$B$106)</f>
        <v>4.3567019185345231E-2</v>
      </c>
      <c r="E39">
        <f>SUMPRODUCT(AB$57:AB$106,$B$57:$B$106)</f>
        <v>4.124465208114779E-2</v>
      </c>
      <c r="F39">
        <f>SUMPRODUCT(AN$57:AN$106,$B$57:$B$106)</f>
        <v>4.2824481991556314E-2</v>
      </c>
      <c r="G39">
        <f>SUMPRODUCT(AZ$57:AZ$106,$B$57:$B$106)</f>
        <v>3.7845257204200608E-2</v>
      </c>
      <c r="H39">
        <f>SUMPRODUCT(BL$57:BL$106,$B$57:$B$106)</f>
        <v>2.9660968439630984E-2</v>
      </c>
      <c r="I39">
        <f>SUMPRODUCT(BX$57:BX$106,$B$57:$B$106)</f>
        <v>2.737419766329802E-2</v>
      </c>
      <c r="J39">
        <f>SUMPRODUCT(CJ$57:CJ$106,$B$57:$B$106)</f>
        <v>2.715616720643323E-2</v>
      </c>
      <c r="K39">
        <f>SUMPRODUCT(CV$57:CV$106,$B$57:$B$106)</f>
        <v>2.6074940013697069E-2</v>
      </c>
      <c r="L39" s="156">
        <f>K39</f>
        <v>2.6074940013697069E-2</v>
      </c>
      <c r="M39" s="156">
        <f t="shared" ref="M39:AE50" si="53">L39</f>
        <v>2.6074940013697069E-2</v>
      </c>
      <c r="N39" s="156">
        <f t="shared" si="53"/>
        <v>2.6074940013697069E-2</v>
      </c>
      <c r="O39" s="156">
        <f t="shared" si="53"/>
        <v>2.6074940013697069E-2</v>
      </c>
      <c r="P39" s="156">
        <f t="shared" si="53"/>
        <v>2.6074940013697069E-2</v>
      </c>
      <c r="Q39" s="156">
        <f t="shared" si="53"/>
        <v>2.6074940013697069E-2</v>
      </c>
      <c r="R39" s="156">
        <f t="shared" si="53"/>
        <v>2.6074940013697069E-2</v>
      </c>
      <c r="S39" s="156">
        <f t="shared" si="53"/>
        <v>2.6074940013697069E-2</v>
      </c>
      <c r="T39" s="156">
        <f t="shared" si="53"/>
        <v>2.6074940013697069E-2</v>
      </c>
      <c r="U39" s="156">
        <f t="shared" si="53"/>
        <v>2.6074940013697069E-2</v>
      </c>
      <c r="V39" s="156">
        <f t="shared" si="53"/>
        <v>2.6074940013697069E-2</v>
      </c>
      <c r="W39" s="156">
        <f t="shared" si="53"/>
        <v>2.6074940013697069E-2</v>
      </c>
      <c r="X39" s="156">
        <f t="shared" si="53"/>
        <v>2.6074940013697069E-2</v>
      </c>
      <c r="Y39" s="156">
        <f t="shared" si="53"/>
        <v>2.6074940013697069E-2</v>
      </c>
      <c r="Z39" s="156">
        <f t="shared" si="53"/>
        <v>2.6074940013697069E-2</v>
      </c>
      <c r="AA39" s="156">
        <f t="shared" si="53"/>
        <v>2.6074940013697069E-2</v>
      </c>
      <c r="AB39" s="156">
        <f t="shared" si="53"/>
        <v>2.6074940013697069E-2</v>
      </c>
      <c r="AC39" s="156">
        <f t="shared" si="53"/>
        <v>2.6074940013697069E-2</v>
      </c>
      <c r="AD39" s="156">
        <f t="shared" si="53"/>
        <v>2.6074940013697069E-2</v>
      </c>
      <c r="AE39" s="156">
        <f t="shared" si="53"/>
        <v>2.6074940013697069E-2</v>
      </c>
    </row>
    <row r="40" spans="1:32">
      <c r="B40" s="2" t="s">
        <v>98</v>
      </c>
      <c r="C40">
        <f>SUMPRODUCT(E57:E106,$B$57:$B$106)</f>
        <v>3.08584997724154E-2</v>
      </c>
      <c r="D40">
        <f>SUMPRODUCT(Q$57:Q$106,$B$57:$B$106)</f>
        <v>9.6408650415715919E-3</v>
      </c>
      <c r="E40">
        <f>SUMPRODUCT(AC$57:AC$106,$B$57:$B$106)</f>
        <v>8.2607015629168126E-3</v>
      </c>
      <c r="F40">
        <f>SUMPRODUCT(AO$57:AO$106,$B$57:$B$106)</f>
        <v>5.604467988630746E-3</v>
      </c>
      <c r="G40">
        <f>SUMPRODUCT(BA$57:BA$106,$B$57:$B$106)</f>
        <v>4.4484312535106501E-3</v>
      </c>
      <c r="H40">
        <f>SUMPRODUCT(BM$57:BM$106,$B$57:$B$106)</f>
        <v>4.7605543412547217E-3</v>
      </c>
      <c r="I40">
        <f>SUMPRODUCT(BY$57:BY$106,$B$57:$B$106)</f>
        <v>3.1648804140062626E-3</v>
      </c>
      <c r="J40">
        <f>SUMPRODUCT(CK$57:CK$106,$B$57:$B$106)</f>
        <v>3.0951309131277086E-3</v>
      </c>
      <c r="K40">
        <f>SUMPRODUCT(CW$57:CW$106,$B$57:$B$106)</f>
        <v>2.8817334603210461E-3</v>
      </c>
      <c r="L40" s="156">
        <f t="shared" ref="L40:AA50" si="54">K40</f>
        <v>2.8817334603210461E-3</v>
      </c>
      <c r="M40" s="156">
        <f t="shared" si="54"/>
        <v>2.8817334603210461E-3</v>
      </c>
      <c r="N40" s="156">
        <f t="shared" si="54"/>
        <v>2.8817334603210461E-3</v>
      </c>
      <c r="O40" s="156">
        <f t="shared" si="54"/>
        <v>2.8817334603210461E-3</v>
      </c>
      <c r="P40" s="156">
        <f t="shared" si="54"/>
        <v>2.8817334603210461E-3</v>
      </c>
      <c r="Q40" s="156">
        <f t="shared" si="54"/>
        <v>2.8817334603210461E-3</v>
      </c>
      <c r="R40" s="156">
        <f t="shared" si="54"/>
        <v>2.8817334603210461E-3</v>
      </c>
      <c r="S40" s="156">
        <f t="shared" si="54"/>
        <v>2.8817334603210461E-3</v>
      </c>
      <c r="T40" s="156">
        <f t="shared" si="54"/>
        <v>2.8817334603210461E-3</v>
      </c>
      <c r="U40" s="156">
        <f t="shared" si="54"/>
        <v>2.8817334603210461E-3</v>
      </c>
      <c r="V40" s="156">
        <f t="shared" si="54"/>
        <v>2.8817334603210461E-3</v>
      </c>
      <c r="W40" s="156">
        <f t="shared" si="54"/>
        <v>2.8817334603210461E-3</v>
      </c>
      <c r="X40" s="156">
        <f t="shared" si="54"/>
        <v>2.8817334603210461E-3</v>
      </c>
      <c r="Y40" s="156">
        <f t="shared" si="54"/>
        <v>2.8817334603210461E-3</v>
      </c>
      <c r="Z40" s="156">
        <f t="shared" si="54"/>
        <v>2.8817334603210461E-3</v>
      </c>
      <c r="AA40" s="156">
        <f t="shared" si="54"/>
        <v>2.8817334603210461E-3</v>
      </c>
      <c r="AB40" s="156">
        <f t="shared" si="53"/>
        <v>2.8817334603210461E-3</v>
      </c>
      <c r="AC40" s="156">
        <f t="shared" si="53"/>
        <v>2.8817334603210461E-3</v>
      </c>
      <c r="AD40" s="156">
        <f t="shared" si="53"/>
        <v>2.8817334603210461E-3</v>
      </c>
      <c r="AE40" s="156">
        <f t="shared" si="53"/>
        <v>2.8817334603210461E-3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7.6943053381163876E-2</v>
      </c>
      <c r="D42">
        <f>SUMPRODUCT(S$57:S$106,$B$57:$B$106)</f>
        <v>7.8960255546538224E-2</v>
      </c>
      <c r="E42">
        <f>SUMPRODUCT(AE$57:AE$106,$B$57:$B$106)</f>
        <v>7.4938469397288557E-2</v>
      </c>
      <c r="F42">
        <f>SUMPRODUCT(AQ$57:AQ$106,$B$57:$B$106)</f>
        <v>7.3793800749133914E-2</v>
      </c>
      <c r="G42">
        <f>SUMPRODUCT(BC$57:BC$106,$B$57:$B$106)</f>
        <v>6.5804701907091284E-2</v>
      </c>
      <c r="H42">
        <f>SUMPRODUCT(BO$57:BO$106,$B$57:$B$106)</f>
        <v>5.9846304362681402E-2</v>
      </c>
      <c r="I42">
        <f>SUMPRODUCT(CA$57:CA$106,$B$57:$B$106)</f>
        <v>5.9807070064529753E-2</v>
      </c>
      <c r="J42">
        <f>SUMPRODUCT(CM$57:CM$106,$B$57:$B$106)</f>
        <v>6.0636408575266483E-2</v>
      </c>
      <c r="K42">
        <f>SUMPRODUCT(CY$57:CY$106,$B$57:$B$106)</f>
        <v>5.916457254647392E-2</v>
      </c>
      <c r="L42" s="156">
        <f t="shared" si="54"/>
        <v>5.916457254647392E-2</v>
      </c>
      <c r="M42" s="156">
        <f t="shared" si="53"/>
        <v>5.916457254647392E-2</v>
      </c>
      <c r="N42" s="156">
        <f t="shared" si="53"/>
        <v>5.916457254647392E-2</v>
      </c>
      <c r="O42" s="156">
        <f t="shared" si="53"/>
        <v>5.916457254647392E-2</v>
      </c>
      <c r="P42" s="156">
        <f t="shared" si="53"/>
        <v>5.916457254647392E-2</v>
      </c>
      <c r="Q42" s="156">
        <f t="shared" si="53"/>
        <v>5.916457254647392E-2</v>
      </c>
      <c r="R42" s="156">
        <f t="shared" si="53"/>
        <v>5.916457254647392E-2</v>
      </c>
      <c r="S42" s="156">
        <f t="shared" si="53"/>
        <v>5.916457254647392E-2</v>
      </c>
      <c r="T42" s="156">
        <f t="shared" si="53"/>
        <v>5.916457254647392E-2</v>
      </c>
      <c r="U42" s="156">
        <f t="shared" si="53"/>
        <v>5.916457254647392E-2</v>
      </c>
      <c r="V42" s="156">
        <f t="shared" si="53"/>
        <v>5.916457254647392E-2</v>
      </c>
      <c r="W42" s="156">
        <f t="shared" si="53"/>
        <v>5.916457254647392E-2</v>
      </c>
      <c r="X42" s="156">
        <f t="shared" si="53"/>
        <v>5.916457254647392E-2</v>
      </c>
      <c r="Y42" s="156">
        <f t="shared" si="53"/>
        <v>5.916457254647392E-2</v>
      </c>
      <c r="Z42" s="156">
        <f t="shared" si="53"/>
        <v>5.916457254647392E-2</v>
      </c>
      <c r="AA42" s="156">
        <f t="shared" si="53"/>
        <v>5.916457254647392E-2</v>
      </c>
      <c r="AB42" s="156">
        <f t="shared" si="53"/>
        <v>5.916457254647392E-2</v>
      </c>
      <c r="AC42" s="156">
        <f t="shared" si="53"/>
        <v>5.916457254647392E-2</v>
      </c>
      <c r="AD42" s="156">
        <f t="shared" si="53"/>
        <v>5.916457254647392E-2</v>
      </c>
      <c r="AE42" s="156">
        <f t="shared" si="53"/>
        <v>5.916457254647392E-2</v>
      </c>
    </row>
    <row r="43" spans="1:32">
      <c r="B43" s="2" t="s">
        <v>346</v>
      </c>
      <c r="C43">
        <f>SUMPRODUCT(H57:H106,$B$57:$B$106)</f>
        <v>0.44677989614477737</v>
      </c>
      <c r="D43">
        <f>SUMPRODUCT(T$57:T$106,$B$57:$B$106)</f>
        <v>0.3221281312696207</v>
      </c>
      <c r="E43">
        <f>SUMPRODUCT(AF$57:AF$106,$B$57:$B$106)</f>
        <v>0.31729815107034165</v>
      </c>
      <c r="F43">
        <f>SUMPRODUCT(AR$57:AR$106,$B$57:$B$106)</f>
        <v>0.30377676847411061</v>
      </c>
      <c r="G43">
        <f>SUMPRODUCT(BD$57:BD$106,$B$57:$B$106)</f>
        <v>0.25586868008200309</v>
      </c>
      <c r="H43">
        <f>SUMPRODUCT(BP$57:BP$106,$B$57:$B$106)</f>
        <v>0.20298772129637835</v>
      </c>
      <c r="I43">
        <f>SUMPRODUCT(CB$57:CB$106,$B$57:$B$106)</f>
        <v>0.18300611047812995</v>
      </c>
      <c r="J43">
        <f>SUMPRODUCT(CN$57:CN$106,$B$57:$B$106)</f>
        <v>0.16649744228827013</v>
      </c>
      <c r="K43">
        <f>SUMPRODUCT(CZ$57:CZ$106,$B$57:$B$106)</f>
        <v>0.11356503027736838</v>
      </c>
      <c r="L43" s="156">
        <f t="shared" si="54"/>
        <v>0.11356503027736838</v>
      </c>
      <c r="M43" s="156">
        <f t="shared" si="53"/>
        <v>0.11356503027736838</v>
      </c>
      <c r="N43" s="156">
        <f t="shared" si="53"/>
        <v>0.11356503027736838</v>
      </c>
      <c r="O43" s="156">
        <f t="shared" si="53"/>
        <v>0.11356503027736838</v>
      </c>
      <c r="P43" s="156">
        <f t="shared" si="53"/>
        <v>0.11356503027736838</v>
      </c>
      <c r="Q43" s="156">
        <f t="shared" si="53"/>
        <v>0.11356503027736838</v>
      </c>
      <c r="R43" s="156">
        <f t="shared" si="53"/>
        <v>0.11356503027736838</v>
      </c>
      <c r="S43" s="156">
        <f t="shared" si="53"/>
        <v>0.11356503027736838</v>
      </c>
      <c r="T43" s="156">
        <f t="shared" si="53"/>
        <v>0.11356503027736838</v>
      </c>
      <c r="U43" s="156">
        <f t="shared" si="53"/>
        <v>0.11356503027736838</v>
      </c>
      <c r="V43" s="156">
        <f t="shared" si="53"/>
        <v>0.11356503027736838</v>
      </c>
      <c r="W43" s="156">
        <f t="shared" si="53"/>
        <v>0.11356503027736838</v>
      </c>
      <c r="X43" s="156">
        <f t="shared" si="53"/>
        <v>0.11356503027736838</v>
      </c>
      <c r="Y43" s="156">
        <f t="shared" si="53"/>
        <v>0.11356503027736838</v>
      </c>
      <c r="Z43" s="156">
        <f t="shared" si="53"/>
        <v>0.11356503027736838</v>
      </c>
      <c r="AA43" s="156">
        <f t="shared" si="53"/>
        <v>0.11356503027736838</v>
      </c>
      <c r="AB43" s="156">
        <f t="shared" si="53"/>
        <v>0.11356503027736838</v>
      </c>
      <c r="AC43" s="156">
        <f t="shared" si="53"/>
        <v>0.11356503027736838</v>
      </c>
      <c r="AD43" s="156">
        <f t="shared" si="53"/>
        <v>0.11356503027736838</v>
      </c>
      <c r="AE43" s="156">
        <f t="shared" si="53"/>
        <v>0.11356503027736838</v>
      </c>
    </row>
    <row r="44" spans="1:32">
      <c r="B44" s="2" t="s">
        <v>99</v>
      </c>
      <c r="C44">
        <f>SUMPRODUCT(I57:I106,$B$57:$B$106)</f>
        <v>0.29895420563871361</v>
      </c>
      <c r="D44">
        <f>SUMPRODUCT(U$57:U$106,$B$57:$B$106)</f>
        <v>0.24761776211593395</v>
      </c>
      <c r="E44">
        <f>SUMPRODUCT(AG$57:AG$106,$B$57:$B$106)</f>
        <v>0.227701462728678</v>
      </c>
      <c r="F44">
        <f>SUMPRODUCT(AS$57:AS$106,$B$57:$B$106)</f>
        <v>0.23110657620115746</v>
      </c>
      <c r="G44">
        <f>SUMPRODUCT(BE$57:BE$106,$B$57:$B$106)</f>
        <v>0.20025720354312387</v>
      </c>
      <c r="H44">
        <f>SUMPRODUCT(BQ$57:BQ$106,$B$57:$B$106)</f>
        <v>0.20138254727415425</v>
      </c>
      <c r="I44">
        <f>SUMPRODUCT(CC$57:CC$106,$B$57:$B$106)</f>
        <v>0.20280714201171118</v>
      </c>
      <c r="J44">
        <f>SUMPRODUCT(CO$57:CO$106,$B$57:$B$106)</f>
        <v>0.20602935575454781</v>
      </c>
      <c r="K44">
        <f>SUMPRODUCT(DA$57:DA$106,$B$57:$B$106)</f>
        <v>0.20421743427512734</v>
      </c>
      <c r="L44" s="156">
        <f t="shared" si="54"/>
        <v>0.20421743427512734</v>
      </c>
      <c r="M44" s="156">
        <f t="shared" si="53"/>
        <v>0.20421743427512734</v>
      </c>
      <c r="N44" s="156">
        <f t="shared" si="53"/>
        <v>0.20421743427512734</v>
      </c>
      <c r="O44" s="156">
        <f t="shared" si="53"/>
        <v>0.20421743427512734</v>
      </c>
      <c r="P44" s="156">
        <f t="shared" si="53"/>
        <v>0.20421743427512734</v>
      </c>
      <c r="Q44" s="156">
        <f t="shared" si="53"/>
        <v>0.20421743427512734</v>
      </c>
      <c r="R44" s="156">
        <f t="shared" si="53"/>
        <v>0.20421743427512734</v>
      </c>
      <c r="S44" s="156">
        <f t="shared" si="53"/>
        <v>0.20421743427512734</v>
      </c>
      <c r="T44" s="156">
        <f t="shared" si="53"/>
        <v>0.20421743427512734</v>
      </c>
      <c r="U44" s="156">
        <f t="shared" si="53"/>
        <v>0.20421743427512734</v>
      </c>
      <c r="V44" s="156">
        <f t="shared" si="53"/>
        <v>0.20421743427512734</v>
      </c>
      <c r="W44" s="156">
        <f t="shared" si="53"/>
        <v>0.20421743427512734</v>
      </c>
      <c r="X44" s="156">
        <f t="shared" si="53"/>
        <v>0.20421743427512734</v>
      </c>
      <c r="Y44" s="156">
        <f t="shared" si="53"/>
        <v>0.20421743427512734</v>
      </c>
      <c r="Z44" s="156">
        <f t="shared" si="53"/>
        <v>0.20421743427512734</v>
      </c>
      <c r="AA44" s="156">
        <f t="shared" si="53"/>
        <v>0.20421743427512734</v>
      </c>
      <c r="AB44" s="156">
        <f t="shared" si="53"/>
        <v>0.20421743427512734</v>
      </c>
      <c r="AC44" s="156">
        <f t="shared" si="53"/>
        <v>0.20421743427512734</v>
      </c>
      <c r="AD44" s="156">
        <f t="shared" si="53"/>
        <v>0.20421743427512734</v>
      </c>
      <c r="AE44" s="156">
        <f t="shared" si="53"/>
        <v>0.20421743427512734</v>
      </c>
    </row>
    <row r="45" spans="1:32">
      <c r="B45" s="2" t="s">
        <v>109</v>
      </c>
      <c r="C45">
        <f>SUMPRODUCT(J57:J106,$B$57:$B$106)</f>
        <v>0</v>
      </c>
      <c r="D45">
        <f>SUMPRODUCT(V$57:V$106,$B$57:$B$106)</f>
        <v>3.8269102238627777E-2</v>
      </c>
      <c r="E45">
        <f>SUMPRODUCT(AH$57:AH$106,$B$57:$B$106)</f>
        <v>7.8160827779263198E-2</v>
      </c>
      <c r="F45">
        <f>SUMPRODUCT(AT$57:AT$106,$B$57:$B$106)</f>
        <v>9.253819471401746E-2</v>
      </c>
      <c r="G45">
        <f>SUMPRODUCT(BF$57:BF$106,$B$57:$B$106)</f>
        <v>0.15472957481331018</v>
      </c>
      <c r="H45">
        <f>SUMPRODUCT(BR$57:BR$106,$B$57:$B$106)</f>
        <v>0.23716364624709971</v>
      </c>
      <c r="I45">
        <f>SUMPRODUCT(CD$57:CD$106,$B$57:$B$106)</f>
        <v>0.25891604607355923</v>
      </c>
      <c r="J45">
        <f>SUMPRODUCT(CP$57:CP$106,$B$57:$B$106)</f>
        <v>0.26449831292335874</v>
      </c>
      <c r="K45">
        <f>SUMPRODUCT(DB$57:DB$106,$B$57:$B$106)</f>
        <v>0.32013476011711006</v>
      </c>
      <c r="L45" s="156">
        <f t="shared" si="54"/>
        <v>0.32013476011711006</v>
      </c>
      <c r="M45" s="156">
        <f t="shared" si="53"/>
        <v>0.32013476011711006</v>
      </c>
      <c r="N45" s="156">
        <f t="shared" si="53"/>
        <v>0.32013476011711006</v>
      </c>
      <c r="O45" s="156">
        <f t="shared" si="53"/>
        <v>0.32013476011711006</v>
      </c>
      <c r="P45" s="156">
        <f t="shared" si="53"/>
        <v>0.32013476011711006</v>
      </c>
      <c r="Q45" s="156">
        <f t="shared" si="53"/>
        <v>0.32013476011711006</v>
      </c>
      <c r="R45" s="156">
        <f t="shared" si="53"/>
        <v>0.32013476011711006</v>
      </c>
      <c r="S45" s="156">
        <f t="shared" si="53"/>
        <v>0.32013476011711006</v>
      </c>
      <c r="T45" s="156">
        <f t="shared" si="53"/>
        <v>0.32013476011711006</v>
      </c>
      <c r="U45" s="156">
        <f t="shared" si="53"/>
        <v>0.32013476011711006</v>
      </c>
      <c r="V45" s="156">
        <f t="shared" si="53"/>
        <v>0.32013476011711006</v>
      </c>
      <c r="W45" s="156">
        <f t="shared" si="53"/>
        <v>0.32013476011711006</v>
      </c>
      <c r="X45" s="156">
        <f t="shared" si="53"/>
        <v>0.32013476011711006</v>
      </c>
      <c r="Y45" s="156">
        <f t="shared" si="53"/>
        <v>0.32013476011711006</v>
      </c>
      <c r="Z45" s="156">
        <f t="shared" si="53"/>
        <v>0.32013476011711006</v>
      </c>
      <c r="AA45" s="156">
        <f t="shared" si="53"/>
        <v>0.32013476011711006</v>
      </c>
      <c r="AB45" s="156">
        <f t="shared" si="53"/>
        <v>0.32013476011711006</v>
      </c>
      <c r="AC45" s="156">
        <f t="shared" si="53"/>
        <v>0.32013476011711006</v>
      </c>
      <c r="AD45" s="156">
        <f t="shared" si="53"/>
        <v>0.32013476011711006</v>
      </c>
      <c r="AE45" s="156">
        <f t="shared" si="53"/>
        <v>0.32013476011711006</v>
      </c>
    </row>
    <row r="46" spans="1:32">
      <c r="B46" s="2" t="s">
        <v>106</v>
      </c>
      <c r="C46">
        <f>SUMPRODUCT(K57:K106,$B$57:$B$106)</f>
        <v>3.2425052595006207E-2</v>
      </c>
      <c r="D46">
        <f>SUMPRODUCT(W$57:W$106,$B$57:$B$106)</f>
        <v>6.4217811442114414E-2</v>
      </c>
      <c r="E46">
        <f>SUMPRODUCT(AI$57:AI$106,$B$57:$B$106)</f>
        <v>3.6924064116717184E-2</v>
      </c>
      <c r="F46">
        <f>SUMPRODUCT(AU$57:AU$106,$B$57:$B$106)</f>
        <v>3.4461519453010084E-2</v>
      </c>
      <c r="G46">
        <f>SUMPRODUCT(BG$57:BG$106,$B$57:$B$106)</f>
        <v>3.0719543344721024E-2</v>
      </c>
      <c r="H46">
        <f>SUMPRODUCT(BS$57:BS$106,$B$57:$B$106)</f>
        <v>2.3997985289145967E-2</v>
      </c>
      <c r="I46">
        <f>SUMPRODUCT(CE$57:CE$106,$B$57:$B$106)</f>
        <v>2.4215476903116845E-2</v>
      </c>
      <c r="J46">
        <f>SUMPRODUCT(CQ$57:CQ$106,$B$57:$B$106)</f>
        <v>2.4191482641939682E-2</v>
      </c>
      <c r="K46">
        <f>SUMPRODUCT(DC$57:DC$106,$B$57:$B$106)</f>
        <v>1.8852600325176359E-2</v>
      </c>
      <c r="L46" s="156">
        <f t="shared" si="54"/>
        <v>1.8852600325176359E-2</v>
      </c>
      <c r="M46" s="156">
        <f t="shared" si="53"/>
        <v>1.8852600325176359E-2</v>
      </c>
      <c r="N46" s="156">
        <f t="shared" si="53"/>
        <v>1.8852600325176359E-2</v>
      </c>
      <c r="O46" s="156">
        <f t="shared" si="53"/>
        <v>1.8852600325176359E-2</v>
      </c>
      <c r="P46" s="156">
        <f t="shared" si="53"/>
        <v>1.8852600325176359E-2</v>
      </c>
      <c r="Q46" s="156">
        <f t="shared" si="53"/>
        <v>1.8852600325176359E-2</v>
      </c>
      <c r="R46" s="156">
        <f t="shared" si="53"/>
        <v>1.8852600325176359E-2</v>
      </c>
      <c r="S46" s="156">
        <f t="shared" si="53"/>
        <v>1.8852600325176359E-2</v>
      </c>
      <c r="T46" s="156">
        <f t="shared" si="53"/>
        <v>1.8852600325176359E-2</v>
      </c>
      <c r="U46" s="156">
        <f t="shared" si="53"/>
        <v>1.8852600325176359E-2</v>
      </c>
      <c r="V46" s="156">
        <f t="shared" si="53"/>
        <v>1.8852600325176359E-2</v>
      </c>
      <c r="W46" s="156">
        <f t="shared" si="53"/>
        <v>1.8852600325176359E-2</v>
      </c>
      <c r="X46" s="156">
        <f t="shared" si="53"/>
        <v>1.8852600325176359E-2</v>
      </c>
      <c r="Y46" s="156">
        <f t="shared" si="53"/>
        <v>1.8852600325176359E-2</v>
      </c>
      <c r="Z46" s="156">
        <f t="shared" si="53"/>
        <v>1.8852600325176359E-2</v>
      </c>
      <c r="AA46" s="156">
        <f t="shared" si="53"/>
        <v>1.8852600325176359E-2</v>
      </c>
      <c r="AB46" s="156">
        <f t="shared" si="53"/>
        <v>1.8852600325176359E-2</v>
      </c>
      <c r="AC46" s="156">
        <f t="shared" si="53"/>
        <v>1.8852600325176359E-2</v>
      </c>
      <c r="AD46" s="156">
        <f t="shared" si="53"/>
        <v>1.8852600325176359E-2</v>
      </c>
      <c r="AE46" s="156">
        <f t="shared" si="53"/>
        <v>1.8852600325176359E-2</v>
      </c>
    </row>
    <row r="47" spans="1:32">
      <c r="B47" s="2" t="s">
        <v>100</v>
      </c>
      <c r="C47">
        <f>SUMPRODUCT(L57:L106,$B$57:$B$106)</f>
        <v>2.4975627431982592E-2</v>
      </c>
      <c r="D47">
        <f>SUMPRODUCT(X$57:X$106,$B$57:$B$106)</f>
        <v>0.14039344956699776</v>
      </c>
      <c r="E47">
        <f>SUMPRODUCT(AJ$57:AJ$106,$B$57:$B$106)</f>
        <v>0.1529604926835931</v>
      </c>
      <c r="F47">
        <f>SUMPRODUCT(AV$57:AV$106,$B$57:$B$106)</f>
        <v>0.15664385055363905</v>
      </c>
      <c r="G47">
        <f>SUMPRODUCT(BH$57:BH$106,$B$57:$B$106)</f>
        <v>0.19807890157445948</v>
      </c>
      <c r="H47">
        <f>SUMPRODUCT(BT$57:BT$106,$B$57:$B$106)</f>
        <v>0.19897023706956554</v>
      </c>
      <c r="I47">
        <f>SUMPRODUCT(CF$57:CF$106,$B$57:$B$106)</f>
        <v>0.20012900987156171</v>
      </c>
      <c r="J47">
        <f>SUMPRODUCT(CR$57:CR$106,$B$57:$B$106)</f>
        <v>0.2051564535669673</v>
      </c>
      <c r="K47">
        <f>SUMPRODUCT(DD$57:DD$106,$B$57:$B$106)</f>
        <v>0.21264998720367786</v>
      </c>
      <c r="L47" s="156">
        <f t="shared" si="54"/>
        <v>0.21264998720367786</v>
      </c>
      <c r="M47" s="156">
        <f t="shared" si="53"/>
        <v>0.21264998720367786</v>
      </c>
      <c r="N47" s="156">
        <f t="shared" si="53"/>
        <v>0.21264998720367786</v>
      </c>
      <c r="O47" s="156">
        <f t="shared" si="53"/>
        <v>0.21264998720367786</v>
      </c>
      <c r="P47" s="156">
        <f t="shared" si="53"/>
        <v>0.21264998720367786</v>
      </c>
      <c r="Q47" s="156">
        <f t="shared" si="53"/>
        <v>0.21264998720367786</v>
      </c>
      <c r="R47" s="156">
        <f t="shared" si="53"/>
        <v>0.21264998720367786</v>
      </c>
      <c r="S47" s="156">
        <f t="shared" si="53"/>
        <v>0.21264998720367786</v>
      </c>
      <c r="T47" s="156">
        <f t="shared" si="53"/>
        <v>0.21264998720367786</v>
      </c>
      <c r="U47" s="156">
        <f t="shared" si="53"/>
        <v>0.21264998720367786</v>
      </c>
      <c r="V47" s="156">
        <f t="shared" si="53"/>
        <v>0.21264998720367786</v>
      </c>
      <c r="W47" s="156">
        <f t="shared" si="53"/>
        <v>0.21264998720367786</v>
      </c>
      <c r="X47" s="156">
        <f t="shared" si="53"/>
        <v>0.21264998720367786</v>
      </c>
      <c r="Y47" s="156">
        <f t="shared" si="53"/>
        <v>0.21264998720367786</v>
      </c>
      <c r="Z47" s="156">
        <f t="shared" si="53"/>
        <v>0.21264998720367786</v>
      </c>
      <c r="AA47" s="156">
        <f t="shared" si="53"/>
        <v>0.21264998720367786</v>
      </c>
      <c r="AB47" s="156">
        <f t="shared" si="53"/>
        <v>0.21264998720367786</v>
      </c>
      <c r="AC47" s="156">
        <f t="shared" si="53"/>
        <v>0.21264998720367786</v>
      </c>
      <c r="AD47" s="156">
        <f t="shared" si="53"/>
        <v>0.21264998720367786</v>
      </c>
      <c r="AE47" s="156">
        <f t="shared" si="53"/>
        <v>0.21264998720367786</v>
      </c>
    </row>
    <row r="48" spans="1:32">
      <c r="B48" s="2" t="s">
        <v>102</v>
      </c>
      <c r="C48">
        <f>SUMPRODUCT(N57:N106,$B$57:$B$106)</f>
        <v>4.4773588225467294E-2</v>
      </c>
      <c r="D48">
        <f>SUMPRODUCT(Z$57:Z$106,$B$57:$B$106)</f>
        <v>5.5205603593250302E-2</v>
      </c>
      <c r="E48">
        <f>SUMPRODUCT(AL$57:AL$106,$B$57:$B$106)</f>
        <v>6.2511178580053714E-2</v>
      </c>
      <c r="F48">
        <f>SUMPRODUCT(AX$57:AX$106,$B$57:$B$106)</f>
        <v>5.9250339874744359E-2</v>
      </c>
      <c r="G48">
        <f>SUMPRODUCT(BJ$57:BJ$106,$B$57:$B$106)</f>
        <v>5.2247706277579811E-2</v>
      </c>
      <c r="H48">
        <f>SUMPRODUCT(BV$57:BV$106,$B$57:$B$106)</f>
        <v>4.1230035680089039E-2</v>
      </c>
      <c r="I48">
        <f>SUMPRODUCT(CH$57:CH$106,$B$57:$B$106)</f>
        <v>4.0580066520087027E-2</v>
      </c>
      <c r="J48">
        <f>SUMPRODUCT(CT$57:CT$106,$B$57:$B$106)</f>
        <v>4.2739246130088955E-2</v>
      </c>
      <c r="K48">
        <f>SUMPRODUCT(DF$57:DF$106,$B$57:$B$106)</f>
        <v>4.2458941781047907E-2</v>
      </c>
      <c r="L48" s="156">
        <f t="shared" si="54"/>
        <v>4.2458941781047907E-2</v>
      </c>
      <c r="M48" s="156">
        <f t="shared" si="53"/>
        <v>4.2458941781047907E-2</v>
      </c>
      <c r="N48" s="156">
        <f t="shared" si="53"/>
        <v>4.2458941781047907E-2</v>
      </c>
      <c r="O48" s="156">
        <f t="shared" si="53"/>
        <v>4.2458941781047907E-2</v>
      </c>
      <c r="P48" s="156">
        <f t="shared" si="53"/>
        <v>4.2458941781047907E-2</v>
      </c>
      <c r="Q48" s="156">
        <f t="shared" si="53"/>
        <v>4.2458941781047907E-2</v>
      </c>
      <c r="R48" s="156">
        <f t="shared" si="53"/>
        <v>4.2458941781047907E-2</v>
      </c>
      <c r="S48" s="156">
        <f t="shared" si="53"/>
        <v>4.2458941781047907E-2</v>
      </c>
      <c r="T48" s="156">
        <f t="shared" si="53"/>
        <v>4.2458941781047907E-2</v>
      </c>
      <c r="U48" s="156">
        <f t="shared" si="53"/>
        <v>4.2458941781047907E-2</v>
      </c>
      <c r="V48" s="156">
        <f t="shared" si="53"/>
        <v>4.2458941781047907E-2</v>
      </c>
      <c r="W48" s="156">
        <f t="shared" si="53"/>
        <v>4.2458941781047907E-2</v>
      </c>
      <c r="X48" s="156">
        <f t="shared" si="53"/>
        <v>4.2458941781047907E-2</v>
      </c>
      <c r="Y48" s="156">
        <f t="shared" si="53"/>
        <v>4.2458941781047907E-2</v>
      </c>
      <c r="Z48" s="156">
        <f t="shared" si="53"/>
        <v>4.2458941781047907E-2</v>
      </c>
      <c r="AA48" s="156">
        <f t="shared" si="53"/>
        <v>4.2458941781047907E-2</v>
      </c>
      <c r="AB48" s="156">
        <f t="shared" si="53"/>
        <v>4.2458941781047907E-2</v>
      </c>
      <c r="AC48" s="156">
        <f t="shared" si="53"/>
        <v>4.2458941781047907E-2</v>
      </c>
      <c r="AD48" s="156">
        <f t="shared" si="53"/>
        <v>4.2458941781047907E-2</v>
      </c>
      <c r="AE48" s="156">
        <f t="shared" si="53"/>
        <v>4.2458941781047907E-2</v>
      </c>
    </row>
    <row r="49" spans="1:110">
      <c r="B49" s="1"/>
    </row>
    <row r="50" spans="1:110">
      <c r="B50" s="1"/>
      <c r="C50" s="160">
        <f>SUM(C39:C48)</f>
        <v>0.99999999999999978</v>
      </c>
      <c r="D50" s="160">
        <f>SUM(D39:D48)</f>
        <v>1</v>
      </c>
      <c r="E50" s="160">
        <f>SUM(E39:E48)</f>
        <v>1</v>
      </c>
      <c r="F50" s="160">
        <f>SUM(F39:F48)</f>
        <v>1</v>
      </c>
      <c r="G50" s="160">
        <f t="shared" ref="G50:K50" si="55">SUM(G39:G48)</f>
        <v>1</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0.51143215120220287</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0.43063030465612506</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5.7937544141672057E-2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10304519</v>
      </c>
      <c r="D2" s="91">
        <f>C2</f>
        <v>10304519</v>
      </c>
      <c r="E2" s="91">
        <f t="shared" ref="E2:AH2" si="0">D2</f>
        <v>10304519</v>
      </c>
      <c r="F2" s="91">
        <f t="shared" si="0"/>
        <v>10304519</v>
      </c>
      <c r="G2" s="91">
        <f t="shared" si="0"/>
        <v>10304519</v>
      </c>
      <c r="H2" s="91">
        <f t="shared" si="0"/>
        <v>10304519</v>
      </c>
      <c r="I2" s="91">
        <f t="shared" si="0"/>
        <v>10304519</v>
      </c>
      <c r="J2" s="91">
        <f t="shared" si="0"/>
        <v>10304519</v>
      </c>
      <c r="K2" s="91">
        <f t="shared" si="0"/>
        <v>10304519</v>
      </c>
      <c r="L2" s="91">
        <f t="shared" si="0"/>
        <v>10304519</v>
      </c>
      <c r="M2" s="91">
        <f t="shared" si="0"/>
        <v>10304519</v>
      </c>
      <c r="N2" s="91">
        <f t="shared" si="0"/>
        <v>10304519</v>
      </c>
      <c r="O2" s="91">
        <f t="shared" si="0"/>
        <v>10304519</v>
      </c>
      <c r="P2" s="91">
        <f t="shared" si="0"/>
        <v>10304519</v>
      </c>
      <c r="Q2" s="91">
        <f t="shared" si="0"/>
        <v>10304519</v>
      </c>
      <c r="R2" s="91">
        <f t="shared" si="0"/>
        <v>10304519</v>
      </c>
      <c r="S2" s="91">
        <f t="shared" si="0"/>
        <v>10304519</v>
      </c>
      <c r="T2" s="91">
        <f t="shared" si="0"/>
        <v>10304519</v>
      </c>
      <c r="U2" s="91">
        <f t="shared" si="0"/>
        <v>10304519</v>
      </c>
      <c r="V2" s="91">
        <f t="shared" si="0"/>
        <v>10304519</v>
      </c>
      <c r="W2" s="91">
        <f t="shared" si="0"/>
        <v>10304519</v>
      </c>
      <c r="X2" s="91">
        <f t="shared" si="0"/>
        <v>10304519</v>
      </c>
      <c r="Y2" s="91">
        <f t="shared" si="0"/>
        <v>10304519</v>
      </c>
      <c r="Z2" s="91">
        <f t="shared" si="0"/>
        <v>10304519</v>
      </c>
      <c r="AA2" s="91">
        <f t="shared" si="0"/>
        <v>10304519</v>
      </c>
      <c r="AB2" s="91">
        <f t="shared" si="0"/>
        <v>10304519</v>
      </c>
      <c r="AC2" s="91">
        <f t="shared" si="0"/>
        <v>10304519</v>
      </c>
      <c r="AD2" s="91">
        <f t="shared" si="0"/>
        <v>10304519</v>
      </c>
      <c r="AE2" s="91">
        <f t="shared" si="0"/>
        <v>10304519</v>
      </c>
      <c r="AF2" s="91">
        <f t="shared" si="0"/>
        <v>10304519</v>
      </c>
      <c r="AG2" s="91">
        <f t="shared" si="0"/>
        <v>10304519</v>
      </c>
      <c r="AH2" s="91">
        <f t="shared" si="0"/>
        <v>10304519</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429124.1609501653</v>
      </c>
      <c r="C2" s="5">
        <f>SUMIFS(Imports_new!C$10:C$33,Imports_new!$A$10:$A$33,$A2)</f>
        <v>429124.1609501653</v>
      </c>
      <c r="D2" s="5">
        <f>SUMIFS(Imports_new!D$10:D$33,Imports_new!$A$10:$A$33,$A2)</f>
        <v>429124.1609501653</v>
      </c>
      <c r="E2" s="5">
        <f>SUMIFS(Imports_new!E$10:E$33,Imports_new!$A$10:$A$33,$A2)</f>
        <v>134067.70103245246</v>
      </c>
      <c r="F2" s="5">
        <f>SUMIFS(Imports_new!F$10:F$33,Imports_new!$A$10:$A$33,$A2)</f>
        <v>114874.88546721815</v>
      </c>
      <c r="G2" s="5">
        <f>SUMIFS(Imports_new!G$10:G$33,Imports_new!$A$10:$A$33,$A2)</f>
        <v>77936.796698816994</v>
      </c>
      <c r="H2" s="5">
        <f>SUMIFS(Imports_new!H$10:H$33,Imports_new!$A$10:$A$33,$A2)</f>
        <v>61860.730213257266</v>
      </c>
      <c r="I2" s="5">
        <f>SUMIFS(Imports_new!I$10:I$33,Imports_new!$A$10:$A$33,$A2)</f>
        <v>66201.173174812997</v>
      </c>
      <c r="J2" s="5">
        <f>SUMIFS(Imports_new!J$10:J$33,Imports_new!$A$10:$A$33,$A2)</f>
        <v>44011.428364449748</v>
      </c>
      <c r="K2" s="5">
        <f>SUMIFS(Imports_new!K$10:K$33,Imports_new!$A$10:$A$33,$A2)</f>
        <v>43041.478552827408</v>
      </c>
      <c r="L2" s="5">
        <f>SUMIFS(Imports_new!L$10:L$33,Imports_new!$A$10:$A$33,$A2)</f>
        <v>40073.933028581931</v>
      </c>
      <c r="M2" s="5">
        <f>SUMIFS(Imports_new!M$10:M$33,Imports_new!$A$10:$A$33,$A2)</f>
        <v>40073.933028581931</v>
      </c>
      <c r="N2" s="5">
        <f>SUMIFS(Imports_new!N$10:N$33,Imports_new!$A$10:$A$33,$A2)</f>
        <v>40073.933028581931</v>
      </c>
      <c r="O2" s="5">
        <f>SUMIFS(Imports_new!O$10:O$33,Imports_new!$A$10:$A$33,$A2)</f>
        <v>40073.933028581931</v>
      </c>
      <c r="P2" s="5">
        <f>SUMIFS(Imports_new!P$10:P$33,Imports_new!$A$10:$A$33,$A2)</f>
        <v>40073.933028581931</v>
      </c>
      <c r="Q2" s="5">
        <f>SUMIFS(Imports_new!Q$10:Q$33,Imports_new!$A$10:$A$33,$A2)</f>
        <v>40073.933028581931</v>
      </c>
      <c r="R2" s="5">
        <f>SUMIFS(Imports_new!R$10:R$33,Imports_new!$A$10:$A$33,$A2)</f>
        <v>40073.933028581931</v>
      </c>
      <c r="S2" s="5">
        <f>SUMIFS(Imports_new!S$10:S$33,Imports_new!$A$10:$A$33,$A2)</f>
        <v>40073.933028581931</v>
      </c>
      <c r="T2" s="5">
        <f>SUMIFS(Imports_new!T$10:T$33,Imports_new!$A$10:$A$33,$A2)</f>
        <v>40073.933028581931</v>
      </c>
      <c r="U2" s="5">
        <f>SUMIFS(Imports_new!U$10:U$33,Imports_new!$A$10:$A$33,$A2)</f>
        <v>40073.933028581931</v>
      </c>
      <c r="V2" s="5">
        <f>SUMIFS(Imports_new!V$10:V$33,Imports_new!$A$10:$A$33,$A2)</f>
        <v>40073.933028581931</v>
      </c>
      <c r="W2" s="5">
        <f>SUMIFS(Imports_new!W$10:W$33,Imports_new!$A$10:$A$33,$A2)</f>
        <v>40073.933028581931</v>
      </c>
      <c r="X2" s="5">
        <f>SUMIFS(Imports_new!X$10:X$33,Imports_new!$A$10:$A$33,$A2)</f>
        <v>40073.933028581931</v>
      </c>
      <c r="Y2" s="5">
        <f>SUMIFS(Imports_new!Y$10:Y$33,Imports_new!$A$10:$A$33,$A2)</f>
        <v>40073.933028581931</v>
      </c>
      <c r="Z2" s="5">
        <f>SUMIFS(Imports_new!Z$10:Z$33,Imports_new!$A$10:$A$33,$A2)</f>
        <v>40073.933028581931</v>
      </c>
      <c r="AA2" s="5">
        <f>SUMIFS(Imports_new!AA$10:AA$33,Imports_new!$A$10:$A$33,$A2)</f>
        <v>40073.933028581931</v>
      </c>
      <c r="AB2" s="5">
        <f>SUMIFS(Imports_new!AB$10:AB$33,Imports_new!$A$10:$A$33,$A2)</f>
        <v>40073.933028581931</v>
      </c>
      <c r="AC2" s="5">
        <f>SUMIFS(Imports_new!AC$10:AC$33,Imports_new!$A$10:$A$33,$A2)</f>
        <v>40073.933028581931</v>
      </c>
      <c r="AD2" s="5">
        <f>SUMIFS(Imports_new!AD$10:AD$33,Imports_new!$A$10:$A$33,$A2)</f>
        <v>40073.933028581931</v>
      </c>
      <c r="AE2" s="5">
        <f>SUMIFS(Imports_new!AE$10:AE$33,Imports_new!$A$10:$A$33,$A2)</f>
        <v>40073.933028581931</v>
      </c>
      <c r="AF2" s="5">
        <f>SUMIFS(Imports_new!AF$10:AF$33,Imports_new!$A$10:$A$33,$A2)</f>
        <v>40073.933028581931</v>
      </c>
    </row>
    <row r="3" spans="1:32">
      <c r="A3" s="2" t="s">
        <v>346</v>
      </c>
      <c r="B3" s="5">
        <f>SUMIFS(Imports_new!B$10:B$33,Imports_new!$A$10:$A$33,$A3)</f>
        <v>6213006.1239695419</v>
      </c>
      <c r="C3" s="5">
        <f>SUMIFS(Imports_new!C$10:C$33,Imports_new!$A$10:$A$33,$A3)</f>
        <v>6213006.1239695419</v>
      </c>
      <c r="D3" s="5">
        <f>SUMIFS(Imports_new!D$10:D$33,Imports_new!$A$10:$A$33,$A3)</f>
        <v>6213006.1239695419</v>
      </c>
      <c r="E3" s="5">
        <f>SUMIFS(Imports_new!E$10:E$33,Imports_new!$A$10:$A$33,$A3)</f>
        <v>4479574.9977802867</v>
      </c>
      <c r="F3" s="5">
        <f>SUMIFS(Imports_new!F$10:F$33,Imports_new!$A$10:$A$33,$A3)</f>
        <v>4412408.3754328741</v>
      </c>
      <c r="G3" s="5">
        <f>SUMIFS(Imports_new!G$10:G$33,Imports_new!$A$10:$A$33,$A3)</f>
        <v>4224377.4599869922</v>
      </c>
      <c r="H3" s="5">
        <f>SUMIFS(Imports_new!H$10:H$33,Imports_new!$A$10:$A$33,$A3)</f>
        <v>3558158.4802695503</v>
      </c>
      <c r="I3" s="5">
        <f>SUMIFS(Imports_new!I$10:I$33,Imports_new!$A$10:$A$33,$A3)</f>
        <v>2822785.8200144838</v>
      </c>
      <c r="J3" s="5">
        <f>SUMIFS(Imports_new!J$10:J$33,Imports_new!$A$10:$A$33,$A3)</f>
        <v>2544917.743469866</v>
      </c>
      <c r="K3" s="5">
        <f>SUMIFS(Imports_new!K$10:K$33,Imports_new!$A$10:$A$33,$A3)</f>
        <v>2315345.0669747191</v>
      </c>
      <c r="L3" s="5">
        <f>SUMIFS(Imports_new!L$10:L$33,Imports_new!$A$10:$A$33,$A3)</f>
        <v>1579256.8883928373</v>
      </c>
      <c r="M3" s="5">
        <f>SUMIFS(Imports_new!M$10:M$33,Imports_new!$A$10:$A$33,$A3)</f>
        <v>1579256.8883928373</v>
      </c>
      <c r="N3" s="5">
        <f>SUMIFS(Imports_new!N$10:N$33,Imports_new!$A$10:$A$33,$A3)</f>
        <v>1579256.8883928373</v>
      </c>
      <c r="O3" s="5">
        <f>SUMIFS(Imports_new!O$10:O$33,Imports_new!$A$10:$A$33,$A3)</f>
        <v>1579256.8883928373</v>
      </c>
      <c r="P3" s="5">
        <f>SUMIFS(Imports_new!P$10:P$33,Imports_new!$A$10:$A$33,$A3)</f>
        <v>1579256.8883928373</v>
      </c>
      <c r="Q3" s="5">
        <f>SUMIFS(Imports_new!Q$10:Q$33,Imports_new!$A$10:$A$33,$A3)</f>
        <v>1579256.8883928373</v>
      </c>
      <c r="R3" s="5">
        <f>SUMIFS(Imports_new!R$10:R$33,Imports_new!$A$10:$A$33,$A3)</f>
        <v>1579256.8883928373</v>
      </c>
      <c r="S3" s="5">
        <f>SUMIFS(Imports_new!S$10:S$33,Imports_new!$A$10:$A$33,$A3)</f>
        <v>1579256.8883928373</v>
      </c>
      <c r="T3" s="5">
        <f>SUMIFS(Imports_new!T$10:T$33,Imports_new!$A$10:$A$33,$A3)</f>
        <v>1579256.8883928373</v>
      </c>
      <c r="U3" s="5">
        <f>SUMIFS(Imports_new!U$10:U$33,Imports_new!$A$10:$A$33,$A3)</f>
        <v>1579256.8883928373</v>
      </c>
      <c r="V3" s="5">
        <f>SUMIFS(Imports_new!V$10:V$33,Imports_new!$A$10:$A$33,$A3)</f>
        <v>1579256.8883928373</v>
      </c>
      <c r="W3" s="5">
        <f>SUMIFS(Imports_new!W$10:W$33,Imports_new!$A$10:$A$33,$A3)</f>
        <v>1579256.8883928373</v>
      </c>
      <c r="X3" s="5">
        <f>SUMIFS(Imports_new!X$10:X$33,Imports_new!$A$10:$A$33,$A3)</f>
        <v>1579256.8883928373</v>
      </c>
      <c r="Y3" s="5">
        <f>SUMIFS(Imports_new!Y$10:Y$33,Imports_new!$A$10:$A$33,$A3)</f>
        <v>1579256.8883928373</v>
      </c>
      <c r="Z3" s="5">
        <f>SUMIFS(Imports_new!Z$10:Z$33,Imports_new!$A$10:$A$33,$A3)</f>
        <v>1579256.8883928373</v>
      </c>
      <c r="AA3" s="5">
        <f>SUMIFS(Imports_new!AA$10:AA$33,Imports_new!$A$10:$A$33,$A3)</f>
        <v>1579256.8883928373</v>
      </c>
      <c r="AB3" s="5">
        <f>SUMIFS(Imports_new!AB$10:AB$33,Imports_new!$A$10:$A$33,$A3)</f>
        <v>1579256.8883928373</v>
      </c>
      <c r="AC3" s="5">
        <f>SUMIFS(Imports_new!AC$10:AC$33,Imports_new!$A$10:$A$33,$A3)</f>
        <v>1579256.8883928373</v>
      </c>
      <c r="AD3" s="5">
        <f>SUMIFS(Imports_new!AD$10:AD$33,Imports_new!$A$10:$A$33,$A3)</f>
        <v>1579256.8883928373</v>
      </c>
      <c r="AE3" s="5">
        <f>SUMIFS(Imports_new!AE$10:AE$33,Imports_new!$A$10:$A$33,$A3)</f>
        <v>1579256.8883928373</v>
      </c>
      <c r="AF3" s="5">
        <f>SUMIFS(Imports_new!AF$10:AF$33,Imports_new!$A$10:$A$33,$A3)</f>
        <v>1579256.8883928373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4157313.9849110227</v>
      </c>
      <c r="C5" s="5">
        <f>SUMIFS(Imports_new!C$10:C$33,Imports_new!$A$10:$A$33,$A5)</f>
        <v>4157313.9849110227</v>
      </c>
      <c r="D5" s="5">
        <f>SUMIFS(Imports_new!D$10:D$33,Imports_new!$A$10:$A$33,$A5)</f>
        <v>4157313.9849110227</v>
      </c>
      <c r="E5" s="5">
        <f>SUMIFS(Imports_new!E$10:E$33,Imports_new!$A$10:$A$33,$A5)</f>
        <v>3443419.6473589796</v>
      </c>
      <c r="F5" s="5">
        <f>SUMIFS(Imports_new!F$10:F$33,Imports_new!$A$10:$A$33,$A5)</f>
        <v>3166459.8039829149</v>
      </c>
      <c r="G5" s="5">
        <f>SUMIFS(Imports_new!G$10:G$33,Imports_new!$A$10:$A$33,$A5)</f>
        <v>3213811.9589027739</v>
      </c>
      <c r="H5" s="5">
        <f>SUMIFS(Imports_new!H$10:H$33,Imports_new!$A$10:$A$33,$A5)</f>
        <v>2784814.7213393538</v>
      </c>
      <c r="I5" s="5">
        <f>SUMIFS(Imports_new!I$10:I$33,Imports_new!$A$10:$A$33,$A5)</f>
        <v>2800463.9650783711</v>
      </c>
      <c r="J5" s="5">
        <f>SUMIFS(Imports_new!J$10:J$33,Imports_new!$A$10:$A$33,$A5)</f>
        <v>2820274.6501718378</v>
      </c>
      <c r="K5" s="5">
        <f>SUMIFS(Imports_new!K$10:K$33,Imports_new!$A$10:$A$33,$A5)</f>
        <v>2865083.3667003354</v>
      </c>
      <c r="L5" s="5">
        <f>SUMIFS(Imports_new!L$10:L$33,Imports_new!$A$10:$A$33,$A5)</f>
        <v>2839886.4423424331</v>
      </c>
      <c r="M5" s="5">
        <f>SUMIFS(Imports_new!M$10:M$33,Imports_new!$A$10:$A$33,$A5)</f>
        <v>2839886.4423424331</v>
      </c>
      <c r="N5" s="5">
        <f>SUMIFS(Imports_new!N$10:N$33,Imports_new!$A$10:$A$33,$A5)</f>
        <v>2839886.4423424331</v>
      </c>
      <c r="O5" s="5">
        <f>SUMIFS(Imports_new!O$10:O$33,Imports_new!$A$10:$A$33,$A5)</f>
        <v>2839886.4423424331</v>
      </c>
      <c r="P5" s="5">
        <f>SUMIFS(Imports_new!P$10:P$33,Imports_new!$A$10:$A$33,$A5)</f>
        <v>2839886.4423424331</v>
      </c>
      <c r="Q5" s="5">
        <f>SUMIFS(Imports_new!Q$10:Q$33,Imports_new!$A$10:$A$33,$A5)</f>
        <v>2839886.4423424331</v>
      </c>
      <c r="R5" s="5">
        <f>SUMIFS(Imports_new!R$10:R$33,Imports_new!$A$10:$A$33,$A5)</f>
        <v>2839886.4423424331</v>
      </c>
      <c r="S5" s="5">
        <f>SUMIFS(Imports_new!S$10:S$33,Imports_new!$A$10:$A$33,$A5)</f>
        <v>2839886.4423424331</v>
      </c>
      <c r="T5" s="5">
        <f>SUMIFS(Imports_new!T$10:T$33,Imports_new!$A$10:$A$33,$A5)</f>
        <v>2839886.4423424331</v>
      </c>
      <c r="U5" s="5">
        <f>SUMIFS(Imports_new!U$10:U$33,Imports_new!$A$10:$A$33,$A5)</f>
        <v>2839886.4423424331</v>
      </c>
      <c r="V5" s="5">
        <f>SUMIFS(Imports_new!V$10:V$33,Imports_new!$A$10:$A$33,$A5)</f>
        <v>2839886.4423424331</v>
      </c>
      <c r="W5" s="5">
        <f>SUMIFS(Imports_new!W$10:W$33,Imports_new!$A$10:$A$33,$A5)</f>
        <v>2839886.4423424331</v>
      </c>
      <c r="X5" s="5">
        <f>SUMIFS(Imports_new!X$10:X$33,Imports_new!$A$10:$A$33,$A5)</f>
        <v>2839886.4423424331</v>
      </c>
      <c r="Y5" s="5">
        <f>SUMIFS(Imports_new!Y$10:Y$33,Imports_new!$A$10:$A$33,$A5)</f>
        <v>2839886.4423424331</v>
      </c>
      <c r="Z5" s="5">
        <f>SUMIFS(Imports_new!Z$10:Z$33,Imports_new!$A$10:$A$33,$A5)</f>
        <v>2839886.4423424331</v>
      </c>
      <c r="AA5" s="5">
        <f>SUMIFS(Imports_new!AA$10:AA$33,Imports_new!$A$10:$A$33,$A5)</f>
        <v>2839886.4423424331</v>
      </c>
      <c r="AB5" s="5">
        <f>SUMIFS(Imports_new!AB$10:AB$33,Imports_new!$A$10:$A$33,$A5)</f>
        <v>2839886.4423424331</v>
      </c>
      <c r="AC5" s="5">
        <f>SUMIFS(Imports_new!AC$10:AC$33,Imports_new!$A$10:$A$33,$A5)</f>
        <v>2839886.4423424331</v>
      </c>
      <c r="AD5" s="5">
        <f>SUMIFS(Imports_new!AD$10:AD$33,Imports_new!$A$10:$A$33,$A5)</f>
        <v>2839886.4423424331</v>
      </c>
      <c r="AE5" s="5">
        <f>SUMIFS(Imports_new!AE$10:AE$33,Imports_new!$A$10:$A$33,$A5)</f>
        <v>2839886.4423424331</v>
      </c>
      <c r="AF5" s="5">
        <f>SUMIFS(Imports_new!AF$10:AF$33,Imports_new!$A$10:$A$33,$A5)</f>
        <v>2839886.4423424331</v>
      </c>
    </row>
    <row r="6" spans="1:32">
      <c r="A6" s="2" t="s">
        <v>101</v>
      </c>
      <c r="B6" s="5">
        <f>SUMIFS(Imports_new!B$10:B$33,Imports_new!$A$10:$A$33,$A6)</f>
        <v>1069984.7194986073</v>
      </c>
      <c r="C6" s="5">
        <f>SUMIFS(Imports_new!C$10:C$33,Imports_new!$A$10:$A$33,$A6)</f>
        <v>1069984.7194986073</v>
      </c>
      <c r="D6" s="5">
        <f>SUMIFS(Imports_new!D$10:D$33,Imports_new!$A$10:$A$33,$A6)</f>
        <v>1069984.7194986073</v>
      </c>
      <c r="E6" s="5">
        <f>SUMIFS(Imports_new!E$10:E$33,Imports_new!$A$10:$A$33,$A6)</f>
        <v>1098036.3160787143</v>
      </c>
      <c r="F6" s="5">
        <f>SUMIFS(Imports_new!F$10:F$33,Imports_new!$A$10:$A$33,$A6)</f>
        <v>1042108.5937478802</v>
      </c>
      <c r="G6" s="5">
        <f>SUMIFS(Imports_new!G$10:G$33,Imports_new!$A$10:$A$33,$A6)</f>
        <v>1026190.6140395985</v>
      </c>
      <c r="H6" s="5">
        <f>SUMIFS(Imports_new!H$10:H$33,Imports_new!$A$10:$A$33,$A6)</f>
        <v>915092.68761337374</v>
      </c>
      <c r="I6" s="5">
        <f>SUMIFS(Imports_new!I$10:I$33,Imports_new!$A$10:$A$33,$A6)</f>
        <v>832234.07926527644</v>
      </c>
      <c r="J6" s="5">
        <f>SUMIFS(Imports_new!J$10:J$33,Imports_new!$A$10:$A$33,$A6)</f>
        <v>831688.47966066306</v>
      </c>
      <c r="K6" s="5">
        <f>SUMIFS(Imports_new!K$10:K$33,Imports_new!$A$10:$A$33,$A6)</f>
        <v>843221.41856528504</v>
      </c>
      <c r="L6" s="5">
        <f>SUMIFS(Imports_new!L$10:L$33,Imports_new!$A$10:$A$33,$A6)</f>
        <v>822753.78710005013</v>
      </c>
      <c r="M6" s="5">
        <f>SUMIFS(Imports_new!M$10:M$33,Imports_new!$A$10:$A$33,$A6)</f>
        <v>822753.78710005013</v>
      </c>
      <c r="N6" s="5">
        <f>SUMIFS(Imports_new!N$10:N$33,Imports_new!$A$10:$A$33,$A6)</f>
        <v>822753.78710005013</v>
      </c>
      <c r="O6" s="5">
        <f>SUMIFS(Imports_new!O$10:O$33,Imports_new!$A$10:$A$33,$A6)</f>
        <v>822753.78710005013</v>
      </c>
      <c r="P6" s="5">
        <f>SUMIFS(Imports_new!P$10:P$33,Imports_new!$A$10:$A$33,$A6)</f>
        <v>822753.78710005013</v>
      </c>
      <c r="Q6" s="5">
        <f>SUMIFS(Imports_new!Q$10:Q$33,Imports_new!$A$10:$A$33,$A6)</f>
        <v>822753.78710005013</v>
      </c>
      <c r="R6" s="5">
        <f>SUMIFS(Imports_new!R$10:R$33,Imports_new!$A$10:$A$33,$A6)</f>
        <v>822753.78710005013</v>
      </c>
      <c r="S6" s="5">
        <f>SUMIFS(Imports_new!S$10:S$33,Imports_new!$A$10:$A$33,$A6)</f>
        <v>822753.78710005013</v>
      </c>
      <c r="T6" s="5">
        <f>SUMIFS(Imports_new!T$10:T$33,Imports_new!$A$10:$A$33,$A6)</f>
        <v>822753.78710005013</v>
      </c>
      <c r="U6" s="5">
        <f>SUMIFS(Imports_new!U$10:U$33,Imports_new!$A$10:$A$33,$A6)</f>
        <v>822753.78710005013</v>
      </c>
      <c r="V6" s="5">
        <f>SUMIFS(Imports_new!V$10:V$33,Imports_new!$A$10:$A$33,$A6)</f>
        <v>822753.78710005013</v>
      </c>
      <c r="W6" s="5">
        <f>SUMIFS(Imports_new!W$10:W$33,Imports_new!$A$10:$A$33,$A6)</f>
        <v>822753.78710005013</v>
      </c>
      <c r="X6" s="5">
        <f>SUMIFS(Imports_new!X$10:X$33,Imports_new!$A$10:$A$33,$A6)</f>
        <v>822753.78710005013</v>
      </c>
      <c r="Y6" s="5">
        <f>SUMIFS(Imports_new!Y$10:Y$33,Imports_new!$A$10:$A$33,$A6)</f>
        <v>822753.78710005013</v>
      </c>
      <c r="Z6" s="5">
        <f>SUMIFS(Imports_new!Z$10:Z$33,Imports_new!$A$10:$A$33,$A6)</f>
        <v>822753.78710005013</v>
      </c>
      <c r="AA6" s="5">
        <f>SUMIFS(Imports_new!AA$10:AA$33,Imports_new!$A$10:$A$33,$A6)</f>
        <v>822753.78710005013</v>
      </c>
      <c r="AB6" s="5">
        <f>SUMIFS(Imports_new!AB$10:AB$33,Imports_new!$A$10:$A$33,$A6)</f>
        <v>822753.78710005013</v>
      </c>
      <c r="AC6" s="5">
        <f>SUMIFS(Imports_new!AC$10:AC$33,Imports_new!$A$10:$A$33,$A6)</f>
        <v>822753.78710005013</v>
      </c>
      <c r="AD6" s="5">
        <f>SUMIFS(Imports_new!AD$10:AD$33,Imports_new!$A$10:$A$33,$A6)</f>
        <v>822753.78710005013</v>
      </c>
      <c r="AE6" s="5">
        <f>SUMIFS(Imports_new!AE$10:AE$33,Imports_new!$A$10:$A$33,$A6)</f>
        <v>822753.78710005013</v>
      </c>
      <c r="AF6" s="5">
        <f>SUMIFS(Imports_new!AF$10:AF$33,Imports_new!$A$10:$A$33,$A6)</f>
        <v>822753.78710005013</v>
      </c>
    </row>
    <row r="7" spans="1:32">
      <c r="A7" s="2" t="s">
        <v>100</v>
      </c>
      <c r="B7" s="5">
        <f>SUMIFS(Imports_new!B$10:B$33,Imports_new!$A$10:$A$33,$A7)</f>
        <v>347315.82043836202</v>
      </c>
      <c r="C7" s="5">
        <f>SUMIFS(Imports_new!C$10:C$33,Imports_new!$A$10:$A$33,$A7)</f>
        <v>347315.82043836202</v>
      </c>
      <c r="D7" s="5">
        <f>SUMIFS(Imports_new!D$10:D$33,Imports_new!$A$10:$A$33,$A7)</f>
        <v>347315.82043836202</v>
      </c>
      <c r="E7" s="5">
        <f>SUMIFS(Imports_new!E$10:E$33,Imports_new!$A$10:$A$33,$A7)</f>
        <v>1952337.9844340885</v>
      </c>
      <c r="F7" s="5">
        <f>SUMIFS(Imports_new!F$10:F$33,Imports_new!$A$10:$A$33,$A7)</f>
        <v>2127097.6737516555</v>
      </c>
      <c r="G7" s="5">
        <f>SUMIFS(Imports_new!G$10:G$33,Imports_new!$A$10:$A$33,$A7)</f>
        <v>2178319.14813051</v>
      </c>
      <c r="H7" s="5">
        <f>SUMIFS(Imports_new!H$10:H$33,Imports_new!$A$10:$A$33,$A7)</f>
        <v>2754522.8402857329</v>
      </c>
      <c r="I7" s="5">
        <f>SUMIFS(Imports_new!I$10:I$33,Imports_new!$A$10:$A$33,$A7)</f>
        <v>2766917.9210344218</v>
      </c>
      <c r="J7" s="5">
        <f>SUMIFS(Imports_new!J$10:J$33,Imports_new!$A$10:$A$33,$A7)</f>
        <v>2783032.0357858129</v>
      </c>
      <c r="K7" s="5">
        <f>SUMIFS(Imports_new!K$10:K$33,Imports_new!$A$10:$A$33,$A7)</f>
        <v>2852944.623028425</v>
      </c>
      <c r="L7" s="5">
        <f>SUMIFS(Imports_new!L$10:L$33,Imports_new!$A$10:$A$33,$A7)</f>
        <v>2957151.1255519129</v>
      </c>
      <c r="M7" s="5">
        <f>SUMIFS(Imports_new!M$10:M$33,Imports_new!$A$10:$A$33,$A7)</f>
        <v>2957151.1255519129</v>
      </c>
      <c r="N7" s="5">
        <f>SUMIFS(Imports_new!N$10:N$33,Imports_new!$A$10:$A$33,$A7)</f>
        <v>2957151.1255519129</v>
      </c>
      <c r="O7" s="5">
        <f>SUMIFS(Imports_new!O$10:O$33,Imports_new!$A$10:$A$33,$A7)</f>
        <v>2957151.1255519129</v>
      </c>
      <c r="P7" s="5">
        <f>SUMIFS(Imports_new!P$10:P$33,Imports_new!$A$10:$A$33,$A7)</f>
        <v>2957151.1255519129</v>
      </c>
      <c r="Q7" s="5">
        <f>SUMIFS(Imports_new!Q$10:Q$33,Imports_new!$A$10:$A$33,$A7)</f>
        <v>2957151.1255519129</v>
      </c>
      <c r="R7" s="5">
        <f>SUMIFS(Imports_new!R$10:R$33,Imports_new!$A$10:$A$33,$A7)</f>
        <v>2957151.1255519129</v>
      </c>
      <c r="S7" s="5">
        <f>SUMIFS(Imports_new!S$10:S$33,Imports_new!$A$10:$A$33,$A7)</f>
        <v>2957151.1255519129</v>
      </c>
      <c r="T7" s="5">
        <f>SUMIFS(Imports_new!T$10:T$33,Imports_new!$A$10:$A$33,$A7)</f>
        <v>2957151.1255519129</v>
      </c>
      <c r="U7" s="5">
        <f>SUMIFS(Imports_new!U$10:U$33,Imports_new!$A$10:$A$33,$A7)</f>
        <v>2957151.1255519129</v>
      </c>
      <c r="V7" s="5">
        <f>SUMIFS(Imports_new!V$10:V$33,Imports_new!$A$10:$A$33,$A7)</f>
        <v>2957151.1255519129</v>
      </c>
      <c r="W7" s="5">
        <f>SUMIFS(Imports_new!W$10:W$33,Imports_new!$A$10:$A$33,$A7)</f>
        <v>2957151.1255519129</v>
      </c>
      <c r="X7" s="5">
        <f>SUMIFS(Imports_new!X$10:X$33,Imports_new!$A$10:$A$33,$A7)</f>
        <v>2957151.1255519129</v>
      </c>
      <c r="Y7" s="5">
        <f>SUMIFS(Imports_new!Y$10:Y$33,Imports_new!$A$10:$A$33,$A7)</f>
        <v>2957151.1255519129</v>
      </c>
      <c r="Z7" s="5">
        <f>SUMIFS(Imports_new!Z$10:Z$33,Imports_new!$A$10:$A$33,$A7)</f>
        <v>2957151.1255519129</v>
      </c>
      <c r="AA7" s="5">
        <f>SUMIFS(Imports_new!AA$10:AA$33,Imports_new!$A$10:$A$33,$A7)</f>
        <v>2957151.1255519129</v>
      </c>
      <c r="AB7" s="5">
        <f>SUMIFS(Imports_new!AB$10:AB$33,Imports_new!$A$10:$A$33,$A7)</f>
        <v>2957151.1255519129</v>
      </c>
      <c r="AC7" s="5">
        <f>SUMIFS(Imports_new!AC$10:AC$33,Imports_new!$A$10:$A$33,$A7)</f>
        <v>2957151.1255519129</v>
      </c>
      <c r="AD7" s="5">
        <f>SUMIFS(Imports_new!AD$10:AD$33,Imports_new!$A$10:$A$33,$A7)</f>
        <v>2957151.1255519129</v>
      </c>
      <c r="AE7" s="5">
        <f>SUMIFS(Imports_new!AE$10:AE$33,Imports_new!$A$10:$A$33,$A7)</f>
        <v>2957151.1255519129</v>
      </c>
      <c r="AF7" s="5">
        <f>SUMIFS(Imports_new!AF$10:AF$33,Imports_new!$A$10:$A$33,$A7)</f>
        <v>2957151.1255519129</v>
      </c>
    </row>
    <row r="8" spans="1:32">
      <c r="A8" s="2" t="s">
        <v>102</v>
      </c>
      <c r="B8" s="5">
        <f>SUMIFS(Imports_new!B$10:B$33,Imports_new!$A$10:$A$33,$A8)</f>
        <v>622630.02484511107</v>
      </c>
      <c r="C8" s="5">
        <f>SUMIFS(Imports_new!C$10:C$33,Imports_new!$A$10:$A$33,$A8)</f>
        <v>622630.02484511107</v>
      </c>
      <c r="D8" s="5">
        <f>SUMIFS(Imports_new!D$10:D$33,Imports_new!$A$10:$A$33,$A8)</f>
        <v>622630.02484511107</v>
      </c>
      <c r="E8" s="5">
        <f>SUMIFS(Imports_new!E$10:E$33,Imports_new!$A$10:$A$33,$A8)</f>
        <v>767699.61263242143</v>
      </c>
      <c r="F8" s="5">
        <f>SUMIFS(Imports_new!F$10:F$33,Imports_new!$A$10:$A$33,$A8)</f>
        <v>869292.32645815716</v>
      </c>
      <c r="G8" s="5">
        <f>SUMIFS(Imports_new!G$10:G$33,Imports_new!$A$10:$A$33,$A8)</f>
        <v>823946.4838627713</v>
      </c>
      <c r="H8" s="5">
        <f>SUMIFS(Imports_new!H$10:H$33,Imports_new!$A$10:$A$33,$A8)</f>
        <v>726566.53056021756</v>
      </c>
      <c r="I8" s="5">
        <f>SUMIFS(Imports_new!I$10:I$33,Imports_new!$A$10:$A$33,$A8)</f>
        <v>573352.70987409737</v>
      </c>
      <c r="J8" s="5">
        <f>SUMIFS(Imports_new!J$10:J$33,Imports_new!$A$10:$A$33,$A8)</f>
        <v>564314.115240969</v>
      </c>
      <c r="K8" s="5">
        <f>SUMIFS(Imports_new!K$10:K$33,Imports_new!$A$10:$A$33,$A8)</f>
        <v>594340.07714178169</v>
      </c>
      <c r="L8" s="5">
        <f>SUMIFS(Imports_new!L$10:L$33,Imports_new!$A$10:$A$33,$A8)</f>
        <v>590442.11160619056</v>
      </c>
      <c r="M8" s="5">
        <f>SUMIFS(Imports_new!M$10:M$33,Imports_new!$A$10:$A$33,$A8)</f>
        <v>590442.11160619056</v>
      </c>
      <c r="N8" s="5">
        <f>SUMIFS(Imports_new!N$10:N$33,Imports_new!$A$10:$A$33,$A8)</f>
        <v>590442.11160619056</v>
      </c>
      <c r="O8" s="5">
        <f>SUMIFS(Imports_new!O$10:O$33,Imports_new!$A$10:$A$33,$A8)</f>
        <v>590442.11160619056</v>
      </c>
      <c r="P8" s="5">
        <f>SUMIFS(Imports_new!P$10:P$33,Imports_new!$A$10:$A$33,$A8)</f>
        <v>590442.11160619056</v>
      </c>
      <c r="Q8" s="5">
        <f>SUMIFS(Imports_new!Q$10:Q$33,Imports_new!$A$10:$A$33,$A8)</f>
        <v>590442.11160619056</v>
      </c>
      <c r="R8" s="5">
        <f>SUMIFS(Imports_new!R$10:R$33,Imports_new!$A$10:$A$33,$A8)</f>
        <v>590442.11160619056</v>
      </c>
      <c r="S8" s="5">
        <f>SUMIFS(Imports_new!S$10:S$33,Imports_new!$A$10:$A$33,$A8)</f>
        <v>590442.11160619056</v>
      </c>
      <c r="T8" s="5">
        <f>SUMIFS(Imports_new!T$10:T$33,Imports_new!$A$10:$A$33,$A8)</f>
        <v>590442.11160619056</v>
      </c>
      <c r="U8" s="5">
        <f>SUMIFS(Imports_new!U$10:U$33,Imports_new!$A$10:$A$33,$A8)</f>
        <v>590442.11160619056</v>
      </c>
      <c r="V8" s="5">
        <f>SUMIFS(Imports_new!V$10:V$33,Imports_new!$A$10:$A$33,$A8)</f>
        <v>590442.11160619056</v>
      </c>
      <c r="W8" s="5">
        <f>SUMIFS(Imports_new!W$10:W$33,Imports_new!$A$10:$A$33,$A8)</f>
        <v>590442.11160619056</v>
      </c>
      <c r="X8" s="5">
        <f>SUMIFS(Imports_new!X$10:X$33,Imports_new!$A$10:$A$33,$A8)</f>
        <v>590442.11160619056</v>
      </c>
      <c r="Y8" s="5">
        <f>SUMIFS(Imports_new!Y$10:Y$33,Imports_new!$A$10:$A$33,$A8)</f>
        <v>590442.11160619056</v>
      </c>
      <c r="Z8" s="5">
        <f>SUMIFS(Imports_new!Z$10:Z$33,Imports_new!$A$10:$A$33,$A8)</f>
        <v>590442.11160619056</v>
      </c>
      <c r="AA8" s="5">
        <f>SUMIFS(Imports_new!AA$10:AA$33,Imports_new!$A$10:$A$33,$A8)</f>
        <v>590442.11160619056</v>
      </c>
      <c r="AB8" s="5">
        <f>SUMIFS(Imports_new!AB$10:AB$33,Imports_new!$A$10:$A$33,$A8)</f>
        <v>590442.11160619056</v>
      </c>
      <c r="AC8" s="5">
        <f>SUMIFS(Imports_new!AC$10:AC$33,Imports_new!$A$10:$A$33,$A8)</f>
        <v>590442.11160619056</v>
      </c>
      <c r="AD8" s="5">
        <f>SUMIFS(Imports_new!AD$10:AD$33,Imports_new!$A$10:$A$33,$A8)</f>
        <v>590442.11160619056</v>
      </c>
      <c r="AE8" s="5">
        <f>SUMIFS(Imports_new!AE$10:AE$33,Imports_new!$A$10:$A$33,$A8)</f>
        <v>590442.11160619056</v>
      </c>
      <c r="AF8" s="5">
        <f>SUMIFS(Imports_new!AF$10:AF$33,Imports_new!$A$10:$A$33,$A8)</f>
        <v>590442.11160619056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615906.22324104025</v>
      </c>
      <c r="C10" s="5">
        <f>SUMIFS(Imports_new!C$10:C$33,Imports_new!$A$10:$A$33,$A10)</f>
        <v>615906.22324104025</v>
      </c>
      <c r="D10" s="5">
        <f>SUMIFS(Imports_new!D$10:D$33,Imports_new!$A$10:$A$33,$A10)</f>
        <v>615906.22324104025</v>
      </c>
      <c r="E10" s="5">
        <f>SUMIFS(Imports_new!E$10:E$33,Imports_new!$A$10:$A$33,$A10)</f>
        <v>605851.24652505596</v>
      </c>
      <c r="F10" s="5">
        <f>SUMIFS(Imports_new!F$10:F$33,Imports_new!$A$10:$A$33,$A10)</f>
        <v>573555.96832433657</v>
      </c>
      <c r="G10" s="5">
        <f>SUMIFS(Imports_new!G$10:G$33,Imports_new!$A$10:$A$33,$A10)</f>
        <v>595525.38322616054</v>
      </c>
      <c r="H10" s="5">
        <f>SUMIFS(Imports_new!H$10:H$33,Imports_new!$A$10:$A$33,$A10)</f>
        <v>526283.3372804824</v>
      </c>
      <c r="I10" s="5">
        <f>SUMIFS(Imports_new!I$10:I$33,Imports_new!$A$10:$A$33,$A10)</f>
        <v>412471.06270551198</v>
      </c>
      <c r="J10" s="5">
        <f>SUMIFS(Imports_new!J$10:J$33,Imports_new!$A$10:$A$33,$A10)</f>
        <v>380670.7938033783</v>
      </c>
      <c r="K10" s="5">
        <f>SUMIFS(Imports_new!K$10:K$33,Imports_new!$A$10:$A$33,$A10)</f>
        <v>377638.82084442972</v>
      </c>
      <c r="L10" s="5">
        <f>SUMIFS(Imports_new!L$10:L$33,Imports_new!$A$10:$A$33,$A10)</f>
        <v>362603.07006907405</v>
      </c>
      <c r="M10" s="5">
        <f>SUMIFS(Imports_new!M$10:M$33,Imports_new!$A$10:$A$33,$A10)</f>
        <v>362603.07006907405</v>
      </c>
      <c r="N10" s="5">
        <f>SUMIFS(Imports_new!N$10:N$33,Imports_new!$A$10:$A$33,$A10)</f>
        <v>362603.07006907405</v>
      </c>
      <c r="O10" s="5">
        <f>SUMIFS(Imports_new!O$10:O$33,Imports_new!$A$10:$A$33,$A10)</f>
        <v>362603.07006907405</v>
      </c>
      <c r="P10" s="5">
        <f>SUMIFS(Imports_new!P$10:P$33,Imports_new!$A$10:$A$33,$A10)</f>
        <v>362603.07006907405</v>
      </c>
      <c r="Q10" s="5">
        <f>SUMIFS(Imports_new!Q$10:Q$33,Imports_new!$A$10:$A$33,$A10)</f>
        <v>362603.07006907405</v>
      </c>
      <c r="R10" s="5">
        <f>SUMIFS(Imports_new!R$10:R$33,Imports_new!$A$10:$A$33,$A10)</f>
        <v>362603.07006907405</v>
      </c>
      <c r="S10" s="5">
        <f>SUMIFS(Imports_new!S$10:S$33,Imports_new!$A$10:$A$33,$A10)</f>
        <v>362603.07006907405</v>
      </c>
      <c r="T10" s="5">
        <f>SUMIFS(Imports_new!T$10:T$33,Imports_new!$A$10:$A$33,$A10)</f>
        <v>362603.07006907405</v>
      </c>
      <c r="U10" s="5">
        <f>SUMIFS(Imports_new!U$10:U$33,Imports_new!$A$10:$A$33,$A10)</f>
        <v>362603.07006907405</v>
      </c>
      <c r="V10" s="5">
        <f>SUMIFS(Imports_new!V$10:V$33,Imports_new!$A$10:$A$33,$A10)</f>
        <v>362603.07006907405</v>
      </c>
      <c r="W10" s="5">
        <f>SUMIFS(Imports_new!W$10:W$33,Imports_new!$A$10:$A$33,$A10)</f>
        <v>362603.07006907405</v>
      </c>
      <c r="X10" s="5">
        <f>SUMIFS(Imports_new!X$10:X$33,Imports_new!$A$10:$A$33,$A10)</f>
        <v>362603.07006907405</v>
      </c>
      <c r="Y10" s="5">
        <f>SUMIFS(Imports_new!Y$10:Y$33,Imports_new!$A$10:$A$33,$A10)</f>
        <v>362603.07006907405</v>
      </c>
      <c r="Z10" s="5">
        <f>SUMIFS(Imports_new!Z$10:Z$33,Imports_new!$A$10:$A$33,$A10)</f>
        <v>362603.07006907405</v>
      </c>
      <c r="AA10" s="5">
        <f>SUMIFS(Imports_new!AA$10:AA$33,Imports_new!$A$10:$A$33,$A10)</f>
        <v>362603.07006907405</v>
      </c>
      <c r="AB10" s="5">
        <f>SUMIFS(Imports_new!AB$10:AB$33,Imports_new!$A$10:$A$33,$A10)</f>
        <v>362603.07006907405</v>
      </c>
      <c r="AC10" s="5">
        <f>SUMIFS(Imports_new!AC$10:AC$33,Imports_new!$A$10:$A$33,$A10)</f>
        <v>362603.07006907405</v>
      </c>
      <c r="AD10" s="5">
        <f>SUMIFS(Imports_new!AD$10:AD$33,Imports_new!$A$10:$A$33,$A10)</f>
        <v>362603.07006907405</v>
      </c>
      <c r="AE10" s="5">
        <f>SUMIFS(Imports_new!AE$10:AE$33,Imports_new!$A$10:$A$33,$A10)</f>
        <v>362603.07006907405</v>
      </c>
      <c r="AF10" s="5">
        <f>SUMIFS(Imports_new!AF$10:AF$33,Imports_new!$A$10:$A$33,$A10)</f>
        <v>362603.07006907405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450908.94214614935</v>
      </c>
      <c r="C12" s="5">
        <f>SUMIFS(Imports_new!C$10:C$33,Imports_new!$A$10:$A$33,$A12)</f>
        <v>450908.94214614935</v>
      </c>
      <c r="D12" s="5">
        <f>SUMIFS(Imports_new!D$10:D$33,Imports_new!$A$10:$A$33,$A12)</f>
        <v>450908.94214614935</v>
      </c>
      <c r="E12" s="5">
        <f>SUMIFS(Imports_new!E$10:E$33,Imports_new!$A$10:$A$33,$A12)</f>
        <v>893025.087298217</v>
      </c>
      <c r="F12" s="5">
        <f>SUMIFS(Imports_new!F$10:F$33,Imports_new!$A$10:$A$33,$A12)</f>
        <v>513473.05117925134</v>
      </c>
      <c r="G12" s="5">
        <f>SUMIFS(Imports_new!G$10:G$33,Imports_new!$A$10:$A$33,$A12)</f>
        <v>479228.43720225431</v>
      </c>
      <c r="H12" s="5">
        <f>SUMIFS(Imports_new!H$10:H$33,Imports_new!$A$10:$A$33,$A12)</f>
        <v>427191.80646492605</v>
      </c>
      <c r="I12" s="5">
        <f>SUMIFS(Imports_new!I$10:I$33,Imports_new!$A$10:$A$33,$A12)</f>
        <v>333720.54304806876</v>
      </c>
      <c r="J12" s="5">
        <f>SUMIFS(Imports_new!J$10:J$33,Imports_new!$A$10:$A$33,$A12)</f>
        <v>336745.02275535441</v>
      </c>
      <c r="K12" s="5">
        <f>SUMIFS(Imports_new!K$10:K$33,Imports_new!$A$10:$A$33,$A12)</f>
        <v>336411.35400051519</v>
      </c>
      <c r="L12" s="5">
        <f>SUMIFS(Imports_new!L$10:L$33,Imports_new!$A$10:$A$33,$A12)</f>
        <v>262167.84211596422</v>
      </c>
      <c r="M12" s="5">
        <f>SUMIFS(Imports_new!M$10:M$33,Imports_new!$A$10:$A$33,$A12)</f>
        <v>262167.84211596422</v>
      </c>
      <c r="N12" s="5">
        <f>SUMIFS(Imports_new!N$10:N$33,Imports_new!$A$10:$A$33,$A12)</f>
        <v>262167.84211596422</v>
      </c>
      <c r="O12" s="5">
        <f>SUMIFS(Imports_new!O$10:O$33,Imports_new!$A$10:$A$33,$A12)</f>
        <v>262167.84211596422</v>
      </c>
      <c r="P12" s="5">
        <f>SUMIFS(Imports_new!P$10:P$33,Imports_new!$A$10:$A$33,$A12)</f>
        <v>262167.84211596422</v>
      </c>
      <c r="Q12" s="5">
        <f>SUMIFS(Imports_new!Q$10:Q$33,Imports_new!$A$10:$A$33,$A12)</f>
        <v>262167.84211596422</v>
      </c>
      <c r="R12" s="5">
        <f>SUMIFS(Imports_new!R$10:R$33,Imports_new!$A$10:$A$33,$A12)</f>
        <v>262167.84211596422</v>
      </c>
      <c r="S12" s="5">
        <f>SUMIFS(Imports_new!S$10:S$33,Imports_new!$A$10:$A$33,$A12)</f>
        <v>262167.84211596422</v>
      </c>
      <c r="T12" s="5">
        <f>SUMIFS(Imports_new!T$10:T$33,Imports_new!$A$10:$A$33,$A12)</f>
        <v>262167.84211596422</v>
      </c>
      <c r="U12" s="5">
        <f>SUMIFS(Imports_new!U$10:U$33,Imports_new!$A$10:$A$33,$A12)</f>
        <v>262167.84211596422</v>
      </c>
      <c r="V12" s="5">
        <f>SUMIFS(Imports_new!V$10:V$33,Imports_new!$A$10:$A$33,$A12)</f>
        <v>262167.84211596422</v>
      </c>
      <c r="W12" s="5">
        <f>SUMIFS(Imports_new!W$10:W$33,Imports_new!$A$10:$A$33,$A12)</f>
        <v>262167.84211596422</v>
      </c>
      <c r="X12" s="5">
        <f>SUMIFS(Imports_new!X$10:X$33,Imports_new!$A$10:$A$33,$A12)</f>
        <v>262167.84211596422</v>
      </c>
      <c r="Y12" s="5">
        <f>SUMIFS(Imports_new!Y$10:Y$33,Imports_new!$A$10:$A$33,$A12)</f>
        <v>262167.84211596422</v>
      </c>
      <c r="Z12" s="5">
        <f>SUMIFS(Imports_new!Z$10:Z$33,Imports_new!$A$10:$A$33,$A12)</f>
        <v>262167.84211596422</v>
      </c>
      <c r="AA12" s="5">
        <f>SUMIFS(Imports_new!AA$10:AA$33,Imports_new!$A$10:$A$33,$A12)</f>
        <v>262167.84211596422</v>
      </c>
      <c r="AB12" s="5">
        <f>SUMIFS(Imports_new!AB$10:AB$33,Imports_new!$A$10:$A$33,$A12)</f>
        <v>262167.84211596422</v>
      </c>
      <c r="AC12" s="5">
        <f>SUMIFS(Imports_new!AC$10:AC$33,Imports_new!$A$10:$A$33,$A12)</f>
        <v>262167.84211596422</v>
      </c>
      <c r="AD12" s="5">
        <f>SUMIFS(Imports_new!AD$10:AD$33,Imports_new!$A$10:$A$33,$A12)</f>
        <v>262167.84211596422</v>
      </c>
      <c r="AE12" s="5">
        <f>SUMIFS(Imports_new!AE$10:AE$33,Imports_new!$A$10:$A$33,$A12)</f>
        <v>262167.84211596422</v>
      </c>
      <c r="AF12" s="5">
        <f>SUMIFS(Imports_new!AF$10:AF$33,Imports_new!$A$10:$A$33,$A12)</f>
        <v>262167.84211596422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532177.40685978322</v>
      </c>
      <c r="F15" s="5">
        <f>SUMIFS(Imports_new!F$10:F$33,Imports_new!$A$10:$A$33,$A15)</f>
        <v>1086919.3216557121</v>
      </c>
      <c r="G15" s="5">
        <f>SUMIFS(Imports_new!G$10:G$33,Imports_new!$A$10:$A$33,$A15)</f>
        <v>1286853.7179501224</v>
      </c>
      <c r="H15" s="5">
        <f>SUMIFS(Imports_new!H$10:H$33,Imports_new!$A$10:$A$33,$A15)</f>
        <v>2151698.8659731057</v>
      </c>
      <c r="I15" s="5">
        <f>SUMIFS(Imports_new!I$10:I$33,Imports_new!$A$10:$A$33,$A15)</f>
        <v>3298042.7258049557</v>
      </c>
      <c r="J15" s="5">
        <f>SUMIFS(Imports_new!J$10:J$33,Imports_new!$A$10:$A$33,$A15)</f>
        <v>3600535.7307476685</v>
      </c>
      <c r="K15" s="5">
        <f>SUMIFS(Imports_new!K$10:K$33,Imports_new!$A$10:$A$33,$A15)</f>
        <v>3678163.7941916822</v>
      </c>
      <c r="L15" s="5">
        <f>SUMIFS(Imports_new!L$10:L$33,Imports_new!$A$10:$A$33,$A15)</f>
        <v>4451854.7997929547</v>
      </c>
      <c r="M15" s="5">
        <f>SUMIFS(Imports_new!M$10:M$33,Imports_new!$A$10:$A$33,$A15)</f>
        <v>4451854.7997929547</v>
      </c>
      <c r="N15" s="5">
        <f>SUMIFS(Imports_new!N$10:N$33,Imports_new!$A$10:$A$33,$A15)</f>
        <v>4451854.7997929547</v>
      </c>
      <c r="O15" s="5">
        <f>SUMIFS(Imports_new!O$10:O$33,Imports_new!$A$10:$A$33,$A15)</f>
        <v>4451854.7997929547</v>
      </c>
      <c r="P15" s="5">
        <f>SUMIFS(Imports_new!P$10:P$33,Imports_new!$A$10:$A$33,$A15)</f>
        <v>4451854.7997929547</v>
      </c>
      <c r="Q15" s="5">
        <f>SUMIFS(Imports_new!Q$10:Q$33,Imports_new!$A$10:$A$33,$A15)</f>
        <v>4451854.7997929547</v>
      </c>
      <c r="R15" s="5">
        <f>SUMIFS(Imports_new!R$10:R$33,Imports_new!$A$10:$A$33,$A15)</f>
        <v>4451854.7997929547</v>
      </c>
      <c r="S15" s="5">
        <f>SUMIFS(Imports_new!S$10:S$33,Imports_new!$A$10:$A$33,$A15)</f>
        <v>4451854.7997929547</v>
      </c>
      <c r="T15" s="5">
        <f>SUMIFS(Imports_new!T$10:T$33,Imports_new!$A$10:$A$33,$A15)</f>
        <v>4451854.7997929547</v>
      </c>
      <c r="U15" s="5">
        <f>SUMIFS(Imports_new!U$10:U$33,Imports_new!$A$10:$A$33,$A15)</f>
        <v>4451854.7997929547</v>
      </c>
      <c r="V15" s="5">
        <f>SUMIFS(Imports_new!V$10:V$33,Imports_new!$A$10:$A$33,$A15)</f>
        <v>4451854.7997929547</v>
      </c>
      <c r="W15" s="5">
        <f>SUMIFS(Imports_new!W$10:W$33,Imports_new!$A$10:$A$33,$A15)</f>
        <v>4451854.7997929547</v>
      </c>
      <c r="X15" s="5">
        <f>SUMIFS(Imports_new!X$10:X$33,Imports_new!$A$10:$A$33,$A15)</f>
        <v>4451854.7997929547</v>
      </c>
      <c r="Y15" s="5">
        <f>SUMIFS(Imports_new!Y$10:Y$33,Imports_new!$A$10:$A$33,$A15)</f>
        <v>4451854.7997929547</v>
      </c>
      <c r="Z15" s="5">
        <f>SUMIFS(Imports_new!Z$10:Z$33,Imports_new!$A$10:$A$33,$A15)</f>
        <v>4451854.7997929547</v>
      </c>
      <c r="AA15" s="5">
        <f>SUMIFS(Imports_new!AA$10:AA$33,Imports_new!$A$10:$A$33,$A15)</f>
        <v>4451854.7997929547</v>
      </c>
      <c r="AB15" s="5">
        <f>SUMIFS(Imports_new!AB$10:AB$33,Imports_new!$A$10:$A$33,$A15)</f>
        <v>4451854.7997929547</v>
      </c>
      <c r="AC15" s="5">
        <f>SUMIFS(Imports_new!AC$10:AC$33,Imports_new!$A$10:$A$33,$A15)</f>
        <v>4451854.7997929547</v>
      </c>
      <c r="AD15" s="5">
        <f>SUMIFS(Imports_new!AD$10:AD$33,Imports_new!$A$10:$A$33,$A15)</f>
        <v>4451854.7997929547</v>
      </c>
      <c r="AE15" s="5">
        <f>SUMIFS(Imports_new!AE$10:AE$33,Imports_new!$A$10:$A$33,$A15)</f>
        <v>4451854.7997929547</v>
      </c>
      <c r="AF15" s="5">
        <f>SUMIFS(Imports_new!AF$10:AF$33,Imports_new!$A$10:$A$33,$A15)</f>
        <v>4451854.7997929547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10304519</v>
      </c>
      <c r="C2">
        <f>exports!E2</f>
        <v>10304519</v>
      </c>
      <c r="D2">
        <f>exports!F2</f>
        <v>10304519</v>
      </c>
      <c r="E2">
        <f>exports!G2</f>
        <v>10304519</v>
      </c>
      <c r="F2">
        <f>exports!H2</f>
        <v>10304519</v>
      </c>
      <c r="G2">
        <f>exports!I2</f>
        <v>10304519</v>
      </c>
      <c r="H2">
        <f>exports!J2</f>
        <v>10304519</v>
      </c>
      <c r="I2">
        <f>exports!K2</f>
        <v>10304519</v>
      </c>
      <c r="J2">
        <f>exports!L2</f>
        <v>10304519</v>
      </c>
      <c r="K2">
        <f>exports!M2</f>
        <v>10304519</v>
      </c>
      <c r="L2">
        <f>exports!N2</f>
        <v>10304519</v>
      </c>
      <c r="M2">
        <f>exports!O2</f>
        <v>10304519</v>
      </c>
      <c r="N2">
        <f>exports!P2</f>
        <v>10304519</v>
      </c>
      <c r="O2">
        <f>exports!Q2</f>
        <v>10304519</v>
      </c>
      <c r="P2">
        <f>exports!R2</f>
        <v>10304519</v>
      </c>
      <c r="Q2">
        <f>exports!S2</f>
        <v>10304519</v>
      </c>
      <c r="R2">
        <f>exports!T2</f>
        <v>10304519</v>
      </c>
      <c r="S2">
        <f>exports!U2</f>
        <v>10304519</v>
      </c>
      <c r="T2">
        <f>exports!V2</f>
        <v>10304519</v>
      </c>
      <c r="U2">
        <f>exports!W2</f>
        <v>10304519</v>
      </c>
      <c r="V2">
        <f>exports!X2</f>
        <v>10304519</v>
      </c>
      <c r="W2">
        <f>exports!Y2</f>
        <v>10304519</v>
      </c>
      <c r="X2">
        <f>exports!Z2</f>
        <v>10304519</v>
      </c>
      <c r="Y2">
        <f>exports!AA2</f>
        <v>10304519</v>
      </c>
      <c r="Z2">
        <f>exports!AB2</f>
        <v>10304519</v>
      </c>
      <c r="AA2">
        <f>exports!AC2</f>
        <v>10304519</v>
      </c>
      <c r="AB2">
        <f>exports!AD2</f>
        <v>10304519</v>
      </c>
      <c r="AC2">
        <f>exports!AE2</f>
        <v>10304519</v>
      </c>
      <c r="AD2">
        <f>exports!AF2</f>
        <v>10304519</v>
      </c>
      <c r="AE2">
        <f>exports!AG2</f>
        <v>10304519</v>
      </c>
      <c r="AF2">
        <f>exports!AH2</f>
        <v>10304519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2024-04-01T21:09:17Z</dcterms:modified>
</cp:coreProperties>
</file>