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bldgs\CiDESCTY\"/>
    </mc:Choice>
  </mc:AlternateContent>
  <xr:revisionPtr revIDLastSave="0" documentId="8_{F08317C7-1CAF-4932-9654-95C0C4031C41}"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E8" i="19" l="1"/>
  <c r="K8" i="19"/>
  <c r="B8" i="18"/>
  <c r="L8" i="19"/>
  <c r="P8" i="23"/>
  <c r="AF8" i="24"/>
  <c r="Z8" i="17"/>
  <c r="AA8" i="17"/>
  <c r="C8" i="18"/>
  <c r="M8" i="19"/>
  <c r="R8" i="23"/>
  <c r="I8" i="17"/>
  <c r="S8" i="18"/>
  <c r="J8" i="17"/>
  <c r="T8" i="18"/>
  <c r="H8" i="25"/>
  <c r="G8" i="7" s="1"/>
  <c r="X8" i="25"/>
  <c r="R8" i="18"/>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49" i="14"/>
  <c r="M8" i="6"/>
  <c r="AE8" i="7"/>
  <c r="M8" i="10"/>
  <c r="W8" i="10"/>
  <c r="AA8" i="7"/>
  <c r="E8" i="6"/>
  <c r="AE8" i="6"/>
  <c r="O8" i="6"/>
  <c r="AA8" i="6"/>
  <c r="Y8" i="7"/>
  <c r="E8" i="10"/>
  <c r="Q8" i="7"/>
  <c r="O8" i="10"/>
  <c r="S30" i="22"/>
  <c r="AE8" i="10"/>
  <c r="S49" i="22"/>
  <c r="AA8" i="10"/>
  <c r="G8" i="10"/>
  <c r="S8" i="7"/>
  <c r="AC8" i="10"/>
  <c r="Y8" i="10"/>
  <c r="U8" i="7"/>
  <c r="S8" i="6"/>
  <c r="Q8" i="10"/>
  <c r="O8" i="7"/>
  <c r="AC8" i="7"/>
  <c r="I8" i="7"/>
  <c r="W8" i="6"/>
  <c r="U8" i="6"/>
  <c r="S8" i="10"/>
  <c r="AC8" i="6"/>
  <c r="K8" i="6"/>
  <c r="I8" i="6"/>
  <c r="U8" i="10"/>
  <c r="C8" i="7"/>
  <c r="W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<sst xmlns="http://schemas.openxmlformats.org/spreadsheetml/2006/main" count="55111" uniqueCount="1381">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</sst>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1316</v>
      </c>
      <c r="C1" s="71">
        <v>45686</v>
      </c>
      <c r="D1" s="13"/>
      <c r="E1" s="13"/>
      <c r="F1" s="72" t="s">
        <v>59</v>
      </c>
      <c r="G1" s="72" t="s">
        <v>59</v>
      </c>
    </row>
    <row r="2" spans="1:7" x14ac:dyDescent="0.75">
      <c r="B2" t="str">
        <f>LOOKUP(B1,F2:G51,G2:G51)</f>
        <v>VT</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b">
        <f>IF(A49=About!$B$1,SUM('BDESC-rural-residential'!$AF$8,'BDESC-urban-residential'!$AF$8,'BDESC-commercial'!$AF$8)='REEDS calc'!Q49,"NA")</f>
        <v>1</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b">
        <f>IF(A49=About!$B$1,SUM('DESC-rural-residential'!$AF$8,'DESC-urban-residential'!$AF$8,'DESC-commercial'!$AF$8)='REEDS calc-noIRA'!Q49,"NA")</f>
        <v>1</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VERMONT</v>
      </c>
    </row>
    <row r="3" spans="1:7" x14ac:dyDescent="0.65">
      <c r="A3" s="52" t="s">
        <v>1327</v>
      </c>
      <c r="B3" s="52">
        <v>0.59</v>
      </c>
      <c r="C3" s="52">
        <v>0.41</v>
      </c>
      <c r="F3" s="52" t="s">
        <v>10</v>
      </c>
      <c r="G3" s="52">
        <f>SUMIFS(B:B,A:A,G2)</f>
        <v>0.38900000000000001</v>
      </c>
    </row>
    <row r="4" spans="1:7" x14ac:dyDescent="0.65">
      <c r="A4" s="52" t="s">
        <v>1328</v>
      </c>
      <c r="B4" s="52">
        <v>0.66</v>
      </c>
      <c r="C4" s="52">
        <v>0.33999999999999903</v>
      </c>
      <c r="F4" s="52" t="s">
        <v>11</v>
      </c>
      <c r="G4" s="52">
        <f>SUMIFS(C:C,A:A,G2)</f>
        <v>0.61099999999999999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58.858270658792371</v>
      </c>
      <c r="C8" s="65">
        <f>INDEX('REEDS calc'!$C$64:$AG$113,MATCH(About!$B$2,'REEDS calc'!$B$64:$B$113,0),MATCH(C$1,'REEDS calc'!$C$63:$AG$63,0))*SUMIFS('res v com'!$E$3:$E$52,'res v com'!$B$3:$B$52,About!$B$2)*SUMIFS('Urban and Rural'!$C$2:$C$53,'Urban and Rural'!$A$2:$A$53,About!$B$1)</f>
        <v>58.858270658792371</v>
      </c>
      <c r="D8" s="65">
        <f>INDEX('REEDS calc'!$C$64:$AG$113,MATCH(About!$B$2,'REEDS calc'!$B$64:$B$113,0),MATCH(D$1,'REEDS calc'!$C$63:$AG$63,0))*SUMIFS('res v com'!$E$3:$E$52,'res v com'!$B$3:$B$52,About!$B$2)*SUMIFS('Urban and Rural'!$C$2:$C$53,'Urban and Rural'!$A$2:$A$53,About!$B$1)</f>
        <v>58.858270658792371</v>
      </c>
      <c r="E8" s="65">
        <f>INDEX('REEDS calc'!$C$64:$AG$113,MATCH(About!$B$2,'REEDS calc'!$B$64:$B$113,0),MATCH(E$1,'REEDS calc'!$C$63:$AG$63,0))*SUMIFS('res v com'!$E$3:$E$52,'res v com'!$B$3:$B$52,About!$B$2)*SUMIFS('Urban and Rural'!$C$2:$C$53,'Urban and Rural'!$A$2:$A$53,About!$B$1)</f>
        <v>62.127786465120586</v>
      </c>
      <c r="F8" s="65">
        <f>INDEX('REEDS calc'!$C$64:$AG$113,MATCH(About!$B$2,'REEDS calc'!$B$64:$B$113,0),MATCH(F$1,'REEDS calc'!$C$63:$AG$63,0))*SUMIFS('res v com'!$E$3:$E$52,'res v com'!$B$3:$B$52,About!$B$2)*SUMIFS('Urban and Rural'!$C$2:$C$53,'Urban and Rural'!$A$2:$A$53,About!$B$1)</f>
        <v>65.397302271448794</v>
      </c>
      <c r="G8" s="65">
        <f>INDEX('REEDS calc'!$C$64:$AG$113,MATCH(About!$B$2,'REEDS calc'!$B$64:$B$113,0),MATCH(G$1,'REEDS calc'!$C$63:$AG$63,0))*SUMIFS('res v com'!$E$3:$E$52,'res v com'!$B$3:$B$52,About!$B$2)*SUMIFS('Urban and Rural'!$C$2:$C$53,'Urban and Rural'!$A$2:$A$53,About!$B$1)</f>
        <v>70.699786239404105</v>
      </c>
      <c r="H8" s="65">
        <f>INDEX('REEDS calc'!$C$64:$AG$113,MATCH(About!$B$2,'REEDS calc'!$B$64:$B$113,0),MATCH(H$1,'REEDS calc'!$C$63:$AG$63,0))*SUMIFS('res v com'!$E$3:$E$52,'res v com'!$B$3:$B$52,About!$B$2)*SUMIFS('Urban and Rural'!$C$2:$C$53,'Urban and Rural'!$A$2:$A$53,About!$B$1)</f>
        <v>76.00227020735943</v>
      </c>
      <c r="I8" s="65">
        <f>INDEX('REEDS calc'!$C$64:$AG$113,MATCH(About!$B$2,'REEDS calc'!$B$64:$B$113,0),MATCH(I$1,'REEDS calc'!$C$63:$AG$63,0))*SUMIFS('res v com'!$E$3:$E$52,'res v com'!$B$3:$B$52,About!$B$2)*SUMIFS('Urban and Rural'!$C$2:$C$53,'Urban and Rural'!$A$2:$A$53,About!$B$1)</f>
        <v>82.591951370434302</v>
      </c>
      <c r="J8" s="65">
        <f>INDEX('REEDS calc'!$C$64:$AG$113,MATCH(About!$B$2,'REEDS calc'!$B$64:$B$113,0),MATCH(J$1,'REEDS calc'!$C$63:$AG$63,0))*SUMIFS('res v com'!$E$3:$E$52,'res v com'!$B$3:$B$52,About!$B$2)*SUMIFS('Urban and Rural'!$C$2:$C$53,'Urban and Rural'!$A$2:$A$53,About!$B$1)</f>
        <v>89.181632533509202</v>
      </c>
      <c r="K8" s="65">
        <f>INDEX('REEDS calc'!$C$64:$AG$113,MATCH(About!$B$2,'REEDS calc'!$B$64:$B$113,0),MATCH(K$1,'REEDS calc'!$C$63:$AG$63,0))*SUMIFS('res v com'!$E$3:$E$52,'res v com'!$B$3:$B$52,About!$B$2)*SUMIFS('Urban and Rural'!$C$2:$C$53,'Urban and Rural'!$A$2:$A$53,About!$B$1)</f>
        <v>97.077722790138296</v>
      </c>
      <c r="L8" s="65">
        <f>INDEX('REEDS calc'!$C$64:$AG$113,MATCH(About!$B$2,'REEDS calc'!$B$64:$B$113,0),MATCH(L$1,'REEDS calc'!$C$63:$AG$63,0))*SUMIFS('res v com'!$E$3:$E$52,'res v com'!$B$3:$B$52,About!$B$2)*SUMIFS('Urban and Rural'!$C$2:$C$53,'Urban and Rural'!$A$2:$A$53,About!$B$1)</f>
        <v>104.9738130467674</v>
      </c>
      <c r="M8" s="65">
        <f>INDEX('REEDS calc'!$C$64:$AG$113,MATCH(About!$B$2,'REEDS calc'!$B$64:$B$113,0),MATCH(M$1,'REEDS calc'!$C$63:$AG$63,0))*SUMIFS('res v com'!$E$3:$E$52,'res v com'!$B$3:$B$52,About!$B$2)*SUMIFS('Urban and Rural'!$C$2:$C$53,'Urban and Rural'!$A$2:$A$53,About!$B$1)</f>
        <v>108.60486185091071</v>
      </c>
      <c r="N8" s="65">
        <f>INDEX('REEDS calc'!$C$64:$AG$113,MATCH(About!$B$2,'REEDS calc'!$B$64:$B$113,0),MATCH(N$1,'REEDS calc'!$C$63:$AG$63,0))*SUMIFS('res v com'!$E$3:$E$52,'res v com'!$B$3:$B$52,About!$B$2)*SUMIFS('Urban and Rural'!$C$2:$C$53,'Urban and Rural'!$A$2:$A$53,About!$B$1)</f>
        <v>112.23591065505403</v>
      </c>
      <c r="O8" s="65">
        <f>INDEX('REEDS calc'!$C$64:$AG$113,MATCH(About!$B$2,'REEDS calc'!$B$64:$B$113,0),MATCH(O$1,'REEDS calc'!$C$63:$AG$63,0))*SUMIFS('res v com'!$E$3:$E$52,'res v com'!$B$3:$B$52,About!$B$2)*SUMIFS('Urban and Rural'!$C$2:$C$53,'Urban and Rural'!$A$2:$A$53,About!$B$1)</f>
        <v>115.0024240296394</v>
      </c>
      <c r="P8" s="65">
        <f>INDEX('REEDS calc'!$C$64:$AG$113,MATCH(About!$B$2,'REEDS calc'!$B$64:$B$113,0),MATCH(P$1,'REEDS calc'!$C$63:$AG$63,0))*SUMIFS('res v com'!$E$3:$E$52,'res v com'!$B$3:$B$52,About!$B$2)*SUMIFS('Urban and Rural'!$C$2:$C$53,'Urban and Rural'!$A$2:$A$53,About!$B$1)</f>
        <v>117.76893740422477</v>
      </c>
      <c r="Q8" s="65">
        <f>INDEX('REEDS calc'!$C$64:$AG$113,MATCH(About!$B$2,'REEDS calc'!$B$64:$B$113,0),MATCH(Q$1,'REEDS calc'!$C$63:$AG$63,0))*SUMIFS('res v com'!$E$3:$E$52,'res v com'!$B$3:$B$52,About!$B$2)*SUMIFS('Urban and Rural'!$C$2:$C$53,'Urban and Rural'!$A$2:$A$53,About!$B$1)</f>
        <v>119.40194877116754</v>
      </c>
      <c r="R8" s="65">
        <f>INDEX('REEDS calc'!$C$64:$AG$113,MATCH(About!$B$2,'REEDS calc'!$B$64:$B$113,0),MATCH(R$1,'REEDS calc'!$C$63:$AG$63,0))*SUMIFS('res v com'!$E$3:$E$52,'res v com'!$B$3:$B$52,About!$B$2)*SUMIFS('Urban and Rural'!$C$2:$C$53,'Urban and Rural'!$A$2:$A$53,About!$B$1)</f>
        <v>121.03496013811031</v>
      </c>
      <c r="S8" s="65">
        <f>INDEX('REEDS calc'!$C$64:$AG$113,MATCH(About!$B$2,'REEDS calc'!$B$64:$B$113,0),MATCH(S$1,'REEDS calc'!$C$63:$AG$63,0))*SUMIFS('res v com'!$E$3:$E$52,'res v com'!$B$3:$B$52,About!$B$2)*SUMIFS('Urban and Rural'!$C$2:$C$53,'Urban and Rural'!$A$2:$A$53,About!$B$1)</f>
        <v>122.76403099722614</v>
      </c>
      <c r="T8" s="65">
        <f>INDEX('REEDS calc'!$C$64:$AG$113,MATCH(About!$B$2,'REEDS calc'!$B$64:$B$113,0),MATCH(T$1,'REEDS calc'!$C$63:$AG$63,0))*SUMIFS('res v com'!$E$3:$E$52,'res v com'!$B$3:$B$52,About!$B$2)*SUMIFS('Urban and Rural'!$C$2:$C$53,'Urban and Rural'!$A$2:$A$53,About!$B$1)</f>
        <v>124.49310185634201</v>
      </c>
      <c r="U8" s="65">
        <f>INDEX('REEDS calc'!$C$64:$AG$113,MATCH(About!$B$2,'REEDS calc'!$B$64:$B$113,0),MATCH(U$1,'REEDS calc'!$C$63:$AG$63,0))*SUMIFS('res v com'!$E$3:$E$52,'res v com'!$B$3:$B$52,About!$B$2)*SUMIFS('Urban and Rural'!$C$2:$C$53,'Urban and Rural'!$A$2:$A$53,About!$B$1)</f>
        <v>126.4142916998041</v>
      </c>
      <c r="V8" s="65">
        <f>INDEX('REEDS calc'!$C$64:$AG$113,MATCH(About!$B$2,'REEDS calc'!$B$64:$B$113,0),MATCH(V$1,'REEDS calc'!$C$63:$AG$63,0))*SUMIFS('res v com'!$E$3:$E$52,'res v com'!$B$3:$B$52,About!$B$2)*SUMIFS('Urban and Rural'!$C$2:$C$53,'Urban and Rural'!$A$2:$A$53,About!$B$1)</f>
        <v>128.33548154326616</v>
      </c>
      <c r="W8" s="65">
        <f>INDEX('REEDS calc'!$C$64:$AG$113,MATCH(About!$B$2,'REEDS calc'!$B$64:$B$113,0),MATCH(W$1,'REEDS calc'!$C$63:$AG$63,0))*SUMIFS('res v com'!$E$3:$E$52,'res v com'!$B$3:$B$52,About!$B$2)*SUMIFS('Urban and Rural'!$C$2:$C$53,'Urban and Rural'!$A$2:$A$53,About!$B$1)</f>
        <v>130.44879037107444</v>
      </c>
      <c r="X8" s="65">
        <f>INDEX('REEDS calc'!$C$64:$AG$113,MATCH(About!$B$2,'REEDS calc'!$B$64:$B$113,0),MATCH(X$1,'REEDS calc'!$C$63:$AG$63,0))*SUMIFS('res v com'!$E$3:$E$52,'res v com'!$B$3:$B$52,About!$B$2)*SUMIFS('Urban and Rural'!$C$2:$C$53,'Urban and Rural'!$A$2:$A$53,About!$B$1)</f>
        <v>132.56209919888269</v>
      </c>
      <c r="Y8" s="65">
        <f>INDEX('REEDS calc'!$C$64:$AG$113,MATCH(About!$B$2,'REEDS calc'!$B$64:$B$113,0),MATCH(Y$1,'REEDS calc'!$C$63:$AG$63,0))*SUMIFS('res v com'!$E$3:$E$52,'res v com'!$B$3:$B$52,About!$B$2)*SUMIFS('Urban and Rural'!$C$2:$C$53,'Urban and Rural'!$A$2:$A$53,About!$B$1)</f>
        <v>134.84831511260256</v>
      </c>
      <c r="Z8" s="65">
        <f>INDEX('REEDS calc'!$C$64:$AG$113,MATCH(About!$B$2,'REEDS calc'!$B$64:$B$113,0),MATCH(Z$1,'REEDS calc'!$C$63:$AG$63,0))*SUMIFS('res v com'!$E$3:$E$52,'res v com'!$B$3:$B$52,About!$B$2)*SUMIFS('Urban and Rural'!$C$2:$C$53,'Urban and Rural'!$A$2:$A$53,About!$B$1)</f>
        <v>137.13453102632241</v>
      </c>
      <c r="AA8" s="65">
        <f>INDEX('REEDS calc'!$C$64:$AG$113,MATCH(About!$B$2,'REEDS calc'!$B$64:$B$113,0),MATCH(AA$1,'REEDS calc'!$C$63:$AG$63,0))*SUMIFS('res v com'!$E$3:$E$52,'res v com'!$B$3:$B$52,About!$B$2)*SUMIFS('Urban and Rural'!$C$2:$C$53,'Urban and Rural'!$A$2:$A$53,About!$B$1)</f>
        <v>138.97887327604602</v>
      </c>
      <c r="AB8" s="65">
        <f>INDEX('REEDS calc'!$C$64:$AG$113,MATCH(About!$B$2,'REEDS calc'!$B$64:$B$113,0),MATCH(AB$1,'REEDS calc'!$C$63:$AG$63,0))*SUMIFS('res v com'!$E$3:$E$52,'res v com'!$B$3:$B$52,About!$B$2)*SUMIFS('Urban and Rural'!$C$2:$C$53,'Urban and Rural'!$A$2:$A$53,About!$B$1)</f>
        <v>140.8232155257696</v>
      </c>
      <c r="AC8" s="65">
        <f>INDEX('REEDS calc'!$C$64:$AG$113,MATCH(About!$B$2,'REEDS calc'!$B$64:$B$113,0),MATCH(AC$1,'REEDS calc'!$C$63:$AG$63,0))*SUMIFS('res v com'!$E$3:$E$52,'res v com'!$B$3:$B$52,About!$B$2)*SUMIFS('Urban and Rural'!$C$2:$C$53,'Urban and Rural'!$A$2:$A$53,About!$B$1)</f>
        <v>142.84046486140477</v>
      </c>
      <c r="AD8" s="65">
        <f>INDEX('REEDS calc'!$C$64:$AG$113,MATCH(About!$B$2,'REEDS calc'!$B$64:$B$113,0),MATCH(AD$1,'REEDS calc'!$C$63:$AG$63,0))*SUMIFS('res v com'!$E$3:$E$52,'res v com'!$B$3:$B$52,About!$B$2)*SUMIFS('Urban and Rural'!$C$2:$C$53,'Urban and Rural'!$A$2:$A$53,About!$B$1)</f>
        <v>144.85771419703994</v>
      </c>
      <c r="AE8" s="65">
        <f>INDEX('REEDS calc'!$C$64:$AG$113,MATCH(About!$B$2,'REEDS calc'!$B$64:$B$113,0),MATCH(AE$1,'REEDS calc'!$C$63:$AG$63,0))*SUMIFS('res v com'!$E$3:$E$52,'res v com'!$B$3:$B$52,About!$B$2)*SUMIFS('Urban and Rural'!$C$2:$C$53,'Urban and Rural'!$A$2:$A$53,About!$B$1)</f>
        <v>147.70107516536379</v>
      </c>
      <c r="AF8" s="65">
        <f>INDEX('REEDS calc'!$C$64:$AG$113,MATCH(About!$B$2,'REEDS calc'!$B$64:$B$113,0),MATCH(AF$1,'REEDS calc'!$C$63:$AG$63,0))*SUMIFS('res v com'!$E$3:$E$52,'res v com'!$B$3:$B$52,About!$B$2)*SUMIFS('Urban and Rural'!$C$2:$C$53,'Urban and Rural'!$A$2:$A$53,About!$B$1)</f>
        <v>150.54443613368767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37.472777882602678</v>
      </c>
      <c r="C8" s="65">
        <f>INDEX('REEDS calc'!$C$64:$AG$113,MATCH(About!$B$2,'REEDS calc'!$B$64:$B$113,0),MATCH(C$1,'REEDS calc'!$C$63:$AG$63,0))*SUMIFS('res v com'!$E$3:$E$52,'res v com'!$B$3:$B$52,About!$B$2)*SUMIFS('Urban and Rural'!$B$2:$B$53,'Urban and Rural'!$A$2:$A$53,About!$B$1)</f>
        <v>37.472777882602678</v>
      </c>
      <c r="D8" s="65">
        <f>INDEX('REEDS calc'!$C$64:$AG$113,MATCH(About!$B$2,'REEDS calc'!$B$64:$B$113,0),MATCH(D$1,'REEDS calc'!$C$63:$AG$63,0))*SUMIFS('res v com'!$E$3:$E$52,'res v com'!$B$3:$B$52,About!$B$2)*SUMIFS('Urban and Rural'!$B$2:$B$53,'Urban and Rural'!$A$2:$A$53,About!$B$1)</f>
        <v>37.472777882602678</v>
      </c>
      <c r="E8" s="65">
        <f>INDEX('REEDS calc'!$C$64:$AG$113,MATCH(About!$B$2,'REEDS calc'!$B$64:$B$113,0),MATCH(E$1,'REEDS calc'!$C$63:$AG$63,0))*SUMIFS('res v com'!$E$3:$E$52,'res v com'!$B$3:$B$52,About!$B$2)*SUMIFS('Urban and Rural'!$B$2:$B$53,'Urban and Rural'!$A$2:$A$53,About!$B$1)</f>
        <v>39.554351775665971</v>
      </c>
      <c r="F8" s="65">
        <f>INDEX('REEDS calc'!$C$64:$AG$113,MATCH(About!$B$2,'REEDS calc'!$B$64:$B$113,0),MATCH(F$1,'REEDS calc'!$C$63:$AG$63,0))*SUMIFS('res v com'!$E$3:$E$52,'res v com'!$B$3:$B$52,About!$B$2)*SUMIFS('Urban and Rural'!$B$2:$B$53,'Urban and Rural'!$A$2:$A$53,About!$B$1)</f>
        <v>41.635925668729271</v>
      </c>
      <c r="G8" s="65">
        <f>INDEX('REEDS calc'!$C$64:$AG$113,MATCH(About!$B$2,'REEDS calc'!$B$64:$B$113,0),MATCH(G$1,'REEDS calc'!$C$63:$AG$63,0))*SUMIFS('res v com'!$E$3:$E$52,'res v com'!$B$3:$B$52,About!$B$2)*SUMIFS('Urban and Rural'!$B$2:$B$53,'Urban and Rural'!$A$2:$A$53,About!$B$1)</f>
        <v>45.011811533761374</v>
      </c>
      <c r="H8" s="65">
        <f>INDEX('REEDS calc'!$C$64:$AG$113,MATCH(About!$B$2,'REEDS calc'!$B$64:$B$113,0),MATCH(H$1,'REEDS calc'!$C$63:$AG$63,0))*SUMIFS('res v com'!$E$3:$E$52,'res v com'!$B$3:$B$52,About!$B$2)*SUMIFS('Urban and Rural'!$B$2:$B$53,'Urban and Rural'!$A$2:$A$53,About!$B$1)</f>
        <v>48.387697398793485</v>
      </c>
      <c r="I8" s="65">
        <f>INDEX('REEDS calc'!$C$64:$AG$113,MATCH(About!$B$2,'REEDS calc'!$B$64:$B$113,0),MATCH(I$1,'REEDS calc'!$C$63:$AG$63,0))*SUMIFS('res v com'!$E$3:$E$52,'res v com'!$B$3:$B$52,About!$B$2)*SUMIFS('Urban and Rural'!$B$2:$B$53,'Urban and Rural'!$A$2:$A$53,About!$B$1)</f>
        <v>52.583091789032643</v>
      </c>
      <c r="J8" s="65">
        <f>INDEX('REEDS calc'!$C$64:$AG$113,MATCH(About!$B$2,'REEDS calc'!$B$64:$B$113,0),MATCH(J$1,'REEDS calc'!$C$63:$AG$63,0))*SUMIFS('res v com'!$E$3:$E$52,'res v com'!$B$3:$B$52,About!$B$2)*SUMIFS('Urban and Rural'!$B$2:$B$53,'Urban and Rural'!$A$2:$A$53,About!$B$1)</f>
        <v>56.778486179271823</v>
      </c>
      <c r="K8" s="65">
        <f>INDEX('REEDS calc'!$C$64:$AG$113,MATCH(About!$B$2,'REEDS calc'!$B$64:$B$113,0),MATCH(K$1,'REEDS calc'!$C$63:$AG$63,0))*SUMIFS('res v com'!$E$3:$E$52,'res v com'!$B$3:$B$52,About!$B$2)*SUMIFS('Urban and Rural'!$B$2:$B$53,'Urban and Rural'!$A$2:$A$53,About!$B$1)</f>
        <v>61.805620565243537</v>
      </c>
      <c r="L8" s="65">
        <f>INDEX('REEDS calc'!$C$64:$AG$113,MATCH(About!$B$2,'REEDS calc'!$B$64:$B$113,0),MATCH(L$1,'REEDS calc'!$C$63:$AG$63,0))*SUMIFS('res v com'!$E$3:$E$52,'res v com'!$B$3:$B$52,About!$B$2)*SUMIFS('Urban and Rural'!$B$2:$B$53,'Urban and Rural'!$A$2:$A$53,About!$B$1)</f>
        <v>66.83275495121525</v>
      </c>
      <c r="M8" s="65">
        <f>INDEX('REEDS calc'!$C$64:$AG$113,MATCH(About!$B$2,'REEDS calc'!$B$64:$B$113,0),MATCH(M$1,'REEDS calc'!$C$63:$AG$63,0))*SUMIFS('res v com'!$E$3:$E$52,'res v com'!$B$3:$B$52,About!$B$2)*SUMIFS('Urban and Rural'!$B$2:$B$53,'Urban and Rural'!$A$2:$A$53,About!$B$1)</f>
        <v>69.144502880530723</v>
      </c>
      <c r="N8" s="65">
        <f>INDEX('REEDS calc'!$C$64:$AG$113,MATCH(About!$B$2,'REEDS calc'!$B$64:$B$113,0),MATCH(N$1,'REEDS calc'!$C$63:$AG$63,0))*SUMIFS('res v com'!$E$3:$E$52,'res v com'!$B$3:$B$52,About!$B$2)*SUMIFS('Urban and Rural'!$B$2:$B$53,'Urban and Rural'!$A$2:$A$53,About!$B$1)</f>
        <v>71.456250809846182</v>
      </c>
      <c r="O8" s="65">
        <f>INDEX('REEDS calc'!$C$64:$AG$113,MATCH(About!$B$2,'REEDS calc'!$B$64:$B$113,0),MATCH(O$1,'REEDS calc'!$C$63:$AG$63,0))*SUMIFS('res v com'!$E$3:$E$52,'res v com'!$B$3:$B$52,About!$B$2)*SUMIFS('Urban and Rural'!$B$2:$B$53,'Urban and Rural'!$A$2:$A$53,About!$B$1)</f>
        <v>73.217582565515102</v>
      </c>
      <c r="P8" s="65">
        <f>INDEX('REEDS calc'!$C$64:$AG$113,MATCH(About!$B$2,'REEDS calc'!$B$64:$B$113,0),MATCH(P$1,'REEDS calc'!$C$63:$AG$63,0))*SUMIFS('res v com'!$E$3:$E$52,'res v com'!$B$3:$B$52,About!$B$2)*SUMIFS('Urban and Rural'!$B$2:$B$53,'Urban and Rural'!$A$2:$A$53,About!$B$1)</f>
        <v>74.978914321184021</v>
      </c>
      <c r="Q8" s="65">
        <f>INDEX('REEDS calc'!$C$64:$AG$113,MATCH(About!$B$2,'REEDS calc'!$B$64:$B$113,0),MATCH(Q$1,'REEDS calc'!$C$63:$AG$63,0))*SUMIFS('res v com'!$E$3:$E$52,'res v com'!$B$3:$B$52,About!$B$2)*SUMIFS('Urban and Rural'!$B$2:$B$53,'Urban and Rural'!$A$2:$A$53,About!$B$1)</f>
        <v>76.018589315849724</v>
      </c>
      <c r="R8" s="65">
        <f>INDEX('REEDS calc'!$C$64:$AG$113,MATCH(About!$B$2,'REEDS calc'!$B$64:$B$113,0),MATCH(R$1,'REEDS calc'!$C$63:$AG$63,0))*SUMIFS('res v com'!$E$3:$E$52,'res v com'!$B$3:$B$52,About!$B$2)*SUMIFS('Urban and Rural'!$B$2:$B$53,'Urban and Rural'!$A$2:$A$53,About!$B$1)</f>
        <v>77.058264310515398</v>
      </c>
      <c r="S8" s="65">
        <f>INDEX('REEDS calc'!$C$64:$AG$113,MATCH(About!$B$2,'REEDS calc'!$B$64:$B$113,0),MATCH(S$1,'REEDS calc'!$C$63:$AG$63,0))*SUMIFS('res v com'!$E$3:$E$52,'res v com'!$B$3:$B$52,About!$B$2)*SUMIFS('Urban and Rural'!$B$2:$B$53,'Urban and Rural'!$A$2:$A$53,About!$B$1)</f>
        <v>78.159096657808476</v>
      </c>
      <c r="T8" s="65">
        <f>INDEX('REEDS calc'!$C$64:$AG$113,MATCH(About!$B$2,'REEDS calc'!$B$64:$B$113,0),MATCH(T$1,'REEDS calc'!$C$63:$AG$63,0))*SUMIFS('res v com'!$E$3:$E$52,'res v com'!$B$3:$B$52,About!$B$2)*SUMIFS('Urban and Rural'!$B$2:$B$53,'Urban and Rural'!$A$2:$A$53,About!$B$1)</f>
        <v>79.259929005101554</v>
      </c>
      <c r="U8" s="65">
        <f>INDEX('REEDS calc'!$C$64:$AG$113,MATCH(About!$B$2,'REEDS calc'!$B$64:$B$113,0),MATCH(U$1,'REEDS calc'!$C$63:$AG$63,0))*SUMIFS('res v com'!$E$3:$E$52,'res v com'!$B$3:$B$52,About!$B$2)*SUMIFS('Urban and Rural'!$B$2:$B$53,'Urban and Rural'!$A$2:$A$53,About!$B$1)</f>
        <v>80.483076057649413</v>
      </c>
      <c r="V8" s="65">
        <f>INDEX('REEDS calc'!$C$64:$AG$113,MATCH(About!$B$2,'REEDS calc'!$B$64:$B$113,0),MATCH(V$1,'REEDS calc'!$C$63:$AG$63,0))*SUMIFS('res v com'!$E$3:$E$52,'res v com'!$B$3:$B$52,About!$B$2)*SUMIFS('Urban and Rural'!$B$2:$B$53,'Urban and Rural'!$A$2:$A$53,About!$B$1)</f>
        <v>81.706223110197271</v>
      </c>
      <c r="W8" s="65">
        <f>INDEX('REEDS calc'!$C$64:$AG$113,MATCH(About!$B$2,'REEDS calc'!$B$64:$B$113,0),MATCH(W$1,'REEDS calc'!$C$63:$AG$63,0))*SUMIFS('res v com'!$E$3:$E$52,'res v com'!$B$3:$B$52,About!$B$2)*SUMIFS('Urban and Rural'!$B$2:$B$53,'Urban and Rural'!$A$2:$A$53,About!$B$1)</f>
        <v>83.051684867999924</v>
      </c>
      <c r="X8" s="65">
        <f>INDEX('REEDS calc'!$C$64:$AG$113,MATCH(About!$B$2,'REEDS calc'!$B$64:$B$113,0),MATCH(X$1,'REEDS calc'!$C$63:$AG$63,0))*SUMIFS('res v com'!$E$3:$E$52,'res v com'!$B$3:$B$52,About!$B$2)*SUMIFS('Urban and Rural'!$B$2:$B$53,'Urban and Rural'!$A$2:$A$53,About!$B$1)</f>
        <v>84.397146625802577</v>
      </c>
      <c r="Y8" s="65">
        <f>INDEX('REEDS calc'!$C$64:$AG$113,MATCH(About!$B$2,'REEDS calc'!$B$64:$B$113,0),MATCH(Y$1,'REEDS calc'!$C$63:$AG$63,0))*SUMIFS('res v com'!$E$3:$E$52,'res v com'!$B$3:$B$52,About!$B$2)*SUMIFS('Urban and Rural'!$B$2:$B$53,'Urban and Rural'!$A$2:$A$53,About!$B$1)</f>
        <v>85.852691618334532</v>
      </c>
      <c r="Z8" s="65">
        <f>INDEX('REEDS calc'!$C$64:$AG$113,MATCH(About!$B$2,'REEDS calc'!$B$64:$B$113,0),MATCH(Z$1,'REEDS calc'!$C$63:$AG$63,0))*SUMIFS('res v com'!$E$3:$E$52,'res v com'!$B$3:$B$52,About!$B$2)*SUMIFS('Urban and Rural'!$B$2:$B$53,'Urban and Rural'!$A$2:$A$53,About!$B$1)</f>
        <v>87.308236610866487</v>
      </c>
      <c r="AA8" s="65">
        <f>INDEX('REEDS calc'!$C$64:$AG$113,MATCH(About!$B$2,'REEDS calc'!$B$64:$B$113,0),MATCH(AA$1,'REEDS calc'!$C$63:$AG$63,0))*SUMIFS('res v com'!$E$3:$E$52,'res v com'!$B$3:$B$52,About!$B$2)*SUMIFS('Urban and Rural'!$B$2:$B$53,'Urban and Rural'!$A$2:$A$53,About!$B$1)</f>
        <v>88.482457781312434</v>
      </c>
      <c r="AB8" s="65">
        <f>INDEX('REEDS calc'!$C$64:$AG$113,MATCH(About!$B$2,'REEDS calc'!$B$64:$B$113,0),MATCH(AB$1,'REEDS calc'!$C$63:$AG$63,0))*SUMIFS('res v com'!$E$3:$E$52,'res v com'!$B$3:$B$52,About!$B$2)*SUMIFS('Urban and Rural'!$B$2:$B$53,'Urban and Rural'!$A$2:$A$53,About!$B$1)</f>
        <v>89.65667895175838</v>
      </c>
      <c r="AC8" s="65">
        <f>INDEX('REEDS calc'!$C$64:$AG$113,MATCH(About!$B$2,'REEDS calc'!$B$64:$B$113,0),MATCH(AC$1,'REEDS calc'!$C$63:$AG$63,0))*SUMIFS('res v com'!$E$3:$E$52,'res v com'!$B$3:$B$52,About!$B$2)*SUMIFS('Urban and Rural'!$B$2:$B$53,'Urban and Rural'!$A$2:$A$53,About!$B$1)</f>
        <v>90.940983356933657</v>
      </c>
      <c r="AD8" s="65">
        <f>INDEX('REEDS calc'!$C$64:$AG$113,MATCH(About!$B$2,'REEDS calc'!$B$64:$B$113,0),MATCH(AD$1,'REEDS calc'!$C$63:$AG$63,0))*SUMIFS('res v com'!$E$3:$E$52,'res v com'!$B$3:$B$52,About!$B$2)*SUMIFS('Urban and Rural'!$B$2:$B$53,'Urban and Rural'!$A$2:$A$53,About!$B$1)</f>
        <v>92.225287762108906</v>
      </c>
      <c r="AE8" s="65">
        <f>INDEX('REEDS calc'!$C$64:$AG$113,MATCH(About!$B$2,'REEDS calc'!$B$64:$B$113,0),MATCH(AE$1,'REEDS calc'!$C$63:$AG$63,0))*SUMIFS('res v com'!$E$3:$E$52,'res v com'!$B$3:$B$52,About!$B$2)*SUMIFS('Urban and Rural'!$B$2:$B$53,'Urban and Rural'!$A$2:$A$53,About!$B$1)</f>
        <v>94.035545399879737</v>
      </c>
      <c r="AF8" s="65">
        <f>INDEX('REEDS calc'!$C$64:$AG$113,MATCH(About!$B$2,'REEDS calc'!$B$64:$B$113,0),MATCH(AF$1,'REEDS calc'!$C$63:$AG$63,0))*SUMIFS('res v com'!$E$3:$E$52,'res v com'!$B$3:$B$52,About!$B$2)*SUMIFS('Urban and Rural'!$B$2:$B$53,'Urban and Rural'!$A$2:$A$53,About!$B$1)</f>
        <v>95.845803037650583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56.850769640422939</v>
      </c>
      <c r="C8" s="65">
        <f>INDEX('REEDS calc'!$C$64:$AG$113,MATCH(About!$B$2,'REEDS calc'!$B$64:$B$113,0),MATCH(C$1,'REEDS calc'!$C$63:$AG$63,0))*SUMIFS('res v com'!$F$3:$F$52,'res v com'!$B$3:$B$52,About!$B$2)</f>
        <v>56.850769640422939</v>
      </c>
      <c r="D8" s="65">
        <f>INDEX('REEDS calc'!$C$64:$AG$113,MATCH(About!$B$2,'REEDS calc'!$B$64:$B$113,0),MATCH(D$1,'REEDS calc'!$C$63:$AG$63,0))*SUMIFS('res v com'!$F$3:$F$52,'res v com'!$B$3:$B$52,About!$B$2)</f>
        <v>56.850769640422939</v>
      </c>
      <c r="E8" s="65">
        <f>INDEX('REEDS calc'!$C$64:$AG$113,MATCH(About!$B$2,'REEDS calc'!$B$64:$B$113,0),MATCH(E$1,'REEDS calc'!$C$63:$AG$63,0))*SUMIFS('res v com'!$F$3:$F$52,'res v com'!$B$3:$B$52,About!$B$2)</f>
        <v>60.008770850122431</v>
      </c>
      <c r="F8" s="65">
        <f>INDEX('REEDS calc'!$C$64:$AG$113,MATCH(About!$B$2,'REEDS calc'!$B$64:$B$113,0),MATCH(F$1,'REEDS calc'!$C$63:$AG$63,0))*SUMIFS('res v com'!$F$3:$F$52,'res v com'!$B$3:$B$52,About!$B$2)</f>
        <v>63.16677205982193</v>
      </c>
      <c r="G8" s="65">
        <f>INDEX('REEDS calc'!$C$64:$AG$113,MATCH(About!$B$2,'REEDS calc'!$B$64:$B$113,0),MATCH(G$1,'REEDS calc'!$C$63:$AG$63,0))*SUMIFS('res v com'!$F$3:$F$52,'res v com'!$B$3:$B$52,About!$B$2)</f>
        <v>68.288402226834521</v>
      </c>
      <c r="H8" s="65">
        <f>INDEX('REEDS calc'!$C$64:$AG$113,MATCH(About!$B$2,'REEDS calc'!$B$64:$B$113,0),MATCH(H$1,'REEDS calc'!$C$63:$AG$63,0))*SUMIFS('res v com'!$F$3:$F$52,'res v com'!$B$3:$B$52,About!$B$2)</f>
        <v>73.410032393847118</v>
      </c>
      <c r="I8" s="65">
        <f>INDEX('REEDS calc'!$C$64:$AG$113,MATCH(About!$B$2,'REEDS calc'!$B$64:$B$113,0),MATCH(I$1,'REEDS calc'!$C$63:$AG$63,0))*SUMIFS('res v com'!$F$3:$F$52,'res v com'!$B$3:$B$52,About!$B$2)</f>
        <v>79.774956840533051</v>
      </c>
      <c r="J8" s="65">
        <f>INDEX('REEDS calc'!$C$64:$AG$113,MATCH(About!$B$2,'REEDS calc'!$B$64:$B$113,0),MATCH(J$1,'REEDS calc'!$C$63:$AG$63,0))*SUMIFS('res v com'!$F$3:$F$52,'res v com'!$B$3:$B$52,About!$B$2)</f>
        <v>86.139881287218984</v>
      </c>
      <c r="K8" s="65">
        <f>INDEX('REEDS calc'!$C$64:$AG$113,MATCH(About!$B$2,'REEDS calc'!$B$64:$B$113,0),MATCH(K$1,'REEDS calc'!$C$63:$AG$63,0))*SUMIFS('res v com'!$F$3:$F$52,'res v com'!$B$3:$B$52,About!$B$2)</f>
        <v>93.766656644618166</v>
      </c>
      <c r="L8" s="65">
        <f>INDEX('REEDS calc'!$C$64:$AG$113,MATCH(About!$B$2,'REEDS calc'!$B$64:$B$113,0),MATCH(L$1,'REEDS calc'!$C$63:$AG$63,0))*SUMIFS('res v com'!$F$3:$F$52,'res v com'!$B$3:$B$52,About!$B$2)</f>
        <v>101.39343200201735</v>
      </c>
      <c r="M8" s="65">
        <f>INDEX('REEDS calc'!$C$64:$AG$113,MATCH(About!$B$2,'REEDS calc'!$B$64:$B$113,0),MATCH(M$1,'REEDS calc'!$C$63:$AG$63,0))*SUMIFS('res v com'!$F$3:$F$52,'res v com'!$B$3:$B$52,About!$B$2)</f>
        <v>104.90063526855857</v>
      </c>
      <c r="N8" s="65">
        <f>INDEX('REEDS calc'!$C$64:$AG$113,MATCH(About!$B$2,'REEDS calc'!$B$64:$B$113,0),MATCH(N$1,'REEDS calc'!$C$63:$AG$63,0))*SUMIFS('res v com'!$F$3:$F$52,'res v com'!$B$3:$B$52,About!$B$2)</f>
        <v>108.40783853509983</v>
      </c>
      <c r="O8" s="65">
        <f>INDEX('REEDS calc'!$C$64:$AG$113,MATCH(About!$B$2,'REEDS calc'!$B$64:$B$113,0),MATCH(O$1,'REEDS calc'!$C$63:$AG$63,0))*SUMIFS('res v com'!$F$3:$F$52,'res v com'!$B$3:$B$52,About!$B$2)</f>
        <v>111.07999340484551</v>
      </c>
      <c r="P8" s="65">
        <f>INDEX('REEDS calc'!$C$64:$AG$113,MATCH(About!$B$2,'REEDS calc'!$B$64:$B$113,0),MATCH(P$1,'REEDS calc'!$C$63:$AG$63,0))*SUMIFS('res v com'!$F$3:$F$52,'res v com'!$B$3:$B$52,About!$B$2)</f>
        <v>113.75214827459121</v>
      </c>
      <c r="Q8" s="65">
        <f>INDEX('REEDS calc'!$C$64:$AG$113,MATCH(About!$B$2,'REEDS calc'!$B$64:$B$113,0),MATCH(Q$1,'REEDS calc'!$C$63:$AG$63,0))*SUMIFS('res v com'!$F$3:$F$52,'res v com'!$B$3:$B$52,About!$B$2)</f>
        <v>115.32946191298277</v>
      </c>
      <c r="R8" s="65">
        <f>INDEX('REEDS calc'!$C$64:$AG$113,MATCH(About!$B$2,'REEDS calc'!$B$64:$B$113,0),MATCH(R$1,'REEDS calc'!$C$63:$AG$63,0))*SUMIFS('res v com'!$F$3:$F$52,'res v com'!$B$3:$B$52,About!$B$2)</f>
        <v>116.90677555137432</v>
      </c>
      <c r="S8" s="65">
        <f>INDEX('REEDS calc'!$C$64:$AG$113,MATCH(About!$B$2,'REEDS calc'!$B$64:$B$113,0),MATCH(S$1,'REEDS calc'!$C$63:$AG$63,0))*SUMIFS('res v com'!$F$3:$F$52,'res v com'!$B$3:$B$52,About!$B$2)</f>
        <v>118.57687234496539</v>
      </c>
      <c r="T8" s="65">
        <f>INDEX('REEDS calc'!$C$64:$AG$113,MATCH(About!$B$2,'REEDS calc'!$B$64:$B$113,0),MATCH(T$1,'REEDS calc'!$C$63:$AG$63,0))*SUMIFS('res v com'!$F$3:$F$52,'res v com'!$B$3:$B$52,About!$B$2)</f>
        <v>120.24696913855645</v>
      </c>
      <c r="U8" s="65">
        <f>INDEX('REEDS calc'!$C$64:$AG$113,MATCH(About!$B$2,'REEDS calc'!$B$64:$B$113,0),MATCH(U$1,'REEDS calc'!$C$63:$AG$63,0))*SUMIFS('res v com'!$F$3:$F$52,'res v com'!$B$3:$B$52,About!$B$2)</f>
        <v>122.10263224254652</v>
      </c>
      <c r="V8" s="65">
        <f>INDEX('REEDS calc'!$C$64:$AG$113,MATCH(About!$B$2,'REEDS calc'!$B$64:$B$113,0),MATCH(V$1,'REEDS calc'!$C$63:$AG$63,0))*SUMIFS('res v com'!$F$3:$F$52,'res v com'!$B$3:$B$52,About!$B$2)</f>
        <v>123.95829534653659</v>
      </c>
      <c r="W8" s="65">
        <f>INDEX('REEDS calc'!$C$64:$AG$113,MATCH(About!$B$2,'REEDS calc'!$B$64:$B$113,0),MATCH(W$1,'REEDS calc'!$C$63:$AG$63,0))*SUMIFS('res v com'!$F$3:$F$52,'res v com'!$B$3:$B$52,About!$B$2)</f>
        <v>125.99952476092567</v>
      </c>
      <c r="X8" s="65">
        <f>INDEX('REEDS calc'!$C$64:$AG$113,MATCH(About!$B$2,'REEDS calc'!$B$64:$B$113,0),MATCH(X$1,'REEDS calc'!$C$63:$AG$63,0))*SUMIFS('res v com'!$F$3:$F$52,'res v com'!$B$3:$B$52,About!$B$2)</f>
        <v>128.04075417531473</v>
      </c>
      <c r="Y8" s="65">
        <f>INDEX('REEDS calc'!$C$64:$AG$113,MATCH(About!$B$2,'REEDS calc'!$B$64:$B$113,0),MATCH(Y$1,'REEDS calc'!$C$63:$AG$63,0))*SUMIFS('res v com'!$F$3:$F$52,'res v com'!$B$3:$B$52,About!$B$2)</f>
        <v>130.24899326906291</v>
      </c>
      <c r="Z8" s="65">
        <f>INDEX('REEDS calc'!$C$64:$AG$113,MATCH(About!$B$2,'REEDS calc'!$B$64:$B$113,0),MATCH(Z$1,'REEDS calc'!$C$63:$AG$63,0))*SUMIFS('res v com'!$F$3:$F$52,'res v com'!$B$3:$B$52,About!$B$2)</f>
        <v>132.45723236281108</v>
      </c>
      <c r="AA8" s="65">
        <f>INDEX('REEDS calc'!$C$64:$AG$113,MATCH(About!$B$2,'REEDS calc'!$B$64:$B$113,0),MATCH(AA$1,'REEDS calc'!$C$63:$AG$63,0))*SUMIFS('res v com'!$F$3:$F$52,'res v com'!$B$3:$B$52,About!$B$2)</f>
        <v>134.23866894264157</v>
      </c>
      <c r="AB8" s="65">
        <f>INDEX('REEDS calc'!$C$64:$AG$113,MATCH(About!$B$2,'REEDS calc'!$B$64:$B$113,0),MATCH(AB$1,'REEDS calc'!$C$63:$AG$63,0))*SUMIFS('res v com'!$F$3:$F$52,'res v com'!$B$3:$B$52,About!$B$2)</f>
        <v>136.02010552247202</v>
      </c>
      <c r="AC8" s="65">
        <f>INDEX('REEDS calc'!$C$64:$AG$113,MATCH(About!$B$2,'REEDS calc'!$B$64:$B$113,0),MATCH(AC$1,'REEDS calc'!$C$63:$AG$63,0))*SUMIFS('res v com'!$F$3:$F$52,'res v com'!$B$3:$B$52,About!$B$2)</f>
        <v>137.9685517816616</v>
      </c>
      <c r="AD8" s="65">
        <f>INDEX('REEDS calc'!$C$64:$AG$113,MATCH(About!$B$2,'REEDS calc'!$B$64:$B$113,0),MATCH(AD$1,'REEDS calc'!$C$63:$AG$63,0))*SUMIFS('res v com'!$F$3:$F$52,'res v com'!$B$3:$B$52,About!$B$2)</f>
        <v>139.91699804085118</v>
      </c>
      <c r="AE8" s="65">
        <f>INDEX('REEDS calc'!$C$64:$AG$113,MATCH(About!$B$2,'REEDS calc'!$B$64:$B$113,0),MATCH(AE$1,'REEDS calc'!$C$63:$AG$63,0))*SUMIFS('res v com'!$F$3:$F$52,'res v com'!$B$3:$B$52,About!$B$2)</f>
        <v>142.66337943475648</v>
      </c>
      <c r="AF8" s="65">
        <f>INDEX('REEDS calc'!$C$64:$AG$113,MATCH(About!$B$2,'REEDS calc'!$B$64:$B$113,0),MATCH(AF$1,'REEDS calc'!$C$63:$AG$63,0))*SUMIFS('res v com'!$F$3:$F$52,'res v com'!$B$3:$B$52,About!$B$2)</f>
        <v>145.40976082866177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58.858270658792371</v>
      </c>
      <c r="C8" s="65">
        <f>INDEX('REEDS calc-noIRA'!$C$64:$AG$113,MATCH(About!$B$2,'REEDS calc-noIRA'!$B$64:$B$113,0),MATCH(C$1,'REEDS calc-noIRA'!$C$63:$AG$63,0))*SUMIFS('res v com'!$E$3:$E$52,'res v com'!$B$3:$B$52,About!$B$2)*SUMIFS('Urban and Rural'!$C$2:$C$53,'Urban and Rural'!$A$2:$A$53,About!$B$1)</f>
        <v>58.858270658792371</v>
      </c>
      <c r="D8" s="65">
        <f>INDEX('REEDS calc-noIRA'!$C$64:$AG$113,MATCH(About!$B$2,'REEDS calc-noIRA'!$B$64:$B$113,0),MATCH(D$1,'REEDS calc-noIRA'!$C$63:$AG$63,0))*SUMIFS('res v com'!$E$3:$E$52,'res v com'!$B$3:$B$52,About!$B$2)*SUMIFS('Urban and Rural'!$C$2:$C$53,'Urban and Rural'!$A$2:$A$53,About!$B$1)</f>
        <v>58.858270658792371</v>
      </c>
      <c r="E8" s="65">
        <f>INDEX('REEDS calc-noIRA'!$C$64:$AG$113,MATCH(About!$B$2,'REEDS calc-noIRA'!$B$64:$B$113,0),MATCH(E$1,'REEDS calc-noIRA'!$C$63:$AG$63,0))*SUMIFS('res v com'!$E$3:$E$52,'res v com'!$B$3:$B$52,About!$B$2)*SUMIFS('Urban and Rural'!$C$2:$C$53,'Urban and Rural'!$A$2:$A$53,About!$B$1)</f>
        <v>61.722590061772216</v>
      </c>
      <c r="F8" s="65">
        <f>INDEX('REEDS calc-noIRA'!$C$64:$AG$113,MATCH(About!$B$2,'REEDS calc-noIRA'!$B$64:$B$113,0),MATCH(F$1,'REEDS calc-noIRA'!$C$63:$AG$63,0))*SUMIFS('res v com'!$E$3:$E$52,'res v com'!$B$3:$B$52,About!$B$2)*SUMIFS('Urban and Rural'!$C$2:$C$53,'Urban and Rural'!$A$2:$A$53,About!$B$1)</f>
        <v>64.58690946475204</v>
      </c>
      <c r="G8" s="65">
        <f>INDEX('REEDS calc-noIRA'!$C$64:$AG$113,MATCH(About!$B$2,'REEDS calc-noIRA'!$B$64:$B$113,0),MATCH(G$1,'REEDS calc-noIRA'!$C$63:$AG$63,0))*SUMIFS('res v com'!$E$3:$E$52,'res v com'!$B$3:$B$52,About!$B$2)*SUMIFS('Urban and Rural'!$C$2:$C$53,'Urban and Rural'!$A$2:$A$53,About!$B$1)</f>
        <v>68.516615962742733</v>
      </c>
      <c r="H8" s="65">
        <f>INDEX('REEDS calc-noIRA'!$C$64:$AG$113,MATCH(About!$B$2,'REEDS calc-noIRA'!$B$64:$B$113,0),MATCH(H$1,'REEDS calc-noIRA'!$C$63:$AG$63,0))*SUMIFS('res v com'!$E$3:$E$52,'res v com'!$B$3:$B$52,About!$B$2)*SUMIFS('Urban and Rural'!$C$2:$C$53,'Urban and Rural'!$A$2:$A$53,About!$B$1)</f>
        <v>72.446322460733427</v>
      </c>
      <c r="I8" s="65">
        <f>INDEX('REEDS calc-noIRA'!$C$64:$AG$113,MATCH(About!$B$2,'REEDS calc-noIRA'!$B$64:$B$113,0),MATCH(I$1,'REEDS calc-noIRA'!$C$63:$AG$63,0))*SUMIFS('res v com'!$E$3:$E$52,'res v com'!$B$3:$B$52,About!$B$2)*SUMIFS('Urban and Rural'!$C$2:$C$53,'Urban and Rural'!$A$2:$A$53,About!$B$1)</f>
        <v>77.598604313654278</v>
      </c>
      <c r="J8" s="65">
        <f>INDEX('REEDS calc-noIRA'!$C$64:$AG$113,MATCH(About!$B$2,'REEDS calc-noIRA'!$B$64:$B$113,0),MATCH(J$1,'REEDS calc-noIRA'!$C$63:$AG$63,0))*SUMIFS('res v com'!$E$3:$E$52,'res v com'!$B$3:$B$52,About!$B$2)*SUMIFS('Urban and Rural'!$C$2:$C$53,'Urban and Rural'!$A$2:$A$53,About!$B$1)</f>
        <v>82.750886166575128</v>
      </c>
      <c r="K8" s="65">
        <f>INDEX('REEDS calc-noIRA'!$C$64:$AG$113,MATCH(About!$B$2,'REEDS calc-noIRA'!$B$64:$B$113,0),MATCH(K$1,'REEDS calc-noIRA'!$C$63:$AG$63,0))*SUMIFS('res v com'!$E$3:$E$52,'res v com'!$B$3:$B$52,About!$B$2)*SUMIFS('Urban and Rural'!$C$2:$C$53,'Urban and Rural'!$A$2:$A$53,About!$B$1)</f>
        <v>89.632238878612014</v>
      </c>
      <c r="L8" s="65">
        <f>INDEX('REEDS calc-noIRA'!$C$64:$AG$113,MATCH(About!$B$2,'REEDS calc-noIRA'!$B$64:$B$113,0),MATCH(L$1,'REEDS calc-noIRA'!$C$63:$AG$63,0))*SUMIFS('res v com'!$E$3:$E$52,'res v com'!$B$3:$B$52,About!$B$2)*SUMIFS('Urban and Rural'!$C$2:$C$53,'Urban and Rural'!$A$2:$A$53,About!$B$1)</f>
        <v>96.513591590648915</v>
      </c>
      <c r="M8" s="65">
        <f>INDEX('REEDS calc-noIRA'!$C$64:$AG$113,MATCH(About!$B$2,'REEDS calc-noIRA'!$B$64:$B$113,0),MATCH(M$1,'REEDS calc-noIRA'!$C$63:$AG$63,0))*SUMIFS('res v com'!$E$3:$E$52,'res v com'!$B$3:$B$52,About!$B$2)*SUMIFS('Urban and Rural'!$C$2:$C$53,'Urban and Rural'!$A$2:$A$53,About!$B$1)</f>
        <v>98.469712158537519</v>
      </c>
      <c r="N8" s="65">
        <f>INDEX('REEDS calc-noIRA'!$C$64:$AG$113,MATCH(About!$B$2,'REEDS calc-noIRA'!$B$64:$B$113,0),MATCH(N$1,'REEDS calc-noIRA'!$C$63:$AG$63,0))*SUMIFS('res v com'!$E$3:$E$52,'res v com'!$B$3:$B$52,About!$B$2)*SUMIFS('Urban and Rural'!$C$2:$C$53,'Urban and Rural'!$A$2:$A$53,About!$B$1)</f>
        <v>100.42583272642614</v>
      </c>
      <c r="O8" s="65">
        <f>INDEX('REEDS calc-noIRA'!$C$64:$AG$113,MATCH(About!$B$2,'REEDS calc-noIRA'!$B$64:$B$113,0),MATCH(O$1,'REEDS calc-noIRA'!$C$63:$AG$63,0))*SUMIFS('res v com'!$E$3:$E$52,'res v com'!$B$3:$B$52,About!$B$2)*SUMIFS('Urban and Rural'!$C$2:$C$53,'Urban and Rural'!$A$2:$A$53,About!$B$1)</f>
        <v>102.41688401874151</v>
      </c>
      <c r="P8" s="65">
        <f>INDEX('REEDS calc-noIRA'!$C$64:$AG$113,MATCH(About!$B$2,'REEDS calc-noIRA'!$B$64:$B$113,0),MATCH(P$1,'REEDS calc-noIRA'!$C$63:$AG$63,0))*SUMIFS('res v com'!$E$3:$E$52,'res v com'!$B$3:$B$52,About!$B$2)*SUMIFS('Urban and Rural'!$C$2:$C$53,'Urban and Rural'!$A$2:$A$53,About!$B$1)</f>
        <v>104.40793531105685</v>
      </c>
      <c r="Q8" s="65">
        <f>INDEX('REEDS calc-noIRA'!$C$64:$AG$113,MATCH(About!$B$2,'REEDS calc-noIRA'!$B$64:$B$113,0),MATCH(Q$1,'REEDS calc-noIRA'!$C$63:$AG$63,0))*SUMIFS('res v com'!$E$3:$E$52,'res v com'!$B$3:$B$52,About!$B$2)*SUMIFS('Urban and Rural'!$C$2:$C$53,'Urban and Rural'!$A$2:$A$53,About!$B$1)</f>
        <v>106.59110558771823</v>
      </c>
      <c r="R8" s="65">
        <f>INDEX('REEDS calc-noIRA'!$C$64:$AG$113,MATCH(About!$B$2,'REEDS calc-noIRA'!$B$64:$B$113,0),MATCH(R$1,'REEDS calc-noIRA'!$C$63:$AG$63,0))*SUMIFS('res v com'!$E$3:$E$52,'res v com'!$B$3:$B$52,About!$B$2)*SUMIFS('Urban and Rural'!$C$2:$C$53,'Urban and Rural'!$A$2:$A$53,About!$B$1)</f>
        <v>108.7742758643796</v>
      </c>
      <c r="S8" s="65">
        <f>INDEX('REEDS calc-noIRA'!$C$64:$AG$113,MATCH(About!$B$2,'REEDS calc-noIRA'!$B$64:$B$113,0),MATCH(S$1,'REEDS calc-noIRA'!$C$63:$AG$63,0))*SUMIFS('res v com'!$E$3:$E$52,'res v com'!$B$3:$B$52,About!$B$2)*SUMIFS('Urban and Rural'!$C$2:$C$53,'Urban and Rural'!$A$2:$A$53,About!$B$1)</f>
        <v>110.88758469218789</v>
      </c>
      <c r="T8" s="65">
        <f>INDEX('REEDS calc-noIRA'!$C$64:$AG$113,MATCH(About!$B$2,'REEDS calc-noIRA'!$B$64:$B$113,0),MATCH(T$1,'REEDS calc-noIRA'!$C$63:$AG$63,0))*SUMIFS('res v com'!$E$3:$E$52,'res v com'!$B$3:$B$52,About!$B$2)*SUMIFS('Urban and Rural'!$C$2:$C$53,'Urban and Rural'!$A$2:$A$53,About!$B$1)</f>
        <v>113.00089351999617</v>
      </c>
      <c r="U8" s="65">
        <f>INDEX('REEDS calc-noIRA'!$C$64:$AG$113,MATCH(About!$B$2,'REEDS calc-noIRA'!$B$64:$B$113,0),MATCH(U$1,'REEDS calc-noIRA'!$C$63:$AG$63,0))*SUMIFS('res v com'!$E$3:$E$52,'res v com'!$B$3:$B$52,About!$B$2)*SUMIFS('Urban and Rural'!$C$2:$C$53,'Urban and Rural'!$A$2:$A$53,About!$B$1)</f>
        <v>115.06180626116461</v>
      </c>
      <c r="V8" s="65">
        <f>INDEX('REEDS calc-noIRA'!$C$64:$AG$113,MATCH(About!$B$2,'REEDS calc-noIRA'!$B$64:$B$113,0),MATCH(V$1,'REEDS calc-noIRA'!$C$63:$AG$63,0))*SUMIFS('res v com'!$E$3:$E$52,'res v com'!$B$3:$B$52,About!$B$2)*SUMIFS('Urban and Rural'!$C$2:$C$53,'Urban and Rural'!$A$2:$A$53,About!$B$1)</f>
        <v>117.12271900233306</v>
      </c>
      <c r="W8" s="65">
        <f>INDEX('REEDS calc-noIRA'!$C$64:$AG$113,MATCH(About!$B$2,'REEDS calc-noIRA'!$B$64:$B$113,0),MATCH(W$1,'REEDS calc-noIRA'!$C$63:$AG$63,0))*SUMIFS('res v com'!$E$3:$E$52,'res v com'!$B$3:$B$52,About!$B$2)*SUMIFS('Urban and Rural'!$C$2:$C$53,'Urban and Rural'!$A$2:$A$53,About!$B$1)</f>
        <v>119.14870101907479</v>
      </c>
      <c r="X8" s="65">
        <f>INDEX('REEDS calc-noIRA'!$C$64:$AG$113,MATCH(About!$B$2,'REEDS calc-noIRA'!$B$64:$B$113,0),MATCH(X$1,'REEDS calc-noIRA'!$C$63:$AG$63,0))*SUMIFS('res v com'!$E$3:$E$52,'res v com'!$B$3:$B$52,About!$B$2)*SUMIFS('Urban and Rural'!$C$2:$C$53,'Urban and Rural'!$A$2:$A$53,About!$B$1)</f>
        <v>121.17468303581647</v>
      </c>
      <c r="Y8" s="65">
        <f>INDEX('REEDS calc-noIRA'!$C$64:$AG$113,MATCH(About!$B$2,'REEDS calc-noIRA'!$B$64:$B$113,0),MATCH(Y$1,'REEDS calc-noIRA'!$C$63:$AG$63,0))*SUMIFS('res v com'!$E$3:$E$52,'res v com'!$B$3:$B$52,About!$B$2)*SUMIFS('Urban and Rural'!$C$2:$C$53,'Urban and Rural'!$A$2:$A$53,About!$B$1)</f>
        <v>123.09587287927856</v>
      </c>
      <c r="Z8" s="65">
        <f>INDEX('REEDS calc-noIRA'!$C$64:$AG$113,MATCH(About!$B$2,'REEDS calc-noIRA'!$B$64:$B$113,0),MATCH(Z$1,'REEDS calc-noIRA'!$C$63:$AG$63,0))*SUMIFS('res v com'!$E$3:$E$52,'res v com'!$B$3:$B$52,About!$B$2)*SUMIFS('Urban and Rural'!$C$2:$C$53,'Urban and Rural'!$A$2:$A$53,About!$B$1)</f>
        <v>125.01706272274062</v>
      </c>
      <c r="AA8" s="65">
        <f>INDEX('REEDS calc-noIRA'!$C$64:$AG$113,MATCH(About!$B$2,'REEDS calc-noIRA'!$B$64:$B$113,0),MATCH(AA$1,'REEDS calc-noIRA'!$C$63:$AG$63,0))*SUMIFS('res v com'!$E$3:$E$52,'res v com'!$B$3:$B$52,About!$B$2)*SUMIFS('Urban and Rural'!$C$2:$C$53,'Urban and Rural'!$A$2:$A$53,About!$B$1)</f>
        <v>126.97318329062942</v>
      </c>
      <c r="AB8" s="65">
        <f>INDEX('REEDS calc-noIRA'!$C$64:$AG$113,MATCH(About!$B$2,'REEDS calc-noIRA'!$B$64:$B$113,0),MATCH(AB$1,'REEDS calc-noIRA'!$C$63:$AG$63,0))*SUMIFS('res v com'!$E$3:$E$52,'res v com'!$B$3:$B$52,About!$B$2)*SUMIFS('Urban and Rural'!$C$2:$C$53,'Urban and Rural'!$A$2:$A$53,About!$B$1)</f>
        <v>128.92930385851824</v>
      </c>
      <c r="AC8" s="65">
        <f>INDEX('REEDS calc-noIRA'!$C$64:$AG$113,MATCH(About!$B$2,'REEDS calc-noIRA'!$B$64:$B$113,0),MATCH(AC$1,'REEDS calc-noIRA'!$C$63:$AG$63,0))*SUMIFS('res v com'!$E$3:$E$52,'res v com'!$B$3:$B$52,About!$B$2)*SUMIFS('Urban and Rural'!$C$2:$C$53,'Urban and Rural'!$A$2:$A$53,About!$B$1)</f>
        <v>130.60597863099389</v>
      </c>
      <c r="AD8" s="65">
        <f>INDEX('REEDS calc-noIRA'!$C$64:$AG$113,MATCH(About!$B$2,'REEDS calc-noIRA'!$B$64:$B$113,0),MATCH(AD$1,'REEDS calc-noIRA'!$C$63:$AG$63,0))*SUMIFS('res v com'!$E$3:$E$52,'res v com'!$B$3:$B$52,About!$B$2)*SUMIFS('Urban and Rural'!$C$2:$C$53,'Urban and Rural'!$A$2:$A$53,About!$B$1)</f>
        <v>132.28265340346954</v>
      </c>
      <c r="AE8" s="65">
        <f>INDEX('REEDS calc-noIRA'!$C$64:$AG$113,MATCH(About!$B$2,'REEDS calc-noIRA'!$B$64:$B$113,0),MATCH(AE$1,'REEDS calc-noIRA'!$C$63:$AG$63,0))*SUMIFS('res v com'!$E$3:$E$52,'res v com'!$B$3:$B$52,About!$B$2)*SUMIFS('Urban and Rural'!$C$2:$C$53,'Urban and Rural'!$A$2:$A$53,About!$B$1)</f>
        <v>133.94186281373251</v>
      </c>
      <c r="AF8" s="65">
        <f>INDEX('REEDS calc-noIRA'!$C$64:$AG$113,MATCH(About!$B$2,'REEDS calc-noIRA'!$B$64:$B$113,0),MATCH(AF$1,'REEDS calc-noIRA'!$C$63:$AG$63,0))*SUMIFS('res v com'!$E$3:$E$52,'res v com'!$B$3:$B$52,About!$B$2)*SUMIFS('Urban and Rural'!$C$2:$C$53,'Urban and Rural'!$A$2:$A$53,About!$B$1)</f>
        <v>135.60107222399546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37.472777882602678</v>
      </c>
      <c r="C8" s="65">
        <f>INDEX('REEDS calc-noIRA'!$C$64:$AG$113,MATCH(About!$B$2,'REEDS calc-noIRA'!$B$64:$B$113,0),MATCH(C$1,'REEDS calc-noIRA'!$C$63:$AG$63,0))*SUMIFS('res v com'!$E$3:$E$52,'res v com'!$B$3:$B$52,About!$B$2)*SUMIFS('Urban and Rural'!$B$2:$B$53,'Urban and Rural'!$A$2:$A$53,About!$B$1)</f>
        <v>37.472777882602678</v>
      </c>
      <c r="D8" s="65">
        <f>INDEX('REEDS calc-noIRA'!$C$64:$AG$113,MATCH(About!$B$2,'REEDS calc-noIRA'!$B$64:$B$113,0),MATCH(D$1,'REEDS calc-noIRA'!$C$63:$AG$63,0))*SUMIFS('res v com'!$E$3:$E$52,'res v com'!$B$3:$B$52,About!$B$2)*SUMIFS('Urban and Rural'!$B$2:$B$53,'Urban and Rural'!$A$2:$A$53,About!$B$1)</f>
        <v>37.472777882602678</v>
      </c>
      <c r="E8" s="65">
        <f>INDEX('REEDS calc-noIRA'!$C$64:$AG$113,MATCH(About!$B$2,'REEDS calc-noIRA'!$B$64:$B$113,0),MATCH(E$1,'REEDS calc-noIRA'!$C$63:$AG$63,0))*SUMIFS('res v com'!$E$3:$E$52,'res v com'!$B$3:$B$52,About!$B$2)*SUMIFS('Urban and Rural'!$B$2:$B$53,'Urban and Rural'!$A$2:$A$53,About!$B$1)</f>
        <v>39.296378942764967</v>
      </c>
      <c r="F8" s="65">
        <f>INDEX('REEDS calc-noIRA'!$C$64:$AG$113,MATCH(About!$B$2,'REEDS calc-noIRA'!$B$64:$B$113,0),MATCH(F$1,'REEDS calc-noIRA'!$C$63:$AG$63,0))*SUMIFS('res v com'!$E$3:$E$52,'res v com'!$B$3:$B$52,About!$B$2)*SUMIFS('Urban and Rural'!$B$2:$B$53,'Urban and Rural'!$A$2:$A$53,About!$B$1)</f>
        <v>41.119980002927242</v>
      </c>
      <c r="G8" s="65">
        <f>INDEX('REEDS calc-noIRA'!$C$64:$AG$113,MATCH(About!$B$2,'REEDS calc-noIRA'!$B$64:$B$113,0),MATCH(G$1,'REEDS calc-noIRA'!$C$63:$AG$63,0))*SUMIFS('res v com'!$E$3:$E$52,'res v com'!$B$3:$B$52,About!$B$2)*SUMIFS('Urban and Rural'!$B$2:$B$53,'Urban and Rural'!$A$2:$A$53,About!$B$1)</f>
        <v>43.621871701320657</v>
      </c>
      <c r="H8" s="65">
        <f>INDEX('REEDS calc-noIRA'!$C$64:$AG$113,MATCH(About!$B$2,'REEDS calc-noIRA'!$B$64:$B$113,0),MATCH(H$1,'REEDS calc-noIRA'!$C$63:$AG$63,0))*SUMIFS('res v com'!$E$3:$E$52,'res v com'!$B$3:$B$52,About!$B$2)*SUMIFS('Urban and Rural'!$B$2:$B$53,'Urban and Rural'!$A$2:$A$53,About!$B$1)</f>
        <v>46.123763399714086</v>
      </c>
      <c r="I8" s="65">
        <f>INDEX('REEDS calc-noIRA'!$C$64:$AG$113,MATCH(About!$B$2,'REEDS calc-noIRA'!$B$64:$B$113,0),MATCH(I$1,'REEDS calc-noIRA'!$C$63:$AG$63,0))*SUMIFS('res v com'!$E$3:$E$52,'res v com'!$B$3:$B$52,About!$B$2)*SUMIFS('Urban and Rural'!$B$2:$B$53,'Urban and Rural'!$A$2:$A$53,About!$B$1)</f>
        <v>49.404021404274161</v>
      </c>
      <c r="J8" s="65">
        <f>INDEX('REEDS calc-noIRA'!$C$64:$AG$113,MATCH(About!$B$2,'REEDS calc-noIRA'!$B$64:$B$113,0),MATCH(J$1,'REEDS calc-noIRA'!$C$63:$AG$63,0))*SUMIFS('res v com'!$E$3:$E$52,'res v com'!$B$3:$B$52,About!$B$2)*SUMIFS('Urban and Rural'!$B$2:$B$53,'Urban and Rural'!$A$2:$A$53,About!$B$1)</f>
        <v>52.68427940883425</v>
      </c>
      <c r="K8" s="65">
        <f>INDEX('REEDS calc-noIRA'!$C$64:$AG$113,MATCH(About!$B$2,'REEDS calc-noIRA'!$B$64:$B$113,0),MATCH(K$1,'REEDS calc-noIRA'!$C$63:$AG$63,0))*SUMIFS('res v com'!$E$3:$E$52,'res v com'!$B$3:$B$52,About!$B$2)*SUMIFS('Urban and Rural'!$B$2:$B$53,'Urban and Rural'!$A$2:$A$53,About!$B$1)</f>
        <v>57.065369760687524</v>
      </c>
      <c r="L8" s="65">
        <f>INDEX('REEDS calc-noIRA'!$C$64:$AG$113,MATCH(About!$B$2,'REEDS calc-noIRA'!$B$64:$B$113,0),MATCH(L$1,'REEDS calc-noIRA'!$C$63:$AG$63,0))*SUMIFS('res v com'!$E$3:$E$52,'res v com'!$B$3:$B$52,About!$B$2)*SUMIFS('Urban and Rural'!$B$2:$B$53,'Urban and Rural'!$A$2:$A$53,About!$B$1)</f>
        <v>61.446460112540805</v>
      </c>
      <c r="M8" s="65">
        <f>INDEX('REEDS calc-noIRA'!$C$64:$AG$113,MATCH(About!$B$2,'REEDS calc-noIRA'!$B$64:$B$113,0),MATCH(M$1,'REEDS calc-noIRA'!$C$63:$AG$63,0))*SUMIFS('res v com'!$E$3:$E$52,'res v com'!$B$3:$B$52,About!$B$2)*SUMIFS('Urban and Rural'!$B$2:$B$53,'Urban and Rural'!$A$2:$A$53,About!$B$1)</f>
        <v>62.691846202407689</v>
      </c>
      <c r="N8" s="65">
        <f>INDEX('REEDS calc-noIRA'!$C$64:$AG$113,MATCH(About!$B$2,'REEDS calc-noIRA'!$B$64:$B$113,0),MATCH(N$1,'REEDS calc-noIRA'!$C$63:$AG$63,0))*SUMIFS('res v com'!$E$3:$E$52,'res v com'!$B$3:$B$52,About!$B$2)*SUMIFS('Urban and Rural'!$B$2:$B$53,'Urban and Rural'!$A$2:$A$53,About!$B$1)</f>
        <v>63.937232292274587</v>
      </c>
      <c r="O8" s="65">
        <f>INDEX('REEDS calc-noIRA'!$C$64:$AG$113,MATCH(About!$B$2,'REEDS calc-noIRA'!$B$64:$B$113,0),MATCH(O$1,'REEDS calc-noIRA'!$C$63:$AG$63,0))*SUMIFS('res v com'!$E$3:$E$52,'res v com'!$B$3:$B$52,About!$B$2)*SUMIFS('Urban and Rural'!$B$2:$B$53,'Urban and Rural'!$A$2:$A$53,About!$B$1)</f>
        <v>65.204857419460637</v>
      </c>
      <c r="P8" s="65">
        <f>INDEX('REEDS calc-noIRA'!$C$64:$AG$113,MATCH(About!$B$2,'REEDS calc-noIRA'!$B$64:$B$113,0),MATCH(P$1,'REEDS calc-noIRA'!$C$63:$AG$63,0))*SUMIFS('res v com'!$E$3:$E$52,'res v com'!$B$3:$B$52,About!$B$2)*SUMIFS('Urban and Rural'!$B$2:$B$53,'Urban and Rural'!$A$2:$A$53,About!$B$1)</f>
        <v>66.472482546646674</v>
      </c>
      <c r="Q8" s="65">
        <f>INDEX('REEDS calc-noIRA'!$C$64:$AG$113,MATCH(About!$B$2,'REEDS calc-noIRA'!$B$64:$B$113,0),MATCH(Q$1,'REEDS calc-noIRA'!$C$63:$AG$63,0))*SUMIFS('res v com'!$E$3:$E$52,'res v com'!$B$3:$B$52,About!$B$2)*SUMIFS('Urban and Rural'!$B$2:$B$53,'Urban and Rural'!$A$2:$A$53,About!$B$1)</f>
        <v>67.862422379087377</v>
      </c>
      <c r="R8" s="65">
        <f>INDEX('REEDS calc-noIRA'!$C$64:$AG$113,MATCH(About!$B$2,'REEDS calc-noIRA'!$B$64:$B$113,0),MATCH(R$1,'REEDS calc-noIRA'!$C$63:$AG$63,0))*SUMIFS('res v com'!$E$3:$E$52,'res v com'!$B$3:$B$52,About!$B$2)*SUMIFS('Urban and Rural'!$B$2:$B$53,'Urban and Rural'!$A$2:$A$53,About!$B$1)</f>
        <v>69.252362211528094</v>
      </c>
      <c r="S8" s="65">
        <f>INDEX('REEDS calc-noIRA'!$C$64:$AG$113,MATCH(About!$B$2,'REEDS calc-noIRA'!$B$64:$B$113,0),MATCH(S$1,'REEDS calc-noIRA'!$C$63:$AG$63,0))*SUMIFS('res v com'!$E$3:$E$52,'res v com'!$B$3:$B$52,About!$B$2)*SUMIFS('Urban and Rural'!$B$2:$B$53,'Urban and Rural'!$A$2:$A$53,About!$B$1)</f>
        <v>70.597823969330761</v>
      </c>
      <c r="T8" s="65">
        <f>INDEX('REEDS calc-noIRA'!$C$64:$AG$113,MATCH(About!$B$2,'REEDS calc-noIRA'!$B$64:$B$113,0),MATCH(T$1,'REEDS calc-noIRA'!$C$63:$AG$63,0))*SUMIFS('res v com'!$E$3:$E$52,'res v com'!$B$3:$B$52,About!$B$2)*SUMIFS('Urban and Rural'!$B$2:$B$53,'Urban and Rural'!$A$2:$A$53,About!$B$1)</f>
        <v>71.9432857271334</v>
      </c>
      <c r="U8" s="65">
        <f>INDEX('REEDS calc-noIRA'!$C$64:$AG$113,MATCH(About!$B$2,'REEDS calc-noIRA'!$B$64:$B$113,0),MATCH(U$1,'REEDS calc-noIRA'!$C$63:$AG$63,0))*SUMIFS('res v com'!$E$3:$E$52,'res v com'!$B$3:$B$52,About!$B$2)*SUMIFS('Urban and Rural'!$B$2:$B$53,'Urban and Rural'!$A$2:$A$53,About!$B$1)</f>
        <v>73.255388928957501</v>
      </c>
      <c r="V8" s="65">
        <f>INDEX('REEDS calc-noIRA'!$C$64:$AG$113,MATCH(About!$B$2,'REEDS calc-noIRA'!$B$64:$B$113,0),MATCH(V$1,'REEDS calc-noIRA'!$C$63:$AG$63,0))*SUMIFS('res v com'!$E$3:$E$52,'res v com'!$B$3:$B$52,About!$B$2)*SUMIFS('Urban and Rural'!$B$2:$B$53,'Urban and Rural'!$A$2:$A$53,About!$B$1)</f>
        <v>74.567492130781616</v>
      </c>
      <c r="W8" s="65">
        <f>INDEX('REEDS calc-noIRA'!$C$64:$AG$113,MATCH(About!$B$2,'REEDS calc-noIRA'!$B$64:$B$113,0),MATCH(W$1,'REEDS calc-noIRA'!$C$63:$AG$63,0))*SUMIFS('res v com'!$E$3:$E$52,'res v com'!$B$3:$B$52,About!$B$2)*SUMIFS('Urban and Rural'!$B$2:$B$53,'Urban and Rural'!$A$2:$A$53,About!$B$1)</f>
        <v>75.857356295286564</v>
      </c>
      <c r="X8" s="65">
        <f>INDEX('REEDS calc-noIRA'!$C$64:$AG$113,MATCH(About!$B$2,'REEDS calc-noIRA'!$B$64:$B$113,0),MATCH(X$1,'REEDS calc-noIRA'!$C$63:$AG$63,0))*SUMIFS('res v com'!$E$3:$E$52,'res v com'!$B$3:$B$52,About!$B$2)*SUMIFS('Urban and Rural'!$B$2:$B$53,'Urban and Rural'!$A$2:$A$53,About!$B$1)</f>
        <v>77.147220459791512</v>
      </c>
      <c r="Y8" s="65">
        <f>INDEX('REEDS calc-noIRA'!$C$64:$AG$113,MATCH(About!$B$2,'REEDS calc-noIRA'!$B$64:$B$113,0),MATCH(Y$1,'REEDS calc-noIRA'!$C$63:$AG$63,0))*SUMIFS('res v com'!$E$3:$E$52,'res v com'!$B$3:$B$52,About!$B$2)*SUMIFS('Urban and Rural'!$B$2:$B$53,'Urban and Rural'!$A$2:$A$53,About!$B$1)</f>
        <v>78.370367512339371</v>
      </c>
      <c r="Z8" s="65">
        <f>INDEX('REEDS calc-noIRA'!$C$64:$AG$113,MATCH(About!$B$2,'REEDS calc-noIRA'!$B$64:$B$113,0),MATCH(Z$1,'REEDS calc-noIRA'!$C$63:$AG$63,0))*SUMIFS('res v com'!$E$3:$E$52,'res v com'!$B$3:$B$52,About!$B$2)*SUMIFS('Urban and Rural'!$B$2:$B$53,'Urban and Rural'!$A$2:$A$53,About!$B$1)</f>
        <v>79.593514564887229</v>
      </c>
      <c r="AA8" s="65">
        <f>INDEX('REEDS calc-noIRA'!$C$64:$AG$113,MATCH(About!$B$2,'REEDS calc-noIRA'!$B$64:$B$113,0),MATCH(AA$1,'REEDS calc-noIRA'!$C$63:$AG$63,0))*SUMIFS('res v com'!$E$3:$E$52,'res v com'!$B$3:$B$52,About!$B$2)*SUMIFS('Urban and Rural'!$B$2:$B$53,'Urban and Rural'!$A$2:$A$53,About!$B$1)</f>
        <v>80.838900654754255</v>
      </c>
      <c r="AB8" s="65">
        <f>INDEX('REEDS calc-noIRA'!$C$64:$AG$113,MATCH(About!$B$2,'REEDS calc-noIRA'!$B$64:$B$113,0),MATCH(AB$1,'REEDS calc-noIRA'!$C$63:$AG$63,0))*SUMIFS('res v com'!$E$3:$E$52,'res v com'!$B$3:$B$52,About!$B$2)*SUMIFS('Urban and Rural'!$B$2:$B$53,'Urban and Rural'!$A$2:$A$53,About!$B$1)</f>
        <v>82.084286744621281</v>
      </c>
      <c r="AC8" s="65">
        <f>INDEX('REEDS calc-noIRA'!$C$64:$AG$113,MATCH(About!$B$2,'REEDS calc-noIRA'!$B$64:$B$113,0),MATCH(AC$1,'REEDS calc-noIRA'!$C$63:$AG$63,0))*SUMIFS('res v com'!$E$3:$E$52,'res v com'!$B$3:$B$52,About!$B$2)*SUMIFS('Urban and Rural'!$B$2:$B$53,'Urban and Rural'!$A$2:$A$53,About!$B$1)</f>
        <v>83.151760535935566</v>
      </c>
      <c r="AD8" s="65">
        <f>INDEX('REEDS calc-noIRA'!$C$64:$AG$113,MATCH(About!$B$2,'REEDS calc-noIRA'!$B$64:$B$113,0),MATCH(AD$1,'REEDS calc-noIRA'!$C$63:$AG$63,0))*SUMIFS('res v com'!$E$3:$E$52,'res v com'!$B$3:$B$52,About!$B$2)*SUMIFS('Urban and Rural'!$B$2:$B$53,'Urban and Rural'!$A$2:$A$53,About!$B$1)</f>
        <v>84.21923432724985</v>
      </c>
      <c r="AE8" s="65">
        <f>INDEX('REEDS calc-noIRA'!$C$64:$AG$113,MATCH(About!$B$2,'REEDS calc-noIRA'!$B$64:$B$113,0),MATCH(AE$1,'REEDS calc-noIRA'!$C$63:$AG$63,0))*SUMIFS('res v com'!$E$3:$E$52,'res v com'!$B$3:$B$52,About!$B$2)*SUMIFS('Urban and Rural'!$B$2:$B$53,'Urban and Rural'!$A$2:$A$53,About!$B$1)</f>
        <v>85.275588599904992</v>
      </c>
      <c r="AF8" s="65">
        <f>INDEX('REEDS calc-noIRA'!$C$64:$AG$113,MATCH(About!$B$2,'REEDS calc-noIRA'!$B$64:$B$113,0),MATCH(AF$1,'REEDS calc-noIRA'!$C$63:$AG$63,0))*SUMIFS('res v com'!$E$3:$E$52,'res v com'!$B$3:$B$52,About!$B$2)*SUMIFS('Urban and Rural'!$B$2:$B$53,'Urban and Rural'!$A$2:$A$53,About!$B$1)</f>
        <v>86.33194287256012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56.850769640422939</v>
      </c>
      <c r="C8" s="65">
        <f>INDEX('REEDS calc-noIRA'!$C$64:$AG$113,MATCH(About!$B$2,'REEDS calc-noIRA'!$B$64:$B$113,0),MATCH(C$1,'REEDS calc-noIRA'!$C$63:$AG$63,0))*SUMIFS('res v com'!$F$3:$F$52,'res v com'!$B$3:$B$52,About!$B$2)</f>
        <v>56.850769640422939</v>
      </c>
      <c r="D8" s="65">
        <f>INDEX('REEDS calc-noIRA'!$C$64:$AG$113,MATCH(About!$B$2,'REEDS calc-noIRA'!$B$64:$B$113,0),MATCH(D$1,'REEDS calc-noIRA'!$C$63:$AG$63,0))*SUMIFS('res v com'!$F$3:$F$52,'res v com'!$B$3:$B$52,About!$B$2)</f>
        <v>56.850769640422939</v>
      </c>
      <c r="E8" s="65">
        <f>INDEX('REEDS calc-noIRA'!$C$64:$AG$113,MATCH(About!$B$2,'REEDS calc-noIRA'!$B$64:$B$113,0),MATCH(E$1,'REEDS calc-noIRA'!$C$63:$AG$63,0))*SUMIFS('res v com'!$F$3:$F$52,'res v com'!$B$3:$B$52,About!$B$2)</f>
        <v>59.617394631826343</v>
      </c>
      <c r="F8" s="65">
        <f>INDEX('REEDS calc-noIRA'!$C$64:$AG$113,MATCH(About!$B$2,'REEDS calc-noIRA'!$B$64:$B$113,0),MATCH(F$1,'REEDS calc-noIRA'!$C$63:$AG$63,0))*SUMIFS('res v com'!$F$3:$F$52,'res v com'!$B$3:$B$52,About!$B$2)</f>
        <v>62.384019623229733</v>
      </c>
      <c r="G8" s="65">
        <f>INDEX('REEDS calc-noIRA'!$C$64:$AG$113,MATCH(About!$B$2,'REEDS calc-noIRA'!$B$64:$B$113,0),MATCH(G$1,'REEDS calc-noIRA'!$C$63:$AG$63,0))*SUMIFS('res v com'!$F$3:$F$52,'res v com'!$B$3:$B$52,About!$B$2)</f>
        <v>66.179694154118607</v>
      </c>
      <c r="H8" s="65">
        <f>INDEX('REEDS calc-noIRA'!$C$64:$AG$113,MATCH(About!$B$2,'REEDS calc-noIRA'!$B$64:$B$113,0),MATCH(H$1,'REEDS calc-noIRA'!$C$63:$AG$63,0))*SUMIFS('res v com'!$F$3:$F$52,'res v com'!$B$3:$B$52,About!$B$2)</f>
        <v>69.975368685007481</v>
      </c>
      <c r="I8" s="65">
        <f>INDEX('REEDS calc-noIRA'!$C$64:$AG$113,MATCH(About!$B$2,'REEDS calc-noIRA'!$B$64:$B$113,0),MATCH(I$1,'REEDS calc-noIRA'!$C$63:$AG$63,0))*SUMIFS('res v com'!$F$3:$F$52,'res v com'!$B$3:$B$52,About!$B$2)</f>
        <v>74.951919736617057</v>
      </c>
      <c r="J8" s="65">
        <f>INDEX('REEDS calc-noIRA'!$C$64:$AG$113,MATCH(About!$B$2,'REEDS calc-noIRA'!$B$64:$B$113,0),MATCH(J$1,'REEDS calc-noIRA'!$C$63:$AG$63,0))*SUMIFS('res v com'!$F$3:$F$52,'res v com'!$B$3:$B$52,About!$B$2)</f>
        <v>79.928470788226647</v>
      </c>
      <c r="K8" s="65">
        <f>INDEX('REEDS calc-noIRA'!$C$64:$AG$113,MATCH(About!$B$2,'REEDS calc-noIRA'!$B$64:$B$113,0),MATCH(K$1,'REEDS calc-noIRA'!$C$63:$AG$63,0))*SUMIFS('res v com'!$F$3:$F$52,'res v com'!$B$3:$B$52,About!$B$2)</f>
        <v>86.575118633427465</v>
      </c>
      <c r="L8" s="65">
        <f>INDEX('REEDS calc-noIRA'!$C$64:$AG$113,MATCH(About!$B$2,'REEDS calc-noIRA'!$B$64:$B$113,0),MATCH(L$1,'REEDS calc-noIRA'!$C$63:$AG$63,0))*SUMIFS('res v com'!$F$3:$F$52,'res v com'!$B$3:$B$52,About!$B$2)</f>
        <v>93.221766478628282</v>
      </c>
      <c r="M8" s="65">
        <f>INDEX('REEDS calc-noIRA'!$C$64:$AG$113,MATCH(About!$B$2,'REEDS calc-noIRA'!$B$64:$B$113,0),MATCH(M$1,'REEDS calc-noIRA'!$C$63:$AG$63,0))*SUMIFS('res v com'!$F$3:$F$52,'res v com'!$B$3:$B$52,About!$B$2)</f>
        <v>95.111168911781775</v>
      </c>
      <c r="N8" s="65">
        <f>INDEX('REEDS calc-noIRA'!$C$64:$AG$113,MATCH(About!$B$2,'REEDS calc-noIRA'!$B$64:$B$113,0),MATCH(N$1,'REEDS calc-noIRA'!$C$63:$AG$63,0))*SUMIFS('res v com'!$F$3:$F$52,'res v com'!$B$3:$B$52,About!$B$2)</f>
        <v>97.000571344935267</v>
      </c>
      <c r="O8" s="65">
        <f>INDEX('REEDS calc-noIRA'!$C$64:$AG$113,MATCH(About!$B$2,'REEDS calc-noIRA'!$B$64:$B$113,0),MATCH(O$1,'REEDS calc-noIRA'!$C$63:$AG$63,0))*SUMIFS('res v com'!$F$3:$F$52,'res v com'!$B$3:$B$52,About!$B$2)</f>
        <v>98.923713107252368</v>
      </c>
      <c r="P8" s="65">
        <f>INDEX('REEDS calc-noIRA'!$C$64:$AG$113,MATCH(About!$B$2,'REEDS calc-noIRA'!$B$64:$B$113,0),MATCH(P$1,'REEDS calc-noIRA'!$C$63:$AG$63,0))*SUMIFS('res v com'!$F$3:$F$52,'res v com'!$B$3:$B$52,About!$B$2)</f>
        <v>100.84685486956946</v>
      </c>
      <c r="Q8" s="65">
        <f>INDEX('REEDS calc-noIRA'!$C$64:$AG$113,MATCH(About!$B$2,'REEDS calc-noIRA'!$B$64:$B$113,0),MATCH(Q$1,'REEDS calc-noIRA'!$C$63:$AG$63,0))*SUMIFS('res v com'!$F$3:$F$52,'res v com'!$B$3:$B$52,About!$B$2)</f>
        <v>102.95556294228538</v>
      </c>
      <c r="R8" s="65">
        <f>INDEX('REEDS calc-noIRA'!$C$64:$AG$113,MATCH(About!$B$2,'REEDS calc-noIRA'!$B$64:$B$113,0),MATCH(R$1,'REEDS calc-noIRA'!$C$63:$AG$63,0))*SUMIFS('res v com'!$F$3:$F$52,'res v com'!$B$3:$B$52,About!$B$2)</f>
        <v>105.06427101500131</v>
      </c>
      <c r="S8" s="65">
        <f>INDEX('REEDS calc-noIRA'!$C$64:$AG$113,MATCH(About!$B$2,'REEDS calc-noIRA'!$B$64:$B$113,0),MATCH(S$1,'REEDS calc-noIRA'!$C$63:$AG$63,0))*SUMIFS('res v com'!$F$3:$F$52,'res v com'!$B$3:$B$52,About!$B$2)</f>
        <v>107.10550042939039</v>
      </c>
      <c r="T8" s="65">
        <f>INDEX('REEDS calc-noIRA'!$C$64:$AG$113,MATCH(About!$B$2,'REEDS calc-noIRA'!$B$64:$B$113,0),MATCH(T$1,'REEDS calc-noIRA'!$C$63:$AG$63,0))*SUMIFS('res v com'!$F$3:$F$52,'res v com'!$B$3:$B$52,About!$B$2)</f>
        <v>109.14672984377947</v>
      </c>
      <c r="U8" s="65">
        <f>INDEX('REEDS calc-noIRA'!$C$64:$AG$113,MATCH(About!$B$2,'REEDS calc-noIRA'!$B$64:$B$113,0),MATCH(U$1,'REEDS calc-noIRA'!$C$63:$AG$63,0))*SUMIFS('res v com'!$F$3:$F$52,'res v com'!$B$3:$B$52,About!$B$2)</f>
        <v>111.1373502644234</v>
      </c>
      <c r="V8" s="65">
        <f>INDEX('REEDS calc-noIRA'!$C$64:$AG$113,MATCH(About!$B$2,'REEDS calc-noIRA'!$B$64:$B$113,0),MATCH(V$1,'REEDS calc-noIRA'!$C$63:$AG$63,0))*SUMIFS('res v com'!$F$3:$F$52,'res v com'!$B$3:$B$52,About!$B$2)</f>
        <v>113.12797068506734</v>
      </c>
      <c r="W8" s="65">
        <f>INDEX('REEDS calc-noIRA'!$C$64:$AG$113,MATCH(About!$B$2,'REEDS calc-noIRA'!$B$64:$B$113,0),MATCH(W$1,'REEDS calc-noIRA'!$C$63:$AG$63,0))*SUMIFS('res v com'!$F$3:$F$52,'res v com'!$B$3:$B$52,About!$B$2)</f>
        <v>115.08485177654768</v>
      </c>
      <c r="X8" s="65">
        <f>INDEX('REEDS calc-noIRA'!$C$64:$AG$113,MATCH(About!$B$2,'REEDS calc-noIRA'!$B$64:$B$113,0),MATCH(X$1,'REEDS calc-noIRA'!$C$63:$AG$63,0))*SUMIFS('res v com'!$F$3:$F$52,'res v com'!$B$3:$B$52,About!$B$2)</f>
        <v>117.04173286802801</v>
      </c>
      <c r="Y8" s="65">
        <f>INDEX('REEDS calc-noIRA'!$C$64:$AG$113,MATCH(About!$B$2,'REEDS calc-noIRA'!$B$64:$B$113,0),MATCH(Y$1,'REEDS calc-noIRA'!$C$63:$AG$63,0))*SUMIFS('res v com'!$F$3:$F$52,'res v com'!$B$3:$B$52,About!$B$2)</f>
        <v>118.89739597201807</v>
      </c>
      <c r="Z8" s="65">
        <f>INDEX('REEDS calc-noIRA'!$C$64:$AG$113,MATCH(About!$B$2,'REEDS calc-noIRA'!$B$64:$B$113,0),MATCH(Z$1,'REEDS calc-noIRA'!$C$63:$AG$63,0))*SUMIFS('res v com'!$F$3:$F$52,'res v com'!$B$3:$B$52,About!$B$2)</f>
        <v>120.75305907600814</v>
      </c>
      <c r="AA8" s="65">
        <f>INDEX('REEDS calc-noIRA'!$C$64:$AG$113,MATCH(About!$B$2,'REEDS calc-noIRA'!$B$64:$B$113,0),MATCH(AA$1,'REEDS calc-noIRA'!$C$63:$AG$63,0))*SUMIFS('res v com'!$F$3:$F$52,'res v com'!$B$3:$B$52,About!$B$2)</f>
        <v>122.64246150916183</v>
      </c>
      <c r="AB8" s="65">
        <f>INDEX('REEDS calc-noIRA'!$C$64:$AG$113,MATCH(About!$B$2,'REEDS calc-noIRA'!$B$64:$B$113,0),MATCH(AB$1,'REEDS calc-noIRA'!$C$63:$AG$63,0))*SUMIFS('res v com'!$F$3:$F$52,'res v com'!$B$3:$B$52,About!$B$2)</f>
        <v>124.53186394231551</v>
      </c>
      <c r="AC8" s="65">
        <f>INDEX('REEDS calc-noIRA'!$C$64:$AG$113,MATCH(About!$B$2,'REEDS calc-noIRA'!$B$64:$B$113,0),MATCH(AC$1,'REEDS calc-noIRA'!$C$63:$AG$63,0))*SUMIFS('res v com'!$F$3:$F$52,'res v com'!$B$3:$B$52,About!$B$2)</f>
        <v>126.15135174216108</v>
      </c>
      <c r="AD8" s="65">
        <f>INDEX('REEDS calc-noIRA'!$C$64:$AG$113,MATCH(About!$B$2,'REEDS calc-noIRA'!$B$64:$B$113,0),MATCH(AD$1,'REEDS calc-noIRA'!$C$63:$AG$63,0))*SUMIFS('res v com'!$F$3:$F$52,'res v com'!$B$3:$B$52,About!$B$2)</f>
        <v>127.77083954200663</v>
      </c>
      <c r="AE8" s="65">
        <f>INDEX('REEDS calc-noIRA'!$C$64:$AG$113,MATCH(About!$B$2,'REEDS calc-noIRA'!$B$64:$B$113,0),MATCH(AE$1,'REEDS calc-noIRA'!$C$63:$AG$63,0))*SUMIFS('res v com'!$F$3:$F$52,'res v com'!$B$3:$B$52,About!$B$2)</f>
        <v>129.37345767727103</v>
      </c>
      <c r="AF8" s="65">
        <f>INDEX('REEDS calc-noIRA'!$C$64:$AG$113,MATCH(About!$B$2,'REEDS calc-noIRA'!$B$64:$B$113,0),MATCH(AF$1,'REEDS calc-noIRA'!$C$63:$AG$63,0))*SUMIFS('res v com'!$F$3:$F$52,'res v com'!$B$3:$B$52,About!$B$2)</f>
        <v>130.97607581253541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-0.25797283290100381</v>
      </c>
      <c r="E8" s="74">
        <f>'DESC-urban-residential'!F8-'BDESC-urban-residential'!F8</f>
        <v>-0.51594566580202894</v>
      </c>
      <c r="F8" s="74">
        <f>'DESC-urban-residential'!G8-'BDESC-urban-residential'!G8</f>
        <v>-1.3899398324407173</v>
      </c>
      <c r="G8" s="74">
        <f>'DESC-urban-residential'!H8-'BDESC-urban-residential'!H8</f>
        <v>-2.2639339990793985</v>
      </c>
      <c r="H8" s="74">
        <f>'DESC-urban-residential'!I8-'BDESC-urban-residential'!I8</f>
        <v>-3.1790703847584822</v>
      </c>
      <c r="I8" s="74">
        <f>'DESC-urban-residential'!J8-'BDESC-urban-residential'!J8</f>
        <v>-4.0942067704375731</v>
      </c>
      <c r="J8" s="74">
        <f>'DESC-urban-residential'!K8-'BDESC-urban-residential'!K8</f>
        <v>-4.7402508045560126</v>
      </c>
      <c r="K8" s="74">
        <f>'DESC-urban-residential'!L8-'BDESC-urban-residential'!L8</f>
        <v>-5.3862948386744449</v>
      </c>
      <c r="L8" s="74">
        <f>'DESC-urban-residential'!M8-'BDESC-urban-residential'!M8</f>
        <v>-6.4526566781230343</v>
      </c>
      <c r="M8" s="74">
        <f>'DESC-urban-residential'!N8-'BDESC-urban-residential'!N8</f>
        <v>-7.5190185175715953</v>
      </c>
      <c r="N8" s="74">
        <f>'DESC-urban-residential'!O8-'BDESC-urban-residential'!O8</f>
        <v>-8.0127251460544642</v>
      </c>
      <c r="O8" s="74">
        <f>'DESC-urban-residential'!P8-'BDESC-urban-residential'!P8</f>
        <v>-8.5064317745373472</v>
      </c>
      <c r="P8" s="74">
        <f>'DESC-urban-residential'!Q8-'BDESC-urban-residential'!Q8</f>
        <v>-8.1561669367623466</v>
      </c>
      <c r="Q8" s="74">
        <f>'DESC-urban-residential'!R8-'BDESC-urban-residential'!R8</f>
        <v>-7.8059020989873034</v>
      </c>
      <c r="R8" s="74">
        <f>'DESC-urban-residential'!S8-'BDESC-urban-residential'!S8</f>
        <v>-7.5612726884777146</v>
      </c>
      <c r="S8" s="74">
        <f>'DESC-urban-residential'!T8-'BDESC-urban-residential'!T8</f>
        <v>-7.3166432779681543</v>
      </c>
      <c r="T8" s="74">
        <f>'DESC-urban-residential'!U8-'BDESC-urban-residential'!U8</f>
        <v>-7.2276871286919118</v>
      </c>
      <c r="U8" s="74">
        <f>'DESC-urban-residential'!V8-'BDESC-urban-residential'!V8</f>
        <v>-7.138730979415655</v>
      </c>
      <c r="V8" s="74">
        <f>'DESC-urban-residential'!W8-'BDESC-urban-residential'!W8</f>
        <v>-7.1943285727133599</v>
      </c>
      <c r="W8" s="74">
        <f>'DESC-urban-residential'!X8-'BDESC-urban-residential'!X8</f>
        <v>-7.2499261660110648</v>
      </c>
      <c r="X8" s="74">
        <f>'DESC-urban-residential'!Y8-'BDESC-urban-residential'!Y8</f>
        <v>-7.4823241059951613</v>
      </c>
      <c r="Y8" s="74">
        <f>'DESC-urban-residential'!Z8-'BDESC-urban-residential'!Z8</f>
        <v>-7.7147220459792578</v>
      </c>
      <c r="Z8" s="74">
        <f>'DESC-urban-residential'!AA8-'BDESC-urban-residential'!AA8</f>
        <v>-7.6435571265581785</v>
      </c>
      <c r="AA8" s="74">
        <f>'DESC-urban-residential'!AB8-'BDESC-urban-residential'!AB8</f>
        <v>-7.5723922071370993</v>
      </c>
      <c r="AB8" s="74">
        <f>'DESC-urban-residential'!AC8-'BDESC-urban-residential'!AC8</f>
        <v>-7.7892228209980914</v>
      </c>
      <c r="AC8" s="74">
        <f>'DESC-urban-residential'!AD8-'BDESC-urban-residential'!AD8</f>
        <v>-8.0060534348590551</v>
      </c>
      <c r="AD8" s="74">
        <f>'DESC-urban-residential'!AE8-'BDESC-urban-residential'!AE8</f>
        <v>-8.759956799974745</v>
      </c>
      <c r="AE8" s="74">
        <f>'DESC-urban-residential'!AF8-'BDESC-urban-residential'!AF8</f>
        <v>-9.5138601650904633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-0.40519640334836993</v>
      </c>
      <c r="E8" s="74">
        <f>'DESC-rural-residential'!F8-'BDESC-rural-residential'!F8</f>
        <v>-0.81039280669675406</v>
      </c>
      <c r="F8" s="74">
        <f>'DESC-rural-residential'!G8-'BDESC-rural-residential'!G8</f>
        <v>-2.1831702766613716</v>
      </c>
      <c r="G8" s="74">
        <f>'DESC-rural-residential'!H8-'BDESC-rural-residential'!H8</f>
        <v>-3.5559477466260034</v>
      </c>
      <c r="H8" s="74">
        <f>'DESC-rural-residential'!I8-'BDESC-rural-residential'!I8</f>
        <v>-4.9933470567800242</v>
      </c>
      <c r="I8" s="74">
        <f>'DESC-rural-residential'!J8-'BDESC-rural-residential'!J8</f>
        <v>-6.4307463669340734</v>
      </c>
      <c r="J8" s="74">
        <f>'DESC-rural-residential'!K8-'BDESC-rural-residential'!K8</f>
        <v>-7.4454839115262814</v>
      </c>
      <c r="K8" s="74">
        <f>'DESC-rural-residential'!L8-'BDESC-rural-residential'!L8</f>
        <v>-8.4602214561184894</v>
      </c>
      <c r="L8" s="74">
        <f>'DESC-rural-residential'!M8-'BDESC-rural-residential'!M8</f>
        <v>-10.13514969237319</v>
      </c>
      <c r="M8" s="74">
        <f>'DESC-rural-residential'!N8-'BDESC-rural-residential'!N8</f>
        <v>-11.810077928627891</v>
      </c>
      <c r="N8" s="74">
        <f>'DESC-rural-residential'!O8-'BDESC-rural-residential'!O8</f>
        <v>-12.585540010897887</v>
      </c>
      <c r="O8" s="74">
        <f>'DESC-rural-residential'!P8-'BDESC-rural-residential'!P8</f>
        <v>-13.361002093167926</v>
      </c>
      <c r="P8" s="74">
        <f>'DESC-rural-residential'!Q8-'BDESC-rural-residential'!Q8</f>
        <v>-12.810843183449308</v>
      </c>
      <c r="Q8" s="74">
        <f>'DESC-rural-residential'!R8-'BDESC-rural-residential'!R8</f>
        <v>-12.260684273730703</v>
      </c>
      <c r="R8" s="74">
        <f>'DESC-rural-residential'!S8-'BDESC-rural-residential'!S8</f>
        <v>-11.876446305038257</v>
      </c>
      <c r="S8" s="74">
        <f>'DESC-rural-residential'!T8-'BDESC-rural-residential'!T8</f>
        <v>-11.49220833634584</v>
      </c>
      <c r="T8" s="74">
        <f>'DESC-rural-residential'!U8-'BDESC-rural-residential'!U8</f>
        <v>-11.352485438639491</v>
      </c>
      <c r="U8" s="74">
        <f>'DESC-rural-residential'!V8-'BDESC-rural-residential'!V8</f>
        <v>-11.212762540933099</v>
      </c>
      <c r="V8" s="74">
        <f>'DESC-rural-residential'!W8-'BDESC-rural-residential'!W8</f>
        <v>-11.300089351999645</v>
      </c>
      <c r="W8" s="74">
        <f>'DESC-rural-residential'!X8-'BDESC-rural-residential'!X8</f>
        <v>-11.38741616306622</v>
      </c>
      <c r="X8" s="74">
        <f>'DESC-rural-residential'!Y8-'BDESC-rural-residential'!Y8</f>
        <v>-11.752442233324004</v>
      </c>
      <c r="Y8" s="74">
        <f>'DESC-rural-residential'!Z8-'BDESC-rural-residential'!Z8</f>
        <v>-12.117468303581788</v>
      </c>
      <c r="Z8" s="74">
        <f>'DESC-rural-residential'!AA8-'BDESC-rural-residential'!AA8</f>
        <v>-12.005689985416595</v>
      </c>
      <c r="AA8" s="74">
        <f>'DESC-rural-residential'!AB8-'BDESC-rural-residential'!AB8</f>
        <v>-11.893911667251359</v>
      </c>
      <c r="AB8" s="74">
        <f>'DESC-rural-residential'!AC8-'BDESC-rural-residential'!AC8</f>
        <v>-12.23448623041088</v>
      </c>
      <c r="AC8" s="74">
        <f>'DESC-rural-residential'!AD8-'BDESC-rural-residential'!AD8</f>
        <v>-12.575060793570401</v>
      </c>
      <c r="AD8" s="74">
        <f>'DESC-rural-residential'!AE8-'BDESC-rural-residential'!AE8</f>
        <v>-13.759212351631277</v>
      </c>
      <c r="AE8" s="74">
        <f>'DESC-rural-residential'!AF8-'BDESC-rural-residential'!AF8</f>
        <v>-14.943363909692209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-0.39137621829608804</v>
      </c>
      <c r="E8" s="74">
        <f>'DESC-commercial'!F8-'BDESC-commercial'!F8</f>
        <v>-0.7827524365921974</v>
      </c>
      <c r="F8" s="74">
        <f>'DESC-commercial'!G8-'BDESC-commercial'!G8</f>
        <v>-2.1087080727159133</v>
      </c>
      <c r="G8" s="74">
        <f>'DESC-commercial'!H8-'BDESC-commercial'!H8</f>
        <v>-3.4346637088396363</v>
      </c>
      <c r="H8" s="74">
        <f>'DESC-commercial'!I8-'BDESC-commercial'!I8</f>
        <v>-4.8230371039159934</v>
      </c>
      <c r="I8" s="74">
        <f>'DESC-commercial'!J8-'BDESC-commercial'!J8</f>
        <v>-6.2114104989923362</v>
      </c>
      <c r="J8" s="74">
        <f>'DESC-commercial'!K8-'BDESC-commercial'!K8</f>
        <v>-7.1915380111907012</v>
      </c>
      <c r="K8" s="74">
        <f>'DESC-commercial'!L8-'BDESC-commercial'!L8</f>
        <v>-8.1716655233890663</v>
      </c>
      <c r="L8" s="74">
        <f>'DESC-commercial'!M8-'BDESC-commercial'!M8</f>
        <v>-9.7894663567767992</v>
      </c>
      <c r="M8" s="74">
        <f>'DESC-commercial'!N8-'BDESC-commercial'!N8</f>
        <v>-11.407267190164561</v>
      </c>
      <c r="N8" s="74">
        <f>'DESC-commercial'!O8-'BDESC-commercial'!O8</f>
        <v>-12.156280297593142</v>
      </c>
      <c r="O8" s="74">
        <f>'DESC-commercial'!P8-'BDESC-commercial'!P8</f>
        <v>-12.905293405021752</v>
      </c>
      <c r="P8" s="74">
        <f>'DESC-commercial'!Q8-'BDESC-commercial'!Q8</f>
        <v>-12.373898970697383</v>
      </c>
      <c r="Q8" s="74">
        <f>'DESC-commercial'!R8-'BDESC-commercial'!R8</f>
        <v>-11.842504536373013</v>
      </c>
      <c r="R8" s="74">
        <f>'DESC-commercial'!S8-'BDESC-commercial'!S8</f>
        <v>-11.471371915575006</v>
      </c>
      <c r="S8" s="74">
        <f>'DESC-commercial'!T8-'BDESC-commercial'!T8</f>
        <v>-11.100239294776983</v>
      </c>
      <c r="T8" s="74">
        <f>'DESC-commercial'!U8-'BDESC-commercial'!U8</f>
        <v>-10.965281978123116</v>
      </c>
      <c r="U8" s="74">
        <f>'DESC-commercial'!V8-'BDESC-commercial'!V8</f>
        <v>-10.830324661469248</v>
      </c>
      <c r="V8" s="74">
        <f>'DESC-commercial'!W8-'BDESC-commercial'!W8</f>
        <v>-10.914672984377987</v>
      </c>
      <c r="W8" s="74">
        <f>'DESC-commercial'!X8-'BDESC-commercial'!X8</f>
        <v>-10.999021307286725</v>
      </c>
      <c r="X8" s="74">
        <f>'DESC-commercial'!Y8-'BDESC-commercial'!Y8</f>
        <v>-11.351597297044833</v>
      </c>
      <c r="Y8" s="74">
        <f>'DESC-commercial'!Z8-'BDESC-commercial'!Z8</f>
        <v>-11.704173286802941</v>
      </c>
      <c r="Z8" s="74">
        <f>'DESC-commercial'!AA8-'BDESC-commercial'!AA8</f>
        <v>-11.596207433479734</v>
      </c>
      <c r="AA8" s="74">
        <f>'DESC-commercial'!AB8-'BDESC-commercial'!AB8</f>
        <v>-11.488241580156512</v>
      </c>
      <c r="AB8" s="74">
        <f>'DESC-commercial'!AC8-'BDESC-commercial'!AC8</f>
        <v>-11.81720003950052</v>
      </c>
      <c r="AC8" s="74">
        <f>'DESC-commercial'!AD8-'BDESC-commercial'!AD8</f>
        <v>-12.146158498844557</v>
      </c>
      <c r="AD8" s="74">
        <f>'DESC-commercial'!AE8-'BDESC-commercial'!AE8</f>
        <v>-13.289921757485445</v>
      </c>
      <c r="AE8" s="74">
        <f>'DESC-commercial'!AF8-'BDESC-commercial'!AF8</f>
        <v>-14.433685016126361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2025-01-29T23:41:36Z</dcterms:modified>
</cp:coreProperties>
</file>