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VT\webappdata\"/>
    </mc:Choice>
  </mc:AlternateContent>
  <xr:revisionPtr revIDLastSave="0" documentId="8_{D5FC1D41-FB41-4F77-8150-4F2787335E75}" xr6:coauthVersionLast="47" xr6:coauthVersionMax="47" xr10:uidLastSave="{00000000-0000-0000-0000-000000000000}"/>
  <bookViews>
    <workbookView xWindow="360" yWindow="36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49" i="26"/>
  <c r="O49" i="26" s="1"/>
  <c r="P49" i="26" s="1"/>
  <c r="G33" i="26"/>
  <c r="J33" i="26" s="1"/>
  <c r="K33" i="26" s="1"/>
  <c r="G21" i="26"/>
  <c r="J21" i="26" s="1"/>
  <c r="K21" i="26" s="1"/>
  <c r="L14" i="24" a="1"/>
  <c r="L14" i="24" s="1"/>
  <c r="J18" i="19" s="1"/>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O21" i="26" l="1"/>
  <c r="P21" i="26" s="1"/>
  <c r="F2" i="20"/>
  <c r="A3" i="25"/>
  <c r="G22" i="26"/>
  <c r="G34" i="26"/>
  <c r="J34" i="26" s="1"/>
  <c r="K34" i="26" s="1"/>
  <c r="A1" i="28"/>
  <c r="E4" i="28" s="1"/>
  <c r="B3" i="20"/>
  <c r="G7" i="26"/>
  <c r="J7" i="26" s="1"/>
  <c r="K7" i="26" s="1"/>
  <c r="G23" i="26"/>
  <c r="O23" i="26" s="1"/>
  <c r="P23" i="26" s="1"/>
  <c r="G35" i="26"/>
  <c r="O35" i="26" s="1"/>
  <c r="P35" i="26" s="1"/>
  <c r="C3" i="20"/>
  <c r="G8" i="26"/>
  <c r="G24" i="26"/>
  <c r="G36" i="26"/>
  <c r="F3" i="20"/>
  <c r="G10" i="26"/>
  <c r="G25" i="26"/>
  <c r="O25" i="26" s="1"/>
  <c r="P25" i="26" s="1"/>
  <c r="G39" i="26"/>
  <c r="O33" i="26"/>
  <c r="P33" i="26" s="1"/>
  <c r="M7" i="24"/>
  <c r="G11" i="26"/>
  <c r="J11" i="26" s="1"/>
  <c r="K11" i="26" s="1"/>
  <c r="G28" i="26"/>
  <c r="J28" i="26" s="1"/>
  <c r="K28" i="26" s="1"/>
  <c r="G40" i="26"/>
  <c r="O40" i="26" s="1"/>
  <c r="P40" i="26" s="1"/>
  <c r="O7" i="24"/>
  <c r="G19" i="26"/>
  <c r="J19" i="26" s="1"/>
  <c r="K19" i="26" s="1"/>
  <c r="G29" i="26"/>
  <c r="G41" i="26"/>
  <c r="B2" i="20"/>
  <c r="G20" i="26"/>
  <c r="O20" i="26" s="1"/>
  <c r="P20" i="26" s="1"/>
  <c r="G32" i="26"/>
  <c r="O32" i="26" s="1"/>
  <c r="P32"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M4" i="28"/>
  <c r="U4" i="28"/>
  <c r="AC4" i="28"/>
  <c r="E5" i="28"/>
  <c r="AC5" i="28"/>
  <c r="M6" i="28"/>
  <c r="U6" i="28"/>
  <c r="AC6" i="28"/>
  <c r="E7" i="28"/>
  <c r="AC7" i="28"/>
  <c r="M8" i="28"/>
  <c r="U8" i="28"/>
  <c r="AC8" i="28"/>
  <c r="E9" i="28"/>
  <c r="AC9" i="28"/>
  <c r="M10" i="28"/>
  <c r="U10" i="28"/>
  <c r="AC10" i="28"/>
  <c r="E11" i="28"/>
  <c r="AC11" i="28"/>
  <c r="M12" i="28"/>
  <c r="U12" i="28"/>
  <c r="AC12" i="28"/>
  <c r="E13" i="28"/>
  <c r="AE13" i="28"/>
  <c r="Q14" i="28"/>
  <c r="AD14" i="28"/>
  <c r="K15" i="28"/>
  <c r="W15" i="28"/>
  <c r="C17" i="28"/>
  <c r="L18" i="28"/>
  <c r="C19" i="28"/>
  <c r="X19" i="28"/>
  <c r="L20" i="28"/>
  <c r="L22" i="28"/>
  <c r="X23" i="28"/>
  <c r="L24" i="28"/>
  <c r="C25" i="28"/>
  <c r="X25" i="28"/>
  <c r="X27" i="28"/>
  <c r="C29" i="28"/>
  <c r="X29" i="28"/>
  <c r="L30" i="28"/>
  <c r="C31" i="28"/>
  <c r="D33" i="28"/>
  <c r="AF34" i="28"/>
  <c r="P36" i="28"/>
  <c r="H39" i="28"/>
  <c r="H44" i="28"/>
  <c r="N4" i="28"/>
  <c r="AD4" i="28"/>
  <c r="F5" i="28"/>
  <c r="N5" i="28"/>
  <c r="V5" i="28"/>
  <c r="N6" i="28"/>
  <c r="AD6" i="28"/>
  <c r="F7" i="28"/>
  <c r="N7" i="28"/>
  <c r="V7" i="28"/>
  <c r="N8" i="28"/>
  <c r="AD8" i="28"/>
  <c r="F9" i="28"/>
  <c r="N9" i="28"/>
  <c r="V9" i="28"/>
  <c r="N10" i="28"/>
  <c r="AD10" i="28"/>
  <c r="F11" i="28"/>
  <c r="N11" i="28"/>
  <c r="V11" i="28"/>
  <c r="N12" i="28"/>
  <c r="AD12" i="28"/>
  <c r="F13" i="28"/>
  <c r="N13" i="28"/>
  <c r="W13" i="28"/>
  <c r="S14" i="28"/>
  <c r="L15" i="28"/>
  <c r="X15" i="28"/>
  <c r="F16" i="28"/>
  <c r="T16" i="28"/>
  <c r="P18" i="28"/>
  <c r="AA19" i="28"/>
  <c r="P20" i="28"/>
  <c r="D21" i="28"/>
  <c r="AA21" i="28"/>
  <c r="AA23" i="28"/>
  <c r="D25" i="28"/>
  <c r="AA25" i="28"/>
  <c r="P26" i="28"/>
  <c r="D27" i="28"/>
  <c r="D29" i="28"/>
  <c r="P30" i="28"/>
  <c r="D31" i="28"/>
  <c r="AA31" i="28"/>
  <c r="P32" i="28"/>
  <c r="D35" i="28"/>
  <c r="AF39" i="28"/>
  <c r="H45" i="28"/>
  <c r="AC50" i="28"/>
  <c r="G4" i="28"/>
  <c r="AE4" i="28"/>
  <c r="O5" i="28"/>
  <c r="W5" i="28"/>
  <c r="AE5" i="28"/>
  <c r="G6" i="28"/>
  <c r="AE6" i="28"/>
  <c r="O7" i="28"/>
  <c r="W7" i="28"/>
  <c r="AE7" i="28"/>
  <c r="G8" i="28"/>
  <c r="AE8" i="28"/>
  <c r="O9" i="28"/>
  <c r="W9" i="28"/>
  <c r="AE9" i="28"/>
  <c r="G10" i="28"/>
  <c r="AE10" i="28"/>
  <c r="O11" i="28"/>
  <c r="W11" i="28"/>
  <c r="AE11" i="28"/>
  <c r="G12" i="28"/>
  <c r="AE12" i="28"/>
  <c r="O13" i="28"/>
  <c r="X13" i="28"/>
  <c r="AG13" i="28"/>
  <c r="K14" i="28"/>
  <c r="N15" i="28"/>
  <c r="G16" i="28"/>
  <c r="W16" i="28"/>
  <c r="H17" i="28"/>
  <c r="AB17" i="28"/>
  <c r="AB19" i="28"/>
  <c r="H21" i="28"/>
  <c r="AB21" i="28"/>
  <c r="S22" i="28"/>
  <c r="H23" i="28"/>
  <c r="H25" i="28"/>
  <c r="S26" i="28"/>
  <c r="H27" i="28"/>
  <c r="AB27" i="28"/>
  <c r="S28" i="28"/>
  <c r="S30" i="28"/>
  <c r="AB31" i="28"/>
  <c r="S32" i="28"/>
  <c r="K33" i="28"/>
  <c r="F34" i="28"/>
  <c r="H40" i="28"/>
  <c r="AF45" i="28"/>
  <c r="T53" i="28"/>
  <c r="H4" i="28"/>
  <c r="P4" i="28"/>
  <c r="X4" i="28"/>
  <c r="P5" i="28"/>
  <c r="X5" i="28"/>
  <c r="AF5" i="28"/>
  <c r="H6" i="28"/>
  <c r="P6" i="28"/>
  <c r="X6" i="28"/>
  <c r="P7" i="28"/>
  <c r="X7" i="28"/>
  <c r="AF7" i="28"/>
  <c r="H8" i="28"/>
  <c r="P8" i="28"/>
  <c r="X8" i="28"/>
  <c r="P9" i="28"/>
  <c r="X9" i="28"/>
  <c r="AF9" i="28"/>
  <c r="H10" i="28"/>
  <c r="P10" i="28"/>
  <c r="X10" i="28"/>
  <c r="P11" i="28"/>
  <c r="X11" i="28"/>
  <c r="AF11" i="28"/>
  <c r="H12" i="28"/>
  <c r="P12" i="28"/>
  <c r="X12" i="28"/>
  <c r="P13" i="28"/>
  <c r="Y13" i="28"/>
  <c r="C14" i="28"/>
  <c r="L14" i="28"/>
  <c r="V14" i="28"/>
  <c r="C15" i="28"/>
  <c r="H16" i="28"/>
  <c r="X16" i="28"/>
  <c r="K17" i="28"/>
  <c r="AF17" i="28"/>
  <c r="T18" i="28"/>
  <c r="K19" i="28"/>
  <c r="K21" i="28"/>
  <c r="AF21" i="28"/>
  <c r="T22" i="28"/>
  <c r="K23" i="28"/>
  <c r="AF23" i="28"/>
  <c r="T24" i="28"/>
  <c r="T26" i="28"/>
  <c r="K27" i="28"/>
  <c r="AF27" i="28"/>
  <c r="T28" i="28"/>
  <c r="K29" i="28"/>
  <c r="AF29" i="28"/>
  <c r="AF31" i="28"/>
  <c r="T32" i="28"/>
  <c r="P33" i="28"/>
  <c r="K34" i="28"/>
  <c r="K35" i="28"/>
  <c r="C37" i="28"/>
  <c r="T55" i="28"/>
  <c r="AH87" i="28"/>
  <c r="Z87" i="28"/>
  <c r="R87" i="28"/>
  <c r="J87" i="28"/>
  <c r="AH86" i="28"/>
  <c r="J86" i="28"/>
  <c r="AH85" i="28"/>
  <c r="Z85" i="28"/>
  <c r="R85" i="28"/>
  <c r="J85" i="28"/>
  <c r="AH84" i="28"/>
  <c r="J84" i="28"/>
  <c r="AH83" i="28"/>
  <c r="Z83" i="28"/>
  <c r="R83" i="28"/>
  <c r="J83" i="28"/>
  <c r="AH82" i="28"/>
  <c r="J82" i="28"/>
  <c r="AH81" i="28"/>
  <c r="Z81" i="28"/>
  <c r="R81" i="28"/>
  <c r="J81" i="28"/>
  <c r="AH80" i="28"/>
  <c r="J80" i="28"/>
  <c r="AH79" i="28"/>
  <c r="Z79" i="28"/>
  <c r="R79" i="28"/>
  <c r="J79" i="28"/>
  <c r="AH78" i="28"/>
  <c r="J78" i="28"/>
  <c r="AH77" i="28"/>
  <c r="Z77" i="28"/>
  <c r="R77" i="28"/>
  <c r="J77" i="28"/>
  <c r="AH76" i="28"/>
  <c r="J76" i="28"/>
  <c r="AH75" i="28"/>
  <c r="Z75" i="28"/>
  <c r="R75" i="28"/>
  <c r="J75" i="28"/>
  <c r="AH74" i="28"/>
  <c r="J74" i="28"/>
  <c r="AH73" i="28"/>
  <c r="Z73" i="28"/>
  <c r="R73" i="28"/>
  <c r="J73" i="28"/>
  <c r="AH72" i="28"/>
  <c r="J72" i="28"/>
  <c r="AG87" i="28"/>
  <c r="Y87" i="28"/>
  <c r="Q87" i="28"/>
  <c r="I87" i="28"/>
  <c r="AG86" i="28"/>
  <c r="I86" i="28"/>
  <c r="AG85" i="28"/>
  <c r="Y85" i="28"/>
  <c r="Q85" i="28"/>
  <c r="I85" i="28"/>
  <c r="AG84" i="28"/>
  <c r="I84" i="28"/>
  <c r="AG83" i="28"/>
  <c r="Y83" i="28"/>
  <c r="Q83" i="28"/>
  <c r="I83" i="28"/>
  <c r="AG82" i="28"/>
  <c r="I82" i="28"/>
  <c r="AG81" i="28"/>
  <c r="Y81" i="28"/>
  <c r="Q81" i="28"/>
  <c r="I81" i="28"/>
  <c r="AG80" i="28"/>
  <c r="Y80" i="28"/>
  <c r="I80" i="28"/>
  <c r="AG79" i="28"/>
  <c r="Y79" i="28"/>
  <c r="Q79" i="28"/>
  <c r="I79" i="28"/>
  <c r="AG78" i="28"/>
  <c r="Y78" i="28"/>
  <c r="I78" i="28"/>
  <c r="AG77" i="28"/>
  <c r="Y77" i="28"/>
  <c r="Q77" i="28"/>
  <c r="I77" i="28"/>
  <c r="AG76" i="28"/>
  <c r="Y76" i="28"/>
  <c r="I76" i="28"/>
  <c r="AG75" i="28"/>
  <c r="Y75" i="28"/>
  <c r="Q75" i="28"/>
  <c r="I75" i="28"/>
  <c r="AG74" i="28"/>
  <c r="Y74" i="28"/>
  <c r="I74" i="28"/>
  <c r="AG73" i="28"/>
  <c r="Y73" i="28"/>
  <c r="Q73" i="28"/>
  <c r="I73" i="28"/>
  <c r="AG72" i="28"/>
  <c r="Y72" i="28"/>
  <c r="I72" i="28"/>
  <c r="AG71" i="28"/>
  <c r="Y71" i="28"/>
  <c r="Q71" i="28"/>
  <c r="I71" i="28"/>
  <c r="AG70" i="28"/>
  <c r="Y70" i="28"/>
  <c r="I70" i="28"/>
  <c r="AG69" i="28"/>
  <c r="Y69" i="28"/>
  <c r="Q69" i="28"/>
  <c r="I69" i="28"/>
  <c r="AG68" i="28"/>
  <c r="Y68" i="28"/>
  <c r="I68" i="28"/>
  <c r="AG67" i="28"/>
  <c r="Y67" i="28"/>
  <c r="Q67" i="28"/>
  <c r="I67" i="28"/>
  <c r="AG66" i="28"/>
  <c r="AF87" i="28"/>
  <c r="P87" i="28"/>
  <c r="H87" i="28"/>
  <c r="AF86" i="28"/>
  <c r="X86" i="28"/>
  <c r="P86" i="28"/>
  <c r="H86" i="28"/>
  <c r="AF85" i="28"/>
  <c r="P85" i="28"/>
  <c r="H85" i="28"/>
  <c r="AF84" i="28"/>
  <c r="X84" i="28"/>
  <c r="P84" i="28"/>
  <c r="H84" i="28"/>
  <c r="AF83" i="28"/>
  <c r="P83" i="28"/>
  <c r="H83" i="28"/>
  <c r="AF82" i="28"/>
  <c r="X82" i="28"/>
  <c r="P82" i="28"/>
  <c r="H82" i="28"/>
  <c r="AF81" i="28"/>
  <c r="P81" i="28"/>
  <c r="H81" i="28"/>
  <c r="AF80" i="28"/>
  <c r="X80" i="28"/>
  <c r="P80" i="28"/>
  <c r="H80" i="28"/>
  <c r="AF79" i="28"/>
  <c r="P79" i="28"/>
  <c r="H79" i="28"/>
  <c r="AF78" i="28"/>
  <c r="X78" i="28"/>
  <c r="P78" i="28"/>
  <c r="H78" i="28"/>
  <c r="AF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10" i="26" l="1"/>
  <c r="K10" i="26" s="1"/>
  <c r="O10" i="26"/>
  <c r="P10" i="26" s="1"/>
  <c r="H31" i="28"/>
  <c r="AB25" i="28"/>
  <c r="S20" i="28"/>
  <c r="AA15" i="28"/>
  <c r="G13" i="28"/>
  <c r="G11" i="28"/>
  <c r="G9" i="28"/>
  <c r="G7" i="28"/>
  <c r="G5" i="28"/>
  <c r="R36" i="28"/>
  <c r="AA29" i="28"/>
  <c r="P24" i="28"/>
  <c r="D19" i="28"/>
  <c r="AE14" i="28"/>
  <c r="V12" i="28"/>
  <c r="V10" i="28"/>
  <c r="V8" i="28"/>
  <c r="V6" i="28"/>
  <c r="V4" i="28"/>
  <c r="AG33" i="28"/>
  <c r="L28" i="28"/>
  <c r="C23" i="28"/>
  <c r="X17" i="28"/>
  <c r="H14" i="28"/>
  <c r="E12" i="28"/>
  <c r="E10" i="28"/>
  <c r="E8" i="28"/>
  <c r="E6" i="28"/>
  <c r="M2" i="24"/>
  <c r="O36" i="26"/>
  <c r="P36" i="26" s="1"/>
  <c r="J36" i="26"/>
  <c r="K36" i="26" s="1"/>
  <c r="H56"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AB1" i="28" s="1"/>
  <c r="I4" i="28"/>
  <c r="S10"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I9" i="28"/>
  <c r="I1" i="28" s="1"/>
  <c r="H49" i="28"/>
  <c r="H37" i="28"/>
  <c r="Z33" i="28"/>
  <c r="T31" i="28"/>
  <c r="C30" i="28"/>
  <c r="H28" i="28"/>
  <c r="K26" i="28"/>
  <c r="X24" i="28"/>
  <c r="AB22" i="28"/>
  <c r="AF20" i="28"/>
  <c r="L19" i="28"/>
  <c r="S17" i="28"/>
  <c r="C16" i="28"/>
  <c r="D15" i="28"/>
  <c r="F14" i="28"/>
  <c r="L13" i="28"/>
  <c r="Y12" i="28"/>
  <c r="C12" i="28"/>
  <c r="L11" i="28"/>
  <c r="Y10" i="28"/>
  <c r="C10" i="28"/>
  <c r="L9" i="28"/>
  <c r="Y8" i="28"/>
  <c r="C8" i="28"/>
  <c r="C1" i="28" s="1"/>
  <c r="L7" i="28"/>
  <c r="Y6" i="28"/>
  <c r="C6" i="28"/>
  <c r="L5" i="28"/>
  <c r="Y4" i="28"/>
  <c r="C4" i="28"/>
  <c r="H48" i="28"/>
  <c r="H36" i="28"/>
  <c r="Q33" i="28"/>
  <c r="S31" i="28"/>
  <c r="T29" i="28"/>
  <c r="C28" i="28"/>
  <c r="H26" i="28"/>
  <c r="K24" i="28"/>
  <c r="X22" i="28"/>
  <c r="AB20" i="28"/>
  <c r="AF18" i="28"/>
  <c r="L17" i="28"/>
  <c r="AF15" i="28"/>
  <c r="AB14" i="28"/>
  <c r="D14" i="28"/>
  <c r="K13" i="28"/>
  <c r="T12" i="28"/>
  <c r="AG11" i="28"/>
  <c r="AG1" i="28" s="1"/>
  <c r="K11" i="28"/>
  <c r="T10" i="28"/>
  <c r="AG9" i="28"/>
  <c r="K9" i="28"/>
  <c r="T8" i="28"/>
  <c r="AG7" i="28"/>
  <c r="K7" i="28"/>
  <c r="T6" i="28"/>
  <c r="AG5" i="28"/>
  <c r="K5" i="28"/>
  <c r="T4" i="28"/>
  <c r="H47" i="28"/>
  <c r="AA35" i="28"/>
  <c r="AG32" i="28"/>
  <c r="L31" i="28"/>
  <c r="S29" i="28"/>
  <c r="T27" i="28"/>
  <c r="C26" i="28"/>
  <c r="H24" i="28"/>
  <c r="K22" i="28"/>
  <c r="X20" i="28"/>
  <c r="AB18" i="28"/>
  <c r="AF16" i="28"/>
  <c r="AD15" i="28"/>
  <c r="AA14" i="28"/>
  <c r="AD13" i="28"/>
  <c r="I13" i="28"/>
  <c r="S12" i="28"/>
  <c r="AB11" i="28"/>
  <c r="I11" i="28"/>
  <c r="AB9" i="28"/>
  <c r="S8" i="28"/>
  <c r="S1" i="28" s="1"/>
  <c r="AB7" i="28"/>
  <c r="I7" i="28"/>
  <c r="S6" i="28"/>
  <c r="AB5" i="28"/>
  <c r="I5" i="28"/>
  <c r="S4" i="28"/>
  <c r="X77" i="28"/>
  <c r="X79" i="28"/>
  <c r="X81" i="28"/>
  <c r="X83" i="28"/>
  <c r="X85" i="28"/>
  <c r="X87" i="28"/>
  <c r="Q68" i="28"/>
  <c r="Q70" i="28"/>
  <c r="Q72" i="28"/>
  <c r="Q1" i="28" s="1"/>
  <c r="Q74" i="28"/>
  <c r="Q76" i="28"/>
  <c r="Q78" i="28"/>
  <c r="Q80" i="28"/>
  <c r="Q82" i="28"/>
  <c r="Q84" i="28"/>
  <c r="Q86" i="28"/>
  <c r="R72" i="28"/>
  <c r="R1" i="28" s="1"/>
  <c r="R74" i="28"/>
  <c r="R76" i="28"/>
  <c r="R78" i="28"/>
  <c r="R80" i="28"/>
  <c r="R82" i="28"/>
  <c r="R84" i="28"/>
  <c r="R86" i="28"/>
  <c r="H46" i="28"/>
  <c r="K31" i="28"/>
  <c r="AF25" i="28"/>
  <c r="T20" i="28"/>
  <c r="AB15" i="28"/>
  <c r="H13" i="28"/>
  <c r="H11" i="28"/>
  <c r="H9" i="28"/>
  <c r="H7" i="28"/>
  <c r="H1" i="28" s="1"/>
  <c r="H5" i="28"/>
  <c r="AA36" i="28"/>
  <c r="AB29" i="28"/>
  <c r="S24" i="28"/>
  <c r="H19" i="28"/>
  <c r="AF14" i="28"/>
  <c r="W12" i="28"/>
  <c r="W10" i="28"/>
  <c r="W1" i="28" s="1"/>
  <c r="W8" i="28"/>
  <c r="W6" i="28"/>
  <c r="W4" i="28"/>
  <c r="D34" i="28"/>
  <c r="P28" i="28"/>
  <c r="D23" i="28"/>
  <c r="AA17" i="28"/>
  <c r="I14" i="28"/>
  <c r="F12" i="28"/>
  <c r="F10" i="28"/>
  <c r="F8" i="28"/>
  <c r="F6" i="28"/>
  <c r="F4" i="28"/>
  <c r="L32" i="28"/>
  <c r="C27" i="28"/>
  <c r="X21" i="28"/>
  <c r="X1" i="28" s="1"/>
  <c r="S16" i="28"/>
  <c r="V13" i="28"/>
  <c r="V1" i="28" s="1"/>
  <c r="U11" i="28"/>
  <c r="U9" i="28"/>
  <c r="U7" i="28"/>
  <c r="U5" i="28"/>
  <c r="J24" i="26"/>
  <c r="K24" i="26" s="1"/>
  <c r="O24" i="26"/>
  <c r="P24" i="26" s="1"/>
  <c r="O2" i="24"/>
  <c r="Y82" i="28"/>
  <c r="Y84" i="28"/>
  <c r="Y86" i="28"/>
  <c r="Z72" i="28"/>
  <c r="Z1" i="28" s="1"/>
  <c r="Z74" i="28"/>
  <c r="Z76" i="28"/>
  <c r="Z78" i="28"/>
  <c r="Z80" i="28"/>
  <c r="Z82" i="28"/>
  <c r="Z84" i="28"/>
  <c r="Z86" i="28"/>
  <c r="H41" i="28"/>
  <c r="T30" i="28"/>
  <c r="K25" i="28"/>
  <c r="AF19" i="28"/>
  <c r="O15" i="28"/>
  <c r="AF12" i="28"/>
  <c r="AF10" i="28"/>
  <c r="AF8" i="28"/>
  <c r="AF6" i="28"/>
  <c r="AF1" i="28" s="1"/>
  <c r="AF4" i="28"/>
  <c r="J35" i="28"/>
  <c r="H29" i="28"/>
  <c r="AB23" i="28"/>
  <c r="S18" i="28"/>
  <c r="T14" i="28"/>
  <c r="O12" i="28"/>
  <c r="O10" i="28"/>
  <c r="O8" i="28"/>
  <c r="O6" i="28"/>
  <c r="O4" i="28"/>
  <c r="O1" i="28" s="1"/>
  <c r="F33" i="28"/>
  <c r="AA27" i="28"/>
  <c r="P22" i="28"/>
  <c r="P1" i="28" s="1"/>
  <c r="D17" i="28"/>
  <c r="AF13" i="28"/>
  <c r="AD11" i="28"/>
  <c r="AD9" i="28"/>
  <c r="AD7" i="28"/>
  <c r="AD1" i="28" s="1"/>
  <c r="AD5" i="28"/>
  <c r="M50" i="28"/>
  <c r="X31" i="28"/>
  <c r="L26" i="28"/>
  <c r="C21" i="28"/>
  <c r="D16" i="28"/>
  <c r="M13" i="28"/>
  <c r="M11" i="28"/>
  <c r="M9" i="28"/>
  <c r="M7" i="28"/>
  <c r="M5" i="28"/>
  <c r="L7" i="24"/>
  <c r="J42" i="19" s="1"/>
  <c r="O8" i="26"/>
  <c r="P8" i="26" s="1"/>
  <c r="J8" i="26"/>
  <c r="K8" i="26" s="1"/>
  <c r="O22" i="26"/>
  <c r="P22" i="26" s="1"/>
  <c r="J22" i="26"/>
  <c r="K22" i="26" s="1"/>
  <c r="O41" i="26"/>
  <c r="P41" i="26" s="1"/>
  <c r="J41" i="26"/>
  <c r="K41" i="26" s="1"/>
  <c r="K9" i="24"/>
  <c r="L9" i="24" s="1"/>
  <c r="J25" i="19" s="1"/>
  <c r="CE3" i="25"/>
  <c r="P2" i="24" s="1"/>
  <c r="O29" i="26"/>
  <c r="P29" i="26" s="1"/>
  <c r="J29" i="26"/>
  <c r="K29" i="26" s="1"/>
  <c r="O39" i="26"/>
  <c r="P39" i="26" s="1"/>
  <c r="J39" i="26"/>
  <c r="K39" i="26" s="1"/>
  <c r="D1" i="28"/>
  <c r="K3" i="24"/>
  <c r="L3" i="24" s="1"/>
  <c r="J26" i="19" s="1"/>
  <c r="T2" i="24"/>
  <c r="K13" i="24"/>
  <c r="S13" i="24"/>
  <c r="R2" i="24"/>
  <c r="P12" i="24"/>
  <c r="M12" i="24"/>
  <c r="L12" i="24" s="1"/>
  <c r="J34" i="19" s="1"/>
  <c r="O13" i="24"/>
  <c r="K16" i="24" a="1"/>
  <c r="K16" i="24" s="1"/>
  <c r="L16" i="24" s="1"/>
  <c r="J14" i="19" s="1"/>
  <c r="R13" i="24"/>
  <c r="O12" i="24"/>
  <c r="AH1" i="28"/>
  <c r="Y1" i="28"/>
  <c r="G1" i="28"/>
  <c r="J1" i="28"/>
  <c r="AC1" i="28"/>
  <c r="AA1" i="28"/>
  <c r="U1" i="28"/>
  <c r="M1" i="28"/>
  <c r="K1" i="28"/>
  <c r="AE1" i="28"/>
  <c r="E1" i="28"/>
  <c r="R161" i="1"/>
  <c r="Q161" i="1"/>
  <c r="P161" i="1"/>
  <c r="O161" i="1"/>
  <c r="N161" i="1"/>
  <c r="M161" i="1"/>
  <c r="L161" i="1"/>
  <c r="K161" i="1"/>
  <c r="J161" i="1"/>
  <c r="B161" i="1"/>
  <c r="A161" i="1"/>
  <c r="G6" i="26" l="1"/>
  <c r="O6" i="26" s="1"/>
  <c r="G48" i="26"/>
  <c r="T1" i="28"/>
  <c r="L2" i="24"/>
  <c r="J17" i="19" s="1"/>
  <c r="L13" i="24"/>
  <c r="J65" i="19" s="1"/>
  <c r="L1" i="28"/>
  <c r="F1" i="28"/>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48" i="26" l="1"/>
  <c r="P48" i="26" s="1"/>
  <c r="J48" i="26"/>
  <c r="K48" i="26" s="1"/>
  <c r="J6" i="26"/>
  <c r="K6" i="26" s="1"/>
  <c r="E2" i="20" s="1"/>
  <c r="P6" i="26"/>
  <c r="D3"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0" l="1"/>
  <c r="E3" i="20"/>
  <c r="J187" i="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<sst xmlns="http://schemas.openxmlformats.org/spreadsheetml/2006/main" count="35255" uniqueCount="4358">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</sst>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3855</v>
      </c>
      <c r="C1" s="353">
        <v>45503</v>
      </c>
      <c r="G1" s="354" t="s">
        <v>3763</v>
      </c>
      <c r="H1" s="354" t="s">
        <v>3764</v>
      </c>
    </row>
    <row r="2" spans="1:8" x14ac:dyDescent="0.75">
      <c r="B2" t="str">
        <f>_xlfn.XLOOKUP(B1,H:H,G:G,0,0,1)</f>
        <v>VT</v>
      </c>
      <c r="C2" t="str">
        <f>_xlfn.XLOOKUP(B2,G:G, H:H, 0,0,1)</f>
        <v>Vermont</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Vermont.</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Vermont, the share of electricity among fuels used for heating in urban, residential buildings will rise from 4% to 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Vermont, the share of electricity among fuels used for appliances in urban, residential buildings will rise from 52%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Vermont, the share of electricity among fuels used for heating in rural, residential buildings will rise from 4% to 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Vermont, the share of electricity among fuels used for appliances in rural, residential buildings will rise from 52%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Vermont, the share of electricity among fuels used for heating in commercial buildings will fall from 1% to 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Vermont,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Vermont, the share of electricity among fuels used for other components in commercial buildings will rise from 56% to 68%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225%.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449%.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Vermont, a 100% setting provides for an additional  144 MW of demand response capacity in 2050 (on top of a BAU quantity of 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Vermont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PV:**Vermont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Wind:**Vermont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Vermont.</v>
      </c>
      <c r="L9" s="2" t="str">
        <f>J9&amp;K9</f>
        <v>**Description:** This policy prevents new capacity of the selected type(s) from being built or deployed.  // **Guidance for setting values:**No new coal is planned in Vermont.</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$4000.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Vermont will retire 0 MW of coal by 2050. Vermont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VT will retire 0 MW of natural gas by 2050. VT currently has 0 MW of natural gas non-peaker capacity.</v>
      </c>
      <c r="N12" s="1" t="str">
        <f>_xlfn.CONCAT("//**Nuclear:** The EIA projects that ", About!B2, " will retire ", 'Supporting Data'!$O$3, " MW of nuclear by 2050. ", About!B2, " currently has ",'Supporting Data'!$V$3, " MW of nuclear capacity." )</f>
        <v>//**Nuclear:** The EIA projects that VT will retire 0 MW of nuclear by 2050. VT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VT will retire 0 MW of natural gas by 2050. VT currently has 0 MW of natural gas peaker capacity.</v>
      </c>
      <c r="P12" s="1" t="str">
        <f>_xlfn.CONCAT("//**Lignite:** The EIA projects that ", About!B2, " will retire ", 'Supporting Data'!$S$3, " MW of lignite by 2050. ", About!B2, " currently has ",'Supporting Data'!$AE$3, " MW of lignite capacity." )</f>
        <v>//**Lignite:** The EIA projects that VT will retire 0 MW of lignite by 2050. VT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Vermont</v>
      </c>
      <c r="B3" s="404">
        <f>ROUND(SUMIFS(B$4:B$54, $A$4:$A$54, $A$3),0)</f>
        <v>10933</v>
      </c>
      <c r="C3" s="405">
        <f t="shared" ref="C3" si="0">ROUND(SUMIFS(C$4:C$54, $A$4:$A$54, $A$3),0)</f>
        <v>11</v>
      </c>
      <c r="D3" s="404">
        <f>SUMIFS(D$4:D$54, $A$4:$A$54, $A$3)</f>
        <v>2534008</v>
      </c>
      <c r="E3" s="404">
        <f>SUMIFS(E$4:E$54, $A$4:$A$54, $A$3)</f>
        <v>13906189.999999989</v>
      </c>
      <c r="F3" s="406">
        <f>ROUND(SUMIFS(F$4:F$54,$A$4:$A$54,$A$3)*100,0)</f>
        <v>449</v>
      </c>
      <c r="G3" s="178">
        <f>SUMIFS(G$4:G$54, $A$4:$A$54, $A$3)</f>
        <v>3172326</v>
      </c>
      <c r="H3" s="178">
        <f>SUMIFS(H$4:H$54, $A$4:$A$54, $A$3)</f>
        <v>10304519</v>
      </c>
      <c r="I3" s="406">
        <f>ROUND(SUMIFS(I$4:I$54,$A$4:$A$54,$A$3)*100,0)</f>
        <v>225</v>
      </c>
      <c r="J3" s="406">
        <f>ROUND(SUMIFS(J$4:J$54, $A$4:$A$54, $A$3),0)</f>
        <v>144</v>
      </c>
      <c r="K3" s="178">
        <f t="shared" ref="K3:AI3" si="1">ROUND(SUMIFS(K$4:K$54, $A$4:$A$54, $A$3),0)</f>
        <v>52</v>
      </c>
      <c r="L3" s="406">
        <f t="shared" si="1"/>
        <v>69</v>
      </c>
      <c r="M3" s="178">
        <f t="shared" si="1"/>
        <v>0</v>
      </c>
      <c r="N3" s="178">
        <f t="shared" si="1"/>
        <v>0</v>
      </c>
      <c r="O3" s="178">
        <f t="shared" si="1"/>
        <v>0</v>
      </c>
      <c r="P3" s="178">
        <f t="shared" si="1"/>
        <v>6</v>
      </c>
      <c r="Q3" s="178">
        <f t="shared" si="1"/>
        <v>0</v>
      </c>
      <c r="R3" s="178">
        <f t="shared" si="1"/>
        <v>0</v>
      </c>
      <c r="S3" s="406">
        <f t="shared" si="1"/>
        <v>0</v>
      </c>
      <c r="T3" s="178">
        <f t="shared" si="1"/>
        <v>0</v>
      </c>
      <c r="U3" s="178">
        <f t="shared" si="1"/>
        <v>0</v>
      </c>
      <c r="V3" s="178">
        <f t="shared" si="1"/>
        <v>0</v>
      </c>
      <c r="W3" s="178">
        <f t="shared" si="1"/>
        <v>331</v>
      </c>
      <c r="X3" s="178">
        <f t="shared" si="1"/>
        <v>150</v>
      </c>
      <c r="Y3" s="178">
        <f t="shared" si="1"/>
        <v>122</v>
      </c>
      <c r="Z3" s="178">
        <f t="shared" si="1"/>
        <v>0</v>
      </c>
      <c r="AA3" s="178">
        <f t="shared" si="1"/>
        <v>81</v>
      </c>
      <c r="AB3" s="178">
        <f t="shared" si="1"/>
        <v>0</v>
      </c>
      <c r="AC3" s="178">
        <f t="shared" si="1"/>
        <v>111</v>
      </c>
      <c r="AD3" s="178">
        <f t="shared" si="1"/>
        <v>0</v>
      </c>
      <c r="AE3" s="178">
        <f t="shared" si="1"/>
        <v>0</v>
      </c>
      <c r="AF3" s="178">
        <f t="shared" si="1"/>
        <v>0</v>
      </c>
      <c r="AG3" s="178">
        <f t="shared" si="1"/>
        <v>0</v>
      </c>
      <c r="AH3" s="178">
        <f t="shared" si="1"/>
        <v>0</v>
      </c>
      <c r="AI3" s="406">
        <f t="shared" si="1"/>
        <v>0</v>
      </c>
      <c r="AJ3" s="178">
        <f>ROUND(SUMIFS(AJ$4:AJ$54,$A$4:$A$54,$A$3)*100,0)</f>
        <v>60</v>
      </c>
      <c r="AK3" s="178">
        <f t="shared" ref="AK3:AL3" si="2">ROUND(SUMIFS(AK$4:AK$54,$A$4:$A$54,$A$3)*100,0)</f>
        <v>72</v>
      </c>
      <c r="AL3" s="178">
        <f t="shared" si="2"/>
        <v>75</v>
      </c>
      <c r="AM3" s="178">
        <f>SUMIFS(AM$4:AM$54, $A$4:$A$54, $A$3)</f>
        <v>0</v>
      </c>
      <c r="AN3" s="178">
        <f t="shared" ref="AN3:AQ3" si="3">SUMIFS(AN$4:AN$54, $A$4:$A$54, $A$3)</f>
        <v>4000</v>
      </c>
      <c r="AO3" s="406">
        <f t="shared" si="3"/>
        <v>0</v>
      </c>
      <c r="AP3" s="406">
        <f t="shared" si="3"/>
        <v>831</v>
      </c>
      <c r="AQ3" s="406">
        <f t="shared" si="3"/>
        <v>647818</v>
      </c>
      <c r="AR3" s="406">
        <f>ROUND(SUMIFS(AR$4:AR$54,$A$4:$A$54,$A$3),2)</f>
        <v>128.28</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1</v>
      </c>
      <c r="BR3" s="406">
        <f t="shared" si="6"/>
        <v>1</v>
      </c>
      <c r="BS3" s="406">
        <f>ROUND(SUMIFS(BS$4:BS$54,$A$4:$A$54,$A$3)*100,0)</f>
        <v>51</v>
      </c>
      <c r="BT3" s="406">
        <f>ROUND(SUMIFS(BT$4:BT$54,$A$4:$A$54,$A$3)*100,0)</f>
        <v>48</v>
      </c>
      <c r="BU3" s="406">
        <f t="shared" ref="BU3:CH3" si="7">ROUND(SUMIFS(BU$4:BU$54,$A$4:$A$54,$A$3)*100,0)</f>
        <v>56</v>
      </c>
      <c r="BV3" s="406">
        <f t="shared" si="7"/>
        <v>68</v>
      </c>
      <c r="BW3" s="406">
        <f t="shared" si="7"/>
        <v>4</v>
      </c>
      <c r="BX3" s="406">
        <f t="shared" si="7"/>
        <v>7</v>
      </c>
      <c r="BY3" s="406">
        <f t="shared" si="7"/>
        <v>52</v>
      </c>
      <c r="BZ3" s="406">
        <f>ROUND(SUMIFS(BZ$4:BZ$54,$A$4:$A$54,$A$3)*100,0)</f>
        <v>53</v>
      </c>
      <c r="CA3" s="406">
        <f>ROUND(SUMIFS(CA$4:CA$54,$A$4:$A$54,$A$3)*100,0)</f>
        <v>100</v>
      </c>
      <c r="CB3" s="406">
        <f>ROUND(SUMIFS(CB$4:CB$54,$A$4:$A$54,$A$3)*100,0)</f>
        <v>100</v>
      </c>
      <c r="CC3" s="406">
        <f t="shared" si="7"/>
        <v>4</v>
      </c>
      <c r="CD3" s="406">
        <f t="shared" si="7"/>
        <v>7</v>
      </c>
      <c r="CE3" s="406">
        <f t="shared" si="7"/>
        <v>52</v>
      </c>
      <c r="CF3" s="406">
        <f t="shared" si="7"/>
        <v>53</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Vermont.</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Vermont.</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Vermont.</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Vermont.</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Vermont.</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Vermont.</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Vermont.</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Vermont.</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Vermont.</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Vermont.</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Vermont.</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Vermont.</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Vermont.</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Vermont.</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Vermont.</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Vermont.</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Vermont.</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Vermont.</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Vermont.</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Vermont.</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Vermont.</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Vermont.</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Vermont.</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Vermont.</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6</v>
      </c>
      <c r="H48" t="s">
        <v>3996</v>
      </c>
      <c r="I48" s="424">
        <v>2030</v>
      </c>
      <c r="J48" s="424">
        <f t="shared" si="0"/>
        <v>3.5999999999999996</v>
      </c>
      <c r="K48" s="424">
        <f t="shared" si="1"/>
        <v>3.5999999999999996</v>
      </c>
      <c r="L48" s="424" t="s">
        <v>4081</v>
      </c>
      <c r="M48" t="s">
        <v>4015</v>
      </c>
      <c r="N48" s="425">
        <v>2050</v>
      </c>
      <c r="O48">
        <f t="shared" si="2"/>
        <v>1.1999999999999997</v>
      </c>
      <c r="P48">
        <f t="shared" si="3"/>
        <v>1.1999999999999997</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3.5999999999999996</v>
      </c>
      <c r="E2" s="1">
        <f>INDEX('State Targets'!K:K,MATCH(About!$C$2,'State Targets'!$B:$B,0))</f>
        <v>3.5999999999999996</v>
      </c>
      <c r="F2" s="1" t="str">
        <f>IF(INDEX('State Targets'!L:L,MATCH(About!$C$2,'State Targets'!$B:$B,0))=0,"",INDEX('State Targets'!L:L,MATCH(About!$C$2,'State Targets'!$B:$B,0)))</f>
        <v xml:space="preserve">Vermont enacted statutory targets in 2020 to reduce GHG emissions 40% below 1990 levels by 2030. </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1.1999999999999997</v>
      </c>
      <c r="E3" s="1">
        <f>INDEX('State Targets'!P:P,MATCH(About!$C$2,'State Targets'!$B:$B,0))</f>
        <v>1.1999999999999997</v>
      </c>
      <c r="F3" s="1" t="str">
        <f>IF(INDEX('State Targets'!Q:Q,MATCH(About!$C$2,'State Targets'!$B:$B,0))=0,"",INDEX('State Targets'!Q:Q,MATCH(About!$C$2,'State Targets'!$B:$B,0)))</f>
        <v xml:space="preserve">Vermont enacted statutory targets in 2020 to reduce GHG emissions 80% below 1990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VT</v>
      </c>
      <c r="C1" s="431">
        <f>SUM(C4:C87)</f>
        <v>5.8813386562685022</v>
      </c>
      <c r="D1" s="431">
        <f t="shared" ref="D1:AG1" si="0">SUM(D4:D87)</f>
        <v>6.1289544748644005</v>
      </c>
      <c r="E1" s="431">
        <f t="shared" si="0"/>
        <v>6.5038399129551019</v>
      </c>
      <c r="F1" s="431">
        <f t="shared" si="0"/>
        <v>6.5381109913292033</v>
      </c>
      <c r="G1" s="431">
        <f t="shared" si="0"/>
        <v>6.425679152563502</v>
      </c>
      <c r="H1" s="431">
        <f t="shared" si="0"/>
        <v>6.5615798434283885</v>
      </c>
      <c r="I1" s="431">
        <f t="shared" si="0"/>
        <v>7.0432909713635974</v>
      </c>
      <c r="J1" s="431">
        <f t="shared" si="0"/>
        <v>7.1399028551246371</v>
      </c>
      <c r="K1" s="431">
        <f t="shared" si="0"/>
        <v>6.9321185064232642</v>
      </c>
      <c r="L1" s="431">
        <f t="shared" si="0"/>
        <v>6.8627769879588127</v>
      </c>
      <c r="M1" s="431">
        <f t="shared" si="0"/>
        <v>7.2557914679839755</v>
      </c>
      <c r="N1" s="431">
        <f t="shared" si="0"/>
        <v>7.1602842299906051</v>
      </c>
      <c r="O1" s="431">
        <f t="shared" si="0"/>
        <v>6.8612133254872179</v>
      </c>
      <c r="P1" s="431">
        <f t="shared" si="0"/>
        <v>7.1646491957008003</v>
      </c>
      <c r="Q1" s="431">
        <f t="shared" si="0"/>
        <v>7.5823035113892114</v>
      </c>
      <c r="R1" s="431">
        <f t="shared" si="0"/>
        <v>7.2956839961446205</v>
      </c>
      <c r="S1" s="431">
        <f t="shared" si="0"/>
        <v>7.2984627294165101</v>
      </c>
      <c r="T1" s="431">
        <f t="shared" si="0"/>
        <v>7.0711577688657847</v>
      </c>
      <c r="U1" s="431">
        <f t="shared" si="0"/>
        <v>6.3433413125725986</v>
      </c>
      <c r="V1" s="431">
        <f t="shared" si="0"/>
        <v>6.623742854752269</v>
      </c>
      <c r="W1" s="431">
        <f t="shared" si="0"/>
        <v>6.4443300771129977</v>
      </c>
      <c r="X1" s="431">
        <f t="shared" si="0"/>
        <v>6.5598414335521014</v>
      </c>
      <c r="Y1" s="431">
        <f t="shared" si="0"/>
        <v>6.0726476984500994</v>
      </c>
      <c r="Z1" s="431">
        <f t="shared" si="0"/>
        <v>6.364280025667501</v>
      </c>
      <c r="AA1" s="431">
        <f t="shared" si="0"/>
        <v>6.5555795394694014</v>
      </c>
      <c r="AB1" s="431">
        <f t="shared" si="0"/>
        <v>6.6625979136705995</v>
      </c>
      <c r="AC1" s="431">
        <f t="shared" si="0"/>
        <v>6.3847181530119013</v>
      </c>
      <c r="AD1" s="431">
        <f t="shared" si="0"/>
        <v>6.1817425837706006</v>
      </c>
      <c r="AE1" s="431">
        <f t="shared" si="0"/>
        <v>6.330190706782501</v>
      </c>
      <c r="AF1" s="431">
        <f t="shared" si="0"/>
        <v>6.7130055008546021</v>
      </c>
      <c r="AG1" s="431">
        <f t="shared" si="0"/>
        <v>6.0900013170079017</v>
      </c>
      <c r="AH1" s="431">
        <f>SUM(AH4:AH87)</f>
        <v>6.059842025315799</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4.0448003583300002E-2</v>
      </c>
      <c r="D4">
        <f>SUMIFS('EPA Export Aggregation'!G:G,'EPA Export Aggregation'!$A:$A,$B4,'EPA Export Aggregation'!$D:$D,$A$1)*IF($A4="CH4",About!$D$58,IF($A4="N2O",About!$D$59,1))</f>
        <v>6.3421758489999994E-2</v>
      </c>
      <c r="E4">
        <f>SUMIFS('EPA Export Aggregation'!H:H,'EPA Export Aggregation'!$A:$A,$B4,'EPA Export Aggregation'!$D:$D,$A$1)*IF($A4="CH4",About!$D$58,IF($A4="N2O",About!$D$59,1))</f>
        <v>4.5267525560999999E-2</v>
      </c>
      <c r="F4">
        <f>SUMIFS('EPA Export Aggregation'!I:I,'EPA Export Aggregation'!$A:$A,$B4,'EPA Export Aggregation'!$D:$D,$A$1)*IF($A4="CH4",About!$D$58,IF($A4="N2O",About!$D$59,1))</f>
        <v>2.1401082119299999E-2</v>
      </c>
      <c r="G4">
        <f>SUMIFS('EPA Export Aggregation'!J:J,'EPA Export Aggregation'!$A:$A,$B4,'EPA Export Aggregation'!$D:$D,$A$1)*IF($A4="CH4",About!$D$58,IF($A4="N2O",About!$D$59,1))</f>
        <v>1.8676429518600001E-2</v>
      </c>
      <c r="H4">
        <f>SUMIFS('EPA Export Aggregation'!K:K,'EPA Export Aggregation'!$A:$A,$B4,'EPA Export Aggregation'!$D:$D,$A$1)*IF($A4="CH4",About!$D$58,IF($A4="N2O",About!$D$59,1))</f>
        <v>2.38557291085E-2</v>
      </c>
      <c r="I4">
        <f>SUMIFS('EPA Export Aggregation'!L:L,'EPA Export Aggregation'!$A:$A,$B4,'EPA Export Aggregation'!$D:$D,$A$1)*IF($A4="CH4",About!$D$58,IF($A4="N2O",About!$D$59,1))</f>
        <v>8.1994863770999994E-3</v>
      </c>
      <c r="J4">
        <f>SUMIFS('EPA Export Aggregation'!M:M,'EPA Export Aggregation'!$A:$A,$B4,'EPA Export Aggregation'!$D:$D,$A$1)*IF($A4="CH4",About!$D$58,IF($A4="N2O",About!$D$59,1))</f>
        <v>1.5288741971000001E-2</v>
      </c>
      <c r="K4">
        <f>SUMIFS('EPA Export Aggregation'!N:N,'EPA Export Aggregation'!$A:$A,$B4,'EPA Export Aggregation'!$D:$D,$A$1)*IF($A4="CH4",About!$D$58,IF($A4="N2O",About!$D$59,1))</f>
        <v>5.6309421624400002E-2</v>
      </c>
      <c r="L4">
        <f>SUMIFS('EPA Export Aggregation'!O:O,'EPA Export Aggregation'!$A:$A,$B4,'EPA Export Aggregation'!$D:$D,$A$1)*IF($A4="CH4",About!$D$58,IF($A4="N2O",About!$D$59,1))</f>
        <v>4.0976901048099999E-2</v>
      </c>
      <c r="M4">
        <f>SUMIFS('EPA Export Aggregation'!P:P,'EPA Export Aggregation'!$A:$A,$B4,'EPA Export Aggregation'!$D:$D,$A$1)*IF($A4="CH4",About!$D$58,IF($A4="N2O",About!$D$59,1))</f>
        <v>0.1239704679847</v>
      </c>
      <c r="N4">
        <f>SUMIFS('EPA Export Aggregation'!Q:Q,'EPA Export Aggregation'!$A:$A,$B4,'EPA Export Aggregation'!$D:$D,$A$1)*IF($A4="CH4",About!$D$58,IF($A4="N2O",About!$D$59,1))</f>
        <v>4.4002509876400003E-2</v>
      </c>
      <c r="O4">
        <f>SUMIFS('EPA Export Aggregation'!R:R,'EPA Export Aggregation'!$A:$A,$B4,'EPA Export Aggregation'!$D:$D,$A$1)*IF($A4="CH4",About!$D$58,IF($A4="N2O",About!$D$59,1))</f>
        <v>1.5538666014699999E-2</v>
      </c>
      <c r="P4">
        <f>SUMIFS('EPA Export Aggregation'!S:S,'EPA Export Aggregation'!$A:$A,$B4,'EPA Export Aggregation'!$D:$D,$A$1)*IF($A4="CH4",About!$D$58,IF($A4="N2O",About!$D$59,1))</f>
        <v>2.6309718246100001E-2</v>
      </c>
      <c r="Q4">
        <f>SUMIFS('EPA Export Aggregation'!T:T,'EPA Export Aggregation'!$A:$A,$B4,'EPA Export Aggregation'!$D:$D,$A$1)*IF($A4="CH4",About!$D$58,IF($A4="N2O",About!$D$59,1))</f>
        <v>2.22870026199E-2</v>
      </c>
      <c r="R4">
        <f>SUMIFS('EPA Export Aggregation'!U:U,'EPA Export Aggregation'!$A:$A,$B4,'EPA Export Aggregation'!$D:$D,$A$1)*IF($A4="CH4",About!$D$58,IF($A4="N2O",About!$D$59,1))</f>
        <v>6.7872683361000002E-3</v>
      </c>
      <c r="S4">
        <f>SUMIFS('EPA Export Aggregation'!V:V,'EPA Export Aggregation'!$A:$A,$B4,'EPA Export Aggregation'!$D:$D,$A$1)*IF($A4="CH4",About!$D$58,IF($A4="N2O",About!$D$59,1))</f>
        <v>5.1710539118000002E-3</v>
      </c>
      <c r="T4">
        <f>SUMIFS('EPA Export Aggregation'!W:W,'EPA Export Aggregation'!$A:$A,$B4,'EPA Export Aggregation'!$D:$D,$A$1)*IF($A4="CH4",About!$D$58,IF($A4="N2O",About!$D$59,1))</f>
        <v>5.1967358955999996E-3</v>
      </c>
      <c r="U4">
        <f>SUMIFS('EPA Export Aggregation'!X:X,'EPA Export Aggregation'!$A:$A,$B4,'EPA Export Aggregation'!$D:$D,$A$1)*IF($A4="CH4",About!$D$58,IF($A4="N2O",About!$D$59,1))</f>
        <v>5.2548308635999999E-3</v>
      </c>
      <c r="V4">
        <f>SUMIFS('EPA Export Aggregation'!Y:Y,'EPA Export Aggregation'!$A:$A,$B4,'EPA Export Aggregation'!$D:$D,$A$1)*IF($A4="CH4",About!$D$58,IF($A4="N2O",About!$D$59,1))</f>
        <v>5.1518068489999997E-3</v>
      </c>
      <c r="W4">
        <f>SUMIFS('EPA Export Aggregation'!Z:Z,'EPA Export Aggregation'!$A:$A,$B4,'EPA Export Aggregation'!$D:$D,$A$1)*IF($A4="CH4",About!$D$58,IF($A4="N2O",About!$D$59,1))</f>
        <v>5.3276837162999999E-3</v>
      </c>
      <c r="X4">
        <f>SUMIFS('EPA Export Aggregation'!AA:AA,'EPA Export Aggregation'!$A:$A,$B4,'EPA Export Aggregation'!$D:$D,$A$1)*IF($A4="CH4",About!$D$58,IF($A4="N2O",About!$D$59,1))</f>
        <v>5.8243885049999999E-3</v>
      </c>
      <c r="Y4">
        <f>SUMIFS('EPA Export Aggregation'!AB:AB,'EPA Export Aggregation'!$A:$A,$B4,'EPA Export Aggregation'!$D:$D,$A$1)*IF($A4="CH4",About!$D$58,IF($A4="N2O",About!$D$59,1))</f>
        <v>3.3363988434999999E-3</v>
      </c>
      <c r="Z4">
        <f>SUMIFS('EPA Export Aggregation'!AC:AC,'EPA Export Aggregation'!$A:$A,$B4,'EPA Export Aggregation'!$D:$D,$A$1)*IF($A4="CH4",About!$D$58,IF($A4="N2O",About!$D$59,1))</f>
        <v>5.8054761839999997E-3</v>
      </c>
      <c r="AA4">
        <f>SUMIFS('EPA Export Aggregation'!AD:AD,'EPA Export Aggregation'!$A:$A,$B4,'EPA Export Aggregation'!$D:$D,$A$1)*IF($A4="CH4",About!$D$58,IF($A4="N2O",About!$D$59,1))</f>
        <v>5.3033593130999996E-3</v>
      </c>
      <c r="AB4">
        <f>SUMIFS('EPA Export Aggregation'!AE:AE,'EPA Export Aggregation'!$A:$A,$B4,'EPA Export Aggregation'!$D:$D,$A$1)*IF($A4="CH4",About!$D$58,IF($A4="N2O",About!$D$59,1))</f>
        <v>3.1191530146999998E-3</v>
      </c>
      <c r="AC4">
        <f>SUMIFS('EPA Export Aggregation'!AF:AF,'EPA Export Aggregation'!$A:$A,$B4,'EPA Export Aggregation'!$D:$D,$A$1)*IF($A4="CH4",About!$D$58,IF($A4="N2O",About!$D$59,1))</f>
        <v>4.1931078410000003E-3</v>
      </c>
      <c r="AD4">
        <f>SUMIFS('EPA Export Aggregation'!AG:AG,'EPA Export Aggregation'!$A:$A,$B4,'EPA Export Aggregation'!$D:$D,$A$1)*IF($A4="CH4",About!$D$58,IF($A4="N2O",About!$D$59,1))</f>
        <v>7.2064746630000004E-3</v>
      </c>
      <c r="AE4">
        <f>SUMIFS('EPA Export Aggregation'!AH:AH,'EPA Export Aggregation'!$A:$A,$B4,'EPA Export Aggregation'!$D:$D,$A$1)*IF($A4="CH4",About!$D$58,IF($A4="N2O",About!$D$59,1))</f>
        <v>3.9070652029000001E-3</v>
      </c>
      <c r="AF4">
        <f>SUMIFS('EPA Export Aggregation'!AI:AI,'EPA Export Aggregation'!$A:$A,$B4,'EPA Export Aggregation'!$D:$D,$A$1)*IF($A4="CH4",About!$D$58,IF($A4="N2O",About!$D$59,1))</f>
        <v>2.0031373365999999E-3</v>
      </c>
      <c r="AG4">
        <f>SUMIFS('EPA Export Aggregation'!AJ:AJ,'EPA Export Aggregation'!$A:$A,$B4,'EPA Export Aggregation'!$D:$D,$A$1)*IF($A4="CH4",About!$D$58,IF($A4="N2O",About!$D$59,1))</f>
        <v>2.9293635283999999E-3</v>
      </c>
      <c r="AH4">
        <f>SUMIFS('EPA Export Aggregation'!AK:AK,'EPA Export Aggregation'!$A:$A,$B4,'EPA Export Aggregation'!$D:$D,$A$1)*IF($A4="CH4",About!$D$58,IF($A4="N2O",About!$D$59,1))</f>
        <v>2.9989733987999998E-3</v>
      </c>
    </row>
    <row r="5" spans="1:34" x14ac:dyDescent="0.75">
      <c r="A5" s="435" t="s">
        <v>2220</v>
      </c>
      <c r="B5" s="408" t="s">
        <v>4124</v>
      </c>
      <c r="C5">
        <f>SUMIFS('EPA Export Aggregation'!F:F,'EPA Export Aggregation'!$A:$A,$B5,'EPA Export Aggregation'!$D:$D,$A$1)*IF($A5="CH4",About!$D$58,IF($A5="N2O",About!$D$59,1))</f>
        <v>3.052784738333</v>
      </c>
      <c r="D5">
        <f>SUMIFS('EPA Export Aggregation'!G:G,'EPA Export Aggregation'!$A:$A,$B5,'EPA Export Aggregation'!$D:$D,$A$1)*IF($A5="CH4",About!$D$58,IF($A5="N2O",About!$D$59,1))</f>
        <v>3.1247853748124998</v>
      </c>
      <c r="E5">
        <f>SUMIFS('EPA Export Aggregation'!H:H,'EPA Export Aggregation'!$A:$A,$B5,'EPA Export Aggregation'!$D:$D,$A$1)*IF($A5="CH4",About!$D$58,IF($A5="N2O",About!$D$59,1))</f>
        <v>3.3399745343095999</v>
      </c>
      <c r="F5">
        <f>SUMIFS('EPA Export Aggregation'!I:I,'EPA Export Aggregation'!$A:$A,$B5,'EPA Export Aggregation'!$D:$D,$A$1)*IF($A5="CH4",About!$D$58,IF($A5="N2O",About!$D$59,1))</f>
        <v>3.5135584650388001</v>
      </c>
      <c r="G5">
        <f>SUMIFS('EPA Export Aggregation'!J:J,'EPA Export Aggregation'!$A:$A,$B5,'EPA Export Aggregation'!$D:$D,$A$1)*IF($A5="CH4",About!$D$58,IF($A5="N2O",About!$D$59,1))</f>
        <v>3.5749746126240001</v>
      </c>
      <c r="H5">
        <f>SUMIFS('EPA Export Aggregation'!K:K,'EPA Export Aggregation'!$A:$A,$B5,'EPA Export Aggregation'!$D:$D,$A$1)*IF($A5="CH4",About!$D$58,IF($A5="N2O",About!$D$59,1))</f>
        <v>3.7273692555012001</v>
      </c>
      <c r="I5">
        <f>SUMIFS('EPA Export Aggregation'!L:L,'EPA Export Aggregation'!$A:$A,$B5,'EPA Export Aggregation'!$D:$D,$A$1)*IF($A5="CH4",About!$D$58,IF($A5="N2O",About!$D$59,1))</f>
        <v>3.9109722129175002</v>
      </c>
      <c r="J5">
        <f>SUMIFS('EPA Export Aggregation'!M:M,'EPA Export Aggregation'!$A:$A,$B5,'EPA Export Aggregation'!$D:$D,$A$1)*IF($A5="CH4",About!$D$58,IF($A5="N2O",About!$D$59,1))</f>
        <v>3.7528861572291001</v>
      </c>
      <c r="K5">
        <f>SUMIFS('EPA Export Aggregation'!N:N,'EPA Export Aggregation'!$A:$A,$B5,'EPA Export Aggregation'!$D:$D,$A$1)*IF($A5="CH4",About!$D$58,IF($A5="N2O",About!$D$59,1))</f>
        <v>3.7102316615338999</v>
      </c>
      <c r="L5">
        <f>SUMIFS('EPA Export Aggregation'!O:O,'EPA Export Aggregation'!$A:$A,$B5,'EPA Export Aggregation'!$D:$D,$A$1)*IF($A5="CH4",About!$D$58,IF($A5="N2O",About!$D$59,1))</f>
        <v>3.5592161519966998</v>
      </c>
      <c r="M5">
        <f>SUMIFS('EPA Export Aggregation'!P:P,'EPA Export Aggregation'!$A:$A,$B5,'EPA Export Aggregation'!$D:$D,$A$1)*IF($A5="CH4",About!$D$58,IF($A5="N2O",About!$D$59,1))</f>
        <v>3.7558980120772998</v>
      </c>
      <c r="N5">
        <f>SUMIFS('EPA Export Aggregation'!Q:Q,'EPA Export Aggregation'!$A:$A,$B5,'EPA Export Aggregation'!$D:$D,$A$1)*IF($A5="CH4",About!$D$58,IF($A5="N2O",About!$D$59,1))</f>
        <v>3.7727432617958998</v>
      </c>
      <c r="O5">
        <f>SUMIFS('EPA Export Aggregation'!R:R,'EPA Export Aggregation'!$A:$A,$B5,'EPA Export Aggregation'!$D:$D,$A$1)*IF($A5="CH4",About!$D$58,IF($A5="N2O",About!$D$59,1))</f>
        <v>3.6991447291686002</v>
      </c>
      <c r="P5">
        <f>SUMIFS('EPA Export Aggregation'!S:S,'EPA Export Aggregation'!$A:$A,$B5,'EPA Export Aggregation'!$D:$D,$A$1)*IF($A5="CH4",About!$D$58,IF($A5="N2O",About!$D$59,1))</f>
        <v>3.8088482801569001</v>
      </c>
      <c r="Q5">
        <f>SUMIFS('EPA Export Aggregation'!T:T,'EPA Export Aggregation'!$A:$A,$B5,'EPA Export Aggregation'!$D:$D,$A$1)*IF($A5="CH4",About!$D$58,IF($A5="N2O",About!$D$59,1))</f>
        <v>3.7935561111199001</v>
      </c>
      <c r="R5">
        <f>SUMIFS('EPA Export Aggregation'!U:U,'EPA Export Aggregation'!$A:$A,$B5,'EPA Export Aggregation'!$D:$D,$A$1)*IF($A5="CH4",About!$D$58,IF($A5="N2O",About!$D$59,1))</f>
        <v>3.7844610259659999</v>
      </c>
      <c r="S5">
        <f>SUMIFS('EPA Export Aggregation'!V:V,'EPA Export Aggregation'!$A:$A,$B5,'EPA Export Aggregation'!$D:$D,$A$1)*IF($A5="CH4",About!$D$58,IF($A5="N2O",About!$D$59,1))</f>
        <v>3.7521243167346001</v>
      </c>
      <c r="T5">
        <f>SUMIFS('EPA Export Aggregation'!W:W,'EPA Export Aggregation'!$A:$A,$B5,'EPA Export Aggregation'!$D:$D,$A$1)*IF($A5="CH4",About!$D$58,IF($A5="N2O",About!$D$59,1))</f>
        <v>3.6912065589907002</v>
      </c>
      <c r="U5">
        <f>SUMIFS('EPA Export Aggregation'!X:X,'EPA Export Aggregation'!$A:$A,$B5,'EPA Export Aggregation'!$D:$D,$A$1)*IF($A5="CH4",About!$D$58,IF($A5="N2O",About!$D$59,1))</f>
        <v>3.4381366824805002</v>
      </c>
      <c r="V5">
        <f>SUMIFS('EPA Export Aggregation'!Y:Y,'EPA Export Aggregation'!$A:$A,$B5,'EPA Export Aggregation'!$D:$D,$A$1)*IF($A5="CH4",About!$D$58,IF($A5="N2O",About!$D$59,1))</f>
        <v>3.4024311887038001</v>
      </c>
      <c r="W5">
        <f>SUMIFS('EPA Export Aggregation'!Z:Z,'EPA Export Aggregation'!$A:$A,$B5,'EPA Export Aggregation'!$D:$D,$A$1)*IF($A5="CH4",About!$D$58,IF($A5="N2O",About!$D$59,1))</f>
        <v>3.2969359815160999</v>
      </c>
      <c r="X5">
        <f>SUMIFS('EPA Export Aggregation'!AA:AA,'EPA Export Aggregation'!$A:$A,$B5,'EPA Export Aggregation'!$D:$D,$A$1)*IF($A5="CH4",About!$D$58,IF($A5="N2O",About!$D$59,1))</f>
        <v>3.2192151374562998</v>
      </c>
      <c r="Y5">
        <f>SUMIFS('EPA Export Aggregation'!AB:AB,'EPA Export Aggregation'!$A:$A,$B5,'EPA Export Aggregation'!$D:$D,$A$1)*IF($A5="CH4",About!$D$58,IF($A5="N2O",About!$D$59,1))</f>
        <v>3.172151539763</v>
      </c>
      <c r="Z5">
        <f>SUMIFS('EPA Export Aggregation'!AC:AC,'EPA Export Aggregation'!$A:$A,$B5,'EPA Export Aggregation'!$D:$D,$A$1)*IF($A5="CH4",About!$D$58,IF($A5="N2O",About!$D$59,1))</f>
        <v>3.1590433155616999</v>
      </c>
      <c r="AA5">
        <f>SUMIFS('EPA Export Aggregation'!AD:AD,'EPA Export Aggregation'!$A:$A,$B5,'EPA Export Aggregation'!$D:$D,$A$1)*IF($A5="CH4",About!$D$58,IF($A5="N2O",About!$D$59,1))</f>
        <v>3.1750244889302</v>
      </c>
      <c r="AB5">
        <f>SUMIFS('EPA Export Aggregation'!AE:AE,'EPA Export Aggregation'!$A:$A,$B5,'EPA Export Aggregation'!$D:$D,$A$1)*IF($A5="CH4",About!$D$58,IF($A5="N2O",About!$D$59,1))</f>
        <v>3.1604375988882998</v>
      </c>
      <c r="AC5">
        <f>SUMIFS('EPA Export Aggregation'!AF:AF,'EPA Export Aggregation'!$A:$A,$B5,'EPA Export Aggregation'!$D:$D,$A$1)*IF($A5="CH4",About!$D$58,IF($A5="N2O",About!$D$59,1))</f>
        <v>3.2155579021149001</v>
      </c>
      <c r="AD5">
        <f>SUMIFS('EPA Export Aggregation'!AG:AG,'EPA Export Aggregation'!$A:$A,$B5,'EPA Export Aggregation'!$D:$D,$A$1)*IF($A5="CH4",About!$D$58,IF($A5="N2O",About!$D$59,1))</f>
        <v>3.1801479388588998</v>
      </c>
      <c r="AE5">
        <f>SUMIFS('EPA Export Aggregation'!AH:AH,'EPA Export Aggregation'!$A:$A,$B5,'EPA Export Aggregation'!$D:$D,$A$1)*IF($A5="CH4",About!$D$58,IF($A5="N2O",About!$D$59,1))</f>
        <v>3.0469935575661999</v>
      </c>
      <c r="AF5">
        <f>SUMIFS('EPA Export Aggregation'!AI:AI,'EPA Export Aggregation'!$A:$A,$B5,'EPA Export Aggregation'!$D:$D,$A$1)*IF($A5="CH4",About!$D$58,IF($A5="N2O",About!$D$59,1))</f>
        <v>3.1494664346196002</v>
      </c>
      <c r="AG5">
        <f>SUMIFS('EPA Export Aggregation'!AJ:AJ,'EPA Export Aggregation'!$A:$A,$B5,'EPA Export Aggregation'!$D:$D,$A$1)*IF($A5="CH4",About!$D$58,IF($A5="N2O",About!$D$59,1))</f>
        <v>2.6389471112857001</v>
      </c>
      <c r="AH5">
        <f>SUMIFS('EPA Export Aggregation'!AK:AK,'EPA Export Aggregation'!$A:$A,$B5,'EPA Export Aggregation'!$D:$D,$A$1)*IF($A5="CH4",About!$D$58,IF($A5="N2O",About!$D$59,1))</f>
        <v>2.8506431025797001</v>
      </c>
    </row>
    <row r="6" spans="1:34" x14ac:dyDescent="0.75">
      <c r="A6" s="435" t="s">
        <v>2220</v>
      </c>
      <c r="B6" s="408" t="s">
        <v>4128</v>
      </c>
      <c r="C6">
        <f>SUMIFS('EPA Export Aggregation'!F:F,'EPA Export Aggregation'!$A:$A,$B6,'EPA Export Aggregation'!$D:$D,$A$1)*IF($A6="CH4",About!$D$58,IF($A6="N2O",About!$D$59,1))</f>
        <v>0.43497657698019998</v>
      </c>
      <c r="D6">
        <f>SUMIFS('EPA Export Aggregation'!G:G,'EPA Export Aggregation'!$A:$A,$B6,'EPA Export Aggregation'!$D:$D,$A$1)*IF($A6="CH4",About!$D$58,IF($A6="N2O",About!$D$59,1))</f>
        <v>0.45614405470820002</v>
      </c>
      <c r="E6">
        <f>SUMIFS('EPA Export Aggregation'!H:H,'EPA Export Aggregation'!$A:$A,$B6,'EPA Export Aggregation'!$D:$D,$A$1)*IF($A6="CH4",About!$D$58,IF($A6="N2O",About!$D$59,1))</f>
        <v>0.50103469592159999</v>
      </c>
      <c r="F6">
        <f>SUMIFS('EPA Export Aggregation'!I:I,'EPA Export Aggregation'!$A:$A,$B6,'EPA Export Aggregation'!$D:$D,$A$1)*IF($A6="CH4",About!$D$58,IF($A6="N2O",About!$D$59,1))</f>
        <v>0.50279868543210005</v>
      </c>
      <c r="G6">
        <f>SUMIFS('EPA Export Aggregation'!J:J,'EPA Export Aggregation'!$A:$A,$B6,'EPA Export Aggregation'!$D:$D,$A$1)*IF($A6="CH4",About!$D$58,IF($A6="N2O",About!$D$59,1))</f>
        <v>0.39039736023260002</v>
      </c>
      <c r="H6">
        <f>SUMIFS('EPA Export Aggregation'!K:K,'EPA Export Aggregation'!$A:$A,$B6,'EPA Export Aggregation'!$D:$D,$A$1)*IF($A6="CH4",About!$D$58,IF($A6="N2O",About!$D$59,1))</f>
        <v>0.36995719546299999</v>
      </c>
      <c r="I6">
        <f>SUMIFS('EPA Export Aggregation'!L:L,'EPA Export Aggregation'!$A:$A,$B6,'EPA Export Aggregation'!$D:$D,$A$1)*IF($A6="CH4",About!$D$58,IF($A6="N2O",About!$D$59,1))</f>
        <v>0.38835985809149998</v>
      </c>
      <c r="J6">
        <f>SUMIFS('EPA Export Aggregation'!M:M,'EPA Export Aggregation'!$A:$A,$B6,'EPA Export Aggregation'!$D:$D,$A$1)*IF($A6="CH4",About!$D$58,IF($A6="N2O",About!$D$59,1))</f>
        <v>0.65222983241099997</v>
      </c>
      <c r="K6">
        <f>SUMIFS('EPA Export Aggregation'!N:N,'EPA Export Aggregation'!$A:$A,$B6,'EPA Export Aggregation'!$D:$D,$A$1)*IF($A6="CH4",About!$D$58,IF($A6="N2O",About!$D$59,1))</f>
        <v>0.42499787038179998</v>
      </c>
      <c r="L6">
        <f>SUMIFS('EPA Export Aggregation'!O:O,'EPA Export Aggregation'!$A:$A,$B6,'EPA Export Aggregation'!$D:$D,$A$1)*IF($A6="CH4",About!$D$58,IF($A6="N2O",About!$D$59,1))</f>
        <v>0.60505318680560005</v>
      </c>
      <c r="M6">
        <f>SUMIFS('EPA Export Aggregation'!P:P,'EPA Export Aggregation'!$A:$A,$B6,'EPA Export Aggregation'!$D:$D,$A$1)*IF($A6="CH4",About!$D$58,IF($A6="N2O",About!$D$59,1))</f>
        <v>0.53361487707209998</v>
      </c>
      <c r="N6">
        <f>SUMIFS('EPA Export Aggregation'!Q:Q,'EPA Export Aggregation'!$A:$A,$B6,'EPA Export Aggregation'!$D:$D,$A$1)*IF($A6="CH4",About!$D$58,IF($A6="N2O",About!$D$59,1))</f>
        <v>0.45408137116890002</v>
      </c>
      <c r="O6">
        <f>SUMIFS('EPA Export Aggregation'!R:R,'EPA Export Aggregation'!$A:$A,$B6,'EPA Export Aggregation'!$D:$D,$A$1)*IF($A6="CH4",About!$D$58,IF($A6="N2O",About!$D$59,1))</f>
        <v>0.45857385900690001</v>
      </c>
      <c r="P6">
        <f>SUMIFS('EPA Export Aggregation'!S:S,'EPA Export Aggregation'!$A:$A,$B6,'EPA Export Aggregation'!$D:$D,$A$1)*IF($A6="CH4",About!$D$58,IF($A6="N2O",About!$D$59,1))</f>
        <v>0.51410027182319995</v>
      </c>
      <c r="Q6">
        <f>SUMIFS('EPA Export Aggregation'!T:T,'EPA Export Aggregation'!$A:$A,$B6,'EPA Export Aggregation'!$D:$D,$A$1)*IF($A6="CH4",About!$D$58,IF($A6="N2O",About!$D$59,1))</f>
        <v>0.61490095785139998</v>
      </c>
      <c r="R6">
        <f>SUMIFS('EPA Export Aggregation'!U:U,'EPA Export Aggregation'!$A:$A,$B6,'EPA Export Aggregation'!$D:$D,$A$1)*IF($A6="CH4",About!$D$58,IF($A6="N2O",About!$D$59,1))</f>
        <v>0.62666798503910004</v>
      </c>
      <c r="S6">
        <f>SUMIFS('EPA Export Aggregation'!V:V,'EPA Export Aggregation'!$A:$A,$B6,'EPA Export Aggregation'!$D:$D,$A$1)*IF($A6="CH4",About!$D$58,IF($A6="N2O",About!$D$59,1))</f>
        <v>0.67689690462910002</v>
      </c>
      <c r="T6">
        <f>SUMIFS('EPA Export Aggregation'!W:W,'EPA Export Aggregation'!$A:$A,$B6,'EPA Export Aggregation'!$D:$D,$A$1)*IF($A6="CH4",About!$D$58,IF($A6="N2O",About!$D$59,1))</f>
        <v>0.59722882420739998</v>
      </c>
      <c r="U6">
        <f>SUMIFS('EPA Export Aggregation'!X:X,'EPA Export Aggregation'!$A:$A,$B6,'EPA Export Aggregation'!$D:$D,$A$1)*IF($A6="CH4",About!$D$58,IF($A6="N2O",About!$D$59,1))</f>
        <v>0.51918326875429999</v>
      </c>
      <c r="V6">
        <f>SUMIFS('EPA Export Aggregation'!Y:Y,'EPA Export Aggregation'!$A:$A,$B6,'EPA Export Aggregation'!$D:$D,$A$1)*IF($A6="CH4",About!$D$58,IF($A6="N2O",About!$D$59,1))</f>
        <v>0.50792414037730005</v>
      </c>
      <c r="W6">
        <f>SUMIFS('EPA Export Aggregation'!Z:Z,'EPA Export Aggregation'!$A:$A,$B6,'EPA Export Aggregation'!$D:$D,$A$1)*IF($A6="CH4",About!$D$58,IF($A6="N2O",About!$D$59,1))</f>
        <v>0.5238880734968</v>
      </c>
      <c r="X6">
        <f>SUMIFS('EPA Export Aggregation'!AA:AA,'EPA Export Aggregation'!$A:$A,$B6,'EPA Export Aggregation'!$D:$D,$A$1)*IF($A6="CH4",About!$D$58,IF($A6="N2O",About!$D$59,1))</f>
        <v>0.57508880377259997</v>
      </c>
      <c r="Y6">
        <f>SUMIFS('EPA Export Aggregation'!AB:AB,'EPA Export Aggregation'!$A:$A,$B6,'EPA Export Aggregation'!$D:$D,$A$1)*IF($A6="CH4",About!$D$58,IF($A6="N2O",About!$D$59,1))</f>
        <v>0.46343271128050001</v>
      </c>
      <c r="Z6">
        <f>SUMIFS('EPA Export Aggregation'!AC:AC,'EPA Export Aggregation'!$A:$A,$B6,'EPA Export Aggregation'!$D:$D,$A$1)*IF($A6="CH4",About!$D$58,IF($A6="N2O",About!$D$59,1))</f>
        <v>0.37433506479689999</v>
      </c>
      <c r="AA6">
        <f>SUMIFS('EPA Export Aggregation'!AD:AD,'EPA Export Aggregation'!$A:$A,$B6,'EPA Export Aggregation'!$D:$D,$A$1)*IF($A6="CH4",About!$D$58,IF($A6="N2O",About!$D$59,1))</f>
        <v>0.36725657091000002</v>
      </c>
      <c r="AB6">
        <f>SUMIFS('EPA Export Aggregation'!AE:AE,'EPA Export Aggregation'!$A:$A,$B6,'EPA Export Aggregation'!$D:$D,$A$1)*IF($A6="CH4",About!$D$58,IF($A6="N2O",About!$D$59,1))</f>
        <v>0.35080153076710002</v>
      </c>
      <c r="AC6">
        <f>SUMIFS('EPA Export Aggregation'!AF:AF,'EPA Export Aggregation'!$A:$A,$B6,'EPA Export Aggregation'!$D:$D,$A$1)*IF($A6="CH4",About!$D$58,IF($A6="N2O",About!$D$59,1))</f>
        <v>0.34930048832790001</v>
      </c>
      <c r="AD6">
        <f>SUMIFS('EPA Export Aggregation'!AG:AG,'EPA Export Aggregation'!$A:$A,$B6,'EPA Export Aggregation'!$D:$D,$A$1)*IF($A6="CH4",About!$D$58,IF($A6="N2O",About!$D$59,1))</f>
        <v>0.35120346666739999</v>
      </c>
      <c r="AE6">
        <f>SUMIFS('EPA Export Aggregation'!AH:AH,'EPA Export Aggregation'!$A:$A,$B6,'EPA Export Aggregation'!$D:$D,$A$1)*IF($A6="CH4",About!$D$58,IF($A6="N2O",About!$D$59,1))</f>
        <v>0.37084446232379997</v>
      </c>
      <c r="AF6">
        <f>SUMIFS('EPA Export Aggregation'!AI:AI,'EPA Export Aggregation'!$A:$A,$B6,'EPA Export Aggregation'!$D:$D,$A$1)*IF($A6="CH4",About!$D$58,IF($A6="N2O",About!$D$59,1))</f>
        <v>0.38598147936959998</v>
      </c>
      <c r="AG6">
        <f>SUMIFS('EPA Export Aggregation'!AJ:AJ,'EPA Export Aggregation'!$A:$A,$B6,'EPA Export Aggregation'!$D:$D,$A$1)*IF($A6="CH4",About!$D$58,IF($A6="N2O",About!$D$59,1))</f>
        <v>0.3980152392295</v>
      </c>
      <c r="AH6">
        <f>SUMIFS('EPA Export Aggregation'!AK:AK,'EPA Export Aggregation'!$A:$A,$B6,'EPA Export Aggregation'!$D:$D,$A$1)*IF($A6="CH4",About!$D$58,IF($A6="N2O",About!$D$59,1))</f>
        <v>0.30798115432220002</v>
      </c>
    </row>
    <row r="7" spans="1:34" x14ac:dyDescent="0.75">
      <c r="A7" s="435" t="s">
        <v>2220</v>
      </c>
      <c r="B7" s="408" t="s">
        <v>4130</v>
      </c>
      <c r="C7">
        <f>SUMIFS('EPA Export Aggregation'!F:F,'EPA Export Aggregation'!$A:$A,$B7,'EPA Export Aggregation'!$D:$D,$A$1)*IF($A7="CH4",About!$D$58,IF($A7="N2O",About!$D$59,1))</f>
        <v>1.3801530873009</v>
      </c>
      <c r="D7">
        <f>SUMIFS('EPA Export Aggregation'!G:G,'EPA Export Aggregation'!$A:$A,$B7,'EPA Export Aggregation'!$D:$D,$A$1)*IF($A7="CH4",About!$D$58,IF($A7="N2O",About!$D$59,1))</f>
        <v>1.4680379410376001</v>
      </c>
      <c r="E7">
        <f>SUMIFS('EPA Export Aggregation'!H:H,'EPA Export Aggregation'!$A:$A,$B7,'EPA Export Aggregation'!$D:$D,$A$1)*IF($A7="CH4",About!$D$58,IF($A7="N2O",About!$D$59,1))</f>
        <v>1.5438651389478</v>
      </c>
      <c r="F7">
        <f>SUMIFS('EPA Export Aggregation'!I:I,'EPA Export Aggregation'!$A:$A,$B7,'EPA Export Aggregation'!$D:$D,$A$1)*IF($A7="CH4",About!$D$58,IF($A7="N2O",About!$D$59,1))</f>
        <v>1.4565945958847999</v>
      </c>
      <c r="G7">
        <f>SUMIFS('EPA Export Aggregation'!J:J,'EPA Export Aggregation'!$A:$A,$B7,'EPA Export Aggregation'!$D:$D,$A$1)*IF($A7="CH4",About!$D$58,IF($A7="N2O",About!$D$59,1))</f>
        <v>1.3706391325389</v>
      </c>
      <c r="H7">
        <f>SUMIFS('EPA Export Aggregation'!K:K,'EPA Export Aggregation'!$A:$A,$B7,'EPA Export Aggregation'!$D:$D,$A$1)*IF($A7="CH4",About!$D$58,IF($A7="N2O",About!$D$59,1))</f>
        <v>1.3081667648687001</v>
      </c>
      <c r="I7">
        <f>SUMIFS('EPA Export Aggregation'!L:L,'EPA Export Aggregation'!$A:$A,$B7,'EPA Export Aggregation'!$D:$D,$A$1)*IF($A7="CH4",About!$D$58,IF($A7="N2O",About!$D$59,1))</f>
        <v>1.4108824530065001</v>
      </c>
      <c r="J7">
        <f>SUMIFS('EPA Export Aggregation'!M:M,'EPA Export Aggregation'!$A:$A,$B7,'EPA Export Aggregation'!$D:$D,$A$1)*IF($A7="CH4",About!$D$58,IF($A7="N2O",About!$D$59,1))</f>
        <v>1.3714426561852</v>
      </c>
      <c r="K7">
        <f>SUMIFS('EPA Export Aggregation'!N:N,'EPA Export Aggregation'!$A:$A,$B7,'EPA Export Aggregation'!$D:$D,$A$1)*IF($A7="CH4",About!$D$58,IF($A7="N2O",About!$D$59,1))</f>
        <v>1.2916302577304</v>
      </c>
      <c r="L7">
        <f>SUMIFS('EPA Export Aggregation'!O:O,'EPA Export Aggregation'!$A:$A,$B7,'EPA Export Aggregation'!$D:$D,$A$1)*IF($A7="CH4",About!$D$58,IF($A7="N2O",About!$D$59,1))</f>
        <v>1.2482348683955999</v>
      </c>
      <c r="M7">
        <f>SUMIFS('EPA Export Aggregation'!P:P,'EPA Export Aggregation'!$A:$A,$B7,'EPA Export Aggregation'!$D:$D,$A$1)*IF($A7="CH4",About!$D$58,IF($A7="N2O",About!$D$59,1))</f>
        <v>1.4592701300401001</v>
      </c>
      <c r="N7">
        <f>SUMIFS('EPA Export Aggregation'!Q:Q,'EPA Export Aggregation'!$A:$A,$B7,'EPA Export Aggregation'!$D:$D,$A$1)*IF($A7="CH4",About!$D$58,IF($A7="N2O",About!$D$59,1))</f>
        <v>1.5211921937040001</v>
      </c>
      <c r="O7">
        <f>SUMIFS('EPA Export Aggregation'!R:R,'EPA Export Aggregation'!$A:$A,$B7,'EPA Export Aggregation'!$D:$D,$A$1)*IF($A7="CH4",About!$D$58,IF($A7="N2O",About!$D$59,1))</f>
        <v>1.3873685048005999</v>
      </c>
      <c r="P7">
        <f>SUMIFS('EPA Export Aggregation'!S:S,'EPA Export Aggregation'!$A:$A,$B7,'EPA Export Aggregation'!$D:$D,$A$1)*IF($A7="CH4",About!$D$58,IF($A7="N2O",About!$D$59,1))</f>
        <v>1.5097769164513</v>
      </c>
      <c r="Q7">
        <f>SUMIFS('EPA Export Aggregation'!T:T,'EPA Export Aggregation'!$A:$A,$B7,'EPA Export Aggregation'!$D:$D,$A$1)*IF($A7="CH4",About!$D$58,IF($A7="N2O",About!$D$59,1))</f>
        <v>1.7360037600511</v>
      </c>
      <c r="R7">
        <f>SUMIFS('EPA Export Aggregation'!U:U,'EPA Export Aggregation'!$A:$A,$B7,'EPA Export Aggregation'!$D:$D,$A$1)*IF($A7="CH4",About!$D$58,IF($A7="N2O",About!$D$59,1))</f>
        <v>1.558750750922</v>
      </c>
      <c r="S7">
        <f>SUMIFS('EPA Export Aggregation'!V:V,'EPA Export Aggregation'!$A:$A,$B7,'EPA Export Aggregation'!$D:$D,$A$1)*IF($A7="CH4",About!$D$58,IF($A7="N2O",About!$D$59,1))</f>
        <v>1.5102381816517001</v>
      </c>
      <c r="T7">
        <f>SUMIFS('EPA Export Aggregation'!W:W,'EPA Export Aggregation'!$A:$A,$B7,'EPA Export Aggregation'!$D:$D,$A$1)*IF($A7="CH4",About!$D$58,IF($A7="N2O",About!$D$59,1))</f>
        <v>1.4556202958674</v>
      </c>
      <c r="U7">
        <f>SUMIFS('EPA Export Aggregation'!X:X,'EPA Export Aggregation'!$A:$A,$B7,'EPA Export Aggregation'!$D:$D,$A$1)*IF($A7="CH4",About!$D$58,IF($A7="N2O",About!$D$59,1))</f>
        <v>1.1821484492134</v>
      </c>
      <c r="V7">
        <f>SUMIFS('EPA Export Aggregation'!Y:Y,'EPA Export Aggregation'!$A:$A,$B7,'EPA Export Aggregation'!$D:$D,$A$1)*IF($A7="CH4",About!$D$58,IF($A7="N2O",About!$D$59,1))</f>
        <v>1.4378507370821001</v>
      </c>
      <c r="W7">
        <f>SUMIFS('EPA Export Aggregation'!Z:Z,'EPA Export Aggregation'!$A:$A,$B7,'EPA Export Aggregation'!$D:$D,$A$1)*IF($A7="CH4",About!$D$58,IF($A7="N2O",About!$D$59,1))</f>
        <v>1.2954893215225001</v>
      </c>
      <c r="X7">
        <f>SUMIFS('EPA Export Aggregation'!AA:AA,'EPA Export Aggregation'!$A:$A,$B7,'EPA Export Aggregation'!$D:$D,$A$1)*IF($A7="CH4",About!$D$58,IF($A7="N2O",About!$D$59,1))</f>
        <v>1.2843359554052001</v>
      </c>
      <c r="Y7">
        <f>SUMIFS('EPA Export Aggregation'!AB:AB,'EPA Export Aggregation'!$A:$A,$B7,'EPA Export Aggregation'!$D:$D,$A$1)*IF($A7="CH4",About!$D$58,IF($A7="N2O",About!$D$59,1))</f>
        <v>1.0432583048163999</v>
      </c>
      <c r="Z7">
        <f>SUMIFS('EPA Export Aggregation'!AC:AC,'EPA Export Aggregation'!$A:$A,$B7,'EPA Export Aggregation'!$D:$D,$A$1)*IF($A7="CH4",About!$D$58,IF($A7="N2O",About!$D$59,1))</f>
        <v>1.212445775543</v>
      </c>
      <c r="AA7">
        <f>SUMIFS('EPA Export Aggregation'!AD:AD,'EPA Export Aggregation'!$A:$A,$B7,'EPA Export Aggregation'!$D:$D,$A$1)*IF($A7="CH4",About!$D$58,IF($A7="N2O",About!$D$59,1))</f>
        <v>1.3498627957008</v>
      </c>
      <c r="AB7">
        <f>SUMIFS('EPA Export Aggregation'!AE:AE,'EPA Export Aggregation'!$A:$A,$B7,'EPA Export Aggregation'!$D:$D,$A$1)*IF($A7="CH4",About!$D$58,IF($A7="N2O",About!$D$59,1))</f>
        <v>1.3303193164188001</v>
      </c>
      <c r="AC7">
        <f>SUMIFS('EPA Export Aggregation'!AF:AF,'EPA Export Aggregation'!$A:$A,$B7,'EPA Export Aggregation'!$D:$D,$A$1)*IF($A7="CH4",About!$D$58,IF($A7="N2O",About!$D$59,1))</f>
        <v>1.1838671587536</v>
      </c>
      <c r="AD7">
        <f>SUMIFS('EPA Export Aggregation'!AG:AG,'EPA Export Aggregation'!$A:$A,$B7,'EPA Export Aggregation'!$D:$D,$A$1)*IF($A7="CH4",About!$D$58,IF($A7="N2O",About!$D$59,1))</f>
        <v>1.1967623021913001</v>
      </c>
      <c r="AE7">
        <f>SUMIFS('EPA Export Aggregation'!AH:AH,'EPA Export Aggregation'!$A:$A,$B7,'EPA Export Aggregation'!$D:$D,$A$1)*IF($A7="CH4",About!$D$58,IF($A7="N2O",About!$D$59,1))</f>
        <v>1.358736349108</v>
      </c>
      <c r="AF7">
        <f>SUMIFS('EPA Export Aggregation'!AI:AI,'EPA Export Aggregation'!$A:$A,$B7,'EPA Export Aggregation'!$D:$D,$A$1)*IF($A7="CH4",About!$D$58,IF($A7="N2O",About!$D$59,1))</f>
        <v>1.4256549755912999</v>
      </c>
      <c r="AG7">
        <f>SUMIFS('EPA Export Aggregation'!AJ:AJ,'EPA Export Aggregation'!$A:$A,$B7,'EPA Export Aggregation'!$D:$D,$A$1)*IF($A7="CH4",About!$D$58,IF($A7="N2O",About!$D$59,1))</f>
        <v>1.2775260467295999</v>
      </c>
      <c r="AH7">
        <f>SUMIFS('EPA Export Aggregation'!AK:AK,'EPA Export Aggregation'!$A:$A,$B7,'EPA Export Aggregation'!$D:$D,$A$1)*IF($A7="CH4",About!$D$58,IF($A7="N2O",About!$D$59,1))</f>
        <v>1.1055052313967</v>
      </c>
    </row>
    <row r="8" spans="1:34" x14ac:dyDescent="0.75">
      <c r="A8" s="435" t="s">
        <v>2220</v>
      </c>
      <c r="B8" s="408" t="s">
        <v>4132</v>
      </c>
      <c r="C8">
        <f>SUMIFS('EPA Export Aggregation'!F:F,'EPA Export Aggregation'!$A:$A,$B8,'EPA Export Aggregation'!$D:$D,$A$1)*IF($A8="CH4",About!$D$58,IF($A8="N2O",About!$D$59,1))</f>
        <v>0.58507635752099996</v>
      </c>
      <c r="D8">
        <f>SUMIFS('EPA Export Aggregation'!G:G,'EPA Export Aggregation'!$A:$A,$B8,'EPA Export Aggregation'!$D:$D,$A$1)*IF($A8="CH4",About!$D$58,IF($A8="N2O",About!$D$59,1))</f>
        <v>0.66151662580549997</v>
      </c>
      <c r="E8">
        <f>SUMIFS('EPA Export Aggregation'!H:H,'EPA Export Aggregation'!$A:$A,$B8,'EPA Export Aggregation'!$D:$D,$A$1)*IF($A8="CH4",About!$D$58,IF($A8="N2O",About!$D$59,1))</f>
        <v>0.72201867009200005</v>
      </c>
      <c r="F8">
        <f>SUMIFS('EPA Export Aggregation'!I:I,'EPA Export Aggregation'!$A:$A,$B8,'EPA Export Aggregation'!$D:$D,$A$1)*IF($A8="CH4",About!$D$58,IF($A8="N2O",About!$D$59,1))</f>
        <v>0.65474623861500003</v>
      </c>
      <c r="G8">
        <f>SUMIFS('EPA Export Aggregation'!J:J,'EPA Export Aggregation'!$A:$A,$B8,'EPA Export Aggregation'!$D:$D,$A$1)*IF($A8="CH4",About!$D$58,IF($A8="N2O",About!$D$59,1))</f>
        <v>0.64119346330930005</v>
      </c>
      <c r="H8">
        <f>SUMIFS('EPA Export Aggregation'!K:K,'EPA Export Aggregation'!$A:$A,$B8,'EPA Export Aggregation'!$D:$D,$A$1)*IF($A8="CH4",About!$D$58,IF($A8="N2O",About!$D$59,1))</f>
        <v>0.5608563839581</v>
      </c>
      <c r="I8">
        <f>SUMIFS('EPA Export Aggregation'!L:L,'EPA Export Aggregation'!$A:$A,$B8,'EPA Export Aggregation'!$D:$D,$A$1)*IF($A8="CH4",About!$D$58,IF($A8="N2O",About!$D$59,1))</f>
        <v>0.63241322543349998</v>
      </c>
      <c r="J8">
        <f>SUMIFS('EPA Export Aggregation'!M:M,'EPA Export Aggregation'!$A:$A,$B8,'EPA Export Aggregation'!$D:$D,$A$1)*IF($A8="CH4",About!$D$58,IF($A8="N2O",About!$D$59,1))</f>
        <v>0.67132259521640003</v>
      </c>
      <c r="K8">
        <f>SUMIFS('EPA Export Aggregation'!N:N,'EPA Export Aggregation'!$A:$A,$B8,'EPA Export Aggregation'!$D:$D,$A$1)*IF($A8="CH4",About!$D$58,IF($A8="N2O",About!$D$59,1))</f>
        <v>0.7078096444759</v>
      </c>
      <c r="L8">
        <f>SUMIFS('EPA Export Aggregation'!O:O,'EPA Export Aggregation'!$A:$A,$B8,'EPA Export Aggregation'!$D:$D,$A$1)*IF($A8="CH4",About!$D$58,IF($A8="N2O",About!$D$59,1))</f>
        <v>0.64647155075609997</v>
      </c>
      <c r="M8">
        <f>SUMIFS('EPA Export Aggregation'!P:P,'EPA Export Aggregation'!$A:$A,$B8,'EPA Export Aggregation'!$D:$D,$A$1)*IF($A8="CH4",About!$D$58,IF($A8="N2O",About!$D$59,1))</f>
        <v>0.70954457260790005</v>
      </c>
      <c r="N8">
        <f>SUMIFS('EPA Export Aggregation'!Q:Q,'EPA Export Aggregation'!$A:$A,$B8,'EPA Export Aggregation'!$D:$D,$A$1)*IF($A8="CH4",About!$D$58,IF($A8="N2O",About!$D$59,1))</f>
        <v>0.76404417702089999</v>
      </c>
      <c r="O8">
        <f>SUMIFS('EPA Export Aggregation'!R:R,'EPA Export Aggregation'!$A:$A,$B8,'EPA Export Aggregation'!$D:$D,$A$1)*IF($A8="CH4",About!$D$58,IF($A8="N2O",About!$D$59,1))</f>
        <v>0.69483286649429998</v>
      </c>
      <c r="P8">
        <f>SUMIFS('EPA Export Aggregation'!S:S,'EPA Export Aggregation'!$A:$A,$B8,'EPA Export Aggregation'!$D:$D,$A$1)*IF($A8="CH4",About!$D$58,IF($A8="N2O",About!$D$59,1))</f>
        <v>0.7441713164639</v>
      </c>
      <c r="Q8">
        <f>SUMIFS('EPA Export Aggregation'!T:T,'EPA Export Aggregation'!$A:$A,$B8,'EPA Export Aggregation'!$D:$D,$A$1)*IF($A8="CH4",About!$D$58,IF($A8="N2O",About!$D$59,1))</f>
        <v>0.81221590591799997</v>
      </c>
      <c r="R8">
        <f>SUMIFS('EPA Export Aggregation'!U:U,'EPA Export Aggregation'!$A:$A,$B8,'EPA Export Aggregation'!$D:$D,$A$1)*IF($A8="CH4",About!$D$58,IF($A8="N2O",About!$D$59,1))</f>
        <v>0.68696858881909995</v>
      </c>
      <c r="S8">
        <f>SUMIFS('EPA Export Aggregation'!V:V,'EPA Export Aggregation'!$A:$A,$B8,'EPA Export Aggregation'!$D:$D,$A$1)*IF($A8="CH4",About!$D$58,IF($A8="N2O",About!$D$59,1))</f>
        <v>0.66998625951269997</v>
      </c>
      <c r="T8">
        <f>SUMIFS('EPA Export Aggregation'!W:W,'EPA Export Aggregation'!$A:$A,$B8,'EPA Export Aggregation'!$D:$D,$A$1)*IF($A8="CH4",About!$D$58,IF($A8="N2O",About!$D$59,1))</f>
        <v>0.66673827287590004</v>
      </c>
      <c r="U8">
        <f>SUMIFS('EPA Export Aggregation'!X:X,'EPA Export Aggregation'!$A:$A,$B8,'EPA Export Aggregation'!$D:$D,$A$1)*IF($A8="CH4",About!$D$58,IF($A8="N2O",About!$D$59,1))</f>
        <v>0.58104882194499996</v>
      </c>
      <c r="V8">
        <f>SUMIFS('EPA Export Aggregation'!Y:Y,'EPA Export Aggregation'!$A:$A,$B8,'EPA Export Aggregation'!$D:$D,$A$1)*IF($A8="CH4",About!$D$58,IF($A8="N2O",About!$D$59,1))</f>
        <v>0.65638463805369995</v>
      </c>
      <c r="W8">
        <f>SUMIFS('EPA Export Aggregation'!Z:Z,'EPA Export Aggregation'!$A:$A,$B8,'EPA Export Aggregation'!$D:$D,$A$1)*IF($A8="CH4",About!$D$58,IF($A8="N2O",About!$D$59,1))</f>
        <v>0.61952203408039996</v>
      </c>
      <c r="X8">
        <f>SUMIFS('EPA Export Aggregation'!AA:AA,'EPA Export Aggregation'!$A:$A,$B8,'EPA Export Aggregation'!$D:$D,$A$1)*IF($A8="CH4",About!$D$58,IF($A8="N2O",About!$D$59,1))</f>
        <v>0.64215775511189999</v>
      </c>
      <c r="Y8">
        <f>SUMIFS('EPA Export Aggregation'!AB:AB,'EPA Export Aggregation'!$A:$A,$B8,'EPA Export Aggregation'!$D:$D,$A$1)*IF($A8="CH4",About!$D$58,IF($A8="N2O",About!$D$59,1))</f>
        <v>0.58188917423669995</v>
      </c>
      <c r="Z8">
        <f>SUMIFS('EPA Export Aggregation'!AC:AC,'EPA Export Aggregation'!$A:$A,$B8,'EPA Export Aggregation'!$D:$D,$A$1)*IF($A8="CH4",About!$D$58,IF($A8="N2O",About!$D$59,1))</f>
        <v>0.74036396882300004</v>
      </c>
      <c r="AA8">
        <f>SUMIFS('EPA Export Aggregation'!AD:AD,'EPA Export Aggregation'!$A:$A,$B8,'EPA Export Aggregation'!$D:$D,$A$1)*IF($A8="CH4",About!$D$58,IF($A8="N2O",About!$D$59,1))</f>
        <v>0.77737942465160004</v>
      </c>
      <c r="AB8">
        <f>SUMIFS('EPA Export Aggregation'!AE:AE,'EPA Export Aggregation'!$A:$A,$B8,'EPA Export Aggregation'!$D:$D,$A$1)*IF($A8="CH4",About!$D$58,IF($A8="N2O",About!$D$59,1))</f>
        <v>0.96370706912799997</v>
      </c>
      <c r="AC8">
        <f>SUMIFS('EPA Export Aggregation'!AF:AF,'EPA Export Aggregation'!$A:$A,$B8,'EPA Export Aggregation'!$D:$D,$A$1)*IF($A8="CH4",About!$D$58,IF($A8="N2O",About!$D$59,1))</f>
        <v>0.82001922520970005</v>
      </c>
      <c r="AD8">
        <f>SUMIFS('EPA Export Aggregation'!AG:AG,'EPA Export Aggregation'!$A:$A,$B8,'EPA Export Aggregation'!$D:$D,$A$1)*IF($A8="CH4",About!$D$58,IF($A8="N2O",About!$D$59,1))</f>
        <v>0.71785450285520003</v>
      </c>
      <c r="AE8">
        <f>SUMIFS('EPA Export Aggregation'!AH:AH,'EPA Export Aggregation'!$A:$A,$B8,'EPA Export Aggregation'!$D:$D,$A$1)*IF($A8="CH4",About!$D$58,IF($A8="N2O",About!$D$59,1))</f>
        <v>0.86485671354360005</v>
      </c>
      <c r="AF8">
        <f>SUMIFS('EPA Export Aggregation'!AI:AI,'EPA Export Aggregation'!$A:$A,$B8,'EPA Export Aggregation'!$D:$D,$A$1)*IF($A8="CH4",About!$D$58,IF($A8="N2O",About!$D$59,1))</f>
        <v>0.84887049263350001</v>
      </c>
      <c r="AG8">
        <f>SUMIFS('EPA Export Aggregation'!AJ:AJ,'EPA Export Aggregation'!$A:$A,$B8,'EPA Export Aggregation'!$D:$D,$A$1)*IF($A8="CH4",About!$D$58,IF($A8="N2O",About!$D$59,1))</f>
        <v>0.83861116731060004</v>
      </c>
      <c r="AH8">
        <f>SUMIFS('EPA Export Aggregation'!AK:AK,'EPA Export Aggregation'!$A:$A,$B8,'EPA Export Aggregation'!$D:$D,$A$1)*IF($A8="CH4",About!$D$58,IF($A8="N2O",About!$D$59,1))</f>
        <v>0.82782550186199999</v>
      </c>
    </row>
    <row r="9" spans="1:34" x14ac:dyDescent="0.75">
      <c r="A9" s="435" t="s">
        <v>2220</v>
      </c>
      <c r="B9" s="408" t="s">
        <v>4142</v>
      </c>
      <c r="C9">
        <f>SUMIFS('EPA Export Aggregation'!F:F,'EPA Export Aggregation'!$A:$A,$B9,'EPA Export Aggregation'!$D:$D,$A$1)*IF($A9="CH4",About!$D$58,IF($A9="N2O",About!$D$59,1))</f>
        <v>5.0066683544100002E-2</v>
      </c>
      <c r="D9">
        <f>SUMIFS('EPA Export Aggregation'!G:G,'EPA Export Aggregation'!$A:$A,$B9,'EPA Export Aggregation'!$D:$D,$A$1)*IF($A9="CH4",About!$D$58,IF($A9="N2O",About!$D$59,1))</f>
        <v>4.53332915038E-2</v>
      </c>
      <c r="E9">
        <f>SUMIFS('EPA Export Aggregation'!H:H,'EPA Export Aggregation'!$A:$A,$B9,'EPA Export Aggregation'!$D:$D,$A$1)*IF($A9="CH4",About!$D$58,IF($A9="N2O",About!$D$59,1))</f>
        <v>4.5452908253099999E-2</v>
      </c>
      <c r="F9">
        <f>SUMIFS('EPA Export Aggregation'!I:I,'EPA Export Aggregation'!$A:$A,$B9,'EPA Export Aggregation'!$D:$D,$A$1)*IF($A9="CH4",About!$D$58,IF($A9="N2O",About!$D$59,1))</f>
        <v>4.3013605366599997E-2</v>
      </c>
      <c r="G9">
        <f>SUMIFS('EPA Export Aggregation'!J:J,'EPA Export Aggregation'!$A:$A,$B9,'EPA Export Aggregation'!$D:$D,$A$1)*IF($A9="CH4",About!$D$58,IF($A9="N2O",About!$D$59,1))</f>
        <v>4.4135262765600002E-2</v>
      </c>
      <c r="H9">
        <f>SUMIFS('EPA Export Aggregation'!K:K,'EPA Export Aggregation'!$A:$A,$B9,'EPA Export Aggregation'!$D:$D,$A$1)*IF($A9="CH4",About!$D$58,IF($A9="N2O",About!$D$59,1))</f>
        <v>4.4192485164399997E-2</v>
      </c>
      <c r="I9">
        <f>SUMIFS('EPA Export Aggregation'!L:L,'EPA Export Aggregation'!$A:$A,$B9,'EPA Export Aggregation'!$D:$D,$A$1)*IF($A9="CH4",About!$D$58,IF($A9="N2O",About!$D$59,1))</f>
        <v>4.1334573572600002E-2</v>
      </c>
      <c r="J9">
        <f>SUMIFS('EPA Export Aggregation'!M:M,'EPA Export Aggregation'!$A:$A,$B9,'EPA Export Aggregation'!$D:$D,$A$1)*IF($A9="CH4",About!$D$58,IF($A9="N2O",About!$D$59,1))</f>
        <v>3.5913297043899998E-2</v>
      </c>
      <c r="K9">
        <f>SUMIFS('EPA Export Aggregation'!N:N,'EPA Export Aggregation'!$A:$A,$B9,'EPA Export Aggregation'!$D:$D,$A$1)*IF($A9="CH4",About!$D$58,IF($A9="N2O",About!$D$59,1))</f>
        <v>4.1193266393100003E-2</v>
      </c>
      <c r="L9">
        <f>SUMIFS('EPA Export Aggregation'!O:O,'EPA Export Aggregation'!$A:$A,$B9,'EPA Export Aggregation'!$D:$D,$A$1)*IF($A9="CH4",About!$D$58,IF($A9="N2O",About!$D$59,1))</f>
        <v>3.1992436328499997E-2</v>
      </c>
      <c r="M9">
        <f>SUMIFS('EPA Export Aggregation'!P:P,'EPA Export Aggregation'!$A:$A,$B9,'EPA Export Aggregation'!$D:$D,$A$1)*IF($A9="CH4",About!$D$58,IF($A9="N2O",About!$D$59,1))</f>
        <v>4.4258283299499997E-2</v>
      </c>
      <c r="N9">
        <f>SUMIFS('EPA Export Aggregation'!Q:Q,'EPA Export Aggregation'!$A:$A,$B9,'EPA Export Aggregation'!$D:$D,$A$1)*IF($A9="CH4",About!$D$58,IF($A9="N2O",About!$D$59,1))</f>
        <v>4.8831357694899998E-2</v>
      </c>
      <c r="O9">
        <f>SUMIFS('EPA Export Aggregation'!R:R,'EPA Export Aggregation'!$A:$A,$B9,'EPA Export Aggregation'!$D:$D,$A$1)*IF($A9="CH4",About!$D$58,IF($A9="N2O",About!$D$59,1))</f>
        <v>4.2483482458499998E-2</v>
      </c>
      <c r="P9">
        <f>SUMIFS('EPA Export Aggregation'!S:S,'EPA Export Aggregation'!$A:$A,$B9,'EPA Export Aggregation'!$D:$D,$A$1)*IF($A9="CH4",About!$D$58,IF($A9="N2O",About!$D$59,1))</f>
        <v>3.4719546928599999E-2</v>
      </c>
      <c r="Q9">
        <f>SUMIFS('EPA Export Aggregation'!T:T,'EPA Export Aggregation'!$A:$A,$B9,'EPA Export Aggregation'!$D:$D,$A$1)*IF($A9="CH4",About!$D$58,IF($A9="N2O",About!$D$59,1))</f>
        <v>3.6078984870399997E-2</v>
      </c>
      <c r="R9">
        <f>SUMIFS('EPA Export Aggregation'!U:U,'EPA Export Aggregation'!$A:$A,$B9,'EPA Export Aggregation'!$D:$D,$A$1)*IF($A9="CH4",About!$D$58,IF($A9="N2O",About!$D$59,1))</f>
        <v>4.4152842964400002E-2</v>
      </c>
      <c r="S9">
        <f>SUMIFS('EPA Export Aggregation'!V:V,'EPA Export Aggregation'!$A:$A,$B9,'EPA Export Aggregation'!$D:$D,$A$1)*IF($A9="CH4",About!$D$58,IF($A9="N2O",About!$D$59,1))</f>
        <v>5.3453793758699998E-2</v>
      </c>
      <c r="T9">
        <f>SUMIFS('EPA Export Aggregation'!W:W,'EPA Export Aggregation'!$A:$A,$B9,'EPA Export Aggregation'!$D:$D,$A$1)*IF($A9="CH4",About!$D$58,IF($A9="N2O",About!$D$59,1))</f>
        <v>3.9491860475099998E-2</v>
      </c>
      <c r="U9">
        <f>SUMIFS('EPA Export Aggregation'!X:X,'EPA Export Aggregation'!$A:$A,$B9,'EPA Export Aggregation'!$D:$D,$A$1)*IF($A9="CH4",About!$D$58,IF($A9="N2O",About!$D$59,1))</f>
        <v>3.4687620831900003E-2</v>
      </c>
      <c r="V9">
        <f>SUMIFS('EPA Export Aggregation'!Y:Y,'EPA Export Aggregation'!$A:$A,$B9,'EPA Export Aggregation'!$D:$D,$A$1)*IF($A9="CH4",About!$D$58,IF($A9="N2O",About!$D$59,1))</f>
        <v>2.8037841130300001E-2</v>
      </c>
      <c r="W9">
        <f>SUMIFS('EPA Export Aggregation'!Z:Z,'EPA Export Aggregation'!$A:$A,$B9,'EPA Export Aggregation'!$D:$D,$A$1)*IF($A9="CH4",About!$D$58,IF($A9="N2O",About!$D$59,1))</f>
        <v>4.1303089244600001E-2</v>
      </c>
      <c r="X9">
        <f>SUMIFS('EPA Export Aggregation'!AA:AA,'EPA Export Aggregation'!$A:$A,$B9,'EPA Export Aggregation'!$D:$D,$A$1)*IF($A9="CH4",About!$D$58,IF($A9="N2O",About!$D$59,1))</f>
        <v>3.83790872571E-2</v>
      </c>
      <c r="Y9">
        <f>SUMIFS('EPA Export Aggregation'!AB:AB,'EPA Export Aggregation'!$A:$A,$B9,'EPA Export Aggregation'!$D:$D,$A$1)*IF($A9="CH4",About!$D$58,IF($A9="N2O",About!$D$59,1))</f>
        <v>3.40279279038E-2</v>
      </c>
      <c r="Z9">
        <f>SUMIFS('EPA Export Aggregation'!AC:AC,'EPA Export Aggregation'!$A:$A,$B9,'EPA Export Aggregation'!$D:$D,$A$1)*IF($A9="CH4",About!$D$58,IF($A9="N2O",About!$D$59,1))</f>
        <v>4.2293837080099997E-2</v>
      </c>
      <c r="AA9">
        <f>SUMIFS('EPA Export Aggregation'!AD:AD,'EPA Export Aggregation'!$A:$A,$B9,'EPA Export Aggregation'!$D:$D,$A$1)*IF($A9="CH4",About!$D$58,IF($A9="N2O",About!$D$59,1))</f>
        <v>4.1601008209100003E-2</v>
      </c>
      <c r="AB9">
        <f>SUMIFS('EPA Export Aggregation'!AE:AE,'EPA Export Aggregation'!$A:$A,$B9,'EPA Export Aggregation'!$D:$D,$A$1)*IF($A9="CH4",About!$D$58,IF($A9="N2O",About!$D$59,1))</f>
        <v>4.31517204421E-2</v>
      </c>
      <c r="AC9">
        <f>SUMIFS('EPA Export Aggregation'!AF:AF,'EPA Export Aggregation'!$A:$A,$B9,'EPA Export Aggregation'!$D:$D,$A$1)*IF($A9="CH4",About!$D$58,IF($A9="N2O",About!$D$59,1))</f>
        <v>3.8706831242799999E-2</v>
      </c>
      <c r="AD9">
        <f>SUMIFS('EPA Export Aggregation'!AG:AG,'EPA Export Aggregation'!$A:$A,$B9,'EPA Export Aggregation'!$D:$D,$A$1)*IF($A9="CH4",About!$D$58,IF($A9="N2O",About!$D$59,1))</f>
        <v>4.2991329126800003E-2</v>
      </c>
      <c r="AE9">
        <f>SUMIFS('EPA Export Aggregation'!AH:AH,'EPA Export Aggregation'!$A:$A,$B9,'EPA Export Aggregation'!$D:$D,$A$1)*IF($A9="CH4",About!$D$58,IF($A9="N2O",About!$D$59,1))</f>
        <v>3.72597442536E-2</v>
      </c>
      <c r="AF9">
        <f>SUMIFS('EPA Export Aggregation'!AI:AI,'EPA Export Aggregation'!$A:$A,$B9,'EPA Export Aggregation'!$D:$D,$A$1)*IF($A9="CH4",About!$D$58,IF($A9="N2O",About!$D$59,1))</f>
        <v>3.2843582746900003E-2</v>
      </c>
      <c r="AG9">
        <f>SUMIFS('EPA Export Aggregation'!AJ:AJ,'EPA Export Aggregation'!$A:$A,$B9,'EPA Export Aggregation'!$D:$D,$A$1)*IF($A9="CH4",About!$D$58,IF($A9="N2O",About!$D$59,1))</f>
        <v>3.1608685202599997E-2</v>
      </c>
      <c r="AH9">
        <f>SUMIFS('EPA Export Aggregation'!AK:AK,'EPA Export Aggregation'!$A:$A,$B9,'EPA Export Aggregation'!$D:$D,$A$1)*IF($A9="CH4",About!$D$58,IF($A9="N2O",About!$D$59,1))</f>
        <v>3.2077142286399997E-2</v>
      </c>
    </row>
    <row r="10" spans="1:34" x14ac:dyDescent="0.75">
      <c r="A10" s="435" t="s">
        <v>2220</v>
      </c>
      <c r="B10" s="408" t="s">
        <v>4151</v>
      </c>
      <c r="C10">
        <f>SUMIFS('EPA Export Aggregation'!F:F,'EPA Export Aggregation'!$A:$A,$B10,'EPA Export Aggregation'!$D:$D,$A$1)*IF($A10="CH4",About!$D$58,IF($A10="N2O",About!$D$59,1))</f>
        <v>5.7077108799999997E-5</v>
      </c>
      <c r="D10">
        <f>SUMIFS('EPA Export Aggregation'!G:G,'EPA Export Aggregation'!$A:$A,$B10,'EPA Export Aggregation'!$D:$D,$A$1)*IF($A10="CH4",About!$D$58,IF($A10="N2O",About!$D$59,1))</f>
        <v>5.7795209699999998E-5</v>
      </c>
      <c r="E10">
        <f>SUMIFS('EPA Export Aggregation'!H:H,'EPA Export Aggregation'!$A:$A,$B10,'EPA Export Aggregation'!$D:$D,$A$1)*IF($A10="CH4",About!$D$58,IF($A10="N2O",About!$D$59,1))</f>
        <v>5.76378239E-5</v>
      </c>
      <c r="F10">
        <f>SUMIFS('EPA Export Aggregation'!I:I,'EPA Export Aggregation'!$A:$A,$B10,'EPA Export Aggregation'!$D:$D,$A$1)*IF($A10="CH4",About!$D$58,IF($A10="N2O",About!$D$59,1))</f>
        <v>5.7325569300000002E-5</v>
      </c>
      <c r="G10">
        <f>SUMIFS('EPA Export Aggregation'!J:J,'EPA Export Aggregation'!$A:$A,$B10,'EPA Export Aggregation'!$D:$D,$A$1)*IF($A10="CH4",About!$D$58,IF($A10="N2O",About!$D$59,1))</f>
        <v>5.7488652600000002E-5</v>
      </c>
      <c r="H10">
        <f>SUMIFS('EPA Export Aggregation'!K:K,'EPA Export Aggregation'!$A:$A,$B10,'EPA Export Aggregation'!$D:$D,$A$1)*IF($A10="CH4",About!$D$58,IF($A10="N2O",About!$D$59,1))</f>
        <v>5.6301526999999997E-5</v>
      </c>
      <c r="I10">
        <f>SUMIFS('EPA Export Aggregation'!L:L,'EPA Export Aggregation'!$A:$A,$B10,'EPA Export Aggregation'!$D:$D,$A$1)*IF($A10="CH4",About!$D$58,IF($A10="N2O",About!$D$59,1))</f>
        <v>5.5118835199999997E-5</v>
      </c>
      <c r="J10">
        <f>SUMIFS('EPA Export Aggregation'!M:M,'EPA Export Aggregation'!$A:$A,$B10,'EPA Export Aggregation'!$D:$D,$A$1)*IF($A10="CH4",About!$D$58,IF($A10="N2O",About!$D$59,1))</f>
        <v>5.4738313200000003E-5</v>
      </c>
      <c r="K10">
        <f>SUMIFS('EPA Export Aggregation'!N:N,'EPA Export Aggregation'!$A:$A,$B10,'EPA Export Aggregation'!$D:$D,$A$1)*IF($A10="CH4",About!$D$58,IF($A10="N2O",About!$D$59,1))</f>
        <v>5.4192496999999998E-5</v>
      </c>
      <c r="L10">
        <f>SUMIFS('EPA Export Aggregation'!O:O,'EPA Export Aggregation'!$A:$A,$B10,'EPA Export Aggregation'!$D:$D,$A$1)*IF($A10="CH4",About!$D$58,IF($A10="N2O",About!$D$59,1))</f>
        <v>5.29536518E-5</v>
      </c>
      <c r="M10">
        <f>SUMIFS('EPA Export Aggregation'!P:P,'EPA Export Aggregation'!$A:$A,$B10,'EPA Export Aggregation'!$D:$D,$A$1)*IF($A10="CH4",About!$D$58,IF($A10="N2O",About!$D$59,1))</f>
        <v>5.21713517E-5</v>
      </c>
      <c r="N10">
        <f>SUMIFS('EPA Export Aggregation'!Q:Q,'EPA Export Aggregation'!$A:$A,$B10,'EPA Export Aggregation'!$D:$D,$A$1)*IF($A10="CH4",About!$D$58,IF($A10="N2O",About!$D$59,1))</f>
        <v>5.2977201599999997E-5</v>
      </c>
      <c r="O10">
        <f>SUMIFS('EPA Export Aggregation'!R:R,'EPA Export Aggregation'!$A:$A,$B10,'EPA Export Aggregation'!$D:$D,$A$1)*IF($A10="CH4",About!$D$58,IF($A10="N2O",About!$D$59,1))</f>
        <v>5.2974648399999997E-5</v>
      </c>
      <c r="P10">
        <f>SUMIFS('EPA Export Aggregation'!S:S,'EPA Export Aggregation'!$A:$A,$B10,'EPA Export Aggregation'!$D:$D,$A$1)*IF($A10="CH4",About!$D$58,IF($A10="N2O",About!$D$59,1))</f>
        <v>5.3632564899999998E-5</v>
      </c>
      <c r="Q10">
        <f>SUMIFS('EPA Export Aggregation'!T:T,'EPA Export Aggregation'!$A:$A,$B10,'EPA Export Aggregation'!$D:$D,$A$1)*IF($A10="CH4",About!$D$58,IF($A10="N2O",About!$D$59,1))</f>
        <v>5.3812658899999997E-5</v>
      </c>
      <c r="R10">
        <f>SUMIFS('EPA Export Aggregation'!U:U,'EPA Export Aggregation'!$A:$A,$B10,'EPA Export Aggregation'!$D:$D,$A$1)*IF($A10="CH4",About!$D$58,IF($A10="N2O",About!$D$59,1))</f>
        <v>5.4944433499999997E-5</v>
      </c>
      <c r="S10">
        <f>SUMIFS('EPA Export Aggregation'!V:V,'EPA Export Aggregation'!$A:$A,$B10,'EPA Export Aggregation'!$D:$D,$A$1)*IF($A10="CH4",About!$D$58,IF($A10="N2O",About!$D$59,1))</f>
        <v>5.43298527E-5</v>
      </c>
      <c r="T10">
        <f>SUMIFS('EPA Export Aggregation'!W:W,'EPA Export Aggregation'!$A:$A,$B10,'EPA Export Aggregation'!$D:$D,$A$1)*IF($A10="CH4",About!$D$58,IF($A10="N2O",About!$D$59,1))</f>
        <v>5.1858360400000002E-5</v>
      </c>
      <c r="U10">
        <f>SUMIFS('EPA Export Aggregation'!X:X,'EPA Export Aggregation'!$A:$A,$B10,'EPA Export Aggregation'!$D:$D,$A$1)*IF($A10="CH4",About!$D$58,IF($A10="N2O",About!$D$59,1))</f>
        <v>5.6375722800000003E-5</v>
      </c>
      <c r="V10">
        <f>SUMIFS('EPA Export Aggregation'!Y:Y,'EPA Export Aggregation'!$A:$A,$B10,'EPA Export Aggregation'!$D:$D,$A$1)*IF($A10="CH4",About!$D$58,IF($A10="N2O",About!$D$59,1))</f>
        <v>5.70365619E-5</v>
      </c>
      <c r="W10">
        <f>SUMIFS('EPA Export Aggregation'!Z:Z,'EPA Export Aggregation'!$A:$A,$B10,'EPA Export Aggregation'!$D:$D,$A$1)*IF($A10="CH4",About!$D$58,IF($A10="N2O",About!$D$59,1))</f>
        <v>5.8942647800000002E-5</v>
      </c>
      <c r="X10">
        <f>SUMIFS('EPA Export Aggregation'!AA:AA,'EPA Export Aggregation'!$A:$A,$B10,'EPA Export Aggregation'!$D:$D,$A$1)*IF($A10="CH4",About!$D$58,IF($A10="N2O",About!$D$59,1))</f>
        <v>5.9469494599999997E-5</v>
      </c>
      <c r="Y10">
        <f>SUMIFS('EPA Export Aggregation'!AB:AB,'EPA Export Aggregation'!$A:$A,$B10,'EPA Export Aggregation'!$D:$D,$A$1)*IF($A10="CH4",About!$D$58,IF($A10="N2O",About!$D$59,1))</f>
        <v>6.1902103600000003E-5</v>
      </c>
      <c r="Z10">
        <f>SUMIFS('EPA Export Aggregation'!AC:AC,'EPA Export Aggregation'!$A:$A,$B10,'EPA Export Aggregation'!$D:$D,$A$1)*IF($A10="CH4",About!$D$58,IF($A10="N2O",About!$D$59,1))</f>
        <v>6.2376144599999997E-5</v>
      </c>
      <c r="AA10">
        <f>SUMIFS('EPA Export Aggregation'!AD:AD,'EPA Export Aggregation'!$A:$A,$B10,'EPA Export Aggregation'!$D:$D,$A$1)*IF($A10="CH4",About!$D$58,IF($A10="N2O",About!$D$59,1))</f>
        <v>6.6252934199999993E-5</v>
      </c>
      <c r="AB10">
        <f>SUMIFS('EPA Export Aggregation'!AE:AE,'EPA Export Aggregation'!$A:$A,$B10,'EPA Export Aggregation'!$D:$D,$A$1)*IF($A10="CH4",About!$D$58,IF($A10="N2O",About!$D$59,1))</f>
        <v>6.6750194700000002E-5</v>
      </c>
      <c r="AC10">
        <f>SUMIFS('EPA Export Aggregation'!AF:AF,'EPA Export Aggregation'!$A:$A,$B10,'EPA Export Aggregation'!$D:$D,$A$1)*IF($A10="CH4",About!$D$58,IF($A10="N2O",About!$D$59,1))</f>
        <v>1.197613571E-4</v>
      </c>
      <c r="AD10">
        <f>SUMIFS('EPA Export Aggregation'!AG:AG,'EPA Export Aggregation'!$A:$A,$B10,'EPA Export Aggregation'!$D:$D,$A$1)*IF($A10="CH4",About!$D$58,IF($A10="N2O",About!$D$59,1))</f>
        <v>2.0930061520000001E-4</v>
      </c>
      <c r="AE10">
        <f>SUMIFS('EPA Export Aggregation'!AH:AH,'EPA Export Aggregation'!$A:$A,$B10,'EPA Export Aggregation'!$D:$D,$A$1)*IF($A10="CH4",About!$D$58,IF($A10="N2O",About!$D$59,1))</f>
        <v>2.2821693039999999E-4</v>
      </c>
      <c r="AF10">
        <f>SUMIFS('EPA Export Aggregation'!AI:AI,'EPA Export Aggregation'!$A:$A,$B10,'EPA Export Aggregation'!$D:$D,$A$1)*IF($A10="CH4",About!$D$58,IF($A10="N2O",About!$D$59,1))</f>
        <v>5.0403061520000003E-4</v>
      </c>
      <c r="AG10">
        <f>SUMIFS('EPA Export Aggregation'!AJ:AJ,'EPA Export Aggregation'!$A:$A,$B10,'EPA Export Aggregation'!$D:$D,$A$1)*IF($A10="CH4",About!$D$58,IF($A10="N2O",About!$D$59,1))</f>
        <v>8.2558760899999997E-4</v>
      </c>
      <c r="AH10">
        <f>SUMIFS('EPA Export Aggregation'!AK:AK,'EPA Export Aggregation'!$A:$A,$B10,'EPA Export Aggregation'!$D:$D,$A$1)*IF($A10="CH4",About!$D$58,IF($A10="N2O",About!$D$59,1))</f>
        <v>3.6460286859999998E-4</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0.1528739412024</v>
      </c>
      <c r="D13">
        <f>SUMIFS('EPA Export Aggregation'!G:G,'EPA Export Aggregation'!$A:$A,$B13,'EPA Export Aggregation'!$D:$D,$A$1)*IF($A13="CH4",About!$D$58,IF($A13="N2O",About!$D$59,1))</f>
        <v>0.13762847451490001</v>
      </c>
      <c r="E13">
        <f>SUMIFS('EPA Export Aggregation'!H:H,'EPA Export Aggregation'!$A:$A,$B13,'EPA Export Aggregation'!$D:$D,$A$1)*IF($A13="CH4",About!$D$58,IF($A13="N2O",About!$D$59,1))</f>
        <v>0.1367990129653</v>
      </c>
      <c r="F13">
        <f>SUMIFS('EPA Export Aggregation'!I:I,'EPA Export Aggregation'!$A:$A,$B13,'EPA Export Aggregation'!$D:$D,$A$1)*IF($A13="CH4",About!$D$58,IF($A13="N2O",About!$D$59,1))</f>
        <v>0.12752964521749999</v>
      </c>
      <c r="G13">
        <f>SUMIFS('EPA Export Aggregation'!J:J,'EPA Export Aggregation'!$A:$A,$B13,'EPA Export Aggregation'!$D:$D,$A$1)*IF($A13="CH4",About!$D$58,IF($A13="N2O",About!$D$59,1))</f>
        <v>0.1345391656106</v>
      </c>
      <c r="H13">
        <f>SUMIFS('EPA Export Aggregation'!K:K,'EPA Export Aggregation'!$A:$A,$B13,'EPA Export Aggregation'!$D:$D,$A$1)*IF($A13="CH4",About!$D$58,IF($A13="N2O",About!$D$59,1))</f>
        <v>0.1813441887925</v>
      </c>
      <c r="I13">
        <f>SUMIFS('EPA Export Aggregation'!L:L,'EPA Export Aggregation'!$A:$A,$B13,'EPA Export Aggregation'!$D:$D,$A$1)*IF($A13="CH4",About!$D$58,IF($A13="N2O",About!$D$59,1))</f>
        <v>0.19640726923999999</v>
      </c>
      <c r="J13">
        <f>SUMIFS('EPA Export Aggregation'!M:M,'EPA Export Aggregation'!$A:$A,$B13,'EPA Export Aggregation'!$D:$D,$A$1)*IF($A13="CH4",About!$D$58,IF($A13="N2O",About!$D$59,1))</f>
        <v>0.18980217510540001</v>
      </c>
      <c r="K13">
        <f>SUMIFS('EPA Export Aggregation'!N:N,'EPA Export Aggregation'!$A:$A,$B13,'EPA Export Aggregation'!$D:$D,$A$1)*IF($A13="CH4",About!$D$58,IF($A13="N2O",About!$D$59,1))</f>
        <v>0.19344215885140001</v>
      </c>
      <c r="L13">
        <f>SUMIFS('EPA Export Aggregation'!O:O,'EPA Export Aggregation'!$A:$A,$B13,'EPA Export Aggregation'!$D:$D,$A$1)*IF($A13="CH4",About!$D$58,IF($A13="N2O",About!$D$59,1))</f>
        <v>0.21345401472930001</v>
      </c>
      <c r="M13">
        <f>SUMIFS('EPA Export Aggregation'!P:P,'EPA Export Aggregation'!$A:$A,$B13,'EPA Export Aggregation'!$D:$D,$A$1)*IF($A13="CH4",About!$D$58,IF($A13="N2O",About!$D$59,1))</f>
        <v>0.1429930077446</v>
      </c>
      <c r="N13">
        <f>SUMIFS('EPA Export Aggregation'!Q:Q,'EPA Export Aggregation'!$A:$A,$B13,'EPA Export Aggregation'!$D:$D,$A$1)*IF($A13="CH4",About!$D$58,IF($A13="N2O",About!$D$59,1))</f>
        <v>0.14883537834480001</v>
      </c>
      <c r="O13">
        <f>SUMIFS('EPA Export Aggregation'!R:R,'EPA Export Aggregation'!$A:$A,$B13,'EPA Export Aggregation'!$D:$D,$A$1)*IF($A13="CH4",About!$D$58,IF($A13="N2O",About!$D$59,1))</f>
        <v>0.15680271543320001</v>
      </c>
      <c r="P13">
        <f>SUMIFS('EPA Export Aggregation'!S:S,'EPA Export Aggregation'!$A:$A,$B13,'EPA Export Aggregation'!$D:$D,$A$1)*IF($A13="CH4",About!$D$58,IF($A13="N2O",About!$D$59,1))</f>
        <v>0.12183919072960001</v>
      </c>
      <c r="Q13">
        <f>SUMIFS('EPA Export Aggregation'!T:T,'EPA Export Aggregation'!$A:$A,$B13,'EPA Export Aggregation'!$D:$D,$A$1)*IF($A13="CH4",About!$D$58,IF($A13="N2O",About!$D$59,1))</f>
        <v>0.16840909540490001</v>
      </c>
      <c r="R13">
        <f>SUMIFS('EPA Export Aggregation'!U:U,'EPA Export Aggregation'!$A:$A,$B13,'EPA Export Aggregation'!$D:$D,$A$1)*IF($A13="CH4",About!$D$58,IF($A13="N2O",About!$D$59,1))</f>
        <v>0.1885671950734</v>
      </c>
      <c r="S13">
        <f>SUMIFS('EPA Export Aggregation'!V:V,'EPA Export Aggregation'!$A:$A,$B13,'EPA Export Aggregation'!$D:$D,$A$1)*IF($A13="CH4",About!$D$58,IF($A13="N2O",About!$D$59,1))</f>
        <v>0.21708752611750001</v>
      </c>
      <c r="T13">
        <f>SUMIFS('EPA Export Aggregation'!W:W,'EPA Export Aggregation'!$A:$A,$B13,'EPA Export Aggregation'!$D:$D,$A$1)*IF($A13="CH4",About!$D$58,IF($A13="N2O",About!$D$59,1))</f>
        <v>0.1996526630406</v>
      </c>
      <c r="U13">
        <f>SUMIFS('EPA Export Aggregation'!X:X,'EPA Export Aggregation'!$A:$A,$B13,'EPA Export Aggregation'!$D:$D,$A$1)*IF($A13="CH4",About!$D$58,IF($A13="N2O",About!$D$59,1))</f>
        <v>0.17030083560949999</v>
      </c>
      <c r="V13">
        <f>SUMIFS('EPA Export Aggregation'!Y:Y,'EPA Export Aggregation'!$A:$A,$B13,'EPA Export Aggregation'!$D:$D,$A$1)*IF($A13="CH4",About!$D$58,IF($A13="N2O",About!$D$59,1))</f>
        <v>0.220576230564</v>
      </c>
      <c r="W13">
        <f>SUMIFS('EPA Export Aggregation'!Z:Z,'EPA Export Aggregation'!$A:$A,$B13,'EPA Export Aggregation'!$D:$D,$A$1)*IF($A13="CH4",About!$D$58,IF($A13="N2O",About!$D$59,1))</f>
        <v>0.27174477395149998</v>
      </c>
      <c r="X13">
        <f>SUMIFS('EPA Export Aggregation'!AA:AA,'EPA Export Aggregation'!$A:$A,$B13,'EPA Export Aggregation'!$D:$D,$A$1)*IF($A13="CH4",About!$D$58,IF($A13="N2O",About!$D$59,1))</f>
        <v>0.24952252183529999</v>
      </c>
      <c r="Y13">
        <f>SUMIFS('EPA Export Aggregation'!AB:AB,'EPA Export Aggregation'!$A:$A,$B13,'EPA Export Aggregation'!$D:$D,$A$1)*IF($A13="CH4",About!$D$58,IF($A13="N2O",About!$D$59,1))</f>
        <v>0.23019676217330001</v>
      </c>
      <c r="Z13">
        <f>SUMIFS('EPA Export Aggregation'!AC:AC,'EPA Export Aggregation'!$A:$A,$B13,'EPA Export Aggregation'!$D:$D,$A$1)*IF($A13="CH4",About!$D$58,IF($A13="N2O",About!$D$59,1))</f>
        <v>0.28110618751560001</v>
      </c>
      <c r="AA13">
        <f>SUMIFS('EPA Export Aggregation'!AD:AD,'EPA Export Aggregation'!$A:$A,$B13,'EPA Export Aggregation'!$D:$D,$A$1)*IF($A13="CH4",About!$D$58,IF($A13="N2O",About!$D$59,1))</f>
        <v>0.32460498922879999</v>
      </c>
      <c r="AB13">
        <f>SUMIFS('EPA Export Aggregation'!AE:AE,'EPA Export Aggregation'!$A:$A,$B13,'EPA Export Aggregation'!$D:$D,$A$1)*IF($A13="CH4",About!$D$58,IF($A13="N2O",About!$D$59,1))</f>
        <v>0.31303981439329998</v>
      </c>
      <c r="AC13">
        <f>SUMIFS('EPA Export Aggregation'!AF:AF,'EPA Export Aggregation'!$A:$A,$B13,'EPA Export Aggregation'!$D:$D,$A$1)*IF($A13="CH4",About!$D$58,IF($A13="N2O",About!$D$59,1))</f>
        <v>0.27846660507780002</v>
      </c>
      <c r="AD13">
        <f>SUMIFS('EPA Export Aggregation'!AG:AG,'EPA Export Aggregation'!$A:$A,$B13,'EPA Export Aggregation'!$D:$D,$A$1)*IF($A13="CH4",About!$D$58,IF($A13="N2O",About!$D$59,1))</f>
        <v>0.25423475634589998</v>
      </c>
      <c r="AE13">
        <f>SUMIFS('EPA Export Aggregation'!AH:AH,'EPA Export Aggregation'!$A:$A,$B13,'EPA Export Aggregation'!$D:$D,$A$1)*IF($A13="CH4",About!$D$58,IF($A13="N2O",About!$D$59,1))</f>
        <v>0.18936495210000001</v>
      </c>
      <c r="AF13">
        <f>SUMIFS('EPA Export Aggregation'!AI:AI,'EPA Export Aggregation'!$A:$A,$B13,'EPA Export Aggregation'!$D:$D,$A$1)*IF($A13="CH4",About!$D$58,IF($A13="N2O",About!$D$59,1))</f>
        <v>0.21711822300870001</v>
      </c>
      <c r="AG13">
        <f>SUMIFS('EPA Export Aggregation'!AJ:AJ,'EPA Export Aggregation'!$A:$A,$B13,'EPA Export Aggregation'!$D:$D,$A$1)*IF($A13="CH4",About!$D$58,IF($A13="N2O",About!$D$59,1))</f>
        <v>0.21632460424450001</v>
      </c>
      <c r="AH13">
        <f>SUMIFS('EPA Export Aggregation'!AK:AK,'EPA Export Aggregation'!$A:$A,$B13,'EPA Export Aggregation'!$D:$D,$A$1)*IF($A13="CH4",About!$D$58,IF($A13="N2O",About!$D$59,1))</f>
        <v>0.20480407065090001</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3.2794988792000002E-3</v>
      </c>
      <c r="D16">
        <f>SUMIFS('EPA Export Aggregation'!G:G,'EPA Export Aggregation'!$A:$A,$B16,'EPA Export Aggregation'!$D:$D,$A$1)*IF($A16="CH4",About!$D$58,IF($A16="N2O",About!$D$59,1))</f>
        <v>3.2525144304000001E-3</v>
      </c>
      <c r="E16">
        <f>SUMIFS('EPA Export Aggregation'!H:H,'EPA Export Aggregation'!$A:$A,$B16,'EPA Export Aggregation'!$D:$D,$A$1)*IF($A16="CH4",About!$D$58,IF($A16="N2O",About!$D$59,1))</f>
        <v>3.2170019067E-3</v>
      </c>
      <c r="F16">
        <f>SUMIFS('EPA Export Aggregation'!I:I,'EPA Export Aggregation'!$A:$A,$B16,'EPA Export Aggregation'!$D:$D,$A$1)*IF($A16="CH4",About!$D$58,IF($A16="N2O",About!$D$59,1))</f>
        <v>3.2183623500000001E-3</v>
      </c>
      <c r="G16">
        <f>SUMIFS('EPA Export Aggregation'!J:J,'EPA Export Aggregation'!$A:$A,$B16,'EPA Export Aggregation'!$D:$D,$A$1)*IF($A16="CH4",About!$D$58,IF($A16="N2O",About!$D$59,1))</f>
        <v>3.2271169268E-3</v>
      </c>
      <c r="H16">
        <f>SUMIFS('EPA Export Aggregation'!K:K,'EPA Export Aggregation'!$A:$A,$B16,'EPA Export Aggregation'!$D:$D,$A$1)*IF($A16="CH4",About!$D$58,IF($A16="N2O",About!$D$59,1))</f>
        <v>3.2193883247999999E-3</v>
      </c>
      <c r="I16">
        <f>SUMIFS('EPA Export Aggregation'!L:L,'EPA Export Aggregation'!$A:$A,$B16,'EPA Export Aggregation'!$D:$D,$A$1)*IF($A16="CH4",About!$D$58,IF($A16="N2O",About!$D$59,1))</f>
        <v>3.2260256982999998E-3</v>
      </c>
      <c r="J16">
        <f>SUMIFS('EPA Export Aggregation'!M:M,'EPA Export Aggregation'!$A:$A,$B16,'EPA Export Aggregation'!$D:$D,$A$1)*IF($A16="CH4",About!$D$58,IF($A16="N2O",About!$D$59,1))</f>
        <v>3.2029523059999999E-3</v>
      </c>
      <c r="K16">
        <f>SUMIFS('EPA Export Aggregation'!N:N,'EPA Export Aggregation'!$A:$A,$B16,'EPA Export Aggregation'!$D:$D,$A$1)*IF($A16="CH4",About!$D$58,IF($A16="N2O",About!$D$59,1))</f>
        <v>3.1764814074000001E-3</v>
      </c>
      <c r="L16">
        <f>SUMIFS('EPA Export Aggregation'!O:O,'EPA Export Aggregation'!$A:$A,$B16,'EPA Export Aggregation'!$D:$D,$A$1)*IF($A16="CH4",About!$D$58,IF($A16="N2O",About!$D$59,1))</f>
        <v>3.1582202185999999E-3</v>
      </c>
      <c r="M16">
        <f>SUMIFS('EPA Export Aggregation'!P:P,'EPA Export Aggregation'!$A:$A,$B16,'EPA Export Aggregation'!$D:$D,$A$1)*IF($A16="CH4",About!$D$58,IF($A16="N2O",About!$D$59,1))</f>
        <v>3.1461822691999999E-3</v>
      </c>
      <c r="N16">
        <f>SUMIFS('EPA Export Aggregation'!Q:Q,'EPA Export Aggregation'!$A:$A,$B16,'EPA Export Aggregation'!$D:$D,$A$1)*IF($A16="CH4",About!$D$58,IF($A16="N2O",About!$D$59,1))</f>
        <v>1.891663559E-3</v>
      </c>
      <c r="O16">
        <f>SUMIFS('EPA Export Aggregation'!R:R,'EPA Export Aggregation'!$A:$A,$B16,'EPA Export Aggregation'!$D:$D,$A$1)*IF($A16="CH4",About!$D$58,IF($A16="N2O",About!$D$59,1))</f>
        <v>2.2084309364E-3</v>
      </c>
      <c r="P16">
        <f>SUMIFS('EPA Export Aggregation'!S:S,'EPA Export Aggregation'!$A:$A,$B16,'EPA Export Aggregation'!$D:$D,$A$1)*IF($A16="CH4",About!$D$58,IF($A16="N2O",About!$D$59,1))</f>
        <v>2.8648572739999999E-3</v>
      </c>
      <c r="Q16">
        <f>SUMIFS('EPA Export Aggregation'!T:T,'EPA Export Aggregation'!$A:$A,$B16,'EPA Export Aggregation'!$D:$D,$A$1)*IF($A16="CH4",About!$D$58,IF($A16="N2O",About!$D$59,1))</f>
        <v>2.6284056639999998E-3</v>
      </c>
      <c r="R16">
        <f>SUMIFS('EPA Export Aggregation'!U:U,'EPA Export Aggregation'!$A:$A,$B16,'EPA Export Aggregation'!$D:$D,$A$1)*IF($A16="CH4",About!$D$58,IF($A16="N2O",About!$D$59,1))</f>
        <v>2.8494102742000001E-3</v>
      </c>
      <c r="S16">
        <f>SUMIFS('EPA Export Aggregation'!V:V,'EPA Export Aggregation'!$A:$A,$B16,'EPA Export Aggregation'!$D:$D,$A$1)*IF($A16="CH4",About!$D$58,IF($A16="N2O",About!$D$59,1))</f>
        <v>3.6193288552999999E-3</v>
      </c>
      <c r="T16">
        <f>SUMIFS('EPA Export Aggregation'!W:W,'EPA Export Aggregation'!$A:$A,$B16,'EPA Export Aggregation'!$D:$D,$A$1)*IF($A16="CH4",About!$D$58,IF($A16="N2O",About!$D$59,1))</f>
        <v>3.9232375587999998E-3</v>
      </c>
      <c r="U16">
        <f>SUMIFS('EPA Export Aggregation'!X:X,'EPA Export Aggregation'!$A:$A,$B16,'EPA Export Aggregation'!$D:$D,$A$1)*IF($A16="CH4",About!$D$58,IF($A16="N2O",About!$D$59,1))</f>
        <v>3.7127585390999999E-3</v>
      </c>
      <c r="V16">
        <f>SUMIFS('EPA Export Aggregation'!Y:Y,'EPA Export Aggregation'!$A:$A,$B16,'EPA Export Aggregation'!$D:$D,$A$1)*IF($A16="CH4",About!$D$58,IF($A16="N2O",About!$D$59,1))</f>
        <v>3.6070042791000001E-3</v>
      </c>
      <c r="W16">
        <f>SUMIFS('EPA Export Aggregation'!Z:Z,'EPA Export Aggregation'!$A:$A,$B16,'EPA Export Aggregation'!$D:$D,$A$1)*IF($A16="CH4",About!$D$58,IF($A16="N2O",About!$D$59,1))</f>
        <v>8.8365002010000002E-3</v>
      </c>
      <c r="X16">
        <f>SUMIFS('EPA Export Aggregation'!AA:AA,'EPA Export Aggregation'!$A:$A,$B16,'EPA Export Aggregation'!$D:$D,$A$1)*IF($A16="CH4",About!$D$58,IF($A16="N2O",About!$D$59,1))</f>
        <v>8.1129625683000004E-3</v>
      </c>
      <c r="Y16">
        <f>SUMIFS('EPA Export Aggregation'!AB:AB,'EPA Export Aggregation'!$A:$A,$B16,'EPA Export Aggregation'!$D:$D,$A$1)*IF($A16="CH4",About!$D$58,IF($A16="N2O",About!$D$59,1))</f>
        <v>7.9190122655999999E-3</v>
      </c>
      <c r="Z16">
        <f>SUMIFS('EPA Export Aggregation'!AC:AC,'EPA Export Aggregation'!$A:$A,$B16,'EPA Export Aggregation'!$D:$D,$A$1)*IF($A16="CH4",About!$D$58,IF($A16="N2O",About!$D$59,1))</f>
        <v>8.1988366375999999E-3</v>
      </c>
      <c r="AA16">
        <f>SUMIFS('EPA Export Aggregation'!AD:AD,'EPA Export Aggregation'!$A:$A,$B16,'EPA Export Aggregation'!$D:$D,$A$1)*IF($A16="CH4",About!$D$58,IF($A16="N2O",About!$D$59,1))</f>
        <v>8.6801203643999993E-3</v>
      </c>
      <c r="AB16">
        <f>SUMIFS('EPA Export Aggregation'!AE:AE,'EPA Export Aggregation'!$A:$A,$B16,'EPA Export Aggregation'!$D:$D,$A$1)*IF($A16="CH4",About!$D$58,IF($A16="N2O",About!$D$59,1))</f>
        <v>9.5242840836999992E-3</v>
      </c>
      <c r="AC16">
        <f>SUMIFS('EPA Export Aggregation'!AF:AF,'EPA Export Aggregation'!$A:$A,$B16,'EPA Export Aggregation'!$D:$D,$A$1)*IF($A16="CH4",About!$D$58,IF($A16="N2O",About!$D$59,1))</f>
        <v>8.8633843391999999E-3</v>
      </c>
      <c r="AD16">
        <f>SUMIFS('EPA Export Aggregation'!AG:AG,'EPA Export Aggregation'!$A:$A,$B16,'EPA Export Aggregation'!$D:$D,$A$1)*IF($A16="CH4",About!$D$58,IF($A16="N2O",About!$D$59,1))</f>
        <v>8.7070777953E-3</v>
      </c>
      <c r="AE16">
        <f>SUMIFS('EPA Export Aggregation'!AH:AH,'EPA Export Aggregation'!$A:$A,$B16,'EPA Export Aggregation'!$D:$D,$A$1)*IF($A16="CH4",About!$D$58,IF($A16="N2O",About!$D$59,1))</f>
        <v>7.8098347416E-3</v>
      </c>
      <c r="AF16">
        <f>SUMIFS('EPA Export Aggregation'!AI:AI,'EPA Export Aggregation'!$A:$A,$B16,'EPA Export Aggregation'!$D:$D,$A$1)*IF($A16="CH4",About!$D$58,IF($A16="N2O",About!$D$59,1))</f>
        <v>9.1567181430000002E-3</v>
      </c>
      <c r="AG16">
        <f>SUMIFS('EPA Export Aggregation'!AJ:AJ,'EPA Export Aggregation'!$A:$A,$B16,'EPA Export Aggregation'!$D:$D,$A$1)*IF($A16="CH4",About!$D$58,IF($A16="N2O",About!$D$59,1))</f>
        <v>9.5274858644999998E-3</v>
      </c>
      <c r="AH16">
        <f>SUMIFS('EPA Export Aggregation'!AK:AK,'EPA Export Aggregation'!$A:$A,$B16,'EPA Export Aggregation'!$D:$D,$A$1)*IF($A16="CH4",About!$D$58,IF($A16="N2O",About!$D$59,1))</f>
        <v>9.6009121686999998E-3</v>
      </c>
    </row>
    <row r="17" spans="1:34" x14ac:dyDescent="0.75">
      <c r="A17" s="435" t="s">
        <v>2220</v>
      </c>
      <c r="B17" s="408" t="s">
        <v>4159</v>
      </c>
      <c r="C17">
        <f>SUMIFS('EPA Export Aggregation'!F:F,'EPA Export Aggregation'!$A:$A,$B17,'EPA Export Aggregation'!$D:$D,$A$1)*IF($A17="CH4",About!$D$58,IF($A17="N2O",About!$D$59,1))</f>
        <v>2.4856284315400001E-2</v>
      </c>
      <c r="D17">
        <f>SUMIFS('EPA Export Aggregation'!G:G,'EPA Export Aggregation'!$A:$A,$B17,'EPA Export Aggregation'!$D:$D,$A$1)*IF($A17="CH4",About!$D$58,IF($A17="N2O",About!$D$59,1))</f>
        <v>1.26454235377E-2</v>
      </c>
      <c r="E17">
        <f>SUMIFS('EPA Export Aggregation'!H:H,'EPA Export Aggregation'!$A:$A,$B17,'EPA Export Aggregation'!$D:$D,$A$1)*IF($A17="CH4",About!$D$58,IF($A17="N2O",About!$D$59,1))</f>
        <v>6.7982088042E-3</v>
      </c>
      <c r="F17">
        <f>SUMIFS('EPA Export Aggregation'!I:I,'EPA Export Aggregation'!$A:$A,$B17,'EPA Export Aggregation'!$D:$D,$A$1)*IF($A17="CH4",About!$D$58,IF($A17="N2O",About!$D$59,1))</f>
        <v>1.15073893307E-2</v>
      </c>
      <c r="G17">
        <f>SUMIFS('EPA Export Aggregation'!J:J,'EPA Export Aggregation'!$A:$A,$B17,'EPA Export Aggregation'!$D:$D,$A$1)*IF($A17="CH4",About!$D$58,IF($A17="N2O",About!$D$59,1))</f>
        <v>1.24284689767E-2</v>
      </c>
      <c r="H17">
        <f>SUMIFS('EPA Export Aggregation'!K:K,'EPA Export Aggregation'!$A:$A,$B17,'EPA Export Aggregation'!$D:$D,$A$1)*IF($A17="CH4",About!$D$58,IF($A17="N2O",About!$D$59,1))</f>
        <v>2.7607284321599999E-2</v>
      </c>
      <c r="I17">
        <f>SUMIFS('EPA Export Aggregation'!L:L,'EPA Export Aggregation'!$A:$A,$B17,'EPA Export Aggregation'!$D:$D,$A$1)*IF($A17="CH4",About!$D$58,IF($A17="N2O",About!$D$59,1))</f>
        <v>8.7483380468600005E-2</v>
      </c>
      <c r="J17">
        <f>SUMIFS('EPA Export Aggregation'!M:M,'EPA Export Aggregation'!$A:$A,$B17,'EPA Export Aggregation'!$D:$D,$A$1)*IF($A17="CH4",About!$D$58,IF($A17="N2O",About!$D$59,1))</f>
        <v>4.5614991382499998E-2</v>
      </c>
      <c r="K17">
        <f>SUMIFS('EPA Export Aggregation'!N:N,'EPA Export Aggregation'!$A:$A,$B17,'EPA Export Aggregation'!$D:$D,$A$1)*IF($A17="CH4",About!$D$58,IF($A17="N2O",About!$D$59,1))</f>
        <v>1.75594426765E-2</v>
      </c>
      <c r="L17">
        <f>SUMIFS('EPA Export Aggregation'!O:O,'EPA Export Aggregation'!$A:$A,$B17,'EPA Export Aggregation'!$D:$D,$A$1)*IF($A17="CH4",About!$D$58,IF($A17="N2O",About!$D$59,1))</f>
        <v>1.0155228309700001E-2</v>
      </c>
      <c r="M17">
        <f>SUMIFS('EPA Export Aggregation'!P:P,'EPA Export Aggregation'!$A:$A,$B17,'EPA Export Aggregation'!$D:$D,$A$1)*IF($A17="CH4",About!$D$58,IF($A17="N2O",About!$D$59,1))</f>
        <v>2.7172445875599999E-2</v>
      </c>
      <c r="N17">
        <f>SUMIFS('EPA Export Aggregation'!Q:Q,'EPA Export Aggregation'!$A:$A,$B17,'EPA Export Aggregation'!$D:$D,$A$1)*IF($A17="CH4",About!$D$58,IF($A17="N2O",About!$D$59,1))</f>
        <v>2.6338902818400001E-2</v>
      </c>
      <c r="O17">
        <f>SUMIFS('EPA Export Aggregation'!R:R,'EPA Export Aggregation'!$A:$A,$B17,'EPA Export Aggregation'!$D:$D,$A$1)*IF($A17="CH4",About!$D$58,IF($A17="N2O",About!$D$59,1))</f>
        <v>2.6129134864900001E-2</v>
      </c>
      <c r="P17">
        <f>SUMIFS('EPA Export Aggregation'!S:S,'EPA Export Aggregation'!$A:$A,$B17,'EPA Export Aggregation'!$D:$D,$A$1)*IF($A17="CH4",About!$D$58,IF($A17="N2O",About!$D$59,1))</f>
        <v>2.3858518821599999E-2</v>
      </c>
      <c r="Q17">
        <f>SUMIFS('EPA Export Aggregation'!T:T,'EPA Export Aggregation'!$A:$A,$B17,'EPA Export Aggregation'!$D:$D,$A$1)*IF($A17="CH4",About!$D$58,IF($A17="N2O",About!$D$59,1))</f>
        <v>2.1515235147899998E-2</v>
      </c>
      <c r="R17">
        <f>SUMIFS('EPA Export Aggregation'!U:U,'EPA Export Aggregation'!$A:$A,$B17,'EPA Export Aggregation'!$D:$D,$A$1)*IF($A17="CH4",About!$D$58,IF($A17="N2O",About!$D$59,1))</f>
        <v>2.2633216155699999E-2</v>
      </c>
      <c r="S17">
        <f>SUMIFS('EPA Export Aggregation'!V:V,'EPA Export Aggregation'!$A:$A,$B17,'EPA Export Aggregation'!$D:$D,$A$1)*IF($A17="CH4",About!$D$58,IF($A17="N2O",About!$D$59,1))</f>
        <v>1.5289752275799999E-2</v>
      </c>
      <c r="T17">
        <f>SUMIFS('EPA Export Aggregation'!W:W,'EPA Export Aggregation'!$A:$A,$B17,'EPA Export Aggregation'!$D:$D,$A$1)*IF($A17="CH4",About!$D$58,IF($A17="N2O",About!$D$59,1))</f>
        <v>1.4831535347399999E-2</v>
      </c>
      <c r="U17">
        <f>SUMIFS('EPA Export Aggregation'!X:X,'EPA Export Aggregation'!$A:$A,$B17,'EPA Export Aggregation'!$D:$D,$A$1)*IF($A17="CH4",About!$D$58,IF($A17="N2O",About!$D$59,1))</f>
        <v>1.4075976270599999E-2</v>
      </c>
      <c r="V17">
        <f>SUMIFS('EPA Export Aggregation'!Y:Y,'EPA Export Aggregation'!$A:$A,$B17,'EPA Export Aggregation'!$D:$D,$A$1)*IF($A17="CH4",About!$D$58,IF($A17="N2O",About!$D$59,1))</f>
        <v>4.5610182147999999E-3</v>
      </c>
      <c r="W17">
        <f>SUMIFS('EPA Export Aggregation'!Z:Z,'EPA Export Aggregation'!$A:$A,$B17,'EPA Export Aggregation'!$D:$D,$A$1)*IF($A17="CH4",About!$D$58,IF($A17="N2O",About!$D$59,1))</f>
        <v>4.2478398868000004E-3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8.4316436006999992E-3</v>
      </c>
      <c r="D23">
        <f>SUMIFS('EPA Export Aggregation'!G:G,'EPA Export Aggregation'!$A:$A,$B23,'EPA Export Aggregation'!$D:$D,$A$1)*IF($A23="CH4",About!$D$58,IF($A23="N2O",About!$D$59,1))</f>
        <v>7.7499344726999998E-3</v>
      </c>
      <c r="E23">
        <f>SUMIFS('EPA Export Aggregation'!H:H,'EPA Export Aggregation'!$A:$A,$B23,'EPA Export Aggregation'!$D:$D,$A$1)*IF($A23="CH4",About!$D$58,IF($A23="N2O",About!$D$59,1))</f>
        <v>8.4950462293999999E-3</v>
      </c>
      <c r="F23">
        <f>SUMIFS('EPA Export Aggregation'!I:I,'EPA Export Aggregation'!$A:$A,$B23,'EPA Export Aggregation'!$D:$D,$A$1)*IF($A23="CH4",About!$D$58,IF($A23="N2O",About!$D$59,1))</f>
        <v>1.00026531156E-2</v>
      </c>
      <c r="G23">
        <f>SUMIFS('EPA Export Aggregation'!J:J,'EPA Export Aggregation'!$A:$A,$B23,'EPA Export Aggregation'!$D:$D,$A$1)*IF($A23="CH4",About!$D$58,IF($A23="N2O",About!$D$59,1))</f>
        <v>9.3290748342000004E-3</v>
      </c>
      <c r="H23">
        <f>SUMIFS('EPA Export Aggregation'!K:K,'EPA Export Aggregation'!$A:$A,$B23,'EPA Export Aggregation'!$D:$D,$A$1)*IF($A23="CH4",About!$D$58,IF($A23="N2O",About!$D$59,1))</f>
        <v>9.2710703952000005E-3</v>
      </c>
      <c r="I23">
        <f>SUMIFS('EPA Export Aggregation'!L:L,'EPA Export Aggregation'!$A:$A,$B23,'EPA Export Aggregation'!$D:$D,$A$1)*IF($A23="CH4",About!$D$58,IF($A23="N2O",About!$D$59,1))</f>
        <v>8.3790908614000004E-3</v>
      </c>
      <c r="J23">
        <f>SUMIFS('EPA Export Aggregation'!M:M,'EPA Export Aggregation'!$A:$A,$B23,'EPA Export Aggregation'!$D:$D,$A$1)*IF($A23="CH4",About!$D$58,IF($A23="N2O",About!$D$59,1))</f>
        <v>8.4840155275999994E-3</v>
      </c>
      <c r="K23">
        <f>SUMIFS('EPA Export Aggregation'!N:N,'EPA Export Aggregation'!$A:$A,$B23,'EPA Export Aggregation'!$D:$D,$A$1)*IF($A23="CH4",About!$D$58,IF($A23="N2O",About!$D$59,1))</f>
        <v>1.03876739918E-2</v>
      </c>
      <c r="L23">
        <f>SUMIFS('EPA Export Aggregation'!O:O,'EPA Export Aggregation'!$A:$A,$B23,'EPA Export Aggregation'!$D:$D,$A$1)*IF($A23="CH4",About!$D$58,IF($A23="N2O",About!$D$59,1))</f>
        <v>9.9285256509999992E-3</v>
      </c>
      <c r="M23">
        <f>SUMIFS('EPA Export Aggregation'!P:P,'EPA Export Aggregation'!$A:$A,$B23,'EPA Export Aggregation'!$D:$D,$A$1)*IF($A23="CH4",About!$D$58,IF($A23="N2O",About!$D$59,1))</f>
        <v>9.0062544908999995E-3</v>
      </c>
      <c r="N23">
        <f>SUMIFS('EPA Export Aggregation'!Q:Q,'EPA Export Aggregation'!$A:$A,$B23,'EPA Export Aggregation'!$D:$D,$A$1)*IF($A23="CH4",About!$D$58,IF($A23="N2O",About!$D$59,1))</f>
        <v>8.6205124311999996E-3</v>
      </c>
      <c r="O23">
        <f>SUMIFS('EPA Export Aggregation'!R:R,'EPA Export Aggregation'!$A:$A,$B23,'EPA Export Aggregation'!$D:$D,$A$1)*IF($A23="CH4",About!$D$58,IF($A23="N2O",About!$D$59,1))</f>
        <v>7.8026136408999996E-3</v>
      </c>
      <c r="P23">
        <f>SUMIFS('EPA Export Aggregation'!S:S,'EPA Export Aggregation'!$A:$A,$B23,'EPA Export Aggregation'!$D:$D,$A$1)*IF($A23="CH4",About!$D$58,IF($A23="N2O",About!$D$59,1))</f>
        <v>7.4683782280000003E-3</v>
      </c>
      <c r="Q23">
        <f>SUMIFS('EPA Export Aggregation'!T:T,'EPA Export Aggregation'!$A:$A,$B23,'EPA Export Aggregation'!$D:$D,$A$1)*IF($A23="CH4",About!$D$58,IF($A23="N2O",About!$D$59,1))</f>
        <v>7.6659949221000003E-3</v>
      </c>
      <c r="R23">
        <f>SUMIFS('EPA Export Aggregation'!U:U,'EPA Export Aggregation'!$A:$A,$B23,'EPA Export Aggregation'!$D:$D,$A$1)*IF($A23="CH4",About!$D$58,IF($A23="N2O",About!$D$59,1))</f>
        <v>7.5710029274999998E-3</v>
      </c>
      <c r="S23">
        <f>SUMIFS('EPA Export Aggregation'!V:V,'EPA Export Aggregation'!$A:$A,$B23,'EPA Export Aggregation'!$D:$D,$A$1)*IF($A23="CH4",About!$D$58,IF($A23="N2O",About!$D$59,1))</f>
        <v>7.2445417403000003E-3</v>
      </c>
      <c r="T23">
        <f>SUMIFS('EPA Export Aggregation'!W:W,'EPA Export Aggregation'!$A:$A,$B23,'EPA Export Aggregation'!$D:$D,$A$1)*IF($A23="CH4",About!$D$58,IF($A23="N2O",About!$D$59,1))</f>
        <v>1.0092349312100001E-2</v>
      </c>
      <c r="U23">
        <f>SUMIFS('EPA Export Aggregation'!X:X,'EPA Export Aggregation'!$A:$A,$B23,'EPA Export Aggregation'!$D:$D,$A$1)*IF($A23="CH4",About!$D$58,IF($A23="N2O",About!$D$59,1))</f>
        <v>8.2307313011000006E-3</v>
      </c>
      <c r="V23">
        <f>SUMIFS('EPA Export Aggregation'!Y:Y,'EPA Export Aggregation'!$A:$A,$B23,'EPA Export Aggregation'!$D:$D,$A$1)*IF($A23="CH4",About!$D$58,IF($A23="N2O",About!$D$59,1))</f>
        <v>6.8874040683E-3</v>
      </c>
      <c r="W23">
        <f>SUMIFS('EPA Export Aggregation'!Z:Z,'EPA Export Aggregation'!$A:$A,$B23,'EPA Export Aggregation'!$D:$D,$A$1)*IF($A23="CH4",About!$D$58,IF($A23="N2O",About!$D$59,1))</f>
        <v>9.4453337554999996E-3</v>
      </c>
      <c r="X23">
        <f>SUMIFS('EPA Export Aggregation'!AA:AA,'EPA Export Aggregation'!$A:$A,$B23,'EPA Export Aggregation'!$D:$D,$A$1)*IF($A23="CH4",About!$D$58,IF($A23="N2O",About!$D$59,1))</f>
        <v>1.01203467419E-2</v>
      </c>
      <c r="Y23">
        <f>SUMIFS('EPA Export Aggregation'!AB:AB,'EPA Export Aggregation'!$A:$A,$B23,'EPA Export Aggregation'!$D:$D,$A$1)*IF($A23="CH4",About!$D$58,IF($A23="N2O",About!$D$59,1))</f>
        <v>9.4964777787999999E-3</v>
      </c>
      <c r="Z23">
        <f>SUMIFS('EPA Export Aggregation'!AC:AC,'EPA Export Aggregation'!$A:$A,$B23,'EPA Export Aggregation'!$D:$D,$A$1)*IF($A23="CH4",About!$D$58,IF($A23="N2O",About!$D$59,1))</f>
        <v>8.9211241334000001E-3</v>
      </c>
      <c r="AA23">
        <f>SUMIFS('EPA Export Aggregation'!AD:AD,'EPA Export Aggregation'!$A:$A,$B23,'EPA Export Aggregation'!$D:$D,$A$1)*IF($A23="CH4",About!$D$58,IF($A23="N2O",About!$D$59,1))</f>
        <v>3.5114801754999999E-3</v>
      </c>
      <c r="AB23">
        <f>SUMIFS('EPA Export Aggregation'!AE:AE,'EPA Export Aggregation'!$A:$A,$B23,'EPA Export Aggregation'!$D:$D,$A$1)*IF($A23="CH4",About!$D$58,IF($A23="N2O",About!$D$59,1))</f>
        <v>8.9199135129999999E-3</v>
      </c>
      <c r="AC23">
        <f>SUMIFS('EPA Export Aggregation'!AF:AF,'EPA Export Aggregation'!$A:$A,$B23,'EPA Export Aggregation'!$D:$D,$A$1)*IF($A23="CH4",About!$D$58,IF($A23="N2O",About!$D$59,1))</f>
        <v>1.0103476174900001E-2</v>
      </c>
      <c r="AD23">
        <f>SUMIFS('EPA Export Aggregation'!AG:AG,'EPA Export Aggregation'!$A:$A,$B23,'EPA Export Aggregation'!$D:$D,$A$1)*IF($A23="CH4",About!$D$58,IF($A23="N2O",About!$D$59,1))</f>
        <v>9.8115343323000002E-3</v>
      </c>
      <c r="AE23">
        <f>SUMIFS('EPA Export Aggregation'!AH:AH,'EPA Export Aggregation'!$A:$A,$B23,'EPA Export Aggregation'!$D:$D,$A$1)*IF($A23="CH4",About!$D$58,IF($A23="N2O",About!$D$59,1))</f>
        <v>1.15551396212E-2</v>
      </c>
      <c r="AF23">
        <f>SUMIFS('EPA Export Aggregation'!AI:AI,'EPA Export Aggregation'!$A:$A,$B23,'EPA Export Aggregation'!$D:$D,$A$1)*IF($A23="CH4",About!$D$58,IF($A23="N2O",About!$D$59,1))</f>
        <v>1.1570620191999999E-2</v>
      </c>
      <c r="AG23">
        <f>SUMIFS('EPA Export Aggregation'!AJ:AJ,'EPA Export Aggregation'!$A:$A,$B23,'EPA Export Aggregation'!$D:$D,$A$1)*IF($A23="CH4",About!$D$58,IF($A23="N2O",About!$D$59,1))</f>
        <v>1.1145961100000001E-2</v>
      </c>
      <c r="AH23">
        <f>SUMIFS('EPA Export Aggregation'!AK:AK,'EPA Export Aggregation'!$A:$A,$B23,'EPA Export Aggregation'!$D:$D,$A$1)*IF($A23="CH4",About!$D$58,IF($A23="N2O",About!$D$59,1))</f>
        <v>9.5994743063999993E-3</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1.7865019483E-3</v>
      </c>
      <c r="D26">
        <f>SUMIFS('EPA Export Aggregation'!G:G,'EPA Export Aggregation'!$A:$A,$B26,'EPA Export Aggregation'!$D:$D,$A$1)*IF($A26="CH4",About!$D$58,IF($A26="N2O",About!$D$59,1))</f>
        <v>1.3320952899E-3</v>
      </c>
      <c r="E26">
        <f>SUMIFS('EPA Export Aggregation'!H:H,'EPA Export Aggregation'!$A:$A,$B26,'EPA Export Aggregation'!$D:$D,$A$1)*IF($A26="CH4",About!$D$58,IF($A26="N2O",About!$D$59,1))</f>
        <v>1.6334008922E-3</v>
      </c>
      <c r="F26">
        <f>SUMIFS('EPA Export Aggregation'!I:I,'EPA Export Aggregation'!$A:$A,$B26,'EPA Export Aggregation'!$D:$D,$A$1)*IF($A26="CH4",About!$D$58,IF($A26="N2O",About!$D$59,1))</f>
        <v>1.8125296774999999E-3</v>
      </c>
      <c r="G26">
        <f>SUMIFS('EPA Export Aggregation'!J:J,'EPA Export Aggregation'!$A:$A,$B26,'EPA Export Aggregation'!$D:$D,$A$1)*IF($A26="CH4",About!$D$58,IF($A26="N2O",About!$D$59,1))</f>
        <v>1.891531674E-3</v>
      </c>
      <c r="H26">
        <f>SUMIFS('EPA Export Aggregation'!K:K,'EPA Export Aggregation'!$A:$A,$B26,'EPA Export Aggregation'!$D:$D,$A$1)*IF($A26="CH4",About!$D$58,IF($A26="N2O",About!$D$59,1))</f>
        <v>2.5513485536000002E-3</v>
      </c>
      <c r="I26">
        <f>SUMIFS('EPA Export Aggregation'!L:L,'EPA Export Aggregation'!$A:$A,$B26,'EPA Export Aggregation'!$D:$D,$A$1)*IF($A26="CH4",About!$D$58,IF($A26="N2O",About!$D$59,1))</f>
        <v>2.8465412331E-3</v>
      </c>
      <c r="J26">
        <f>SUMIFS('EPA Export Aggregation'!M:M,'EPA Export Aggregation'!$A:$A,$B26,'EPA Export Aggregation'!$D:$D,$A$1)*IF($A26="CH4",About!$D$58,IF($A26="N2O",About!$D$59,1))</f>
        <v>3.5400815502000002E-3</v>
      </c>
      <c r="K26">
        <f>SUMIFS('EPA Export Aggregation'!N:N,'EPA Export Aggregation'!$A:$A,$B26,'EPA Export Aggregation'!$D:$D,$A$1)*IF($A26="CH4",About!$D$58,IF($A26="N2O",About!$D$59,1))</f>
        <v>4.0294772392000001E-3</v>
      </c>
      <c r="L26">
        <f>SUMIFS('EPA Export Aggregation'!O:O,'EPA Export Aggregation'!$A:$A,$B26,'EPA Export Aggregation'!$D:$D,$A$1)*IF($A26="CH4",About!$D$58,IF($A26="N2O",About!$D$59,1))</f>
        <v>2.6303672846999999E-3</v>
      </c>
      <c r="M26">
        <f>SUMIFS('EPA Export Aggregation'!P:P,'EPA Export Aggregation'!$A:$A,$B26,'EPA Export Aggregation'!$D:$D,$A$1)*IF($A26="CH4",About!$D$58,IF($A26="N2O",About!$D$59,1))</f>
        <v>2.8938573769999999E-3</v>
      </c>
      <c r="N26">
        <f>SUMIFS('EPA Export Aggregation'!Q:Q,'EPA Export Aggregation'!$A:$A,$B26,'EPA Export Aggregation'!$D:$D,$A$1)*IF($A26="CH4",About!$D$58,IF($A26="N2O",About!$D$59,1))</f>
        <v>2.1160090720999999E-3</v>
      </c>
      <c r="O26">
        <f>SUMIFS('EPA Export Aggregation'!R:R,'EPA Export Aggregation'!$A:$A,$B26,'EPA Export Aggregation'!$D:$D,$A$1)*IF($A26="CH4",About!$D$58,IF($A26="N2O",About!$D$59,1))</f>
        <v>2.4878194769E-3</v>
      </c>
      <c r="P26">
        <f>SUMIFS('EPA Export Aggregation'!S:S,'EPA Export Aggregation'!$A:$A,$B26,'EPA Export Aggregation'!$D:$D,$A$1)*IF($A26="CH4",About!$D$58,IF($A26="N2O",About!$D$59,1))</f>
        <v>2.6267664413E-3</v>
      </c>
      <c r="Q26">
        <f>SUMIFS('EPA Export Aggregation'!T:T,'EPA Export Aggregation'!$A:$A,$B26,'EPA Export Aggregation'!$D:$D,$A$1)*IF($A26="CH4",About!$D$58,IF($A26="N2O",About!$D$59,1))</f>
        <v>3.1789172347000002E-3</v>
      </c>
      <c r="R26">
        <f>SUMIFS('EPA Export Aggregation'!U:U,'EPA Export Aggregation'!$A:$A,$B26,'EPA Export Aggregation'!$D:$D,$A$1)*IF($A26="CH4",About!$D$58,IF($A26="N2O",About!$D$59,1))</f>
        <v>3.0603267201E-3</v>
      </c>
      <c r="S26">
        <f>SUMIFS('EPA Export Aggregation'!V:V,'EPA Export Aggregation'!$A:$A,$B26,'EPA Export Aggregation'!$D:$D,$A$1)*IF($A26="CH4",About!$D$58,IF($A26="N2O",About!$D$59,1))</f>
        <v>2.7882672596999999E-3</v>
      </c>
      <c r="T26">
        <f>SUMIFS('EPA Export Aggregation'!W:W,'EPA Export Aggregation'!$A:$A,$B26,'EPA Export Aggregation'!$D:$D,$A$1)*IF($A26="CH4",About!$D$58,IF($A26="N2O",About!$D$59,1))</f>
        <v>2.5083766152E-3</v>
      </c>
      <c r="U26">
        <f>SUMIFS('EPA Export Aggregation'!X:X,'EPA Export Aggregation'!$A:$A,$B26,'EPA Export Aggregation'!$D:$D,$A$1)*IF($A26="CH4",About!$D$58,IF($A26="N2O",About!$D$59,1))</f>
        <v>2.0252090505999999E-3</v>
      </c>
      <c r="V26">
        <f>SUMIFS('EPA Export Aggregation'!Y:Y,'EPA Export Aggregation'!$A:$A,$B26,'EPA Export Aggregation'!$D:$D,$A$1)*IF($A26="CH4",About!$D$58,IF($A26="N2O",About!$D$59,1))</f>
        <v>1.2935639941E-3</v>
      </c>
      <c r="W26">
        <f>SUMIFS('EPA Export Aggregation'!Z:Z,'EPA Export Aggregation'!$A:$A,$B26,'EPA Export Aggregation'!$D:$D,$A$1)*IF($A26="CH4",About!$D$58,IF($A26="N2O",About!$D$59,1))</f>
        <v>2.1753488139999999E-3</v>
      </c>
      <c r="X26">
        <f>SUMIFS('EPA Export Aggregation'!AA:AA,'EPA Export Aggregation'!$A:$A,$B26,'EPA Export Aggregation'!$D:$D,$A$1)*IF($A26="CH4",About!$D$58,IF($A26="N2O",About!$D$59,1))</f>
        <v>1.9226477169000001E-3</v>
      </c>
      <c r="Y26">
        <f>SUMIFS('EPA Export Aggregation'!AB:AB,'EPA Export Aggregation'!$A:$A,$B26,'EPA Export Aggregation'!$D:$D,$A$1)*IF($A26="CH4",About!$D$58,IF($A26="N2O",About!$D$59,1))</f>
        <v>1.6181218897E-3</v>
      </c>
      <c r="Z26">
        <f>SUMIFS('EPA Export Aggregation'!AC:AC,'EPA Export Aggregation'!$A:$A,$B26,'EPA Export Aggregation'!$D:$D,$A$1)*IF($A26="CH4",About!$D$58,IF($A26="N2O",About!$D$59,1))</f>
        <v>1.9014078965999999E-3</v>
      </c>
      <c r="AA26">
        <f>SUMIFS('EPA Export Aggregation'!AD:AD,'EPA Export Aggregation'!$A:$A,$B26,'EPA Export Aggregation'!$D:$D,$A$1)*IF($A26="CH4",About!$D$58,IF($A26="N2O",About!$D$59,1))</f>
        <v>1.9963643083000002E-3</v>
      </c>
      <c r="AB26">
        <f>SUMIFS('EPA Export Aggregation'!AE:AE,'EPA Export Aggregation'!$A:$A,$B26,'EPA Export Aggregation'!$D:$D,$A$1)*IF($A26="CH4",About!$D$58,IF($A26="N2O",About!$D$59,1))</f>
        <v>2.1752022388999998E-3</v>
      </c>
      <c r="AC26">
        <f>SUMIFS('EPA Export Aggregation'!AF:AF,'EPA Export Aggregation'!$A:$A,$B26,'EPA Export Aggregation'!$D:$D,$A$1)*IF($A26="CH4",About!$D$58,IF($A26="N2O",About!$D$59,1))</f>
        <v>2.0121087532999999E-3</v>
      </c>
      <c r="AD26">
        <f>SUMIFS('EPA Export Aggregation'!AG:AG,'EPA Export Aggregation'!$A:$A,$B26,'EPA Export Aggregation'!$D:$D,$A$1)*IF($A26="CH4",About!$D$58,IF($A26="N2O",About!$D$59,1))</f>
        <v>2.3156647030000001E-3</v>
      </c>
      <c r="AE26">
        <f>SUMIFS('EPA Export Aggregation'!AH:AH,'EPA Export Aggregation'!$A:$A,$B26,'EPA Export Aggregation'!$D:$D,$A$1)*IF($A26="CH4",About!$D$58,IF($A26="N2O",About!$D$59,1))</f>
        <v>2.3866906867000002E-3</v>
      </c>
      <c r="AF26">
        <f>SUMIFS('EPA Export Aggregation'!AI:AI,'EPA Export Aggregation'!$A:$A,$B26,'EPA Export Aggregation'!$D:$D,$A$1)*IF($A26="CH4",About!$D$58,IF($A26="N2O",About!$D$59,1))</f>
        <v>2.1603204567000002E-3</v>
      </c>
      <c r="AG26">
        <f>SUMIFS('EPA Export Aggregation'!AJ:AJ,'EPA Export Aggregation'!$A:$A,$B26,'EPA Export Aggregation'!$D:$D,$A$1)*IF($A26="CH4",About!$D$58,IF($A26="N2O",About!$D$59,1))</f>
        <v>1.6107730204000001E-3</v>
      </c>
      <c r="AH26">
        <f>SUMIFS('EPA Export Aggregation'!AK:AK,'EPA Export Aggregation'!$A:$A,$B26,'EPA Export Aggregation'!$D:$D,$A$1)*IF($A26="CH4",About!$D$58,IF($A26="N2O",About!$D$59,1))</f>
        <v>2.0718980252E-3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0.18727932876549999</v>
      </c>
      <c r="AG33" s="436">
        <f>SUMIFS('EPA Export Aggregation'!AJ:AJ,'EPA Export Aggregation'!$A:$A,$B33,'EPA Export Aggregation'!$D:$D,$A$1)*IF($A33="CH4",About!$D$58,IF($A33="N2O",About!$D$59,1))</f>
        <v>0.18615383914389999</v>
      </c>
      <c r="AH33" s="436">
        <f>SUMIFS('EPA Export Aggregation'!AK:AK,'EPA Export Aggregation'!$A:$A,$B33,'EPA Export Aggregation'!$D:$D,$A$1)*IF($A33="CH4",About!$D$58,IF($A33="N2O",About!$D$59,1))</f>
        <v>0.1945542043372</v>
      </c>
    </row>
    <row r="34" spans="1:34" x14ac:dyDescent="0.75">
      <c r="A34" s="435" t="s">
        <v>2220</v>
      </c>
      <c r="B34" s="408" t="s">
        <v>4163</v>
      </c>
      <c r="C34">
        <f>SUMIFS('EPA Export Aggregation'!F:F,'EPA Export Aggregation'!$A:$A,$B34,'EPA Export Aggregation'!$D:$D,$A$1)*IF($A34="CH4",About!$D$58,IF($A34="N2O",About!$D$59,1))</f>
        <v>2.7153131936000002E-3</v>
      </c>
      <c r="D34">
        <f>SUMIFS('EPA Export Aggregation'!G:G,'EPA Export Aggregation'!$A:$A,$B34,'EPA Export Aggregation'!$D:$D,$A$1)*IF($A34="CH4",About!$D$58,IF($A34="N2O",About!$D$59,1))</f>
        <v>2.6022110133000001E-3</v>
      </c>
      <c r="E34">
        <f>SUMIFS('EPA Export Aggregation'!H:H,'EPA Export Aggregation'!$A:$A,$B34,'EPA Export Aggregation'!$D:$D,$A$1)*IF($A34="CH4",About!$D$58,IF($A34="N2O",About!$D$59,1))</f>
        <v>2.7866613444999999E-3</v>
      </c>
      <c r="F34">
        <f>SUMIFS('EPA Export Aggregation'!I:I,'EPA Export Aggregation'!$A:$A,$B34,'EPA Export Aggregation'!$D:$D,$A$1)*IF($A34="CH4",About!$D$58,IF($A34="N2O",About!$D$59,1))</f>
        <v>2.9861056578999999E-3</v>
      </c>
      <c r="G34">
        <f>SUMIFS('EPA Export Aggregation'!J:J,'EPA Export Aggregation'!$A:$A,$B34,'EPA Export Aggregation'!$D:$D,$A$1)*IF($A34="CH4",About!$D$58,IF($A34="N2O",About!$D$59,1))</f>
        <v>2.9529682783999999E-3</v>
      </c>
      <c r="H34">
        <f>SUMIFS('EPA Export Aggregation'!K:K,'EPA Export Aggregation'!$A:$A,$B34,'EPA Export Aggregation'!$D:$D,$A$1)*IF($A34="CH4",About!$D$58,IF($A34="N2O",About!$D$59,1))</f>
        <v>2.0780882396999999E-3</v>
      </c>
      <c r="I34">
        <f>SUMIFS('EPA Export Aggregation'!L:L,'EPA Export Aggregation'!$A:$A,$B34,'EPA Export Aggregation'!$D:$D,$A$1)*IF($A34="CH4",About!$D$58,IF($A34="N2O",About!$D$59,1))</f>
        <v>2.4526849920000001E-3</v>
      </c>
      <c r="J34">
        <f>SUMIFS('EPA Export Aggregation'!M:M,'EPA Export Aggregation'!$A:$A,$B34,'EPA Export Aggregation'!$D:$D,$A$1)*IF($A34="CH4",About!$D$58,IF($A34="N2O",About!$D$59,1))</f>
        <v>3.6821130364000001E-3</v>
      </c>
      <c r="K34">
        <f>SUMIFS('EPA Export Aggregation'!N:N,'EPA Export Aggregation'!$A:$A,$B34,'EPA Export Aggregation'!$D:$D,$A$1)*IF($A34="CH4",About!$D$58,IF($A34="N2O",About!$D$59,1))</f>
        <v>5.2566794279000004E-3</v>
      </c>
      <c r="L34">
        <f>SUMIFS('EPA Export Aggregation'!O:O,'EPA Export Aggregation'!$A:$A,$B34,'EPA Export Aggregation'!$D:$D,$A$1)*IF($A34="CH4",About!$D$58,IF($A34="N2O",About!$D$59,1))</f>
        <v>4.8782826211999997E-3</v>
      </c>
      <c r="M34">
        <f>SUMIFS('EPA Export Aggregation'!P:P,'EPA Export Aggregation'!$A:$A,$B34,'EPA Export Aggregation'!$D:$D,$A$1)*IF($A34="CH4",About!$D$58,IF($A34="N2O",About!$D$59,1))</f>
        <v>4.2107264205E-3</v>
      </c>
      <c r="N34">
        <f>SUMIFS('EPA Export Aggregation'!Q:Q,'EPA Export Aggregation'!$A:$A,$B34,'EPA Export Aggregation'!$D:$D,$A$1)*IF($A34="CH4",About!$D$58,IF($A34="N2O",About!$D$59,1))</f>
        <v>5.0672142489999999E-3</v>
      </c>
      <c r="O34">
        <f>SUMIFS('EPA Export Aggregation'!R:R,'EPA Export Aggregation'!$A:$A,$B34,'EPA Export Aggregation'!$D:$D,$A$1)*IF($A34="CH4",About!$D$58,IF($A34="N2O",About!$D$59,1))</f>
        <v>3.4020040520999998E-3</v>
      </c>
      <c r="P34">
        <f>SUMIFS('EPA Export Aggregation'!S:S,'EPA Export Aggregation'!$A:$A,$B34,'EPA Export Aggregation'!$D:$D,$A$1)*IF($A34="CH4",About!$D$58,IF($A34="N2O",About!$D$59,1))</f>
        <v>3.3783907587000002E-3</v>
      </c>
      <c r="Q34">
        <f>SUMIFS('EPA Export Aggregation'!T:T,'EPA Export Aggregation'!$A:$A,$B34,'EPA Export Aggregation'!$D:$D,$A$1)*IF($A34="CH4",About!$D$58,IF($A34="N2O",About!$D$59,1))</f>
        <v>4.0670508330999996E-3</v>
      </c>
      <c r="R34">
        <f>SUMIFS('EPA Export Aggregation'!U:U,'EPA Export Aggregation'!$A:$A,$B34,'EPA Export Aggregation'!$D:$D,$A$1)*IF($A34="CH4",About!$D$58,IF($A34="N2O",About!$D$59,1))</f>
        <v>3.4572099548999999E-3</v>
      </c>
      <c r="S34">
        <f>SUMIFS('EPA Export Aggregation'!V:V,'EPA Export Aggregation'!$A:$A,$B34,'EPA Export Aggregation'!$D:$D,$A$1)*IF($A34="CH4",About!$D$58,IF($A34="N2O",About!$D$59,1))</f>
        <v>3.5058589010999999E-3</v>
      </c>
      <c r="T34">
        <f>SUMIFS('EPA Export Aggregation'!W:W,'EPA Export Aggregation'!$A:$A,$B34,'EPA Export Aggregation'!$D:$D,$A$1)*IF($A34="CH4",About!$D$58,IF($A34="N2O",About!$D$59,1))</f>
        <v>3.2657795518000001E-3</v>
      </c>
      <c r="U34">
        <f>SUMIFS('EPA Export Aggregation'!X:X,'EPA Export Aggregation'!$A:$A,$B34,'EPA Export Aggregation'!$D:$D,$A$1)*IF($A34="CH4",About!$D$58,IF($A34="N2O",About!$D$59,1))</f>
        <v>3.4711301823E-3</v>
      </c>
      <c r="V34">
        <f>SUMIFS('EPA Export Aggregation'!Y:Y,'EPA Export Aggregation'!$A:$A,$B34,'EPA Export Aggregation'!$D:$D,$A$1)*IF($A34="CH4",About!$D$58,IF($A34="N2O",About!$D$59,1))</f>
        <v>5.8992638422999998E-3</v>
      </c>
      <c r="W34">
        <f>SUMIFS('EPA Export Aggregation'!Z:Z,'EPA Export Aggregation'!$A:$A,$B34,'EPA Export Aggregation'!$D:$D,$A$1)*IF($A34="CH4",About!$D$58,IF($A34="N2O",About!$D$59,1))</f>
        <v>5.3758968218000002E-3</v>
      </c>
      <c r="X34">
        <f>SUMIFS('EPA Export Aggregation'!AA:AA,'EPA Export Aggregation'!$A:$A,$B34,'EPA Export Aggregation'!$D:$D,$A$1)*IF($A34="CH4",About!$D$58,IF($A34="N2O",About!$D$59,1))</f>
        <v>4.2484901267E-3</v>
      </c>
      <c r="Y34">
        <f>SUMIFS('EPA Export Aggregation'!AB:AB,'EPA Export Aggregation'!$A:$A,$B34,'EPA Export Aggregation'!$D:$D,$A$1)*IF($A34="CH4",About!$D$58,IF($A34="N2O",About!$D$59,1))</f>
        <v>4.7711107079000002E-3</v>
      </c>
      <c r="Z34">
        <f>SUMIFS('EPA Export Aggregation'!AC:AC,'EPA Export Aggregation'!$A:$A,$B34,'EPA Export Aggregation'!$D:$D,$A$1)*IF($A34="CH4",About!$D$58,IF($A34="N2O",About!$D$59,1))</f>
        <v>7.1115357586000001E-3</v>
      </c>
      <c r="AA34">
        <f>SUMIFS('EPA Export Aggregation'!AD:AD,'EPA Export Aggregation'!$A:$A,$B34,'EPA Export Aggregation'!$D:$D,$A$1)*IF($A34="CH4",About!$D$58,IF($A34="N2O",About!$D$59,1))</f>
        <v>1.0852020079199999E-2</v>
      </c>
      <c r="AB34">
        <f>SUMIFS('EPA Export Aggregation'!AE:AE,'EPA Export Aggregation'!$A:$A,$B34,'EPA Export Aggregation'!$D:$D,$A$1)*IF($A34="CH4",About!$D$58,IF($A34="N2O",About!$D$59,1))</f>
        <v>1.02965668148E-2</v>
      </c>
      <c r="AC34">
        <f>SUMIFS('EPA Export Aggregation'!AF:AF,'EPA Export Aggregation'!$A:$A,$B34,'EPA Export Aggregation'!$D:$D,$A$1)*IF($A34="CH4",About!$D$58,IF($A34="N2O",About!$D$59,1))</f>
        <v>9.3706601349000003E-3</v>
      </c>
      <c r="AD34">
        <f>SUMIFS('EPA Export Aggregation'!AG:AG,'EPA Export Aggregation'!$A:$A,$B34,'EPA Export Aggregation'!$D:$D,$A$1)*IF($A34="CH4",About!$D$58,IF($A34="N2O",About!$D$59,1))</f>
        <v>9.0226989584000009E-3</v>
      </c>
      <c r="AE34">
        <f>SUMIFS('EPA Export Aggregation'!AH:AH,'EPA Export Aggregation'!$A:$A,$B34,'EPA Export Aggregation'!$D:$D,$A$1)*IF($A34="CH4",About!$D$58,IF($A34="N2O",About!$D$59,1))</f>
        <v>1.09608427112E-2</v>
      </c>
      <c r="AF34">
        <f>SUMIFS('EPA Export Aggregation'!AI:AI,'EPA Export Aggregation'!$A:$A,$B34,'EPA Export Aggregation'!$D:$D,$A$1)*IF($A34="CH4",About!$D$58,IF($A34="N2O",About!$D$59,1))</f>
        <v>1.16330643123E-2</v>
      </c>
      <c r="AG34">
        <f>SUMIFS('EPA Export Aggregation'!AJ:AJ,'EPA Export Aggregation'!$A:$A,$B34,'EPA Export Aggregation'!$D:$D,$A$1)*IF($A34="CH4",About!$D$58,IF($A34="N2O",About!$D$59,1))</f>
        <v>1.2305285913400001E-2</v>
      </c>
      <c r="AH34">
        <f>SUMIFS('EPA Export Aggregation'!AK:AK,'EPA Export Aggregation'!$A:$A,$B34,'EPA Export Aggregation'!$D:$D,$A$1)*IF($A34="CH4",About!$D$58,IF($A34="N2O",About!$D$59,1))</f>
        <v>1.2977507514499999E-2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5.6314618659999993E-4</v>
      </c>
      <c r="D74">
        <f>SUMIFS('EPA Export Aggregation'!G:G,'EPA Export Aggregation'!$A:$A,$B74,'EPA Export Aggregation'!$D:$D,$A$1)*IF($A74="CH4",About!$D$58,IF($A74="N2O",About!$D$59,1))</f>
        <v>1.1771774672E-3</v>
      </c>
      <c r="E74">
        <f>SUMIFS('EPA Export Aggregation'!H:H,'EPA Export Aggregation'!$A:$A,$B74,'EPA Export Aggregation'!$D:$D,$A$1)*IF($A74="CH4",About!$D$58,IF($A74="N2O",About!$D$59,1))</f>
        <v>3.1696673327999995E-3</v>
      </c>
      <c r="F74">
        <f>SUMIFS('EPA Export Aggregation'!I:I,'EPA Export Aggregation'!$A:$A,$B74,'EPA Export Aggregation'!$D:$D,$A$1)*IF($A74="CH4",About!$D$58,IF($A74="N2O",About!$D$59,1))</f>
        <v>1.02872357662E-2</v>
      </c>
      <c r="G74">
        <f>SUMIFS('EPA Export Aggregation'!J:J,'EPA Export Aggregation'!$A:$A,$B74,'EPA Export Aggregation'!$D:$D,$A$1)*IF($A74="CH4",About!$D$58,IF($A74="N2O",About!$D$59,1))</f>
        <v>2.4976369561599997E-2</v>
      </c>
      <c r="H74">
        <f>SUMIFS('EPA Export Aggregation'!K:K,'EPA Export Aggregation'!$A:$A,$B74,'EPA Export Aggregation'!$D:$D,$A$1)*IF($A74="CH4",About!$D$58,IF($A74="N2O",About!$D$59,1))</f>
        <v>5.4924456557399998E-2</v>
      </c>
      <c r="I74">
        <f>SUMIFS('EPA Export Aggregation'!L:L,'EPA Export Aggregation'!$A:$A,$B74,'EPA Export Aggregation'!$D:$D,$A$1)*IF($A74="CH4",About!$D$58,IF($A74="N2O",About!$D$59,1))</f>
        <v>7.7177522764500003E-2</v>
      </c>
      <c r="J74">
        <f>SUMIFS('EPA Export Aggregation'!M:M,'EPA Export Aggregation'!$A:$A,$B74,'EPA Export Aggregation'!$D:$D,$A$1)*IF($A74="CH4",About!$D$58,IF($A74="N2O",About!$D$59,1))</f>
        <v>9.7936167114699976E-2</v>
      </c>
      <c r="K74">
        <f>SUMIFS('EPA Export Aggregation'!N:N,'EPA Export Aggregation'!$A:$A,$B74,'EPA Export Aggregation'!$D:$D,$A$1)*IF($A74="CH4",About!$D$58,IF($A74="N2O",About!$D$59,1))</f>
        <v>0.11272909233129998</v>
      </c>
      <c r="L74">
        <f>SUMIFS('EPA Export Aggregation'!O:O,'EPA Export Aggregation'!$A:$A,$B74,'EPA Export Aggregation'!$D:$D,$A$1)*IF($A74="CH4",About!$D$58,IF($A74="N2O",About!$D$59,1))</f>
        <v>0.12807736550279999</v>
      </c>
      <c r="M74">
        <f>SUMIFS('EPA Export Aggregation'!P:P,'EPA Export Aggregation'!$A:$A,$B74,'EPA Export Aggregation'!$D:$D,$A$1)*IF($A74="CH4",About!$D$58,IF($A74="N2O",About!$D$59,1))</f>
        <v>0.14109198132970002</v>
      </c>
      <c r="N74">
        <f>SUMIFS('EPA Export Aggregation'!Q:Q,'EPA Export Aggregation'!$A:$A,$B74,'EPA Export Aggregation'!$D:$D,$A$1)*IF($A74="CH4",About!$D$58,IF($A74="N2O",About!$D$59,1))</f>
        <v>0.15325493734949999</v>
      </c>
      <c r="O74">
        <f>SUMIFS('EPA Export Aggregation'!R:R,'EPA Export Aggregation'!$A:$A,$B74,'EPA Export Aggregation'!$D:$D,$A$1)*IF($A74="CH4",About!$D$58,IF($A74="N2O",About!$D$59,1))</f>
        <v>0.16243735222749994</v>
      </c>
      <c r="P74">
        <f>SUMIFS('EPA Export Aggregation'!S:S,'EPA Export Aggregation'!$A:$A,$B74,'EPA Export Aggregation'!$D:$D,$A$1)*IF($A74="CH4",About!$D$58,IF($A74="N2O",About!$D$59,1))</f>
        <v>0.17083264843079998</v>
      </c>
      <c r="Q74">
        <f>SUMIFS('EPA Export Aggregation'!T:T,'EPA Export Aggregation'!$A:$A,$B74,'EPA Export Aggregation'!$D:$D,$A$1)*IF($A74="CH4",About!$D$58,IF($A74="N2O",About!$D$59,1))</f>
        <v>0.17802313493630004</v>
      </c>
      <c r="R74">
        <f>SUMIFS('EPA Export Aggregation'!U:U,'EPA Export Aggregation'!$A:$A,$B74,'EPA Export Aggregation'!$D:$D,$A$1)*IF($A74="CH4",About!$D$58,IF($A74="N2O",About!$D$59,1))</f>
        <v>0.18653138940660002</v>
      </c>
      <c r="S74">
        <f>SUMIFS('EPA Export Aggregation'!V:V,'EPA Export Aggregation'!$A:$A,$B74,'EPA Export Aggregation'!$D:$D,$A$1)*IF($A74="CH4",About!$D$58,IF($A74="N2O",About!$D$59,1))</f>
        <v>0.19853608959220001</v>
      </c>
      <c r="T74">
        <f>SUMIFS('EPA Export Aggregation'!W:W,'EPA Export Aggregation'!$A:$A,$B74,'EPA Export Aggregation'!$D:$D,$A$1)*IF($A74="CH4",About!$D$58,IF($A74="N2O",About!$D$59,1))</f>
        <v>0.21180842778979997</v>
      </c>
      <c r="U74">
        <f>SUMIFS('EPA Export Aggregation'!X:X,'EPA Export Aggregation'!$A:$A,$B74,'EPA Export Aggregation'!$D:$D,$A$1)*IF($A74="CH4",About!$D$58,IF($A74="N2O",About!$D$59,1))</f>
        <v>0.22617372484399995</v>
      </c>
      <c r="V74">
        <f>SUMIFS('EPA Export Aggregation'!Y:Y,'EPA Export Aggregation'!$A:$A,$B74,'EPA Export Aggregation'!$D:$D,$A$1)*IF($A74="CH4",About!$D$58,IF($A74="N2O",About!$D$59,1))</f>
        <v>0.23362930465040002</v>
      </c>
      <c r="W74">
        <f>SUMIFS('EPA Export Aggregation'!Z:Z,'EPA Export Aggregation'!$A:$A,$B74,'EPA Export Aggregation'!$D:$D,$A$1)*IF($A74="CH4",About!$D$58,IF($A74="N2O",About!$D$59,1))</f>
        <v>0.21428615733849998</v>
      </c>
      <c r="X74">
        <f>SUMIFS('EPA Export Aggregation'!AA:AA,'EPA Export Aggregation'!$A:$A,$B74,'EPA Export Aggregation'!$D:$D,$A$1)*IF($A74="CH4",About!$D$58,IF($A74="N2O",About!$D$59,1))</f>
        <v>0.22515515466599997</v>
      </c>
      <c r="Y74">
        <f>SUMIFS('EPA Export Aggregation'!AB:AB,'EPA Export Aggregation'!$A:$A,$B74,'EPA Export Aggregation'!$D:$D,$A$1)*IF($A74="CH4",About!$D$58,IF($A74="N2O",About!$D$59,1))</f>
        <v>0.24336805419810001</v>
      </c>
      <c r="Z74">
        <f>SUMIFS('EPA Export Aggregation'!AC:AC,'EPA Export Aggregation'!$A:$A,$B74,'EPA Export Aggregation'!$D:$D,$A$1)*IF($A74="CH4",About!$D$58,IF($A74="N2O",About!$D$59,1))</f>
        <v>0.28528512978350007</v>
      </c>
      <c r="AA74">
        <f>SUMIFS('EPA Export Aggregation'!AD:AD,'EPA Export Aggregation'!$A:$A,$B74,'EPA Export Aggregation'!$D:$D,$A$1)*IF($A74="CH4",About!$D$58,IF($A74="N2O",About!$D$59,1))</f>
        <v>0.32063532684039997</v>
      </c>
      <c r="AB74">
        <f>SUMIFS('EPA Export Aggregation'!AE:AE,'EPA Export Aggregation'!$A:$A,$B74,'EPA Export Aggregation'!$D:$D,$A$1)*IF($A74="CH4",About!$D$58,IF($A74="N2O",About!$D$59,1))</f>
        <v>0.30855313304649995</v>
      </c>
      <c r="AC74">
        <f>SUMIFS('EPA Export Aggregation'!AF:AF,'EPA Export Aggregation'!$A:$A,$B74,'EPA Export Aggregation'!$D:$D,$A$1)*IF($A74="CH4",About!$D$58,IF($A74="N2O",About!$D$59,1))</f>
        <v>0.31057110711480002</v>
      </c>
      <c r="AD74">
        <f>SUMIFS('EPA Export Aggregation'!AG:AG,'EPA Export Aggregation'!$A:$A,$B74,'EPA Export Aggregation'!$D:$D,$A$1)*IF($A74="CH4",About!$D$58,IF($A74="N2O",About!$D$59,1))</f>
        <v>0.26680184388789996</v>
      </c>
      <c r="AE74">
        <f>SUMIFS('EPA Export Aggregation'!AH:AH,'EPA Export Aggregation'!$A:$A,$B74,'EPA Export Aggregation'!$D:$D,$A$1)*IF($A74="CH4",About!$D$58,IF($A74="N2O",About!$D$59,1))</f>
        <v>0.29821226055409988</v>
      </c>
      <c r="AF74">
        <f>SUMIFS('EPA Export Aggregation'!AI:AI,'EPA Export Aggregation'!$A:$A,$B74,'EPA Export Aggregation'!$D:$D,$A$1)*IF($A74="CH4",About!$D$58,IF($A74="N2O",About!$D$59,1))</f>
        <v>0.28500705306099999</v>
      </c>
      <c r="AG74">
        <f>SUMIFS('EPA Export Aggregation'!AJ:AJ,'EPA Export Aggregation'!$A:$A,$B74,'EPA Export Aggregation'!$D:$D,$A$1)*IF($A74="CH4",About!$D$58,IF($A74="N2O",About!$D$59,1))</f>
        <v>0.31652254653580003</v>
      </c>
      <c r="AH74">
        <f>SUMIFS('EPA Export Aggregation'!AK:AK,'EPA Export Aggregation'!$A:$A,$B74,'EPA Export Aggregation'!$D:$D,$A$1)*IF($A74="CH4",About!$D$58,IF($A74="N2O",About!$D$59,1))</f>
        <v>0.33257324358980006</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7.9226901367999997E-3</v>
      </c>
      <c r="D76" s="436">
        <f>SUMIFS('EPA Export Aggregation'!G:G,'EPA Export Aggregation'!$A:$A,$B76,'EPA Export Aggregation'!$D:$D,$A$1)*IF($A76="CH4",About!$D$58,IF($A76="N2O",About!$D$59,1))</f>
        <v>7.9226901367999997E-3</v>
      </c>
      <c r="E76" s="436">
        <f>SUMIFS('EPA Export Aggregation'!H:H,'EPA Export Aggregation'!$A:$A,$B76,'EPA Export Aggregation'!$D:$D,$A$1)*IF($A76="CH4",About!$D$58,IF($A76="N2O",About!$D$59,1))</f>
        <v>7.9226901367999997E-3</v>
      </c>
      <c r="F76" s="436">
        <f>SUMIFS('EPA Export Aggregation'!I:I,'EPA Export Aggregation'!$A:$A,$B76,'EPA Export Aggregation'!$D:$D,$A$1)*IF($A76="CH4",About!$D$58,IF($A76="N2O",About!$D$59,1))</f>
        <v>9.9033627330999997E-3</v>
      </c>
      <c r="G76" s="436">
        <f>SUMIFS('EPA Export Aggregation'!J:J,'EPA Export Aggregation'!$A:$A,$B76,'EPA Export Aggregation'!$D:$D,$A$1)*IF($A76="CH4",About!$D$58,IF($A76="N2O",About!$D$59,1))</f>
        <v>1.08936983182E-2</v>
      </c>
      <c r="H76" s="436">
        <f>SUMIFS('EPA Export Aggregation'!K:K,'EPA Export Aggregation'!$A:$A,$B76,'EPA Export Aggregation'!$D:$D,$A$1)*IF($A76="CH4",About!$D$58,IF($A76="N2O",About!$D$59,1))</f>
        <v>1.3689683811300001E-2</v>
      </c>
      <c r="I76" s="436">
        <f>SUMIFS('EPA Export Aggregation'!L:L,'EPA Export Aggregation'!$A:$A,$B76,'EPA Export Aggregation'!$D:$D,$A$1)*IF($A76="CH4",About!$D$58,IF($A76="N2O",About!$D$59,1))</f>
        <v>1.52018861366E-2</v>
      </c>
      <c r="J76" s="436">
        <f>SUMIFS('EPA Export Aggregation'!M:M,'EPA Export Aggregation'!$A:$A,$B76,'EPA Export Aggregation'!$D:$D,$A$1)*IF($A76="CH4",About!$D$58,IF($A76="N2O",About!$D$59,1))</f>
        <v>1.6065353634699998E-2</v>
      </c>
      <c r="K76" s="436">
        <f>SUMIFS('EPA Export Aggregation'!N:N,'EPA Export Aggregation'!$A:$A,$B76,'EPA Export Aggregation'!$D:$D,$A$1)*IF($A76="CH4",About!$D$58,IF($A76="N2O",About!$D$59,1))</f>
        <v>1.9698950803699999E-2</v>
      </c>
      <c r="L76" s="436">
        <f>SUMIFS('EPA Export Aggregation'!O:O,'EPA Export Aggregation'!$A:$A,$B76,'EPA Export Aggregation'!$D:$D,$A$1)*IF($A76="CH4",About!$D$58,IF($A76="N2O",About!$D$59,1))</f>
        <v>1.9989697304399999E-2</v>
      </c>
      <c r="M76" s="436">
        <f>SUMIFS('EPA Export Aggregation'!P:P,'EPA Export Aggregation'!$A:$A,$B76,'EPA Export Aggregation'!$D:$D,$A$1)*IF($A76="CH4",About!$D$58,IF($A76="N2O",About!$D$59,1))</f>
        <v>1.2173441940399999E-2</v>
      </c>
      <c r="N76" s="436">
        <f>SUMIFS('EPA Export Aggregation'!Q:Q,'EPA Export Aggregation'!$A:$A,$B76,'EPA Export Aggregation'!$D:$D,$A$1)*IF($A76="CH4",About!$D$58,IF($A76="N2O",About!$D$59,1))</f>
        <v>8.0893758678999995E-3</v>
      </c>
      <c r="O76" s="436">
        <f>SUMIFS('EPA Export Aggregation'!R:R,'EPA Export Aggregation'!$A:$A,$B76,'EPA Export Aggregation'!$D:$D,$A$1)*IF($A76="CH4",About!$D$58,IF($A76="N2O",About!$D$59,1))</f>
        <v>7.7335457466000002E-3</v>
      </c>
      <c r="P76" s="436">
        <f>SUMIFS('EPA Export Aggregation'!S:S,'EPA Export Aggregation'!$A:$A,$B76,'EPA Export Aggregation'!$D:$D,$A$1)*IF($A76="CH4",About!$D$58,IF($A76="N2O",About!$D$59,1))</f>
        <v>8.0867879449000001E-3</v>
      </c>
      <c r="Q76" s="436">
        <f>SUMIFS('EPA Export Aggregation'!T:T,'EPA Export Aggregation'!$A:$A,$B76,'EPA Export Aggregation'!$D:$D,$A$1)*IF($A76="CH4",About!$D$58,IF($A76="N2O",About!$D$59,1))</f>
        <v>8.0516332513000007E-3</v>
      </c>
      <c r="R76" s="436">
        <f>SUMIFS('EPA Export Aggregation'!U:U,'EPA Export Aggregation'!$A:$A,$B76,'EPA Export Aggregation'!$D:$D,$A$1)*IF($A76="CH4",About!$D$58,IF($A76="N2O",About!$D$59,1))</f>
        <v>7.7291955259000001E-3</v>
      </c>
      <c r="S76" s="436">
        <f>SUMIFS('EPA Export Aggregation'!V:V,'EPA Export Aggregation'!$A:$A,$B76,'EPA Export Aggregation'!$D:$D,$A$1)*IF($A76="CH4",About!$D$58,IF($A76="N2O",About!$D$59,1))</f>
        <v>9.2022502767999999E-3</v>
      </c>
      <c r="T76" s="436">
        <f>SUMIFS('EPA Export Aggregation'!W:W,'EPA Export Aggregation'!$A:$A,$B76,'EPA Export Aggregation'!$D:$D,$A$1)*IF($A76="CH4",About!$D$58,IF($A76="N2O",About!$D$59,1))</f>
        <v>8.9548377599000008E-3</v>
      </c>
      <c r="U76" s="436">
        <f>SUMIFS('EPA Export Aggregation'!X:X,'EPA Export Aggregation'!$A:$A,$B76,'EPA Export Aggregation'!$D:$D,$A$1)*IF($A76="CH4",About!$D$58,IF($A76="N2O",About!$D$59,1))</f>
        <v>8.4637444644999997E-3</v>
      </c>
      <c r="V76" s="436">
        <f>SUMIFS('EPA Export Aggregation'!Y:Y,'EPA Export Aggregation'!$A:$A,$B76,'EPA Export Aggregation'!$D:$D,$A$1)*IF($A76="CH4",About!$D$58,IF($A76="N2O",About!$D$59,1))</f>
        <v>6.4956037311999998E-3</v>
      </c>
      <c r="W76" s="436">
        <f>SUMIFS('EPA Export Aggregation'!Z:Z,'EPA Export Aggregation'!$A:$A,$B76,'EPA Export Aggregation'!$D:$D,$A$1)*IF($A76="CH4",About!$D$58,IF($A76="N2O",About!$D$59,1))</f>
        <v>8.6779950135000006E-3</v>
      </c>
      <c r="X76" s="436">
        <f>SUMIFS('EPA Export Aggregation'!AA:AA,'EPA Export Aggregation'!$A:$A,$B76,'EPA Export Aggregation'!$D:$D,$A$1)*IF($A76="CH4",About!$D$58,IF($A76="N2O",About!$D$59,1))</f>
        <v>1.2615812634999999E-3</v>
      </c>
      <c r="Y76" s="436">
        <f>SUMIFS('EPA Export Aggregation'!AB:AB,'EPA Export Aggregation'!$A:$A,$B76,'EPA Export Aggregation'!$D:$D,$A$1)*IF($A76="CH4",About!$D$58,IF($A76="N2O",About!$D$59,1))</f>
        <v>5.944611616E-4</v>
      </c>
      <c r="Z76" s="436">
        <f>SUMIFS('EPA Export Aggregation'!AC:AC,'EPA Export Aggregation'!$A:$A,$B76,'EPA Export Aggregation'!$D:$D,$A$1)*IF($A76="CH4",About!$D$58,IF($A76="N2O",About!$D$59,1))</f>
        <v>1.20365205769E-2</v>
      </c>
      <c r="AA76" s="436">
        <f>SUMIFS('EPA Export Aggregation'!AD:AD,'EPA Export Aggregation'!$A:$A,$B76,'EPA Export Aggregation'!$D:$D,$A$1)*IF($A76="CH4",About!$D$58,IF($A76="N2O",About!$D$59,1))</f>
        <v>1.313133566E-2</v>
      </c>
      <c r="AB76" s="436">
        <f>SUMIFS('EPA Export Aggregation'!AE:AE,'EPA Export Aggregation'!$A:$A,$B76,'EPA Export Aggregation'!$D:$D,$A$1)*IF($A76="CH4",About!$D$58,IF($A76="N2O",About!$D$59,1))</f>
        <v>1.4547097956700001E-2</v>
      </c>
      <c r="AC76" s="436">
        <f>SUMIFS('EPA Export Aggregation'!AF:AF,'EPA Export Aggregation'!$A:$A,$B76,'EPA Export Aggregation'!$D:$D,$A$1)*IF($A76="CH4",About!$D$58,IF($A76="N2O",About!$D$59,1))</f>
        <v>1.20966652E-2</v>
      </c>
      <c r="AD76" s="436">
        <f>SUMIFS('EPA Export Aggregation'!AG:AG,'EPA Export Aggregation'!$A:$A,$B76,'EPA Export Aggregation'!$D:$D,$A$1)*IF($A76="CH4",About!$D$58,IF($A76="N2O",About!$D$59,1))</f>
        <v>1.70596212E-2</v>
      </c>
      <c r="AE76" s="436">
        <f>SUMIFS('EPA Export Aggregation'!AH:AH,'EPA Export Aggregation'!$A:$A,$B76,'EPA Export Aggregation'!$D:$D,$A$1)*IF($A76="CH4",About!$D$58,IF($A76="N2O",About!$D$59,1))</f>
        <v>1.56611653835E-2</v>
      </c>
      <c r="AF76" s="436">
        <f>SUMIFS('EPA Export Aggregation'!AI:AI,'EPA Export Aggregation'!$A:$A,$B76,'EPA Export Aggregation'!$D:$D,$A$1)*IF($A76="CH4",About!$D$58,IF($A76="N2O",About!$D$59,1))</f>
        <v>1.6011800832699999E-2</v>
      </c>
      <c r="AG76" s="436">
        <f>SUMIFS('EPA Export Aggregation'!AJ:AJ,'EPA Export Aggregation'!$A:$A,$B76,'EPA Export Aggregation'!$D:$D,$A$1)*IF($A76="CH4",About!$D$58,IF($A76="N2O",About!$D$59,1))</f>
        <v>1.6110334519999998E-2</v>
      </c>
      <c r="AH76" s="436">
        <f>SUMIFS('EPA Export Aggregation'!AK:AK,'EPA Export Aggregation'!$A:$A,$B76,'EPA Export Aggregation'!$D:$D,$A$1)*IF($A76="CH4",About!$D$58,IF($A76="N2O",About!$D$59,1))</f>
        <v>1.6420460238699999E-2</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0.11106139251420211</v>
      </c>
      <c r="D80" s="436">
        <f>SUMIFS('EPA Export Aggregation'!G:G,'EPA Export Aggregation'!$A:$A,$B80,'EPA Export Aggregation'!$D:$D,$A$1)*IF($A80="CH4",About!$D$58,IF($A80="N2O",About!$D$59,1))</f>
        <v>0.11106139251420211</v>
      </c>
      <c r="E80" s="436">
        <f>SUMIFS('EPA Export Aggregation'!H:H,'EPA Export Aggregation'!$A:$A,$B80,'EPA Export Aggregation'!$D:$D,$A$1)*IF($A80="CH4",About!$D$58,IF($A80="N2O",About!$D$59,1))</f>
        <v>0.11106139251420211</v>
      </c>
      <c r="F80" s="436">
        <f>SUMIFS('EPA Export Aggregation'!I:I,'EPA Export Aggregation'!$A:$A,$B80,'EPA Export Aggregation'!$D:$D,$A$1)*IF($A80="CH4",About!$D$58,IF($A80="N2O",About!$D$59,1))</f>
        <v>0.1388267395348024</v>
      </c>
      <c r="G80" s="436">
        <f>SUMIFS('EPA Export Aggregation'!J:J,'EPA Export Aggregation'!$A:$A,$B80,'EPA Export Aggregation'!$D:$D,$A$1)*IF($A80="CH4",About!$D$58,IF($A80="N2O",About!$D$59,1))</f>
        <v>0.15270941382140271</v>
      </c>
      <c r="H80" s="436">
        <f>SUMIFS('EPA Export Aggregation'!K:K,'EPA Export Aggregation'!$A:$A,$B80,'EPA Export Aggregation'!$D:$D,$A$1)*IF($A80="CH4",About!$D$58,IF($A80="N2O",About!$D$59,1))</f>
        <v>0.19190393637138881</v>
      </c>
      <c r="I80" s="436">
        <f>SUMIFS('EPA Export Aggregation'!L:L,'EPA Export Aggregation'!$A:$A,$B80,'EPA Export Aggregation'!$D:$D,$A$1)*IF($A80="CH4",About!$D$58,IF($A80="N2O",About!$D$59,1))</f>
        <v>0.2131021935651963</v>
      </c>
      <c r="J80" s="436">
        <f>SUMIFS('EPA Export Aggregation'!M:M,'EPA Export Aggregation'!$A:$A,$B80,'EPA Export Aggregation'!$D:$D,$A$1)*IF($A80="CH4",About!$D$58,IF($A80="N2O",About!$D$59,1))</f>
        <v>0.22520641002733621</v>
      </c>
      <c r="K80" s="436">
        <f>SUMIFS('EPA Export Aggregation'!N:N,'EPA Export Aggregation'!$A:$A,$B80,'EPA Export Aggregation'!$D:$D,$A$1)*IF($A80="CH4",About!$D$58,IF($A80="N2O",About!$D$59,1))</f>
        <v>0.27614270093756432</v>
      </c>
      <c r="L80" s="436">
        <f>SUMIFS('EPA Export Aggregation'!O:O,'EPA Export Aggregation'!$A:$A,$B80,'EPA Export Aggregation'!$D:$D,$A$1)*IF($A80="CH4",About!$D$58,IF($A80="N2O",About!$D$59,1))</f>
        <v>0.28021842273471143</v>
      </c>
      <c r="M80" s="436">
        <f>SUMIFS('EPA Export Aggregation'!P:P,'EPA Export Aggregation'!$A:$A,$B80,'EPA Export Aggregation'!$D:$D,$A$1)*IF($A80="CH4",About!$D$58,IF($A80="N2O",About!$D$59,1))</f>
        <v>0.2390070905827755</v>
      </c>
      <c r="N80" s="436">
        <f>SUMIFS('EPA Export Aggregation'!Q:Q,'EPA Export Aggregation'!$A:$A,$B80,'EPA Export Aggregation'!$D:$D,$A$1)*IF($A80="CH4",About!$D$58,IF($A80="N2O",About!$D$59,1))</f>
        <v>0.16820701671610319</v>
      </c>
      <c r="O80" s="436">
        <f>SUMIFS('EPA Export Aggregation'!R:R,'EPA Export Aggregation'!$A:$A,$B80,'EPA Export Aggregation'!$D:$D,$A$1)*IF($A80="CH4",About!$D$58,IF($A80="N2O",About!$D$59,1))</f>
        <v>0.16477811784671861</v>
      </c>
      <c r="P80" s="436">
        <f>SUMIFS('EPA Export Aggregation'!S:S,'EPA Export Aggregation'!$A:$A,$B80,'EPA Export Aggregation'!$D:$D,$A$1)*IF($A80="CH4",About!$D$58,IF($A80="N2O",About!$D$59,1))</f>
        <v>0.1506528911670004</v>
      </c>
      <c r="Q80" s="436">
        <f>SUMIFS('EPA Export Aggregation'!T:T,'EPA Export Aggregation'!$A:$A,$B80,'EPA Export Aggregation'!$D:$D,$A$1)*IF($A80="CH4",About!$D$58,IF($A80="N2O",About!$D$59,1))</f>
        <v>0.13993259643531161</v>
      </c>
      <c r="R80" s="436">
        <f>SUMIFS('EPA Export Aggregation'!U:U,'EPA Export Aggregation'!$A:$A,$B80,'EPA Export Aggregation'!$D:$D,$A$1)*IF($A80="CH4",About!$D$58,IF($A80="N2O",About!$D$59,1))</f>
        <v>0.12892916745612151</v>
      </c>
      <c r="S80" s="436">
        <f>SUMIFS('EPA Export Aggregation'!V:V,'EPA Export Aggregation'!$A:$A,$B80,'EPA Export Aggregation'!$D:$D,$A$1)*IF($A80="CH4",About!$D$58,IF($A80="N2O",About!$D$59,1))</f>
        <v>0.13775017922650901</v>
      </c>
      <c r="T80" s="436">
        <f>SUMIFS('EPA Export Aggregation'!W:W,'EPA Export Aggregation'!$A:$A,$B80,'EPA Export Aggregation'!$D:$D,$A$1)*IF($A80="CH4",About!$D$58,IF($A80="N2O",About!$D$59,1))</f>
        <v>0.13162933324768469</v>
      </c>
      <c r="U80" s="436">
        <f>SUMIFS('EPA Export Aggregation'!X:X,'EPA Export Aggregation'!$A:$A,$B80,'EPA Export Aggregation'!$D:$D,$A$1)*IF($A80="CH4",About!$D$58,IF($A80="N2O",About!$D$59,1))</f>
        <v>0.119620491729398</v>
      </c>
      <c r="V80" s="436">
        <f>SUMIFS('EPA Export Aggregation'!Y:Y,'EPA Export Aggregation'!$A:$A,$B80,'EPA Export Aggregation'!$D:$D,$A$1)*IF($A80="CH4",About!$D$58,IF($A80="N2O",About!$D$59,1))</f>
        <v>8.20533516299677E-2</v>
      </c>
      <c r="W80" s="436">
        <f>SUMIFS('EPA Export Aggregation'!Z:Z,'EPA Export Aggregation'!$A:$A,$B80,'EPA Export Aggregation'!$D:$D,$A$1)*IF($A80="CH4",About!$D$58,IF($A80="N2O",About!$D$59,1))</f>
        <v>0.1102894976858964</v>
      </c>
      <c r="X80" s="436">
        <f>SUMIFS('EPA Export Aggregation'!AA:AA,'EPA Export Aggregation'!$A:$A,$B80,'EPA Export Aggregation'!$D:$D,$A$1)*IF($A80="CH4",About!$D$58,IF($A80="N2O",About!$D$59,1))</f>
        <v>0.25665125156079999</v>
      </c>
      <c r="Y80" s="436">
        <f>SUMIFS('EPA Export Aggregation'!AB:AB,'EPA Export Aggregation'!$A:$A,$B80,'EPA Export Aggregation'!$D:$D,$A$1)*IF($A80="CH4",About!$D$58,IF($A80="N2O",About!$D$59,1))</f>
        <v>0.22297488425760001</v>
      </c>
      <c r="Z80" s="436">
        <f>SUMIFS('EPA Export Aggregation'!AC:AC,'EPA Export Aggregation'!$A:$A,$B80,'EPA Export Aggregation'!$D:$D,$A$1)*IF($A80="CH4",About!$D$58,IF($A80="N2O",About!$D$59,1))</f>
        <v>0.174787839162</v>
      </c>
      <c r="AA80" s="436">
        <f>SUMIFS('EPA Export Aggregation'!AD:AD,'EPA Export Aggregation'!$A:$A,$B80,'EPA Export Aggregation'!$D:$D,$A$1)*IF($A80="CH4",About!$D$58,IF($A80="N2O",About!$D$59,1))</f>
        <v>0.1094721845938</v>
      </c>
      <c r="AB80" s="436">
        <f>SUMIFS('EPA Export Aggregation'!AE:AE,'EPA Export Aggregation'!$A:$A,$B80,'EPA Export Aggregation'!$D:$D,$A$1)*IF($A80="CH4",About!$D$58,IF($A80="N2O",About!$D$59,1))</f>
        <v>0.1052075952</v>
      </c>
      <c r="AC80" s="436">
        <f>SUMIFS('EPA Export Aggregation'!AF:AF,'EPA Export Aggregation'!$A:$A,$B80,'EPA Export Aggregation'!$D:$D,$A$1)*IF($A80="CH4",About!$D$58,IF($A80="N2O",About!$D$59,1))</f>
        <v>0.10615305379999999</v>
      </c>
      <c r="AD80" s="436">
        <f>SUMIFS('EPA Export Aggregation'!AG:AG,'EPA Export Aggregation'!$A:$A,$B80,'EPA Export Aggregation'!$D:$D,$A$1)*IF($A80="CH4",About!$D$58,IF($A80="N2O",About!$D$59,1))</f>
        <v>0.103019504</v>
      </c>
      <c r="AE80" s="436">
        <f>SUMIFS('EPA Export Aggregation'!AH:AH,'EPA Export Aggregation'!$A:$A,$B80,'EPA Export Aggregation'!$D:$D,$A$1)*IF($A80="CH4",About!$D$58,IF($A80="N2O",About!$D$59,1))</f>
        <v>9.6088544485700006E-2</v>
      </c>
      <c r="AF80" s="436">
        <f>SUMIFS('EPA Export Aggregation'!AI:AI,'EPA Export Aggregation'!$A:$A,$B80,'EPA Export Aggregation'!$D:$D,$A$1)*IF($A80="CH4",About!$D$58,IF($A80="N2O",About!$D$59,1))</f>
        <v>9.9848921600000001E-2</v>
      </c>
      <c r="AG80" s="436">
        <f>SUMIFS('EPA Export Aggregation'!AJ:AJ,'EPA Export Aggregation'!$A:$A,$B80,'EPA Export Aggregation'!$D:$D,$A$1)*IF($A80="CH4",About!$D$58,IF($A80="N2O",About!$D$59,1))</f>
        <v>9.8341918200000003E-2</v>
      </c>
      <c r="AH80" s="436">
        <f>SUMIFS('EPA Export Aggregation'!AK:AK,'EPA Export Aggregation'!$A:$A,$B80,'EPA Export Aggregation'!$D:$D,$A$1)*IF($A80="CH4",About!$D$58,IF($A80="N2O",About!$D$59,1))</f>
        <v>0.1084531782</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2.2325002350000001E-2</v>
      </c>
      <c r="D84" s="436">
        <f>SUMIFS('EPA Export Aggregation'!G:G,'EPA Export Aggregation'!$A:$A,$B84,'EPA Export Aggregation'!$D:$D,$A$1)*IF($A84="CH4",About!$D$58,IF($A84="N2O",About!$D$59,1))</f>
        <v>2.2325002350000001E-2</v>
      </c>
      <c r="E84" s="436">
        <f>SUMIFS('EPA Export Aggregation'!H:H,'EPA Export Aggregation'!$A:$A,$B84,'EPA Export Aggregation'!$D:$D,$A$1)*IF($A84="CH4",About!$D$58,IF($A84="N2O",About!$D$59,1))</f>
        <v>2.2325002350000001E-2</v>
      </c>
      <c r="F84" s="436">
        <f>SUMIFS('EPA Export Aggregation'!I:I,'EPA Export Aggregation'!$A:$A,$B84,'EPA Export Aggregation'!$D:$D,$A$1)*IF($A84="CH4",About!$D$58,IF($A84="N2O",About!$D$59,1))</f>
        <v>2.7906252350000001E-2</v>
      </c>
      <c r="G84" s="436">
        <f>SUMIFS('EPA Export Aggregation'!J:J,'EPA Export Aggregation'!$A:$A,$B84,'EPA Export Aggregation'!$D:$D,$A$1)*IF($A84="CH4",About!$D$58,IF($A84="N2O",About!$D$59,1))</f>
        <v>3.0696877349999999E-2</v>
      </c>
      <c r="H84" s="436">
        <f>SUMIFS('EPA Export Aggregation'!K:K,'EPA Export Aggregation'!$A:$A,$B84,'EPA Export Aggregation'!$D:$D,$A$1)*IF($A84="CH4",About!$D$58,IF($A84="N2O",About!$D$59,1))</f>
        <v>3.8575564899999998E-2</v>
      </c>
      <c r="I84" s="436">
        <f>SUMIFS('EPA Export Aggregation'!L:L,'EPA Export Aggregation'!$A:$A,$B84,'EPA Export Aggregation'!$D:$D,$A$1)*IF($A84="CH4",About!$D$58,IF($A84="N2O",About!$D$59,1))</f>
        <v>4.2836730599999998E-2</v>
      </c>
      <c r="J84" s="436">
        <f>SUMIFS('EPA Export Aggregation'!M:M,'EPA Export Aggregation'!$A:$A,$B84,'EPA Export Aggregation'!$D:$D,$A$1)*IF($A84="CH4",About!$D$58,IF($A84="N2O",About!$D$59,1))</f>
        <v>4.5269859500000002E-2</v>
      </c>
      <c r="K84" s="436">
        <f>SUMIFS('EPA Export Aggregation'!N:N,'EPA Export Aggregation'!$A:$A,$B84,'EPA Export Aggregation'!$D:$D,$A$1)*IF($A84="CH4",About!$D$58,IF($A84="N2O",About!$D$59,1))</f>
        <v>5.5508816549999999E-2</v>
      </c>
      <c r="L84" s="436">
        <f>SUMIFS('EPA Export Aggregation'!O:O,'EPA Export Aggregation'!$A:$A,$B84,'EPA Export Aggregation'!$D:$D,$A$1)*IF($A84="CH4",About!$D$58,IF($A84="N2O",About!$D$59,1))</f>
        <v>5.6328097049999998E-2</v>
      </c>
      <c r="M84" s="436">
        <f>SUMIFS('EPA Export Aggregation'!P:P,'EPA Export Aggregation'!$A:$A,$B84,'EPA Export Aggregation'!$D:$D,$A$1)*IF($A84="CH4",About!$D$58,IF($A84="N2O",About!$D$59,1))</f>
        <v>4.5527247950000002E-2</v>
      </c>
      <c r="N84" s="436">
        <f>SUMIFS('EPA Export Aggregation'!Q:Q,'EPA Export Aggregation'!$A:$A,$B84,'EPA Export Aggregation'!$D:$D,$A$1)*IF($A84="CH4",About!$D$58,IF($A84="N2O",About!$D$59,1))</f>
        <v>3.0954653549999999E-2</v>
      </c>
      <c r="O84" s="436">
        <f>SUMIFS('EPA Export Aggregation'!R:R,'EPA Export Aggregation'!$A:$A,$B84,'EPA Export Aggregation'!$D:$D,$A$1)*IF($A84="CH4",About!$D$58,IF($A84="N2O",About!$D$59,1))</f>
        <v>2.7475791100000001E-2</v>
      </c>
      <c r="P84" s="436">
        <f>SUMIFS('EPA Export Aggregation'!S:S,'EPA Export Aggregation'!$A:$A,$B84,'EPA Export Aggregation'!$D:$D,$A$1)*IF($A84="CH4",About!$D$58,IF($A84="N2O",About!$D$59,1))</f>
        <v>3.3100365700000002E-2</v>
      </c>
      <c r="Q84" s="436">
        <f>SUMIFS('EPA Export Aggregation'!T:T,'EPA Export Aggregation'!$A:$A,$B84,'EPA Export Aggregation'!$D:$D,$A$1)*IF($A84="CH4",About!$D$58,IF($A84="N2O",About!$D$59,1))</f>
        <v>3.1774194899999997E-2</v>
      </c>
      <c r="R84" s="436">
        <f>SUMIFS('EPA Export Aggregation'!U:U,'EPA Export Aggregation'!$A:$A,$B84,'EPA Export Aggregation'!$D:$D,$A$1)*IF($A84="CH4",About!$D$58,IF($A84="N2O",About!$D$59,1))</f>
        <v>3.4551758600000003E-2</v>
      </c>
      <c r="S84" s="436">
        <f>SUMIFS('EPA Export Aggregation'!V:V,'EPA Export Aggregation'!$A:$A,$B84,'EPA Export Aggregation'!$D:$D,$A$1)*IF($A84="CH4",About!$D$58,IF($A84="N2O",About!$D$59,1))</f>
        <v>3.3553377549999999E-2</v>
      </c>
      <c r="T84" s="436">
        <f>SUMIFS('EPA Export Aggregation'!W:W,'EPA Export Aggregation'!$A:$A,$B84,'EPA Export Aggregation'!$D:$D,$A$1)*IF($A84="CH4",About!$D$58,IF($A84="N2O",About!$D$59,1))</f>
        <v>2.6996104399999998E-2</v>
      </c>
      <c r="U84" s="436">
        <f>SUMIFS('EPA Export Aggregation'!X:X,'EPA Export Aggregation'!$A:$A,$B84,'EPA Export Aggregation'!$D:$D,$A$1)*IF($A84="CH4",About!$D$58,IF($A84="N2O",About!$D$59,1))</f>
        <v>2.4789943200000001E-2</v>
      </c>
      <c r="V84" s="436">
        <f>SUMIFS('EPA Export Aggregation'!Y:Y,'EPA Export Aggregation'!$A:$A,$B84,'EPA Export Aggregation'!$D:$D,$A$1)*IF($A84="CH4",About!$D$58,IF($A84="N2O",About!$D$59,1))</f>
        <v>1.8942003450000001E-2</v>
      </c>
      <c r="W84" s="436">
        <f>SUMIFS('EPA Export Aggregation'!Z:Z,'EPA Export Aggregation'!$A:$A,$B84,'EPA Export Aggregation'!$D:$D,$A$1)*IF($A84="CH4",About!$D$58,IF($A84="N2O",About!$D$59,1))</f>
        <v>2.4764889849999999E-2</v>
      </c>
      <c r="X84" s="436">
        <f>SUMIFS('EPA Export Aggregation'!AA:AA,'EPA Export Aggregation'!$A:$A,$B84,'EPA Export Aggregation'!$D:$D,$A$1)*IF($A84="CH4",About!$D$58,IF($A84="N2O",About!$D$59,1))</f>
        <v>3.58251625E-2</v>
      </c>
      <c r="Y84" s="436">
        <f>SUMIFS('EPA Export Aggregation'!AB:AB,'EPA Export Aggregation'!$A:$A,$B84,'EPA Export Aggregation'!$D:$D,$A$1)*IF($A84="CH4",About!$D$58,IF($A84="N2O",About!$D$59,1))</f>
        <v>5.1590137500000001E-2</v>
      </c>
      <c r="Z84" s="436">
        <f>SUMIFS('EPA Export Aggregation'!AC:AC,'EPA Export Aggregation'!$A:$A,$B84,'EPA Export Aggregation'!$D:$D,$A$1)*IF($A84="CH4",About!$D$58,IF($A84="N2O",About!$D$59,1))</f>
        <v>4.8620912500000002E-2</v>
      </c>
      <c r="AA84" s="436">
        <f>SUMIFS('EPA Export Aggregation'!AD:AD,'EPA Export Aggregation'!$A:$A,$B84,'EPA Export Aggregation'!$D:$D,$A$1)*IF($A84="CH4",About!$D$58,IF($A84="N2O",About!$D$59,1))</f>
        <v>4.4241099999999998E-2</v>
      </c>
      <c r="AB84" s="436">
        <f>SUMIFS('EPA Export Aggregation'!AE:AE,'EPA Export Aggregation'!$A:$A,$B84,'EPA Export Aggregation'!$D:$D,$A$1)*IF($A84="CH4",About!$D$58,IF($A84="N2O",About!$D$59,1))</f>
        <v>3.6770450000000003E-2</v>
      </c>
      <c r="AC84" s="436">
        <f>SUMIFS('EPA Export Aggregation'!AF:AF,'EPA Export Aggregation'!$A:$A,$B84,'EPA Export Aggregation'!$D:$D,$A$1)*IF($A84="CH4",About!$D$58,IF($A84="N2O",About!$D$59,1))</f>
        <v>3.3355900000000001E-2</v>
      </c>
      <c r="AD84" s="436">
        <f>SUMIFS('EPA Export Aggregation'!AG:AG,'EPA Export Aggregation'!$A:$A,$B84,'EPA Export Aggregation'!$D:$D,$A$1)*IF($A84="CH4",About!$D$58,IF($A84="N2O",About!$D$59,1))</f>
        <v>1.243385E-2</v>
      </c>
      <c r="AE84" s="436">
        <f>SUMIFS('EPA Export Aggregation'!AH:AH,'EPA Export Aggregation'!$A:$A,$B84,'EPA Export Aggregation'!$D:$D,$A$1)*IF($A84="CH4",About!$D$58,IF($A84="N2O",About!$D$59,1))</f>
        <v>1.336445E-2</v>
      </c>
      <c r="AF84" s="436">
        <f>SUMIFS('EPA Export Aggregation'!AI:AI,'EPA Export Aggregation'!$A:$A,$B84,'EPA Export Aggregation'!$D:$D,$A$1)*IF($A84="CH4",About!$D$58,IF($A84="N2O",About!$D$59,1))</f>
        <v>2.5934599999999999E-2</v>
      </c>
      <c r="AG84" s="436">
        <f>SUMIFS('EPA Export Aggregation'!AJ:AJ,'EPA Export Aggregation'!$A:$A,$B84,'EPA Export Aggregation'!$D:$D,$A$1)*IF($A84="CH4",About!$D$58,IF($A84="N2O",About!$D$59,1))</f>
        <v>3.1534649999999997E-2</v>
      </c>
      <c r="AH84" s="436">
        <f>SUMIFS('EPA Export Aggregation'!AK:AK,'EPA Export Aggregation'!$A:$A,$B84,'EPA Export Aggregation'!$D:$D,$A$1)*IF($A84="CH4",About!$D$58,IF($A84="N2O",About!$D$59,1))</f>
        <v>3.9430649999999998E-2</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1.9607175700000002E-3</v>
      </c>
      <c r="D87" s="436">
        <f>SUMIFS('EPA Export Aggregation'!$F:$F,'EPA Export Aggregation'!$A:$A,$B87,'EPA Export Aggregation'!$D:$D,$A$1)*IF($A87="CH4",About!$D$58,IF($A87="N2O",About!$D$59,1))</f>
        <v>1.9607175700000002E-3</v>
      </c>
      <c r="E87" s="436">
        <f>SUMIFS('EPA Export Aggregation'!$F:$F,'EPA Export Aggregation'!$A:$A,$B87,'EPA Export Aggregation'!$D:$D,$A$1)*IF($A87="CH4",About!$D$58,IF($A87="N2O",About!$D$59,1))</f>
        <v>1.9607175700000002E-3</v>
      </c>
      <c r="F87" s="436">
        <f>SUMIFS('EPA Export Aggregation'!$F:$F,'EPA Export Aggregation'!$A:$A,$B87,'EPA Export Aggregation'!$D:$D,$A$1)*IF($A87="CH4",About!$D$58,IF($A87="N2O",About!$D$59,1))</f>
        <v>1.9607175700000002E-3</v>
      </c>
      <c r="G87" s="436">
        <f>SUMIFS('EPA Export Aggregation'!$F:$F,'EPA Export Aggregation'!$A:$A,$B87,'EPA Export Aggregation'!$D:$D,$A$1)*IF($A87="CH4",About!$D$58,IF($A87="N2O",About!$D$59,1))</f>
        <v>1.9607175700000002E-3</v>
      </c>
      <c r="H87" s="436">
        <f>SUMIFS('EPA Export Aggregation'!$F:$F,'EPA Export Aggregation'!$A:$A,$B87,'EPA Export Aggregation'!$D:$D,$A$1)*IF($A87="CH4",About!$D$58,IF($A87="N2O",About!$D$59,1))</f>
        <v>1.9607175700000002E-3</v>
      </c>
      <c r="I87" s="436">
        <f>SUMIFS('EPA Export Aggregation'!$F:$F,'EPA Export Aggregation'!$A:$A,$B87,'EPA Export Aggregation'!$D:$D,$A$1)*IF($A87="CH4",About!$D$58,IF($A87="N2O",About!$D$59,1))</f>
        <v>1.9607175700000002E-3</v>
      </c>
      <c r="J87" s="436">
        <f>SUMIFS('EPA Export Aggregation'!$F:$F,'EPA Export Aggregation'!$A:$A,$B87,'EPA Export Aggregation'!$D:$D,$A$1)*IF($A87="CH4",About!$D$58,IF($A87="N2O",About!$D$59,1))</f>
        <v>1.9607175700000002E-3</v>
      </c>
      <c r="K87" s="436">
        <f>SUMIFS('EPA Export Aggregation'!$F:$F,'EPA Export Aggregation'!$A:$A,$B87,'EPA Export Aggregation'!$D:$D,$A$1)*IF($A87="CH4",About!$D$58,IF($A87="N2O",About!$D$59,1))</f>
        <v>1.9607175700000002E-3</v>
      </c>
      <c r="L87" s="436">
        <f>SUMIFS('EPA Export Aggregation'!$F:$F,'EPA Export Aggregation'!$A:$A,$B87,'EPA Export Aggregation'!$D:$D,$A$1)*IF($A87="CH4",About!$D$58,IF($A87="N2O",About!$D$59,1))</f>
        <v>1.9607175700000002E-3</v>
      </c>
      <c r="M87" s="436">
        <f>SUMIFS('EPA Export Aggregation'!$F:$F,'EPA Export Aggregation'!$A:$A,$B87,'EPA Export Aggregation'!$D:$D,$A$1)*IF($A87="CH4",About!$D$58,IF($A87="N2O",About!$D$59,1))</f>
        <v>1.9607175700000002E-3</v>
      </c>
      <c r="N87" s="436">
        <f>SUMIFS('EPA Export Aggregation'!$F:$F,'EPA Export Aggregation'!$A:$A,$B87,'EPA Export Aggregation'!$D:$D,$A$1)*IF($A87="CH4",About!$D$58,IF($A87="N2O",About!$D$59,1))</f>
        <v>1.9607175700000002E-3</v>
      </c>
      <c r="O87" s="436">
        <f>SUMIFS('EPA Export Aggregation'!$F:$F,'EPA Export Aggregation'!$A:$A,$B87,'EPA Export Aggregation'!$D:$D,$A$1)*IF($A87="CH4",About!$D$58,IF($A87="N2O",About!$D$59,1))</f>
        <v>1.9607175700000002E-3</v>
      </c>
      <c r="P87" s="436">
        <f>SUMIFS('EPA Export Aggregation'!$F:$F,'EPA Export Aggregation'!$A:$A,$B87,'EPA Export Aggregation'!$D:$D,$A$1)*IF($A87="CH4",About!$D$58,IF($A87="N2O",About!$D$59,1))</f>
        <v>1.9607175700000002E-3</v>
      </c>
      <c r="Q87" s="436">
        <f>SUMIFS('EPA Export Aggregation'!$F:$F,'EPA Export Aggregation'!$A:$A,$B87,'EPA Export Aggregation'!$D:$D,$A$1)*IF($A87="CH4",About!$D$58,IF($A87="N2O",About!$D$59,1))</f>
        <v>1.9607175700000002E-3</v>
      </c>
      <c r="R87" s="436">
        <f>SUMIFS('EPA Export Aggregation'!$F:$F,'EPA Export Aggregation'!$A:$A,$B87,'EPA Export Aggregation'!$D:$D,$A$1)*IF($A87="CH4",About!$D$58,IF($A87="N2O",About!$D$59,1))</f>
        <v>1.9607175700000002E-3</v>
      </c>
      <c r="S87" s="436">
        <f>SUMIFS('EPA Export Aggregation'!$F:$F,'EPA Export Aggregation'!$A:$A,$B87,'EPA Export Aggregation'!$D:$D,$A$1)*IF($A87="CH4",About!$D$58,IF($A87="N2O",About!$D$59,1))</f>
        <v>1.9607175700000002E-3</v>
      </c>
      <c r="T87" s="436">
        <f>SUMIFS('EPA Export Aggregation'!$F:$F,'EPA Export Aggregation'!$A:$A,$B87,'EPA Export Aggregation'!$D:$D,$A$1)*IF($A87="CH4",About!$D$58,IF($A87="N2O",About!$D$59,1))</f>
        <v>1.9607175700000002E-3</v>
      </c>
      <c r="U87" s="436">
        <f>SUMIFS('EPA Export Aggregation'!$F:$F,'EPA Export Aggregation'!$A:$A,$B87,'EPA Export Aggregation'!$D:$D,$A$1)*IF($A87="CH4",About!$D$58,IF($A87="N2O",About!$D$59,1))</f>
        <v>1.9607175700000002E-3</v>
      </c>
      <c r="V87" s="436">
        <f>SUMIFS('EPA Export Aggregation'!$F:$F,'EPA Export Aggregation'!$A:$A,$B87,'EPA Export Aggregation'!$D:$D,$A$1)*IF($A87="CH4",About!$D$58,IF($A87="N2O",About!$D$59,1))</f>
        <v>1.9607175700000002E-3</v>
      </c>
      <c r="W87" s="436">
        <f>SUMIFS('EPA Export Aggregation'!$F:$F,'EPA Export Aggregation'!$A:$A,$B87,'EPA Export Aggregation'!$D:$D,$A$1)*IF($A87="CH4",About!$D$58,IF($A87="N2O",About!$D$59,1))</f>
        <v>1.9607175700000002E-3</v>
      </c>
      <c r="X87" s="436">
        <f>SUMIFS('EPA Export Aggregation'!$F:$F,'EPA Export Aggregation'!$A:$A,$B87,'EPA Export Aggregation'!$D:$D,$A$1)*IF($A87="CH4",About!$D$58,IF($A87="N2O",About!$D$59,1))</f>
        <v>1.9607175700000002E-3</v>
      </c>
      <c r="Y87" s="436">
        <f>SUMIFS('EPA Export Aggregation'!$F:$F,'EPA Export Aggregation'!$A:$A,$B87,'EPA Export Aggregation'!$D:$D,$A$1)*IF($A87="CH4",About!$D$58,IF($A87="N2O",About!$D$59,1))</f>
        <v>1.9607175700000002E-3</v>
      </c>
      <c r="Z87" s="436">
        <f>SUMIFS('EPA Export Aggregation'!$F:$F,'EPA Export Aggregation'!$A:$A,$B87,'EPA Export Aggregation'!$D:$D,$A$1)*IF($A87="CH4",About!$D$58,IF($A87="N2O",About!$D$59,1))</f>
        <v>1.9607175700000002E-3</v>
      </c>
      <c r="AA87" s="436">
        <f>SUMIFS('EPA Export Aggregation'!$F:$F,'EPA Export Aggregation'!$A:$A,$B87,'EPA Export Aggregation'!$D:$D,$A$1)*IF($A87="CH4",About!$D$58,IF($A87="N2O",About!$D$59,1))</f>
        <v>1.9607175700000002E-3</v>
      </c>
      <c r="AB87" s="436">
        <f>SUMIFS('EPA Export Aggregation'!$F:$F,'EPA Export Aggregation'!$A:$A,$B87,'EPA Export Aggregation'!$D:$D,$A$1)*IF($A87="CH4",About!$D$58,IF($A87="N2O",About!$D$59,1))</f>
        <v>1.9607175700000002E-3</v>
      </c>
      <c r="AC87" s="436">
        <f>SUMIFS('EPA Export Aggregation'!$F:$F,'EPA Export Aggregation'!$A:$A,$B87,'EPA Export Aggregation'!$D:$D,$A$1)*IF($A87="CH4",About!$D$58,IF($A87="N2O",About!$D$59,1))</f>
        <v>1.9607175700000002E-3</v>
      </c>
      <c r="AD87" s="436">
        <f>SUMIFS('EPA Export Aggregation'!$F:$F,'EPA Export Aggregation'!$A:$A,$B87,'EPA Export Aggregation'!$D:$D,$A$1)*IF($A87="CH4",About!$D$58,IF($A87="N2O",About!$D$59,1))</f>
        <v>1.9607175700000002E-3</v>
      </c>
      <c r="AE87" s="436">
        <f>SUMIFS('EPA Export Aggregation'!$F:$F,'EPA Export Aggregation'!$A:$A,$B87,'EPA Export Aggregation'!$D:$D,$A$1)*IF($A87="CH4",About!$D$58,IF($A87="N2O",About!$D$59,1))</f>
        <v>1.9607175700000002E-3</v>
      </c>
      <c r="AF87" s="436">
        <f>SUMIFS('EPA Export Aggregation'!$F:$F,'EPA Export Aggregation'!$A:$A,$B87,'EPA Export Aggregation'!$D:$D,$A$1)*IF($A87="CH4",About!$D$58,IF($A87="N2O",About!$D$59,1))</f>
        <v>1.9607175700000002E-3</v>
      </c>
      <c r="AG87" s="436">
        <f>SUMIFS('EPA Export Aggregation'!$F:$F,'EPA Export Aggregation'!$A:$A,$B87,'EPA Export Aggregation'!$D:$D,$A$1)*IF($A87="CH4",About!$D$58,IF($A87="N2O",About!$D$59,1))</f>
        <v>1.9607175700000002E-3</v>
      </c>
      <c r="AH87" s="436">
        <f>SUMIFS('EPA Export Aggregation'!$F:$F,'EPA Export Aggregation'!$A:$A,$B87,'EPA Export Aggregation'!$D:$D,$A$1)*IF($A87="CH4",About!$D$58,IF($A87="N2O",About!$D$59,1))</f>
        <v>1.9607175700000002E-3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2024-07-30T21:46:26Z</dcterms:modified>
</cp:coreProperties>
</file>