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VT\bldgs\SYDEC\"/>
    </mc:Choice>
  </mc:AlternateContent>
  <xr:revisionPtr revIDLastSave="0" documentId="8_{2BEC52F3-CCBD-4E44-A569-83B8A584F82F}"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<sst xmlns="http://schemas.openxmlformats.org/spreadsheetml/2006/main" count="51018" uniqueCount="1393">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</sst>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84</v>
      </c>
      <c r="C1" s="17">
        <v>45330</v>
      </c>
      <c r="D1" s="2"/>
      <c r="E1" s="2"/>
      <c r="F1" s="19" t="s">
        <v>145</v>
      </c>
      <c r="G1" s="19" t="s">
        <v>145</v>
      </c>
    </row>
    <row r="2" spans="1:7" ht="14.25" customHeight="1" x14ac:dyDescent="0.25">
      <c r="A2" s="1"/>
      <c r="B2" s="18" t="str">
        <f>LOOKUP(B1,F2:G51,G2:G51)</f>
        <v>VT</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b">
        <f>IF(A49=About!$B$1,SUM('BDESC-rural-residential'!$AF$8,'BDESC-urban-residential'!$AF$8,'BDESC-commercial'!$AF$8)='REEDS calc'!Q49,"NA")</f>
        <v>1</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VERMONT</v>
      </c>
    </row>
    <row r="3" spans="1:7" x14ac:dyDescent="0.2">
      <c r="A3" s="18" t="s">
        <v>94</v>
      </c>
      <c r="B3" s="18">
        <v>0.59</v>
      </c>
      <c r="C3" s="18">
        <v>0.41</v>
      </c>
      <c r="F3" s="14" t="s">
        <v>12</v>
      </c>
      <c r="G3">
        <f>SUMIFS(B:B,A:A,G2)</f>
        <v>0.38900000000000001</v>
      </c>
    </row>
    <row r="4" spans="1:7" x14ac:dyDescent="0.2">
      <c r="A4" s="18" t="s">
        <v>95</v>
      </c>
      <c r="B4" s="18">
        <v>0.66</v>
      </c>
      <c r="C4" s="18">
        <v>0.33999999999999903</v>
      </c>
      <c r="F4" s="14" t="s">
        <v>13</v>
      </c>
      <c r="G4">
        <f>SUMIFS(C:C,A:A,G2)</f>
        <v>0.61099999999999999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58.858270658792371</v>
      </c>
      <c r="C8" s="71">
        <f>INDEX('REEDS calc'!$C$64:$AG$113,MATCH(About!$B$2,'REEDS calc'!$B$64:$B$113,0),MATCH(C$1,'REEDS calc'!$C$63:$AG$63,0))*SUMIFS('res v com'!$E$3:$E$52,'res v com'!$B$3:$B$52,About!$B$2)*SUMIFS('Urban and Rural'!$C$2:$C$53,'Urban and Rural'!$A$2:$A$53,About!$B$1)</f>
        <v>58.858270658792371</v>
      </c>
      <c r="D8" s="71">
        <f>INDEX('REEDS calc'!$C$64:$AG$113,MATCH(About!$B$2,'REEDS calc'!$B$64:$B$113,0),MATCH(D$1,'REEDS calc'!$C$63:$AG$63,0))*SUMIFS('res v com'!$E$3:$E$52,'res v com'!$B$3:$B$52,About!$B$2)*SUMIFS('Urban and Rural'!$C$2:$C$53,'Urban and Rural'!$A$2:$A$53,About!$B$1)</f>
        <v>58.858270658792371</v>
      </c>
      <c r="E8" s="71">
        <f>INDEX('REEDS calc'!$C$64:$AG$113,MATCH(About!$B$2,'REEDS calc'!$B$64:$B$113,0),MATCH(E$1,'REEDS calc'!$C$63:$AG$63,0))*SUMIFS('res v com'!$E$3:$E$52,'res v com'!$B$3:$B$52,About!$B$2)*SUMIFS('Urban and Rural'!$C$2:$C$53,'Urban and Rural'!$A$2:$A$53,About!$B$1)</f>
        <v>62.127786465120586</v>
      </c>
      <c r="F8" s="71">
        <f>INDEX('REEDS calc'!$C$64:$AG$113,MATCH(About!$B$2,'REEDS calc'!$B$64:$B$113,0),MATCH(F$1,'REEDS calc'!$C$63:$AG$63,0))*SUMIFS('res v com'!$E$3:$E$52,'res v com'!$B$3:$B$52,About!$B$2)*SUMIFS('Urban and Rural'!$C$2:$C$53,'Urban and Rural'!$A$2:$A$53,About!$B$1)</f>
        <v>65.397302271448794</v>
      </c>
      <c r="G8" s="71">
        <f>INDEX('REEDS calc'!$C$64:$AG$113,MATCH(About!$B$2,'REEDS calc'!$B$64:$B$113,0),MATCH(G$1,'REEDS calc'!$C$63:$AG$63,0))*SUMIFS('res v com'!$E$3:$E$52,'res v com'!$B$3:$B$52,About!$B$2)*SUMIFS('Urban and Rural'!$C$2:$C$53,'Urban and Rural'!$A$2:$A$53,About!$B$1)</f>
        <v>70.699786239404105</v>
      </c>
      <c r="H8" s="71">
        <f>INDEX('REEDS calc'!$C$64:$AG$113,MATCH(About!$B$2,'REEDS calc'!$B$64:$B$113,0),MATCH(H$1,'REEDS calc'!$C$63:$AG$63,0))*SUMIFS('res v com'!$E$3:$E$52,'res v com'!$B$3:$B$52,About!$B$2)*SUMIFS('Urban and Rural'!$C$2:$C$53,'Urban and Rural'!$A$2:$A$53,About!$B$1)</f>
        <v>76.00227020735943</v>
      </c>
      <c r="I8" s="71">
        <f>INDEX('REEDS calc'!$C$64:$AG$113,MATCH(About!$B$2,'REEDS calc'!$B$64:$B$113,0),MATCH(I$1,'REEDS calc'!$C$63:$AG$63,0))*SUMIFS('res v com'!$E$3:$E$52,'res v com'!$B$3:$B$52,About!$B$2)*SUMIFS('Urban and Rural'!$C$2:$C$53,'Urban and Rural'!$A$2:$A$53,About!$B$1)</f>
        <v>82.591951370434302</v>
      </c>
      <c r="J8" s="71">
        <f>INDEX('REEDS calc'!$C$64:$AG$113,MATCH(About!$B$2,'REEDS calc'!$B$64:$B$113,0),MATCH(J$1,'REEDS calc'!$C$63:$AG$63,0))*SUMIFS('res v com'!$E$3:$E$52,'res v com'!$B$3:$B$52,About!$B$2)*SUMIFS('Urban and Rural'!$C$2:$C$53,'Urban and Rural'!$A$2:$A$53,About!$B$1)</f>
        <v>89.181632533509202</v>
      </c>
      <c r="K8" s="71">
        <f>INDEX('REEDS calc'!$C$64:$AG$113,MATCH(About!$B$2,'REEDS calc'!$B$64:$B$113,0),MATCH(K$1,'REEDS calc'!$C$63:$AG$63,0))*SUMIFS('res v com'!$E$3:$E$52,'res v com'!$B$3:$B$52,About!$B$2)*SUMIFS('Urban and Rural'!$C$2:$C$53,'Urban and Rural'!$A$2:$A$53,About!$B$1)</f>
        <v>97.077722790138296</v>
      </c>
      <c r="L8" s="71">
        <f>INDEX('REEDS calc'!$C$64:$AG$113,MATCH(About!$B$2,'REEDS calc'!$B$64:$B$113,0),MATCH(L$1,'REEDS calc'!$C$63:$AG$63,0))*SUMIFS('res v com'!$E$3:$E$52,'res v com'!$B$3:$B$52,About!$B$2)*SUMIFS('Urban and Rural'!$C$2:$C$53,'Urban and Rural'!$A$2:$A$53,About!$B$1)</f>
        <v>104.9738130467674</v>
      </c>
      <c r="M8" s="71">
        <f>INDEX('REEDS calc'!$C$64:$AG$113,MATCH(About!$B$2,'REEDS calc'!$B$64:$B$113,0),MATCH(M$1,'REEDS calc'!$C$63:$AG$63,0))*SUMIFS('res v com'!$E$3:$E$52,'res v com'!$B$3:$B$52,About!$B$2)*SUMIFS('Urban and Rural'!$C$2:$C$53,'Urban and Rural'!$A$2:$A$53,About!$B$1)</f>
        <v>108.60486185091071</v>
      </c>
      <c r="N8" s="71">
        <f>INDEX('REEDS calc'!$C$64:$AG$113,MATCH(About!$B$2,'REEDS calc'!$B$64:$B$113,0),MATCH(N$1,'REEDS calc'!$C$63:$AG$63,0))*SUMIFS('res v com'!$E$3:$E$52,'res v com'!$B$3:$B$52,About!$B$2)*SUMIFS('Urban and Rural'!$C$2:$C$53,'Urban and Rural'!$A$2:$A$53,About!$B$1)</f>
        <v>112.23591065505403</v>
      </c>
      <c r="O8" s="71">
        <f>INDEX('REEDS calc'!$C$64:$AG$113,MATCH(About!$B$2,'REEDS calc'!$B$64:$B$113,0),MATCH(O$1,'REEDS calc'!$C$63:$AG$63,0))*SUMIFS('res v com'!$E$3:$E$52,'res v com'!$B$3:$B$52,About!$B$2)*SUMIFS('Urban and Rural'!$C$2:$C$53,'Urban and Rural'!$A$2:$A$53,About!$B$1)</f>
        <v>115.0024240296394</v>
      </c>
      <c r="P8" s="71">
        <f>INDEX('REEDS calc'!$C$64:$AG$113,MATCH(About!$B$2,'REEDS calc'!$B$64:$B$113,0),MATCH(P$1,'REEDS calc'!$C$63:$AG$63,0))*SUMIFS('res v com'!$E$3:$E$52,'res v com'!$B$3:$B$52,About!$B$2)*SUMIFS('Urban and Rural'!$C$2:$C$53,'Urban and Rural'!$A$2:$A$53,About!$B$1)</f>
        <v>117.76893740422477</v>
      </c>
      <c r="Q8" s="71">
        <f>INDEX('REEDS calc'!$C$64:$AG$113,MATCH(About!$B$2,'REEDS calc'!$B$64:$B$113,0),MATCH(Q$1,'REEDS calc'!$C$63:$AG$63,0))*SUMIFS('res v com'!$E$3:$E$52,'res v com'!$B$3:$B$52,About!$B$2)*SUMIFS('Urban and Rural'!$C$2:$C$53,'Urban and Rural'!$A$2:$A$53,About!$B$1)</f>
        <v>119.40194877116754</v>
      </c>
      <c r="R8" s="71">
        <f>INDEX('REEDS calc'!$C$64:$AG$113,MATCH(About!$B$2,'REEDS calc'!$B$64:$B$113,0),MATCH(R$1,'REEDS calc'!$C$63:$AG$63,0))*SUMIFS('res v com'!$E$3:$E$52,'res v com'!$B$3:$B$52,About!$B$2)*SUMIFS('Urban and Rural'!$C$2:$C$53,'Urban and Rural'!$A$2:$A$53,About!$B$1)</f>
        <v>121.03496013811031</v>
      </c>
      <c r="S8" s="71">
        <f>INDEX('REEDS calc'!$C$64:$AG$113,MATCH(About!$B$2,'REEDS calc'!$B$64:$B$113,0),MATCH(S$1,'REEDS calc'!$C$63:$AG$63,0))*SUMIFS('res v com'!$E$3:$E$52,'res v com'!$B$3:$B$52,About!$B$2)*SUMIFS('Urban and Rural'!$C$2:$C$53,'Urban and Rural'!$A$2:$A$53,About!$B$1)</f>
        <v>122.76403099722614</v>
      </c>
      <c r="T8" s="71">
        <f>INDEX('REEDS calc'!$C$64:$AG$113,MATCH(About!$B$2,'REEDS calc'!$B$64:$B$113,0),MATCH(T$1,'REEDS calc'!$C$63:$AG$63,0))*SUMIFS('res v com'!$E$3:$E$52,'res v com'!$B$3:$B$52,About!$B$2)*SUMIFS('Urban and Rural'!$C$2:$C$53,'Urban and Rural'!$A$2:$A$53,About!$B$1)</f>
        <v>124.49310185634201</v>
      </c>
      <c r="U8" s="71">
        <f>INDEX('REEDS calc'!$C$64:$AG$113,MATCH(About!$B$2,'REEDS calc'!$B$64:$B$113,0),MATCH(U$1,'REEDS calc'!$C$63:$AG$63,0))*SUMIFS('res v com'!$E$3:$E$52,'res v com'!$B$3:$B$52,About!$B$2)*SUMIFS('Urban and Rural'!$C$2:$C$53,'Urban and Rural'!$A$2:$A$53,About!$B$1)</f>
        <v>126.4142916998041</v>
      </c>
      <c r="V8" s="71">
        <f>INDEX('REEDS calc'!$C$64:$AG$113,MATCH(About!$B$2,'REEDS calc'!$B$64:$B$113,0),MATCH(V$1,'REEDS calc'!$C$63:$AG$63,0))*SUMIFS('res v com'!$E$3:$E$52,'res v com'!$B$3:$B$52,About!$B$2)*SUMIFS('Urban and Rural'!$C$2:$C$53,'Urban and Rural'!$A$2:$A$53,About!$B$1)</f>
        <v>128.33548154326616</v>
      </c>
      <c r="W8" s="71">
        <f>INDEX('REEDS calc'!$C$64:$AG$113,MATCH(About!$B$2,'REEDS calc'!$B$64:$B$113,0),MATCH(W$1,'REEDS calc'!$C$63:$AG$63,0))*SUMIFS('res v com'!$E$3:$E$52,'res v com'!$B$3:$B$52,About!$B$2)*SUMIFS('Urban and Rural'!$C$2:$C$53,'Urban and Rural'!$A$2:$A$53,About!$B$1)</f>
        <v>130.44879037107444</v>
      </c>
      <c r="X8" s="71">
        <f>INDEX('REEDS calc'!$C$64:$AG$113,MATCH(About!$B$2,'REEDS calc'!$B$64:$B$113,0),MATCH(X$1,'REEDS calc'!$C$63:$AG$63,0))*SUMIFS('res v com'!$E$3:$E$52,'res v com'!$B$3:$B$52,About!$B$2)*SUMIFS('Urban and Rural'!$C$2:$C$53,'Urban and Rural'!$A$2:$A$53,About!$B$1)</f>
        <v>132.56209919888269</v>
      </c>
      <c r="Y8" s="71">
        <f>INDEX('REEDS calc'!$C$64:$AG$113,MATCH(About!$B$2,'REEDS calc'!$B$64:$B$113,0),MATCH(Y$1,'REEDS calc'!$C$63:$AG$63,0))*SUMIFS('res v com'!$E$3:$E$52,'res v com'!$B$3:$B$52,About!$B$2)*SUMIFS('Urban and Rural'!$C$2:$C$53,'Urban and Rural'!$A$2:$A$53,About!$B$1)</f>
        <v>134.84831511260256</v>
      </c>
      <c r="Z8" s="71">
        <f>INDEX('REEDS calc'!$C$64:$AG$113,MATCH(About!$B$2,'REEDS calc'!$B$64:$B$113,0),MATCH(Z$1,'REEDS calc'!$C$63:$AG$63,0))*SUMIFS('res v com'!$E$3:$E$52,'res v com'!$B$3:$B$52,About!$B$2)*SUMIFS('Urban and Rural'!$C$2:$C$53,'Urban and Rural'!$A$2:$A$53,About!$B$1)</f>
        <v>137.13453102632241</v>
      </c>
      <c r="AA8" s="71">
        <f>INDEX('REEDS calc'!$C$64:$AG$113,MATCH(About!$B$2,'REEDS calc'!$B$64:$B$113,0),MATCH(AA$1,'REEDS calc'!$C$63:$AG$63,0))*SUMIFS('res v com'!$E$3:$E$52,'res v com'!$B$3:$B$52,About!$B$2)*SUMIFS('Urban and Rural'!$C$2:$C$53,'Urban and Rural'!$A$2:$A$53,About!$B$1)</f>
        <v>138.97887327604602</v>
      </c>
      <c r="AB8" s="71">
        <f>INDEX('REEDS calc'!$C$64:$AG$113,MATCH(About!$B$2,'REEDS calc'!$B$64:$B$113,0),MATCH(AB$1,'REEDS calc'!$C$63:$AG$63,0))*SUMIFS('res v com'!$E$3:$E$52,'res v com'!$B$3:$B$52,About!$B$2)*SUMIFS('Urban and Rural'!$C$2:$C$53,'Urban and Rural'!$A$2:$A$53,About!$B$1)</f>
        <v>140.8232155257696</v>
      </c>
      <c r="AC8" s="71">
        <f>INDEX('REEDS calc'!$C$64:$AG$113,MATCH(About!$B$2,'REEDS calc'!$B$64:$B$113,0),MATCH(AC$1,'REEDS calc'!$C$63:$AG$63,0))*SUMIFS('res v com'!$E$3:$E$52,'res v com'!$B$3:$B$52,About!$B$2)*SUMIFS('Urban and Rural'!$C$2:$C$53,'Urban and Rural'!$A$2:$A$53,About!$B$1)</f>
        <v>142.84046486140477</v>
      </c>
      <c r="AD8" s="71">
        <f>INDEX('REEDS calc'!$C$64:$AG$113,MATCH(About!$B$2,'REEDS calc'!$B$64:$B$113,0),MATCH(AD$1,'REEDS calc'!$C$63:$AG$63,0))*SUMIFS('res v com'!$E$3:$E$52,'res v com'!$B$3:$B$52,About!$B$2)*SUMIFS('Urban and Rural'!$C$2:$C$53,'Urban and Rural'!$A$2:$A$53,About!$B$1)</f>
        <v>144.85771419703994</v>
      </c>
      <c r="AE8" s="71">
        <f>INDEX('REEDS calc'!$C$64:$AG$113,MATCH(About!$B$2,'REEDS calc'!$B$64:$B$113,0),MATCH(AE$1,'REEDS calc'!$C$63:$AG$63,0))*SUMIFS('res v com'!$E$3:$E$52,'res v com'!$B$3:$B$52,About!$B$2)*SUMIFS('Urban and Rural'!$C$2:$C$53,'Urban and Rural'!$A$2:$A$53,About!$B$1)</f>
        <v>147.70107516536379</v>
      </c>
      <c r="AF8" s="71">
        <f>INDEX('REEDS calc'!$C$64:$AG$113,MATCH(About!$B$2,'REEDS calc'!$B$64:$B$113,0),MATCH(AF$1,'REEDS calc'!$C$63:$AG$63,0))*SUMIFS('res v com'!$E$3:$E$52,'res v com'!$B$3:$B$52,About!$B$2)*SUMIFS('Urban and Rural'!$C$2:$C$53,'Urban and Rural'!$A$2:$A$53,About!$B$1)</f>
        <v>150.54443613368767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37.472777882602678</v>
      </c>
      <c r="C8" s="71">
        <f>INDEX('REEDS calc'!$C$64:$AG$113,MATCH(About!$B$2,'REEDS calc'!$B$64:$B$113,0),MATCH(C$1,'REEDS calc'!$C$63:$AG$63,0))*SUMIFS('res v com'!$E$3:$E$52,'res v com'!$B$3:$B$52,About!$B$2)*SUMIFS('Urban and Rural'!$B$2:$B$53,'Urban and Rural'!$A$2:$A$53,About!$B$1)</f>
        <v>37.472777882602678</v>
      </c>
      <c r="D8" s="71">
        <f>INDEX('REEDS calc'!$C$64:$AG$113,MATCH(About!$B$2,'REEDS calc'!$B$64:$B$113,0),MATCH(D$1,'REEDS calc'!$C$63:$AG$63,0))*SUMIFS('res v com'!$E$3:$E$52,'res v com'!$B$3:$B$52,About!$B$2)*SUMIFS('Urban and Rural'!$B$2:$B$53,'Urban and Rural'!$A$2:$A$53,About!$B$1)</f>
        <v>37.472777882602678</v>
      </c>
      <c r="E8" s="71">
        <f>INDEX('REEDS calc'!$C$64:$AG$113,MATCH(About!$B$2,'REEDS calc'!$B$64:$B$113,0),MATCH(E$1,'REEDS calc'!$C$63:$AG$63,0))*SUMIFS('res v com'!$E$3:$E$52,'res v com'!$B$3:$B$52,About!$B$2)*SUMIFS('Urban and Rural'!$B$2:$B$53,'Urban and Rural'!$A$2:$A$53,About!$B$1)</f>
        <v>39.554351775665971</v>
      </c>
      <c r="F8" s="71">
        <f>INDEX('REEDS calc'!$C$64:$AG$113,MATCH(About!$B$2,'REEDS calc'!$B$64:$B$113,0),MATCH(F$1,'REEDS calc'!$C$63:$AG$63,0))*SUMIFS('res v com'!$E$3:$E$52,'res v com'!$B$3:$B$52,About!$B$2)*SUMIFS('Urban and Rural'!$B$2:$B$53,'Urban and Rural'!$A$2:$A$53,About!$B$1)</f>
        <v>41.635925668729271</v>
      </c>
      <c r="G8" s="71">
        <f>INDEX('REEDS calc'!$C$64:$AG$113,MATCH(About!$B$2,'REEDS calc'!$B$64:$B$113,0),MATCH(G$1,'REEDS calc'!$C$63:$AG$63,0))*SUMIFS('res v com'!$E$3:$E$52,'res v com'!$B$3:$B$52,About!$B$2)*SUMIFS('Urban and Rural'!$B$2:$B$53,'Urban and Rural'!$A$2:$A$53,About!$B$1)</f>
        <v>45.011811533761374</v>
      </c>
      <c r="H8" s="71">
        <f>INDEX('REEDS calc'!$C$64:$AG$113,MATCH(About!$B$2,'REEDS calc'!$B$64:$B$113,0),MATCH(H$1,'REEDS calc'!$C$63:$AG$63,0))*SUMIFS('res v com'!$E$3:$E$52,'res v com'!$B$3:$B$52,About!$B$2)*SUMIFS('Urban and Rural'!$B$2:$B$53,'Urban and Rural'!$A$2:$A$53,About!$B$1)</f>
        <v>48.387697398793485</v>
      </c>
      <c r="I8" s="71">
        <f>INDEX('REEDS calc'!$C$64:$AG$113,MATCH(About!$B$2,'REEDS calc'!$B$64:$B$113,0),MATCH(I$1,'REEDS calc'!$C$63:$AG$63,0))*SUMIFS('res v com'!$E$3:$E$52,'res v com'!$B$3:$B$52,About!$B$2)*SUMIFS('Urban and Rural'!$B$2:$B$53,'Urban and Rural'!$A$2:$A$53,About!$B$1)</f>
        <v>52.583091789032643</v>
      </c>
      <c r="J8" s="71">
        <f>INDEX('REEDS calc'!$C$64:$AG$113,MATCH(About!$B$2,'REEDS calc'!$B$64:$B$113,0),MATCH(J$1,'REEDS calc'!$C$63:$AG$63,0))*SUMIFS('res v com'!$E$3:$E$52,'res v com'!$B$3:$B$52,About!$B$2)*SUMIFS('Urban and Rural'!$B$2:$B$53,'Urban and Rural'!$A$2:$A$53,About!$B$1)</f>
        <v>56.778486179271823</v>
      </c>
      <c r="K8" s="71">
        <f>INDEX('REEDS calc'!$C$64:$AG$113,MATCH(About!$B$2,'REEDS calc'!$B$64:$B$113,0),MATCH(K$1,'REEDS calc'!$C$63:$AG$63,0))*SUMIFS('res v com'!$E$3:$E$52,'res v com'!$B$3:$B$52,About!$B$2)*SUMIFS('Urban and Rural'!$B$2:$B$53,'Urban and Rural'!$A$2:$A$53,About!$B$1)</f>
        <v>61.805620565243537</v>
      </c>
      <c r="L8" s="71">
        <f>INDEX('REEDS calc'!$C$64:$AG$113,MATCH(About!$B$2,'REEDS calc'!$B$64:$B$113,0),MATCH(L$1,'REEDS calc'!$C$63:$AG$63,0))*SUMIFS('res v com'!$E$3:$E$52,'res v com'!$B$3:$B$52,About!$B$2)*SUMIFS('Urban and Rural'!$B$2:$B$53,'Urban and Rural'!$A$2:$A$53,About!$B$1)</f>
        <v>66.83275495121525</v>
      </c>
      <c r="M8" s="71">
        <f>INDEX('REEDS calc'!$C$64:$AG$113,MATCH(About!$B$2,'REEDS calc'!$B$64:$B$113,0),MATCH(M$1,'REEDS calc'!$C$63:$AG$63,0))*SUMIFS('res v com'!$E$3:$E$52,'res v com'!$B$3:$B$52,About!$B$2)*SUMIFS('Urban and Rural'!$B$2:$B$53,'Urban and Rural'!$A$2:$A$53,About!$B$1)</f>
        <v>69.144502880530723</v>
      </c>
      <c r="N8" s="71">
        <f>INDEX('REEDS calc'!$C$64:$AG$113,MATCH(About!$B$2,'REEDS calc'!$B$64:$B$113,0),MATCH(N$1,'REEDS calc'!$C$63:$AG$63,0))*SUMIFS('res v com'!$E$3:$E$52,'res v com'!$B$3:$B$52,About!$B$2)*SUMIFS('Urban and Rural'!$B$2:$B$53,'Urban and Rural'!$A$2:$A$53,About!$B$1)</f>
        <v>71.456250809846182</v>
      </c>
      <c r="O8" s="71">
        <f>INDEX('REEDS calc'!$C$64:$AG$113,MATCH(About!$B$2,'REEDS calc'!$B$64:$B$113,0),MATCH(O$1,'REEDS calc'!$C$63:$AG$63,0))*SUMIFS('res v com'!$E$3:$E$52,'res v com'!$B$3:$B$52,About!$B$2)*SUMIFS('Urban and Rural'!$B$2:$B$53,'Urban and Rural'!$A$2:$A$53,About!$B$1)</f>
        <v>73.217582565515102</v>
      </c>
      <c r="P8" s="71">
        <f>INDEX('REEDS calc'!$C$64:$AG$113,MATCH(About!$B$2,'REEDS calc'!$B$64:$B$113,0),MATCH(P$1,'REEDS calc'!$C$63:$AG$63,0))*SUMIFS('res v com'!$E$3:$E$52,'res v com'!$B$3:$B$52,About!$B$2)*SUMIFS('Urban and Rural'!$B$2:$B$53,'Urban and Rural'!$A$2:$A$53,About!$B$1)</f>
        <v>74.978914321184021</v>
      </c>
      <c r="Q8" s="71">
        <f>INDEX('REEDS calc'!$C$64:$AG$113,MATCH(About!$B$2,'REEDS calc'!$B$64:$B$113,0),MATCH(Q$1,'REEDS calc'!$C$63:$AG$63,0))*SUMIFS('res v com'!$E$3:$E$52,'res v com'!$B$3:$B$52,About!$B$2)*SUMIFS('Urban and Rural'!$B$2:$B$53,'Urban and Rural'!$A$2:$A$53,About!$B$1)</f>
        <v>76.018589315849724</v>
      </c>
      <c r="R8" s="71">
        <f>INDEX('REEDS calc'!$C$64:$AG$113,MATCH(About!$B$2,'REEDS calc'!$B$64:$B$113,0),MATCH(R$1,'REEDS calc'!$C$63:$AG$63,0))*SUMIFS('res v com'!$E$3:$E$52,'res v com'!$B$3:$B$52,About!$B$2)*SUMIFS('Urban and Rural'!$B$2:$B$53,'Urban and Rural'!$A$2:$A$53,About!$B$1)</f>
        <v>77.058264310515398</v>
      </c>
      <c r="S8" s="71">
        <f>INDEX('REEDS calc'!$C$64:$AG$113,MATCH(About!$B$2,'REEDS calc'!$B$64:$B$113,0),MATCH(S$1,'REEDS calc'!$C$63:$AG$63,0))*SUMIFS('res v com'!$E$3:$E$52,'res v com'!$B$3:$B$52,About!$B$2)*SUMIFS('Urban and Rural'!$B$2:$B$53,'Urban and Rural'!$A$2:$A$53,About!$B$1)</f>
        <v>78.159096657808476</v>
      </c>
      <c r="T8" s="71">
        <f>INDEX('REEDS calc'!$C$64:$AG$113,MATCH(About!$B$2,'REEDS calc'!$B$64:$B$113,0),MATCH(T$1,'REEDS calc'!$C$63:$AG$63,0))*SUMIFS('res v com'!$E$3:$E$52,'res v com'!$B$3:$B$52,About!$B$2)*SUMIFS('Urban and Rural'!$B$2:$B$53,'Urban and Rural'!$A$2:$A$53,About!$B$1)</f>
        <v>79.259929005101554</v>
      </c>
      <c r="U8" s="71">
        <f>INDEX('REEDS calc'!$C$64:$AG$113,MATCH(About!$B$2,'REEDS calc'!$B$64:$B$113,0),MATCH(U$1,'REEDS calc'!$C$63:$AG$63,0))*SUMIFS('res v com'!$E$3:$E$52,'res v com'!$B$3:$B$52,About!$B$2)*SUMIFS('Urban and Rural'!$B$2:$B$53,'Urban and Rural'!$A$2:$A$53,About!$B$1)</f>
        <v>80.483076057649413</v>
      </c>
      <c r="V8" s="71">
        <f>INDEX('REEDS calc'!$C$64:$AG$113,MATCH(About!$B$2,'REEDS calc'!$B$64:$B$113,0),MATCH(V$1,'REEDS calc'!$C$63:$AG$63,0))*SUMIFS('res v com'!$E$3:$E$52,'res v com'!$B$3:$B$52,About!$B$2)*SUMIFS('Urban and Rural'!$B$2:$B$53,'Urban and Rural'!$A$2:$A$53,About!$B$1)</f>
        <v>81.706223110197271</v>
      </c>
      <c r="W8" s="71">
        <f>INDEX('REEDS calc'!$C$64:$AG$113,MATCH(About!$B$2,'REEDS calc'!$B$64:$B$113,0),MATCH(W$1,'REEDS calc'!$C$63:$AG$63,0))*SUMIFS('res v com'!$E$3:$E$52,'res v com'!$B$3:$B$52,About!$B$2)*SUMIFS('Urban and Rural'!$B$2:$B$53,'Urban and Rural'!$A$2:$A$53,About!$B$1)</f>
        <v>83.051684867999924</v>
      </c>
      <c r="X8" s="71">
        <f>INDEX('REEDS calc'!$C$64:$AG$113,MATCH(About!$B$2,'REEDS calc'!$B$64:$B$113,0),MATCH(X$1,'REEDS calc'!$C$63:$AG$63,0))*SUMIFS('res v com'!$E$3:$E$52,'res v com'!$B$3:$B$52,About!$B$2)*SUMIFS('Urban and Rural'!$B$2:$B$53,'Urban and Rural'!$A$2:$A$53,About!$B$1)</f>
        <v>84.397146625802577</v>
      </c>
      <c r="Y8" s="71">
        <f>INDEX('REEDS calc'!$C$64:$AG$113,MATCH(About!$B$2,'REEDS calc'!$B$64:$B$113,0),MATCH(Y$1,'REEDS calc'!$C$63:$AG$63,0))*SUMIFS('res v com'!$E$3:$E$52,'res v com'!$B$3:$B$52,About!$B$2)*SUMIFS('Urban and Rural'!$B$2:$B$53,'Urban and Rural'!$A$2:$A$53,About!$B$1)</f>
        <v>85.852691618334532</v>
      </c>
      <c r="Z8" s="71">
        <f>INDEX('REEDS calc'!$C$64:$AG$113,MATCH(About!$B$2,'REEDS calc'!$B$64:$B$113,0),MATCH(Z$1,'REEDS calc'!$C$63:$AG$63,0))*SUMIFS('res v com'!$E$3:$E$52,'res v com'!$B$3:$B$52,About!$B$2)*SUMIFS('Urban and Rural'!$B$2:$B$53,'Urban and Rural'!$A$2:$A$53,About!$B$1)</f>
        <v>87.308236610866487</v>
      </c>
      <c r="AA8" s="71">
        <f>INDEX('REEDS calc'!$C$64:$AG$113,MATCH(About!$B$2,'REEDS calc'!$B$64:$B$113,0),MATCH(AA$1,'REEDS calc'!$C$63:$AG$63,0))*SUMIFS('res v com'!$E$3:$E$52,'res v com'!$B$3:$B$52,About!$B$2)*SUMIFS('Urban and Rural'!$B$2:$B$53,'Urban and Rural'!$A$2:$A$53,About!$B$1)</f>
        <v>88.482457781312434</v>
      </c>
      <c r="AB8" s="71">
        <f>INDEX('REEDS calc'!$C$64:$AG$113,MATCH(About!$B$2,'REEDS calc'!$B$64:$B$113,0),MATCH(AB$1,'REEDS calc'!$C$63:$AG$63,0))*SUMIFS('res v com'!$E$3:$E$52,'res v com'!$B$3:$B$52,About!$B$2)*SUMIFS('Urban and Rural'!$B$2:$B$53,'Urban and Rural'!$A$2:$A$53,About!$B$1)</f>
        <v>89.65667895175838</v>
      </c>
      <c r="AC8" s="71">
        <f>INDEX('REEDS calc'!$C$64:$AG$113,MATCH(About!$B$2,'REEDS calc'!$B$64:$B$113,0),MATCH(AC$1,'REEDS calc'!$C$63:$AG$63,0))*SUMIFS('res v com'!$E$3:$E$52,'res v com'!$B$3:$B$52,About!$B$2)*SUMIFS('Urban and Rural'!$B$2:$B$53,'Urban and Rural'!$A$2:$A$53,About!$B$1)</f>
        <v>90.940983356933657</v>
      </c>
      <c r="AD8" s="71">
        <f>INDEX('REEDS calc'!$C$64:$AG$113,MATCH(About!$B$2,'REEDS calc'!$B$64:$B$113,0),MATCH(AD$1,'REEDS calc'!$C$63:$AG$63,0))*SUMIFS('res v com'!$E$3:$E$52,'res v com'!$B$3:$B$52,About!$B$2)*SUMIFS('Urban and Rural'!$B$2:$B$53,'Urban and Rural'!$A$2:$A$53,About!$B$1)</f>
        <v>92.225287762108906</v>
      </c>
      <c r="AE8" s="71">
        <f>INDEX('REEDS calc'!$C$64:$AG$113,MATCH(About!$B$2,'REEDS calc'!$B$64:$B$113,0),MATCH(AE$1,'REEDS calc'!$C$63:$AG$63,0))*SUMIFS('res v com'!$E$3:$E$52,'res v com'!$B$3:$B$52,About!$B$2)*SUMIFS('Urban and Rural'!$B$2:$B$53,'Urban and Rural'!$A$2:$A$53,About!$B$1)</f>
        <v>94.035545399879737</v>
      </c>
      <c r="AF8" s="71">
        <f>INDEX('REEDS calc'!$C$64:$AG$113,MATCH(About!$B$2,'REEDS calc'!$B$64:$B$113,0),MATCH(AF$1,'REEDS calc'!$C$63:$AG$63,0))*SUMIFS('res v com'!$E$3:$E$52,'res v com'!$B$3:$B$52,About!$B$2)*SUMIFS('Urban and Rural'!$B$2:$B$53,'Urban and Rural'!$A$2:$A$53,About!$B$1)</f>
        <v>95.845803037650583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56.850769640422939</v>
      </c>
      <c r="C8" s="71">
        <f>INDEX('REEDS calc'!$C$64:$AG$113,MATCH(About!$B$2,'REEDS calc'!$B$64:$B$113,0),MATCH(C$1,'REEDS calc'!$C$63:$AG$63,0))*SUMIFS('res v com'!$F$3:$F$52,'res v com'!$B$3:$B$52,About!$B$2)</f>
        <v>56.850769640422939</v>
      </c>
      <c r="D8" s="71">
        <f>INDEX('REEDS calc'!$C$64:$AG$113,MATCH(About!$B$2,'REEDS calc'!$B$64:$B$113,0),MATCH(D$1,'REEDS calc'!$C$63:$AG$63,0))*SUMIFS('res v com'!$F$3:$F$52,'res v com'!$B$3:$B$52,About!$B$2)</f>
        <v>56.850769640422939</v>
      </c>
      <c r="E8" s="71">
        <f>INDEX('REEDS calc'!$C$64:$AG$113,MATCH(About!$B$2,'REEDS calc'!$B$64:$B$113,0),MATCH(E$1,'REEDS calc'!$C$63:$AG$63,0))*SUMIFS('res v com'!$F$3:$F$52,'res v com'!$B$3:$B$52,About!$B$2)</f>
        <v>60.008770850122431</v>
      </c>
      <c r="F8" s="71">
        <f>INDEX('REEDS calc'!$C$64:$AG$113,MATCH(About!$B$2,'REEDS calc'!$B$64:$B$113,0),MATCH(F$1,'REEDS calc'!$C$63:$AG$63,0))*SUMIFS('res v com'!$F$3:$F$52,'res v com'!$B$3:$B$52,About!$B$2)</f>
        <v>63.16677205982193</v>
      </c>
      <c r="G8" s="71">
        <f>INDEX('REEDS calc'!$C$64:$AG$113,MATCH(About!$B$2,'REEDS calc'!$B$64:$B$113,0),MATCH(G$1,'REEDS calc'!$C$63:$AG$63,0))*SUMIFS('res v com'!$F$3:$F$52,'res v com'!$B$3:$B$52,About!$B$2)</f>
        <v>68.288402226834521</v>
      </c>
      <c r="H8" s="71">
        <f>INDEX('REEDS calc'!$C$64:$AG$113,MATCH(About!$B$2,'REEDS calc'!$B$64:$B$113,0),MATCH(H$1,'REEDS calc'!$C$63:$AG$63,0))*SUMIFS('res v com'!$F$3:$F$52,'res v com'!$B$3:$B$52,About!$B$2)</f>
        <v>73.410032393847118</v>
      </c>
      <c r="I8" s="71">
        <f>INDEX('REEDS calc'!$C$64:$AG$113,MATCH(About!$B$2,'REEDS calc'!$B$64:$B$113,0),MATCH(I$1,'REEDS calc'!$C$63:$AG$63,0))*SUMIFS('res v com'!$F$3:$F$52,'res v com'!$B$3:$B$52,About!$B$2)</f>
        <v>79.774956840533051</v>
      </c>
      <c r="J8" s="71">
        <f>INDEX('REEDS calc'!$C$64:$AG$113,MATCH(About!$B$2,'REEDS calc'!$B$64:$B$113,0),MATCH(J$1,'REEDS calc'!$C$63:$AG$63,0))*SUMIFS('res v com'!$F$3:$F$52,'res v com'!$B$3:$B$52,About!$B$2)</f>
        <v>86.139881287218984</v>
      </c>
      <c r="K8" s="71">
        <f>INDEX('REEDS calc'!$C$64:$AG$113,MATCH(About!$B$2,'REEDS calc'!$B$64:$B$113,0),MATCH(K$1,'REEDS calc'!$C$63:$AG$63,0))*SUMIFS('res v com'!$F$3:$F$52,'res v com'!$B$3:$B$52,About!$B$2)</f>
        <v>93.766656644618166</v>
      </c>
      <c r="L8" s="71">
        <f>INDEX('REEDS calc'!$C$64:$AG$113,MATCH(About!$B$2,'REEDS calc'!$B$64:$B$113,0),MATCH(L$1,'REEDS calc'!$C$63:$AG$63,0))*SUMIFS('res v com'!$F$3:$F$52,'res v com'!$B$3:$B$52,About!$B$2)</f>
        <v>101.39343200201735</v>
      </c>
      <c r="M8" s="71">
        <f>INDEX('REEDS calc'!$C$64:$AG$113,MATCH(About!$B$2,'REEDS calc'!$B$64:$B$113,0),MATCH(M$1,'REEDS calc'!$C$63:$AG$63,0))*SUMIFS('res v com'!$F$3:$F$52,'res v com'!$B$3:$B$52,About!$B$2)</f>
        <v>104.90063526855857</v>
      </c>
      <c r="N8" s="71">
        <f>INDEX('REEDS calc'!$C$64:$AG$113,MATCH(About!$B$2,'REEDS calc'!$B$64:$B$113,0),MATCH(N$1,'REEDS calc'!$C$63:$AG$63,0))*SUMIFS('res v com'!$F$3:$F$52,'res v com'!$B$3:$B$52,About!$B$2)</f>
        <v>108.40783853509983</v>
      </c>
      <c r="O8" s="71">
        <f>INDEX('REEDS calc'!$C$64:$AG$113,MATCH(About!$B$2,'REEDS calc'!$B$64:$B$113,0),MATCH(O$1,'REEDS calc'!$C$63:$AG$63,0))*SUMIFS('res v com'!$F$3:$F$52,'res v com'!$B$3:$B$52,About!$B$2)</f>
        <v>111.07999340484551</v>
      </c>
      <c r="P8" s="71">
        <f>INDEX('REEDS calc'!$C$64:$AG$113,MATCH(About!$B$2,'REEDS calc'!$B$64:$B$113,0),MATCH(P$1,'REEDS calc'!$C$63:$AG$63,0))*SUMIFS('res v com'!$F$3:$F$52,'res v com'!$B$3:$B$52,About!$B$2)</f>
        <v>113.75214827459121</v>
      </c>
      <c r="Q8" s="71">
        <f>INDEX('REEDS calc'!$C$64:$AG$113,MATCH(About!$B$2,'REEDS calc'!$B$64:$B$113,0),MATCH(Q$1,'REEDS calc'!$C$63:$AG$63,0))*SUMIFS('res v com'!$F$3:$F$52,'res v com'!$B$3:$B$52,About!$B$2)</f>
        <v>115.32946191298277</v>
      </c>
      <c r="R8" s="71">
        <f>INDEX('REEDS calc'!$C$64:$AG$113,MATCH(About!$B$2,'REEDS calc'!$B$64:$B$113,0),MATCH(R$1,'REEDS calc'!$C$63:$AG$63,0))*SUMIFS('res v com'!$F$3:$F$52,'res v com'!$B$3:$B$52,About!$B$2)</f>
        <v>116.90677555137432</v>
      </c>
      <c r="S8" s="71">
        <f>INDEX('REEDS calc'!$C$64:$AG$113,MATCH(About!$B$2,'REEDS calc'!$B$64:$B$113,0),MATCH(S$1,'REEDS calc'!$C$63:$AG$63,0))*SUMIFS('res v com'!$F$3:$F$52,'res v com'!$B$3:$B$52,About!$B$2)</f>
        <v>118.57687234496539</v>
      </c>
      <c r="T8" s="71">
        <f>INDEX('REEDS calc'!$C$64:$AG$113,MATCH(About!$B$2,'REEDS calc'!$B$64:$B$113,0),MATCH(T$1,'REEDS calc'!$C$63:$AG$63,0))*SUMIFS('res v com'!$F$3:$F$52,'res v com'!$B$3:$B$52,About!$B$2)</f>
        <v>120.24696913855645</v>
      </c>
      <c r="U8" s="71">
        <f>INDEX('REEDS calc'!$C$64:$AG$113,MATCH(About!$B$2,'REEDS calc'!$B$64:$B$113,0),MATCH(U$1,'REEDS calc'!$C$63:$AG$63,0))*SUMIFS('res v com'!$F$3:$F$52,'res v com'!$B$3:$B$52,About!$B$2)</f>
        <v>122.10263224254652</v>
      </c>
      <c r="V8" s="71">
        <f>INDEX('REEDS calc'!$C$64:$AG$113,MATCH(About!$B$2,'REEDS calc'!$B$64:$B$113,0),MATCH(V$1,'REEDS calc'!$C$63:$AG$63,0))*SUMIFS('res v com'!$F$3:$F$52,'res v com'!$B$3:$B$52,About!$B$2)</f>
        <v>123.95829534653659</v>
      </c>
      <c r="W8" s="71">
        <f>INDEX('REEDS calc'!$C$64:$AG$113,MATCH(About!$B$2,'REEDS calc'!$B$64:$B$113,0),MATCH(W$1,'REEDS calc'!$C$63:$AG$63,0))*SUMIFS('res v com'!$F$3:$F$52,'res v com'!$B$3:$B$52,About!$B$2)</f>
        <v>125.99952476092567</v>
      </c>
      <c r="X8" s="71">
        <f>INDEX('REEDS calc'!$C$64:$AG$113,MATCH(About!$B$2,'REEDS calc'!$B$64:$B$113,0),MATCH(X$1,'REEDS calc'!$C$63:$AG$63,0))*SUMIFS('res v com'!$F$3:$F$52,'res v com'!$B$3:$B$52,About!$B$2)</f>
        <v>128.04075417531473</v>
      </c>
      <c r="Y8" s="71">
        <f>INDEX('REEDS calc'!$C$64:$AG$113,MATCH(About!$B$2,'REEDS calc'!$B$64:$B$113,0),MATCH(Y$1,'REEDS calc'!$C$63:$AG$63,0))*SUMIFS('res v com'!$F$3:$F$52,'res v com'!$B$3:$B$52,About!$B$2)</f>
        <v>130.24899326906291</v>
      </c>
      <c r="Z8" s="71">
        <f>INDEX('REEDS calc'!$C$64:$AG$113,MATCH(About!$B$2,'REEDS calc'!$B$64:$B$113,0),MATCH(Z$1,'REEDS calc'!$C$63:$AG$63,0))*SUMIFS('res v com'!$F$3:$F$52,'res v com'!$B$3:$B$52,About!$B$2)</f>
        <v>132.45723236281108</v>
      </c>
      <c r="AA8" s="71">
        <f>INDEX('REEDS calc'!$C$64:$AG$113,MATCH(About!$B$2,'REEDS calc'!$B$64:$B$113,0),MATCH(AA$1,'REEDS calc'!$C$63:$AG$63,0))*SUMIFS('res v com'!$F$3:$F$52,'res v com'!$B$3:$B$52,About!$B$2)</f>
        <v>134.23866894264157</v>
      </c>
      <c r="AB8" s="71">
        <f>INDEX('REEDS calc'!$C$64:$AG$113,MATCH(About!$B$2,'REEDS calc'!$B$64:$B$113,0),MATCH(AB$1,'REEDS calc'!$C$63:$AG$63,0))*SUMIFS('res v com'!$F$3:$F$52,'res v com'!$B$3:$B$52,About!$B$2)</f>
        <v>136.02010552247202</v>
      </c>
      <c r="AC8" s="71">
        <f>INDEX('REEDS calc'!$C$64:$AG$113,MATCH(About!$B$2,'REEDS calc'!$B$64:$B$113,0),MATCH(AC$1,'REEDS calc'!$C$63:$AG$63,0))*SUMIFS('res v com'!$F$3:$F$52,'res v com'!$B$3:$B$52,About!$B$2)</f>
        <v>137.9685517816616</v>
      </c>
      <c r="AD8" s="71">
        <f>INDEX('REEDS calc'!$C$64:$AG$113,MATCH(About!$B$2,'REEDS calc'!$B$64:$B$113,0),MATCH(AD$1,'REEDS calc'!$C$63:$AG$63,0))*SUMIFS('res v com'!$F$3:$F$52,'res v com'!$B$3:$B$52,About!$B$2)</f>
        <v>139.91699804085118</v>
      </c>
      <c r="AE8" s="71">
        <f>INDEX('REEDS calc'!$C$64:$AG$113,MATCH(About!$B$2,'REEDS calc'!$B$64:$B$113,0),MATCH(AE$1,'REEDS calc'!$C$63:$AG$63,0))*SUMIFS('res v com'!$F$3:$F$52,'res v com'!$B$3:$B$52,About!$B$2)</f>
        <v>142.66337943475648</v>
      </c>
      <c r="AF8" s="71">
        <f>INDEX('REEDS calc'!$C$64:$AG$113,MATCH(About!$B$2,'REEDS calc'!$B$64:$B$113,0),MATCH(AF$1,'REEDS calc'!$C$63:$AG$63,0))*SUMIFS('res v com'!$F$3:$F$52,'res v com'!$B$3:$B$52,About!$B$2)</f>
        <v>145.40976082866177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37.472777882602678</v>
      </c>
      <c r="C8" s="24">
        <f>'BDESC-rural-residential'!B8</f>
        <v>58.858270658792371</v>
      </c>
      <c r="D8" s="24">
        <f>'BDESC-commercial'!B8</f>
        <v>56.850769640422939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2024-02-08T19:18:32Z</dcterms:modified>
</cp:coreProperties>
</file>