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28A3F7AE-3F90-4EA1-A276-7BF9D233E9F3}"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21" i="24"/>
  <c r="G33" i="24"/>
  <c r="G49" i="24"/>
  <c r="J49" i="24" s="1"/>
  <c r="K49" i="24" s="1"/>
  <c r="O2" i="22"/>
  <c r="K6" i="22"/>
  <c r="L6" i="22" s="1"/>
  <c r="J33" i="19" s="1"/>
  <c r="K12" i="22"/>
  <c r="G22" i="24"/>
  <c r="J22" i="24" s="1"/>
  <c r="K22" i="24" s="1"/>
  <c r="G34" i="24"/>
  <c r="J34" i="24" s="1"/>
  <c r="K34" i="24" s="1"/>
  <c r="A1" i="26"/>
  <c r="AC8" i="26" s="1"/>
  <c r="P2" i="22"/>
  <c r="M7" i="22"/>
  <c r="M12" i="22"/>
  <c r="L12" i="22" s="1"/>
  <c r="J34" i="19" s="1"/>
  <c r="G7" i="24"/>
  <c r="O7" i="24" s="1"/>
  <c r="P7" i="24" s="1"/>
  <c r="G23" i="24"/>
  <c r="O23" i="24" s="1"/>
  <c r="P23" i="24" s="1"/>
  <c r="T5" i="26"/>
  <c r="W35" i="26"/>
  <c r="W44" i="26"/>
  <c r="E10" i="26"/>
  <c r="E11" i="26"/>
  <c r="L13" i="22"/>
  <c r="J64" i="19" s="1"/>
  <c r="L11" i="26"/>
  <c r="L19" i="26"/>
  <c r="V5" i="26"/>
  <c r="V12" i="26"/>
  <c r="V14" i="26"/>
  <c r="V19" i="26"/>
  <c r="V21" i="26"/>
  <c r="AE30" i="26"/>
  <c r="AE46" i="26"/>
  <c r="O10" i="24"/>
  <c r="P10" i="24" s="1"/>
  <c r="O6" i="26"/>
  <c r="W10" i="26"/>
  <c r="O12" i="26"/>
  <c r="W12" i="26"/>
  <c r="O17" i="26"/>
  <c r="W19" i="26"/>
  <c r="AF30" i="26"/>
  <c r="AF39" i="26"/>
  <c r="AF47" i="26"/>
  <c r="R57" i="26"/>
  <c r="K62" i="26"/>
  <c r="O24" i="24"/>
  <c r="P24" i="24" s="1"/>
  <c r="P10" i="26"/>
  <c r="X10" i="26"/>
  <c r="P13" i="26"/>
  <c r="P15" i="26"/>
  <c r="X17" i="26"/>
  <c r="P19" i="26"/>
  <c r="G32" i="26"/>
  <c r="G40" i="26"/>
  <c r="G48" i="26"/>
  <c r="G51" i="26"/>
  <c r="W62" i="26"/>
  <c r="O36" i="24"/>
  <c r="P36" i="24" s="1"/>
  <c r="AG5" i="26"/>
  <c r="Y7" i="26"/>
  <c r="AG7" i="26"/>
  <c r="AG9" i="26"/>
  <c r="Y11" i="26"/>
  <c r="Y13" i="26"/>
  <c r="Y14" i="26"/>
  <c r="Q17" i="26"/>
  <c r="Y18" i="26"/>
  <c r="Y20" i="26"/>
  <c r="AG21" i="26"/>
  <c r="H23" i="26"/>
  <c r="H29" i="26"/>
  <c r="H36" i="26"/>
  <c r="H47" i="26"/>
  <c r="H48" i="26"/>
  <c r="K56" i="26"/>
  <c r="AE65" i="26"/>
  <c r="J39" i="24"/>
  <c r="K39" i="24" s="1"/>
  <c r="AH86" i="26"/>
  <c r="J86" i="26"/>
  <c r="Z83" i="26"/>
  <c r="R83" i="26"/>
  <c r="J82" i="26"/>
  <c r="Z81" i="26"/>
  <c r="R81" i="26"/>
  <c r="Z79" i="26"/>
  <c r="R79" i="26"/>
  <c r="J78" i="26"/>
  <c r="Z77" i="26"/>
  <c r="R76" i="26"/>
  <c r="J76" i="26"/>
  <c r="R75" i="26"/>
  <c r="AH74" i="26"/>
  <c r="R74" i="26"/>
  <c r="AH72" i="26"/>
  <c r="J72" i="26"/>
  <c r="Z71" i="26"/>
  <c r="R71" i="26"/>
  <c r="J70" i="26"/>
  <c r="Z69" i="26"/>
  <c r="AH68" i="26"/>
  <c r="J68" i="26"/>
  <c r="AH66" i="26"/>
  <c r="Y87" i="26"/>
  <c r="I87" i="26"/>
  <c r="AG86" i="26"/>
  <c r="Y86" i="26"/>
  <c r="AG85" i="26"/>
  <c r="I85" i="26"/>
  <c r="AG84" i="26"/>
  <c r="Y84" i="26"/>
  <c r="AG83" i="26"/>
  <c r="Y83" i="26"/>
  <c r="I83" i="26"/>
  <c r="AG82" i="26"/>
  <c r="AG81" i="26"/>
  <c r="Y81" i="26"/>
  <c r="I81" i="26"/>
  <c r="AG80" i="26"/>
  <c r="Y80" i="26"/>
  <c r="AG79" i="26"/>
  <c r="Y79" i="26"/>
  <c r="AG78" i="26"/>
  <c r="Y78" i="26"/>
  <c r="AG77" i="26"/>
  <c r="Y77" i="26"/>
  <c r="I77" i="26"/>
  <c r="AG76" i="26"/>
  <c r="Y76" i="26"/>
  <c r="Y75" i="26"/>
  <c r="I75" i="26"/>
  <c r="AG74" i="26"/>
  <c r="Y74" i="26"/>
  <c r="AG73" i="26"/>
  <c r="Y73" i="26"/>
  <c r="I73" i="26"/>
  <c r="Y72" i="26"/>
  <c r="AG71" i="26"/>
  <c r="Y71" i="26"/>
  <c r="I71" i="26"/>
  <c r="AG70" i="26"/>
  <c r="Y70" i="26"/>
  <c r="AG69" i="26"/>
  <c r="I69" i="26"/>
  <c r="AG68" i="26"/>
  <c r="Y68" i="26"/>
  <c r="AG67" i="26"/>
  <c r="Y67" i="26"/>
  <c r="I67" i="26"/>
  <c r="AG66" i="26"/>
  <c r="H87" i="26"/>
  <c r="AF86" i="26"/>
  <c r="P86" i="26"/>
  <c r="H86" i="26"/>
  <c r="AF85" i="26"/>
  <c r="H85" i="26"/>
  <c r="AF84" i="26"/>
  <c r="H84" i="26"/>
  <c r="AF83" i="26"/>
  <c r="H83" i="26"/>
  <c r="AF82" i="26"/>
  <c r="P82" i="26"/>
  <c r="H82" i="26"/>
  <c r="AF81" i="26"/>
  <c r="AF80" i="26"/>
  <c r="P80" i="26"/>
  <c r="H80" i="26"/>
  <c r="AF79" i="26"/>
  <c r="H79" i="26"/>
  <c r="AF78" i="26"/>
  <c r="P78" i="26"/>
  <c r="AF77" i="26"/>
  <c r="H77" i="26"/>
  <c r="AF76" i="26"/>
  <c r="P76" i="26"/>
  <c r="H76" i="26"/>
  <c r="AF75" i="26"/>
  <c r="H75" i="26"/>
  <c r="P74" i="26"/>
  <c r="H74" i="26"/>
  <c r="AF73" i="26"/>
  <c r="H73" i="26"/>
  <c r="AF72" i="26"/>
  <c r="P72" i="26"/>
  <c r="H72" i="26"/>
  <c r="H71" i="26"/>
  <c r="AF70" i="26"/>
  <c r="P70" i="26"/>
  <c r="H70" i="26"/>
  <c r="AF69" i="26"/>
  <c r="H69" i="26"/>
  <c r="AF68" i="26"/>
  <c r="H68" i="26"/>
  <c r="AF67" i="26"/>
  <c r="H67" i="26"/>
  <c r="AF66" i="26"/>
  <c r="W87" i="26"/>
  <c r="O87" i="26"/>
  <c r="G87" i="26"/>
  <c r="G86" i="26"/>
  <c r="W85" i="26"/>
  <c r="O85" i="26"/>
  <c r="G85" i="26"/>
  <c r="O84" i="26"/>
  <c r="G84" i="26"/>
  <c r="W83" i="26"/>
  <c r="G83" i="26"/>
  <c r="O82" i="26"/>
  <c r="G82" i="26"/>
  <c r="W81" i="26"/>
  <c r="O81" i="26"/>
  <c r="G81" i="26"/>
  <c r="O80" i="26"/>
  <c r="W79" i="26"/>
  <c r="O79" i="26"/>
  <c r="G79" i="26"/>
  <c r="O78" i="26"/>
  <c r="G78" i="26"/>
  <c r="W77" i="26"/>
  <c r="O77" i="26"/>
  <c r="O76" i="26"/>
  <c r="G76" i="26"/>
  <c r="W75" i="26"/>
  <c r="O75" i="26"/>
  <c r="G75" i="26"/>
  <c r="O74" i="26"/>
  <c r="G74" i="26"/>
  <c r="O73" i="26"/>
  <c r="G73" i="26"/>
  <c r="O72" i="26"/>
  <c r="G72" i="26"/>
  <c r="W71" i="26"/>
  <c r="O71" i="26"/>
  <c r="G71" i="26"/>
  <c r="G70" i="26"/>
  <c r="W69" i="26"/>
  <c r="O69" i="26"/>
  <c r="G69" i="26"/>
  <c r="O68" i="26"/>
  <c r="G68" i="26"/>
  <c r="W67" i="26"/>
  <c r="G67" i="26"/>
  <c r="V87" i="26"/>
  <c r="N87" i="26"/>
  <c r="AD86" i="26"/>
  <c r="V86" i="26"/>
  <c r="N86" i="26"/>
  <c r="V85" i="26"/>
  <c r="AD84" i="26"/>
  <c r="V84" i="26"/>
  <c r="N84" i="26"/>
  <c r="V83" i="26"/>
  <c r="N83" i="26"/>
  <c r="AD82" i="26"/>
  <c r="V82" i="26"/>
  <c r="V81" i="26"/>
  <c r="N81" i="26"/>
  <c r="AD80" i="26"/>
  <c r="V80" i="26"/>
  <c r="N80" i="26"/>
  <c r="V79" i="26"/>
  <c r="N79" i="26"/>
  <c r="V78" i="26"/>
  <c r="N78" i="26"/>
  <c r="V77" i="26"/>
  <c r="N77" i="26"/>
  <c r="AD76" i="26"/>
  <c r="V76" i="26"/>
  <c r="N76" i="26"/>
  <c r="N75" i="26"/>
  <c r="AD74" i="26"/>
  <c r="V74" i="26"/>
  <c r="N74" i="26"/>
  <c r="V73" i="26"/>
  <c r="N73" i="26"/>
  <c r="AD72" i="26"/>
  <c r="N72" i="26"/>
  <c r="V71" i="26"/>
  <c r="N71" i="26"/>
  <c r="AD70" i="26"/>
  <c r="V70" i="26"/>
  <c r="N70" i="26"/>
  <c r="V69" i="26"/>
  <c r="AD68" i="26"/>
  <c r="V68" i="26"/>
  <c r="N68" i="26"/>
  <c r="V67" i="26"/>
  <c r="N67" i="26"/>
  <c r="AD66" i="26"/>
  <c r="AC87" i="26"/>
  <c r="K85" i="26"/>
  <c r="T84" i="26"/>
  <c r="K83" i="26"/>
  <c r="T82" i="26"/>
  <c r="AC81" i="26"/>
  <c r="AC79" i="26"/>
  <c r="K79" i="26"/>
  <c r="K77" i="26"/>
  <c r="T76" i="26"/>
  <c r="T74" i="26"/>
  <c r="AC73" i="26"/>
  <c r="T72" i="26"/>
  <c r="AC71" i="26"/>
  <c r="K71" i="26"/>
  <c r="T68" i="26"/>
  <c r="K67" i="26"/>
  <c r="Y66" i="26"/>
  <c r="AB87" i="26"/>
  <c r="AB85" i="26"/>
  <c r="E85" i="26"/>
  <c r="AB83" i="26"/>
  <c r="S82" i="26"/>
  <c r="S80" i="26"/>
  <c r="AB79" i="26"/>
  <c r="S78" i="26"/>
  <c r="AB77" i="26"/>
  <c r="E77" i="26"/>
  <c r="E75" i="26"/>
  <c r="E73" i="26"/>
  <c r="S72" i="26"/>
  <c r="AB71" i="26"/>
  <c r="AB69" i="26"/>
  <c r="E69" i="26"/>
  <c r="AB67" i="26"/>
  <c r="E67" i="26"/>
  <c r="AF65" i="26"/>
  <c r="X65" i="26"/>
  <c r="H65" i="26"/>
  <c r="AF64" i="26"/>
  <c r="X64" i="26"/>
  <c r="AF63" i="26"/>
  <c r="X63" i="26"/>
  <c r="AF62" i="26"/>
  <c r="X62" i="26"/>
  <c r="AF61" i="26"/>
  <c r="X61" i="26"/>
  <c r="H61" i="26"/>
  <c r="AF60" i="26"/>
  <c r="X60" i="26"/>
  <c r="X59" i="26"/>
  <c r="H59" i="26"/>
  <c r="AF58" i="26"/>
  <c r="X58" i="26"/>
  <c r="AF57" i="26"/>
  <c r="X57" i="26"/>
  <c r="H57" i="26"/>
  <c r="X56" i="26"/>
  <c r="AF55" i="26"/>
  <c r="X55" i="26"/>
  <c r="H55" i="26"/>
  <c r="AF54" i="26"/>
  <c r="X54" i="26"/>
  <c r="AF53" i="26"/>
  <c r="AA87" i="26"/>
  <c r="D87" i="26"/>
  <c r="M86" i="26"/>
  <c r="M84" i="26"/>
  <c r="AA83" i="26"/>
  <c r="M82" i="26"/>
  <c r="AA81" i="26"/>
  <c r="D79" i="26"/>
  <c r="M78" i="26"/>
  <c r="D77" i="26"/>
  <c r="M76" i="26"/>
  <c r="AA75" i="26"/>
  <c r="AA73" i="26"/>
  <c r="D73" i="26"/>
  <c r="D71" i="26"/>
  <c r="M70" i="26"/>
  <c r="M68" i="26"/>
  <c r="AA67" i="26"/>
  <c r="W66" i="26"/>
  <c r="T87" i="26"/>
  <c r="AC86" i="26"/>
  <c r="K84" i="26"/>
  <c r="AC82" i="26"/>
  <c r="K82" i="26"/>
  <c r="T81" i="26"/>
  <c r="T79" i="26"/>
  <c r="AC78" i="26"/>
  <c r="T77" i="26"/>
  <c r="K76" i="26"/>
  <c r="K74" i="26"/>
  <c r="T73" i="26"/>
  <c r="AC72" i="26"/>
  <c r="K72" i="26"/>
  <c r="T71" i="26"/>
  <c r="AC70" i="26"/>
  <c r="AC68" i="26"/>
  <c r="K68" i="26"/>
  <c r="T67" i="26"/>
  <c r="AC66" i="26"/>
  <c r="U66" i="26"/>
  <c r="M66" i="26"/>
  <c r="E66" i="26"/>
  <c r="U65" i="26"/>
  <c r="M65" i="26"/>
  <c r="E65" i="26"/>
  <c r="AC64" i="26"/>
  <c r="U64" i="26"/>
  <c r="M64" i="26"/>
  <c r="E64" i="26"/>
  <c r="U63" i="26"/>
  <c r="M63" i="26"/>
  <c r="E63" i="26"/>
  <c r="AC62" i="26"/>
  <c r="U62" i="26"/>
  <c r="M62" i="26"/>
  <c r="E62" i="26"/>
  <c r="U61" i="26"/>
  <c r="M61" i="26"/>
  <c r="E61" i="26"/>
  <c r="AC60" i="26"/>
  <c r="U60" i="26"/>
  <c r="M60" i="26"/>
  <c r="E60" i="26"/>
  <c r="U59" i="26"/>
  <c r="M59" i="26"/>
  <c r="E59" i="26"/>
  <c r="AC58" i="26"/>
  <c r="U58" i="26"/>
  <c r="M58" i="26"/>
  <c r="E58"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G23" i="26" l="1"/>
  <c r="X8" i="26"/>
  <c r="AF22" i="26"/>
  <c r="N10" i="26"/>
  <c r="AC15" i="26"/>
  <c r="AC57" i="26"/>
  <c r="AC59" i="26"/>
  <c r="AC61" i="26"/>
  <c r="AC63" i="26"/>
  <c r="AC65" i="26"/>
  <c r="K70" i="26"/>
  <c r="AC76" i="26"/>
  <c r="AC84" i="26"/>
  <c r="AA71" i="26"/>
  <c r="D81" i="26"/>
  <c r="X53" i="26"/>
  <c r="AF56" i="26"/>
  <c r="AF59" i="26"/>
  <c r="H63" i="26"/>
  <c r="X66" i="26"/>
  <c r="S74" i="26"/>
  <c r="E83" i="26"/>
  <c r="K69" i="26"/>
  <c r="AC77" i="26"/>
  <c r="K87" i="26"/>
  <c r="N69" i="26"/>
  <c r="V72" i="26"/>
  <c r="V75" i="26"/>
  <c r="AD78" i="26"/>
  <c r="N82" i="26"/>
  <c r="N85" i="26"/>
  <c r="O67" i="26"/>
  <c r="O70" i="26"/>
  <c r="W73" i="26"/>
  <c r="G77" i="26"/>
  <c r="G80" i="26"/>
  <c r="O83" i="26"/>
  <c r="O86" i="26"/>
  <c r="P68" i="26"/>
  <c r="AF71" i="26"/>
  <c r="AF74" i="26"/>
  <c r="H78" i="26"/>
  <c r="H81" i="26"/>
  <c r="P84" i="26"/>
  <c r="AF87" i="26"/>
  <c r="Y69" i="26"/>
  <c r="AG72" i="26"/>
  <c r="AG75" i="26"/>
  <c r="I79" i="26"/>
  <c r="Y82" i="26"/>
  <c r="Y85" i="26"/>
  <c r="R68" i="26"/>
  <c r="R73" i="26"/>
  <c r="R78" i="26"/>
  <c r="R85" i="26"/>
  <c r="H43" i="26"/>
  <c r="Q15" i="26"/>
  <c r="Q4" i="26"/>
  <c r="X19" i="26"/>
  <c r="P6" i="26"/>
  <c r="O21" i="26"/>
  <c r="AE47" i="26"/>
  <c r="N8"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AC85" i="26"/>
  <c r="T80" i="26"/>
  <c r="K75" i="26"/>
  <c r="AC69" i="26"/>
  <c r="S86" i="26"/>
  <c r="E81" i="26"/>
  <c r="AB75" i="26"/>
  <c r="S70" i="26"/>
  <c r="H66" i="26"/>
  <c r="H64" i="26"/>
  <c r="H62" i="26"/>
  <c r="H60" i="26"/>
  <c r="H58" i="26"/>
  <c r="H56" i="26"/>
  <c r="H54" i="26"/>
  <c r="D85" i="26"/>
  <c r="AA79" i="26"/>
  <c r="M74" i="26"/>
  <c r="D69" i="26"/>
  <c r="T85" i="26"/>
  <c r="K80" i="26"/>
  <c r="AC74" i="26"/>
  <c r="T69" i="26"/>
  <c r="U12" i="26"/>
  <c r="X37" i="26"/>
  <c r="V9" i="26"/>
  <c r="AE27" i="26"/>
  <c r="W7" i="26"/>
  <c r="O20" i="26"/>
  <c r="AF50" i="26"/>
  <c r="P9" i="26"/>
  <c r="P18" i="26"/>
  <c r="G43" i="26"/>
  <c r="Y6" i="26"/>
  <c r="AG13" i="26"/>
  <c r="Q21" i="26"/>
  <c r="H44" i="26"/>
  <c r="J87" i="26"/>
  <c r="R82" i="26"/>
  <c r="AH78" i="26"/>
  <c r="Z75" i="26"/>
  <c r="R72" i="26"/>
  <c r="R69" i="26"/>
  <c r="Q87" i="26"/>
  <c r="Q85" i="26"/>
  <c r="Q83" i="26"/>
  <c r="Q81" i="26"/>
  <c r="Q79" i="26"/>
  <c r="Q77" i="26"/>
  <c r="Q75" i="26"/>
  <c r="Q73" i="26"/>
  <c r="Q71" i="26"/>
  <c r="Q69" i="26"/>
  <c r="Q67" i="26"/>
  <c r="X86" i="26"/>
  <c r="X84" i="26"/>
  <c r="X82" i="26"/>
  <c r="X80" i="26"/>
  <c r="X78" i="26"/>
  <c r="X76" i="26"/>
  <c r="X74" i="26"/>
  <c r="X72" i="26"/>
  <c r="X70" i="26"/>
  <c r="X68" i="26"/>
  <c r="AE87" i="26"/>
  <c r="AE85" i="26"/>
  <c r="AE83" i="26"/>
  <c r="AE81" i="26"/>
  <c r="AE79" i="26"/>
  <c r="AE77" i="26"/>
  <c r="AE75" i="26"/>
  <c r="AE73" i="26"/>
  <c r="AE71" i="26"/>
  <c r="AE69" i="26"/>
  <c r="AE67" i="26"/>
  <c r="F87" i="26"/>
  <c r="F85" i="26"/>
  <c r="F83" i="26"/>
  <c r="F81" i="26"/>
  <c r="F79" i="26"/>
  <c r="F77" i="26"/>
  <c r="F75" i="26"/>
  <c r="F73" i="26"/>
  <c r="F71" i="26"/>
  <c r="F69" i="26"/>
  <c r="F67" i="26"/>
  <c r="AC83" i="26"/>
  <c r="T78" i="26"/>
  <c r="K73" i="26"/>
  <c r="AC67" i="26"/>
  <c r="S84" i="26"/>
  <c r="E79" i="26"/>
  <c r="AB73" i="26"/>
  <c r="S68" i="26"/>
  <c r="P65" i="26"/>
  <c r="P63" i="26"/>
  <c r="P61" i="26"/>
  <c r="P59" i="26"/>
  <c r="P57" i="26"/>
  <c r="P55" i="26"/>
  <c r="P53" i="26"/>
  <c r="D83" i="26"/>
  <c r="AA77" i="26"/>
  <c r="M72" i="26"/>
  <c r="D67" i="26"/>
  <c r="T83" i="26"/>
  <c r="K78" i="26"/>
  <c r="O21" i="24"/>
  <c r="P21" i="24" s="1"/>
  <c r="J21" i="24"/>
  <c r="K21" i="24" s="1"/>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AG1" i="26" l="1"/>
  <c r="C1" i="26"/>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48"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48" i="24" l="1"/>
  <c r="P48" i="24" s="1"/>
  <c r="J48" i="24"/>
  <c r="J6" i="24"/>
  <c r="K6" i="24" s="1"/>
  <c r="O6" i="24"/>
  <c r="P6" i="24"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K48" i="24" l="1"/>
  <c r="D2" i="20"/>
  <c r="D3"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E3" i="20" l="1"/>
  <c r="E2" i="20"/>
  <c r="H110" i="8"/>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<sst xmlns="http://schemas.openxmlformats.org/spreadsheetml/2006/main" count="28264" uniqueCount="2481">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</sst>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2005</v>
      </c>
      <c r="C1" s="260">
        <v>45369</v>
      </c>
      <c r="G1" s="147" t="s">
        <v>1914</v>
      </c>
      <c r="H1" s="147" t="s">
        <v>1915</v>
      </c>
    </row>
    <row r="2" spans="1:8" x14ac:dyDescent="0.25">
      <c r="B2" t="str">
        <f>B1</f>
        <v>Vermont</v>
      </c>
      <c r="C2" t="str">
        <f>INDEX(G:G,MATCH(B1,H:H,0))</f>
        <v>VT</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Vermont.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Vermont.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Vermont.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Vermont,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Vermont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PV:**Vermont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Wind:**Vermont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Vermont will retire 0 MW of coal by 2050. Vermont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Vermont will retire 3950 MW of natural gas by 2050. Vermont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Vermont will retire 2000 MW of nuclear by 2050. Vermont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Vermont will retire 100 MW of natural gas by 2050. Vermont currently has 15301 MW of natural gas peaker capacity.</v>
      </c>
      <c r="P12" s="1" t="str">
        <f>_xlfn.CONCAT("//**Lignite:** The EIA projects that ", About!B2, " will retire ", 'Supporting Data'!$S$3, " MW of lignite by 2050. ", About!B2, " currently has ",'Supporting Data'!$AE$3, " MW of lignite capacity." )</f>
        <v>//**Lignite:** The EIA projects that Vermont will retire 0 MW of lignite by 2050. Vermont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13% to 22% through 2050.//**Urban Residential Appliances:** In the BAU case, in Vermont,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13% to 22% through 2050.//**Rural Residential Appliances:** In the BAU case, in Vermont,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rise from 9% to 10% through 2050.//**Comercial Appliances:** In the BAU case, in Vermont, the share of electricity among fuels used for appliances in commercial buildings will fall from 39% to 37% through 2050.//**Comercial Other Components:** In the BAU case, in Vermont,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Vermont.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Vermont will retire 3950 MW of natural gas by 2050. Vermont currently has 18863 MW of natural gas non-peaker capacity.//**Nuclear:** The EIA projects that Vermont will retire 2000 MW of nuclear by 2050. Vermont currently has 2240 MW of nuclear capacity.//**Natural gas peaker:** The EIA projects that Vermont will retire 100 MW of natural gas by 2050. Vermont currently has 15301 MW of natural gas peaker capacity.//**Lignite:** The EIA projects that Vermont will retire 0 MW of lignite by 2050. Vermont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40% below 1990 levels by 2030</v>
      </c>
      <c r="C2" s="1">
        <f>IF(INDEX('State Targets'!I:I,MATCH(About!$B$2,'State Targets'!$B:$B,0))=0,"",INDEX('State Targets'!I:I,MATCH(About!$B$2,'State Targets'!$B:$B,0)))</f>
        <v>2030</v>
      </c>
      <c r="D2" s="1">
        <f>INDEX('State Targets'!J:J,MATCH(About!$B$2,'State Targets'!$B:$B,0))</f>
        <v>3.5999999999999996</v>
      </c>
      <c r="E2" s="1">
        <f>INDEX('State Targets'!K:K,MATCH(About!$B$2,'State Targets'!$B:$B,0))</f>
        <v>3.5999999999999996</v>
      </c>
      <c r="F2" s="1" t="str">
        <f>IF(INDEX('State Targets'!L:L,MATCH(About!$B$2,'State Targets'!$B:$B,0))=0,"",INDEX('State Targets'!L:L,MATCH(About!$B$2,'State Targets'!$B:$B,0)))</f>
        <v xml:space="preserve">Vermont enacted statutory targets in 2020 to reduce GHG emissions 40% below 1990 levels by 2030. </v>
      </c>
    </row>
    <row r="3" spans="1:6" x14ac:dyDescent="0.25">
      <c r="A3" s="1"/>
      <c r="B3" s="1" t="str">
        <f>IF(INDEX('State Targets'!H:H,MATCH(About!$B$2,'State Targets'!$B:$B,0))=0,"",INDEX('State Targets'!H:H,MATCH(About!$B$2,'State Targets'!$B:$B,0)))</f>
        <v>40% below 1990 levels by 2030</v>
      </c>
      <c r="C3" s="1">
        <f>IF(INDEX('State Targets'!I:I,MATCH(About!$B$2,'State Targets'!$B:$B,0))=0,"",INDEX('State Targets'!I:I,MATCH(About!$B$2,'State Targets'!$B:$B,0)))</f>
        <v>2030</v>
      </c>
      <c r="D3" s="1">
        <f>INDEX('State Targets'!J:J,MATCH(About!$B$2,'State Targets'!$B:$B,0))</f>
        <v>3.5999999999999996</v>
      </c>
      <c r="E3" s="1">
        <f>INDEX('State Targets'!K:K,MATCH(About!$B$2,'State Targets'!$B:$B,0))</f>
        <v>3.5999999999999996</v>
      </c>
      <c r="F3" s="1" t="str">
        <f>IF(INDEX('State Targets'!L:L,MATCH(About!$B$2,'State Targets'!$B:$B,0))=0,"",INDEX('State Targets'!L:L,MATCH(About!$B$2,'State Targets'!$B:$B,0)))</f>
        <v xml:space="preserve">Vermont enacted statutory targets in 2020 to reduce GHG emissions 40% below 1990 levels by 2030.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6</v>
      </c>
      <c r="H48" s="1" t="s">
        <v>2131</v>
      </c>
      <c r="I48" s="213">
        <v>2030</v>
      </c>
      <c r="J48" s="213">
        <f t="shared" si="0"/>
        <v>3.5999999999999996</v>
      </c>
      <c r="K48" s="213">
        <f t="shared" si="1"/>
        <v>3.5999999999999996</v>
      </c>
      <c r="L48" s="214" t="s">
        <v>2216</v>
      </c>
      <c r="M48" s="1" t="s">
        <v>2150</v>
      </c>
      <c r="N48" s="215">
        <v>2050</v>
      </c>
      <c r="O48">
        <f t="shared" si="2"/>
        <v>1.1999999999999997</v>
      </c>
      <c r="P48">
        <f t="shared" si="3"/>
        <v>1.1999999999999997</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VT</v>
      </c>
      <c r="C1" s="223">
        <f>SUM(C4:C87)</f>
        <v>5.8813386562685022</v>
      </c>
      <c r="D1" s="223">
        <f t="shared" ref="D1:AH1" si="0">SUM(D4:D87)</f>
        <v>6.1289544748644005</v>
      </c>
      <c r="E1" s="223">
        <f t="shared" si="0"/>
        <v>6.5038399129551019</v>
      </c>
      <c r="F1" s="223">
        <f t="shared" si="0"/>
        <v>6.5381109913292033</v>
      </c>
      <c r="G1" s="223">
        <f t="shared" si="0"/>
        <v>6.425679152563502</v>
      </c>
      <c r="H1" s="223">
        <f t="shared" si="0"/>
        <v>6.5615798434283885</v>
      </c>
      <c r="I1" s="223">
        <f t="shared" si="0"/>
        <v>7.0432909713635974</v>
      </c>
      <c r="J1" s="223">
        <f t="shared" si="0"/>
        <v>7.1399028551246371</v>
      </c>
      <c r="K1" s="223">
        <f t="shared" si="0"/>
        <v>6.9321185064232642</v>
      </c>
      <c r="L1" s="223">
        <f t="shared" si="0"/>
        <v>6.8627769879588127</v>
      </c>
      <c r="M1" s="223">
        <f t="shared" si="0"/>
        <v>7.2557914679839755</v>
      </c>
      <c r="N1" s="223">
        <f t="shared" si="0"/>
        <v>7.1602842299906051</v>
      </c>
      <c r="O1" s="223">
        <f t="shared" si="0"/>
        <v>6.8612133254872179</v>
      </c>
      <c r="P1" s="223">
        <f t="shared" si="0"/>
        <v>7.1646491957008003</v>
      </c>
      <c r="Q1" s="223">
        <f t="shared" si="0"/>
        <v>7.5823035113892114</v>
      </c>
      <c r="R1" s="223">
        <f t="shared" si="0"/>
        <v>7.2956839961446205</v>
      </c>
      <c r="S1" s="223">
        <f t="shared" si="0"/>
        <v>7.2984627294165101</v>
      </c>
      <c r="T1" s="223">
        <f t="shared" si="0"/>
        <v>7.0711577688657847</v>
      </c>
      <c r="U1" s="223">
        <f t="shared" si="0"/>
        <v>6.3433413125725986</v>
      </c>
      <c r="V1" s="223">
        <f t="shared" si="0"/>
        <v>6.623742854752269</v>
      </c>
      <c r="W1" s="223">
        <f t="shared" si="0"/>
        <v>6.4443300771129977</v>
      </c>
      <c r="X1" s="223">
        <f t="shared" si="0"/>
        <v>6.5598414335521014</v>
      </c>
      <c r="Y1" s="223">
        <f t="shared" si="0"/>
        <v>6.0726476984500994</v>
      </c>
      <c r="Z1" s="223">
        <f t="shared" si="0"/>
        <v>6.364280025667501</v>
      </c>
      <c r="AA1" s="223">
        <f t="shared" si="0"/>
        <v>6.5555795394694014</v>
      </c>
      <c r="AB1" s="223">
        <f t="shared" si="0"/>
        <v>6.6625979136705995</v>
      </c>
      <c r="AC1" s="223">
        <f t="shared" si="0"/>
        <v>6.3847181530119013</v>
      </c>
      <c r="AD1" s="223">
        <f t="shared" si="0"/>
        <v>6.1817425837706006</v>
      </c>
      <c r="AE1" s="223">
        <f t="shared" si="0"/>
        <v>6.330190706782501</v>
      </c>
      <c r="AF1" s="223">
        <f t="shared" si="0"/>
        <v>6.7130055008546021</v>
      </c>
      <c r="AG1" s="223">
        <f t="shared" si="0"/>
        <v>6.0900013170079017</v>
      </c>
      <c r="AH1" s="223">
        <f t="shared" si="0"/>
        <v>6.059842025315799</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25">
      <c r="A5" s="227" t="s">
        <v>479</v>
      </c>
      <c r="B5" s="199" t="s">
        <v>2259</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25">
      <c r="A6" s="227" t="s">
        <v>479</v>
      </c>
      <c r="B6" s="199" t="s">
        <v>2263</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25">
      <c r="A7" s="227" t="s">
        <v>479</v>
      </c>
      <c r="B7" s="199" t="s">
        <v>2265</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25">
      <c r="A8" s="227" t="s">
        <v>479</v>
      </c>
      <c r="B8" s="199" t="s">
        <v>2267</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25">
      <c r="A9" s="227" t="s">
        <v>479</v>
      </c>
      <c r="B9" s="199" t="s">
        <v>2277</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25">
      <c r="A10" s="227" t="s">
        <v>479</v>
      </c>
      <c r="B10" s="199" t="s">
        <v>2286</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25">
      <c r="A17" s="227" t="s">
        <v>479</v>
      </c>
      <c r="B17" s="199" t="s">
        <v>2294</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0.18727932876549999</v>
      </c>
      <c r="AG33" s="228">
        <f>SUMIFS('EPA Export Aggregation'!AJ:AJ,'EPA Export Aggregation'!$A:$A,$B33,'EPA Export Aggregation'!$D:$D,$A$1)*IF($A33="CH4",About!$D$58,IF($A33="N2O",About!$D$59,1))</f>
        <v>0.18615383914389999</v>
      </c>
      <c r="AH33" s="228">
        <f>SUMIFS('EPA Export Aggregation'!AK:AK,'EPA Export Aggregation'!$A:$A,$B33,'EPA Export Aggregation'!$D:$D,$A$1)*IF($A33="CH4",About!$D$58,IF($A33="N2O",About!$D$59,1))</f>
        <v>0.1945542043372</v>
      </c>
    </row>
    <row r="34" spans="1:34" x14ac:dyDescent="0.25">
      <c r="A34" s="227" t="s">
        <v>479</v>
      </c>
      <c r="B34" s="199" t="s">
        <v>2298</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7.9226901367999997E-3</v>
      </c>
      <c r="D76" s="228">
        <f>SUMIFS('EPA Export Aggregation'!G:G,'EPA Export Aggregation'!$A:$A,$B76,'EPA Export Aggregation'!$D:$D,$A$1)*IF($A76="CH4",About!$D$58,IF($A76="N2O",About!$D$59,1))</f>
        <v>7.9226901367999997E-3</v>
      </c>
      <c r="E76" s="228">
        <f>SUMIFS('EPA Export Aggregation'!H:H,'EPA Export Aggregation'!$A:$A,$B76,'EPA Export Aggregation'!$D:$D,$A$1)*IF($A76="CH4",About!$D$58,IF($A76="N2O",About!$D$59,1))</f>
        <v>7.9226901367999997E-3</v>
      </c>
      <c r="F76" s="228">
        <f>SUMIFS('EPA Export Aggregation'!I:I,'EPA Export Aggregation'!$A:$A,$B76,'EPA Export Aggregation'!$D:$D,$A$1)*IF($A76="CH4",About!$D$58,IF($A76="N2O",About!$D$59,1))</f>
        <v>9.9033627330999997E-3</v>
      </c>
      <c r="G76" s="228">
        <f>SUMIFS('EPA Export Aggregation'!J:J,'EPA Export Aggregation'!$A:$A,$B76,'EPA Export Aggregation'!$D:$D,$A$1)*IF($A76="CH4",About!$D$58,IF($A76="N2O",About!$D$59,1))</f>
        <v>1.08936983182E-2</v>
      </c>
      <c r="H76" s="228">
        <f>SUMIFS('EPA Export Aggregation'!K:K,'EPA Export Aggregation'!$A:$A,$B76,'EPA Export Aggregation'!$D:$D,$A$1)*IF($A76="CH4",About!$D$58,IF($A76="N2O",About!$D$59,1))</f>
        <v>1.3689683811300001E-2</v>
      </c>
      <c r="I76" s="228">
        <f>SUMIFS('EPA Export Aggregation'!L:L,'EPA Export Aggregation'!$A:$A,$B76,'EPA Export Aggregation'!$D:$D,$A$1)*IF($A76="CH4",About!$D$58,IF($A76="N2O",About!$D$59,1))</f>
        <v>1.52018861366E-2</v>
      </c>
      <c r="J76" s="228">
        <f>SUMIFS('EPA Export Aggregation'!M:M,'EPA Export Aggregation'!$A:$A,$B76,'EPA Export Aggregation'!$D:$D,$A$1)*IF($A76="CH4",About!$D$58,IF($A76="N2O",About!$D$59,1))</f>
        <v>1.6065353634699998E-2</v>
      </c>
      <c r="K76" s="228">
        <f>SUMIFS('EPA Export Aggregation'!N:N,'EPA Export Aggregation'!$A:$A,$B76,'EPA Export Aggregation'!$D:$D,$A$1)*IF($A76="CH4",About!$D$58,IF($A76="N2O",About!$D$59,1))</f>
        <v>1.9698950803699999E-2</v>
      </c>
      <c r="L76" s="228">
        <f>SUMIFS('EPA Export Aggregation'!O:O,'EPA Export Aggregation'!$A:$A,$B76,'EPA Export Aggregation'!$D:$D,$A$1)*IF($A76="CH4",About!$D$58,IF($A76="N2O",About!$D$59,1))</f>
        <v>1.9989697304399999E-2</v>
      </c>
      <c r="M76" s="228">
        <f>SUMIFS('EPA Export Aggregation'!P:P,'EPA Export Aggregation'!$A:$A,$B76,'EPA Export Aggregation'!$D:$D,$A$1)*IF($A76="CH4",About!$D$58,IF($A76="N2O",About!$D$59,1))</f>
        <v>1.2173441940399999E-2</v>
      </c>
      <c r="N76" s="228">
        <f>SUMIFS('EPA Export Aggregation'!Q:Q,'EPA Export Aggregation'!$A:$A,$B76,'EPA Export Aggregation'!$D:$D,$A$1)*IF($A76="CH4",About!$D$58,IF($A76="N2O",About!$D$59,1))</f>
        <v>8.0893758678999995E-3</v>
      </c>
      <c r="O76" s="228">
        <f>SUMIFS('EPA Export Aggregation'!R:R,'EPA Export Aggregation'!$A:$A,$B76,'EPA Export Aggregation'!$D:$D,$A$1)*IF($A76="CH4",About!$D$58,IF($A76="N2O",About!$D$59,1))</f>
        <v>7.7335457466000002E-3</v>
      </c>
      <c r="P76" s="228">
        <f>SUMIFS('EPA Export Aggregation'!S:S,'EPA Export Aggregation'!$A:$A,$B76,'EPA Export Aggregation'!$D:$D,$A$1)*IF($A76="CH4",About!$D$58,IF($A76="N2O",About!$D$59,1))</f>
        <v>8.0867879449000001E-3</v>
      </c>
      <c r="Q76" s="228">
        <f>SUMIFS('EPA Export Aggregation'!T:T,'EPA Export Aggregation'!$A:$A,$B76,'EPA Export Aggregation'!$D:$D,$A$1)*IF($A76="CH4",About!$D$58,IF($A76="N2O",About!$D$59,1))</f>
        <v>8.0516332513000007E-3</v>
      </c>
      <c r="R76" s="228">
        <f>SUMIFS('EPA Export Aggregation'!U:U,'EPA Export Aggregation'!$A:$A,$B76,'EPA Export Aggregation'!$D:$D,$A$1)*IF($A76="CH4",About!$D$58,IF($A76="N2O",About!$D$59,1))</f>
        <v>7.7291955259000001E-3</v>
      </c>
      <c r="S76" s="228">
        <f>SUMIFS('EPA Export Aggregation'!V:V,'EPA Export Aggregation'!$A:$A,$B76,'EPA Export Aggregation'!$D:$D,$A$1)*IF($A76="CH4",About!$D$58,IF($A76="N2O",About!$D$59,1))</f>
        <v>9.2022502767999999E-3</v>
      </c>
      <c r="T76" s="228">
        <f>SUMIFS('EPA Export Aggregation'!W:W,'EPA Export Aggregation'!$A:$A,$B76,'EPA Export Aggregation'!$D:$D,$A$1)*IF($A76="CH4",About!$D$58,IF($A76="N2O",About!$D$59,1))</f>
        <v>8.9548377599000008E-3</v>
      </c>
      <c r="U76" s="228">
        <f>SUMIFS('EPA Export Aggregation'!X:X,'EPA Export Aggregation'!$A:$A,$B76,'EPA Export Aggregation'!$D:$D,$A$1)*IF($A76="CH4",About!$D$58,IF($A76="N2O",About!$D$59,1))</f>
        <v>8.4637444644999997E-3</v>
      </c>
      <c r="V76" s="228">
        <f>SUMIFS('EPA Export Aggregation'!Y:Y,'EPA Export Aggregation'!$A:$A,$B76,'EPA Export Aggregation'!$D:$D,$A$1)*IF($A76="CH4",About!$D$58,IF($A76="N2O",About!$D$59,1))</f>
        <v>6.4956037311999998E-3</v>
      </c>
      <c r="W76" s="228">
        <f>SUMIFS('EPA Export Aggregation'!Z:Z,'EPA Export Aggregation'!$A:$A,$B76,'EPA Export Aggregation'!$D:$D,$A$1)*IF($A76="CH4",About!$D$58,IF($A76="N2O",About!$D$59,1))</f>
        <v>8.6779950135000006E-3</v>
      </c>
      <c r="X76" s="228">
        <f>SUMIFS('EPA Export Aggregation'!AA:AA,'EPA Export Aggregation'!$A:$A,$B76,'EPA Export Aggregation'!$D:$D,$A$1)*IF($A76="CH4",About!$D$58,IF($A76="N2O",About!$D$59,1))</f>
        <v>1.2615812634999999E-3</v>
      </c>
      <c r="Y76" s="228">
        <f>SUMIFS('EPA Export Aggregation'!AB:AB,'EPA Export Aggregation'!$A:$A,$B76,'EPA Export Aggregation'!$D:$D,$A$1)*IF($A76="CH4",About!$D$58,IF($A76="N2O",About!$D$59,1))</f>
        <v>5.944611616E-4</v>
      </c>
      <c r="Z76" s="228">
        <f>SUMIFS('EPA Export Aggregation'!AC:AC,'EPA Export Aggregation'!$A:$A,$B76,'EPA Export Aggregation'!$D:$D,$A$1)*IF($A76="CH4",About!$D$58,IF($A76="N2O",About!$D$59,1))</f>
        <v>1.20365205769E-2</v>
      </c>
      <c r="AA76" s="228">
        <f>SUMIFS('EPA Export Aggregation'!AD:AD,'EPA Export Aggregation'!$A:$A,$B76,'EPA Export Aggregation'!$D:$D,$A$1)*IF($A76="CH4",About!$D$58,IF($A76="N2O",About!$D$59,1))</f>
        <v>1.313133566E-2</v>
      </c>
      <c r="AB76" s="228">
        <f>SUMIFS('EPA Export Aggregation'!AE:AE,'EPA Export Aggregation'!$A:$A,$B76,'EPA Export Aggregation'!$D:$D,$A$1)*IF($A76="CH4",About!$D$58,IF($A76="N2O",About!$D$59,1))</f>
        <v>1.4547097956700001E-2</v>
      </c>
      <c r="AC76" s="228">
        <f>SUMIFS('EPA Export Aggregation'!AF:AF,'EPA Export Aggregation'!$A:$A,$B76,'EPA Export Aggregation'!$D:$D,$A$1)*IF($A76="CH4",About!$D$58,IF($A76="N2O",About!$D$59,1))</f>
        <v>1.20966652E-2</v>
      </c>
      <c r="AD76" s="228">
        <f>SUMIFS('EPA Export Aggregation'!AG:AG,'EPA Export Aggregation'!$A:$A,$B76,'EPA Export Aggregation'!$D:$D,$A$1)*IF($A76="CH4",About!$D$58,IF($A76="N2O",About!$D$59,1))</f>
        <v>1.70596212E-2</v>
      </c>
      <c r="AE76" s="228">
        <f>SUMIFS('EPA Export Aggregation'!AH:AH,'EPA Export Aggregation'!$A:$A,$B76,'EPA Export Aggregation'!$D:$D,$A$1)*IF($A76="CH4",About!$D$58,IF($A76="N2O",About!$D$59,1))</f>
        <v>1.56611653835E-2</v>
      </c>
      <c r="AF76" s="228">
        <f>SUMIFS('EPA Export Aggregation'!AI:AI,'EPA Export Aggregation'!$A:$A,$B76,'EPA Export Aggregation'!$D:$D,$A$1)*IF($A76="CH4",About!$D$58,IF($A76="N2O",About!$D$59,1))</f>
        <v>1.6011800832699999E-2</v>
      </c>
      <c r="AG76" s="228">
        <f>SUMIFS('EPA Export Aggregation'!AJ:AJ,'EPA Export Aggregation'!$A:$A,$B76,'EPA Export Aggregation'!$D:$D,$A$1)*IF($A76="CH4",About!$D$58,IF($A76="N2O",About!$D$59,1))</f>
        <v>1.6110334519999998E-2</v>
      </c>
      <c r="AH76" s="228">
        <f>SUMIFS('EPA Export Aggregation'!AK:AK,'EPA Export Aggregation'!$A:$A,$B76,'EPA Export Aggregation'!$D:$D,$A$1)*IF($A76="CH4",About!$D$58,IF($A76="N2O",About!$D$59,1))</f>
        <v>1.6420460238699999E-2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0.11106139251420211</v>
      </c>
      <c r="D80" s="228">
        <f>SUMIFS('EPA Export Aggregation'!G:G,'EPA Export Aggregation'!$A:$A,$B80,'EPA Export Aggregation'!$D:$D,$A$1)*IF($A80="CH4",About!$D$58,IF($A80="N2O",About!$D$59,1))</f>
        <v>0.11106139251420211</v>
      </c>
      <c r="E80" s="228">
        <f>SUMIFS('EPA Export Aggregation'!H:H,'EPA Export Aggregation'!$A:$A,$B80,'EPA Export Aggregation'!$D:$D,$A$1)*IF($A80="CH4",About!$D$58,IF($A80="N2O",About!$D$59,1))</f>
        <v>0.11106139251420211</v>
      </c>
      <c r="F80" s="228">
        <f>SUMIFS('EPA Export Aggregation'!I:I,'EPA Export Aggregation'!$A:$A,$B80,'EPA Export Aggregation'!$D:$D,$A$1)*IF($A80="CH4",About!$D$58,IF($A80="N2O",About!$D$59,1))</f>
        <v>0.1388267395348024</v>
      </c>
      <c r="G80" s="228">
        <f>SUMIFS('EPA Export Aggregation'!J:J,'EPA Export Aggregation'!$A:$A,$B80,'EPA Export Aggregation'!$D:$D,$A$1)*IF($A80="CH4",About!$D$58,IF($A80="N2O",About!$D$59,1))</f>
        <v>0.15270941382140271</v>
      </c>
      <c r="H80" s="228">
        <f>SUMIFS('EPA Export Aggregation'!K:K,'EPA Export Aggregation'!$A:$A,$B80,'EPA Export Aggregation'!$D:$D,$A$1)*IF($A80="CH4",About!$D$58,IF($A80="N2O",About!$D$59,1))</f>
        <v>0.19190393637138881</v>
      </c>
      <c r="I80" s="228">
        <f>SUMIFS('EPA Export Aggregation'!L:L,'EPA Export Aggregation'!$A:$A,$B80,'EPA Export Aggregation'!$D:$D,$A$1)*IF($A80="CH4",About!$D$58,IF($A80="N2O",About!$D$59,1))</f>
        <v>0.2131021935651963</v>
      </c>
      <c r="J80" s="228">
        <f>SUMIFS('EPA Export Aggregation'!M:M,'EPA Export Aggregation'!$A:$A,$B80,'EPA Export Aggregation'!$D:$D,$A$1)*IF($A80="CH4",About!$D$58,IF($A80="N2O",About!$D$59,1))</f>
        <v>0.22520641002733621</v>
      </c>
      <c r="K80" s="228">
        <f>SUMIFS('EPA Export Aggregation'!N:N,'EPA Export Aggregation'!$A:$A,$B80,'EPA Export Aggregation'!$D:$D,$A$1)*IF($A80="CH4",About!$D$58,IF($A80="N2O",About!$D$59,1))</f>
        <v>0.27614270093756432</v>
      </c>
      <c r="L80" s="228">
        <f>SUMIFS('EPA Export Aggregation'!O:O,'EPA Export Aggregation'!$A:$A,$B80,'EPA Export Aggregation'!$D:$D,$A$1)*IF($A80="CH4",About!$D$58,IF($A80="N2O",About!$D$59,1))</f>
        <v>0.28021842273471143</v>
      </c>
      <c r="M80" s="228">
        <f>SUMIFS('EPA Export Aggregation'!P:P,'EPA Export Aggregation'!$A:$A,$B80,'EPA Export Aggregation'!$D:$D,$A$1)*IF($A80="CH4",About!$D$58,IF($A80="N2O",About!$D$59,1))</f>
        <v>0.2390070905827755</v>
      </c>
      <c r="N80" s="228">
        <f>SUMIFS('EPA Export Aggregation'!Q:Q,'EPA Export Aggregation'!$A:$A,$B80,'EPA Export Aggregation'!$D:$D,$A$1)*IF($A80="CH4",About!$D$58,IF($A80="N2O",About!$D$59,1))</f>
        <v>0.16820701671610319</v>
      </c>
      <c r="O80" s="228">
        <f>SUMIFS('EPA Export Aggregation'!R:R,'EPA Export Aggregation'!$A:$A,$B80,'EPA Export Aggregation'!$D:$D,$A$1)*IF($A80="CH4",About!$D$58,IF($A80="N2O",About!$D$59,1))</f>
        <v>0.16477811784671861</v>
      </c>
      <c r="P80" s="228">
        <f>SUMIFS('EPA Export Aggregation'!S:S,'EPA Export Aggregation'!$A:$A,$B80,'EPA Export Aggregation'!$D:$D,$A$1)*IF($A80="CH4",About!$D$58,IF($A80="N2O",About!$D$59,1))</f>
        <v>0.1506528911670004</v>
      </c>
      <c r="Q80" s="228">
        <f>SUMIFS('EPA Export Aggregation'!T:T,'EPA Export Aggregation'!$A:$A,$B80,'EPA Export Aggregation'!$D:$D,$A$1)*IF($A80="CH4",About!$D$58,IF($A80="N2O",About!$D$59,1))</f>
        <v>0.13993259643531161</v>
      </c>
      <c r="R80" s="228">
        <f>SUMIFS('EPA Export Aggregation'!U:U,'EPA Export Aggregation'!$A:$A,$B80,'EPA Export Aggregation'!$D:$D,$A$1)*IF($A80="CH4",About!$D$58,IF($A80="N2O",About!$D$59,1))</f>
        <v>0.12892916745612151</v>
      </c>
      <c r="S80" s="228">
        <f>SUMIFS('EPA Export Aggregation'!V:V,'EPA Export Aggregation'!$A:$A,$B80,'EPA Export Aggregation'!$D:$D,$A$1)*IF($A80="CH4",About!$D$58,IF($A80="N2O",About!$D$59,1))</f>
        <v>0.13775017922650901</v>
      </c>
      <c r="T80" s="228">
        <f>SUMIFS('EPA Export Aggregation'!W:W,'EPA Export Aggregation'!$A:$A,$B80,'EPA Export Aggregation'!$D:$D,$A$1)*IF($A80="CH4",About!$D$58,IF($A80="N2O",About!$D$59,1))</f>
        <v>0.13162933324768469</v>
      </c>
      <c r="U80" s="228">
        <f>SUMIFS('EPA Export Aggregation'!X:X,'EPA Export Aggregation'!$A:$A,$B80,'EPA Export Aggregation'!$D:$D,$A$1)*IF($A80="CH4",About!$D$58,IF($A80="N2O",About!$D$59,1))</f>
        <v>0.119620491729398</v>
      </c>
      <c r="V80" s="228">
        <f>SUMIFS('EPA Export Aggregation'!Y:Y,'EPA Export Aggregation'!$A:$A,$B80,'EPA Export Aggregation'!$D:$D,$A$1)*IF($A80="CH4",About!$D$58,IF($A80="N2O",About!$D$59,1))</f>
        <v>8.20533516299677E-2</v>
      </c>
      <c r="W80" s="228">
        <f>SUMIFS('EPA Export Aggregation'!Z:Z,'EPA Export Aggregation'!$A:$A,$B80,'EPA Export Aggregation'!$D:$D,$A$1)*IF($A80="CH4",About!$D$58,IF($A80="N2O",About!$D$59,1))</f>
        <v>0.1102894976858964</v>
      </c>
      <c r="X80" s="228">
        <f>SUMIFS('EPA Export Aggregation'!AA:AA,'EPA Export Aggregation'!$A:$A,$B80,'EPA Export Aggregation'!$D:$D,$A$1)*IF($A80="CH4",About!$D$58,IF($A80="N2O",About!$D$59,1))</f>
        <v>0.25665125156079999</v>
      </c>
      <c r="Y80" s="228">
        <f>SUMIFS('EPA Export Aggregation'!AB:AB,'EPA Export Aggregation'!$A:$A,$B80,'EPA Export Aggregation'!$D:$D,$A$1)*IF($A80="CH4",About!$D$58,IF($A80="N2O",About!$D$59,1))</f>
        <v>0.22297488425760001</v>
      </c>
      <c r="Z80" s="228">
        <f>SUMIFS('EPA Export Aggregation'!AC:AC,'EPA Export Aggregation'!$A:$A,$B80,'EPA Export Aggregation'!$D:$D,$A$1)*IF($A80="CH4",About!$D$58,IF($A80="N2O",About!$D$59,1))</f>
        <v>0.174787839162</v>
      </c>
      <c r="AA80" s="228">
        <f>SUMIFS('EPA Export Aggregation'!AD:AD,'EPA Export Aggregation'!$A:$A,$B80,'EPA Export Aggregation'!$D:$D,$A$1)*IF($A80="CH4",About!$D$58,IF($A80="N2O",About!$D$59,1))</f>
        <v>0.1094721845938</v>
      </c>
      <c r="AB80" s="228">
        <f>SUMIFS('EPA Export Aggregation'!AE:AE,'EPA Export Aggregation'!$A:$A,$B80,'EPA Export Aggregation'!$D:$D,$A$1)*IF($A80="CH4",About!$D$58,IF($A80="N2O",About!$D$59,1))</f>
        <v>0.1052075952</v>
      </c>
      <c r="AC80" s="228">
        <f>SUMIFS('EPA Export Aggregation'!AF:AF,'EPA Export Aggregation'!$A:$A,$B80,'EPA Export Aggregation'!$D:$D,$A$1)*IF($A80="CH4",About!$D$58,IF($A80="N2O",About!$D$59,1))</f>
        <v>0.10615305379999999</v>
      </c>
      <c r="AD80" s="228">
        <f>SUMIFS('EPA Export Aggregation'!AG:AG,'EPA Export Aggregation'!$A:$A,$B80,'EPA Export Aggregation'!$D:$D,$A$1)*IF($A80="CH4",About!$D$58,IF($A80="N2O",About!$D$59,1))</f>
        <v>0.103019504</v>
      </c>
      <c r="AE80" s="228">
        <f>SUMIFS('EPA Export Aggregation'!AH:AH,'EPA Export Aggregation'!$A:$A,$B80,'EPA Export Aggregation'!$D:$D,$A$1)*IF($A80="CH4",About!$D$58,IF($A80="N2O",About!$D$59,1))</f>
        <v>9.6088544485700006E-2</v>
      </c>
      <c r="AF80" s="228">
        <f>SUMIFS('EPA Export Aggregation'!AI:AI,'EPA Export Aggregation'!$A:$A,$B80,'EPA Export Aggregation'!$D:$D,$A$1)*IF($A80="CH4",About!$D$58,IF($A80="N2O",About!$D$59,1))</f>
        <v>9.9848921600000001E-2</v>
      </c>
      <c r="AG80" s="228">
        <f>SUMIFS('EPA Export Aggregation'!AJ:AJ,'EPA Export Aggregation'!$A:$A,$B80,'EPA Export Aggregation'!$D:$D,$A$1)*IF($A80="CH4",About!$D$58,IF($A80="N2O",About!$D$59,1))</f>
        <v>9.8341918200000003E-2</v>
      </c>
      <c r="AH80" s="228">
        <f>SUMIFS('EPA Export Aggregation'!AK:AK,'EPA Export Aggregation'!$A:$A,$B80,'EPA Export Aggregation'!$D:$D,$A$1)*IF($A80="CH4",About!$D$58,IF($A80="N2O",About!$D$59,1))</f>
        <v>0.1084531782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2.2325002350000001E-2</v>
      </c>
      <c r="D84" s="228">
        <f>SUMIFS('EPA Export Aggregation'!G:G,'EPA Export Aggregation'!$A:$A,$B84,'EPA Export Aggregation'!$D:$D,$A$1)*IF($A84="CH4",About!$D$58,IF($A84="N2O",About!$D$59,1))</f>
        <v>2.2325002350000001E-2</v>
      </c>
      <c r="E84" s="228">
        <f>SUMIFS('EPA Export Aggregation'!H:H,'EPA Export Aggregation'!$A:$A,$B84,'EPA Export Aggregation'!$D:$D,$A$1)*IF($A84="CH4",About!$D$58,IF($A84="N2O",About!$D$59,1))</f>
        <v>2.2325002350000001E-2</v>
      </c>
      <c r="F84" s="228">
        <f>SUMIFS('EPA Export Aggregation'!I:I,'EPA Export Aggregation'!$A:$A,$B84,'EPA Export Aggregation'!$D:$D,$A$1)*IF($A84="CH4",About!$D$58,IF($A84="N2O",About!$D$59,1))</f>
        <v>2.7906252350000001E-2</v>
      </c>
      <c r="G84" s="228">
        <f>SUMIFS('EPA Export Aggregation'!J:J,'EPA Export Aggregation'!$A:$A,$B84,'EPA Export Aggregation'!$D:$D,$A$1)*IF($A84="CH4",About!$D$58,IF($A84="N2O",About!$D$59,1))</f>
        <v>3.0696877349999999E-2</v>
      </c>
      <c r="H84" s="228">
        <f>SUMIFS('EPA Export Aggregation'!K:K,'EPA Export Aggregation'!$A:$A,$B84,'EPA Export Aggregation'!$D:$D,$A$1)*IF($A84="CH4",About!$D$58,IF($A84="N2O",About!$D$59,1))</f>
        <v>3.8575564899999998E-2</v>
      </c>
      <c r="I84" s="228">
        <f>SUMIFS('EPA Export Aggregation'!L:L,'EPA Export Aggregation'!$A:$A,$B84,'EPA Export Aggregation'!$D:$D,$A$1)*IF($A84="CH4",About!$D$58,IF($A84="N2O",About!$D$59,1))</f>
        <v>4.2836730599999998E-2</v>
      </c>
      <c r="J84" s="228">
        <f>SUMIFS('EPA Export Aggregation'!M:M,'EPA Export Aggregation'!$A:$A,$B84,'EPA Export Aggregation'!$D:$D,$A$1)*IF($A84="CH4",About!$D$58,IF($A84="N2O",About!$D$59,1))</f>
        <v>4.5269859500000002E-2</v>
      </c>
      <c r="K84" s="228">
        <f>SUMIFS('EPA Export Aggregation'!N:N,'EPA Export Aggregation'!$A:$A,$B84,'EPA Export Aggregation'!$D:$D,$A$1)*IF($A84="CH4",About!$D$58,IF($A84="N2O",About!$D$59,1))</f>
        <v>5.5508816549999999E-2</v>
      </c>
      <c r="L84" s="228">
        <f>SUMIFS('EPA Export Aggregation'!O:O,'EPA Export Aggregation'!$A:$A,$B84,'EPA Export Aggregation'!$D:$D,$A$1)*IF($A84="CH4",About!$D$58,IF($A84="N2O",About!$D$59,1))</f>
        <v>5.6328097049999998E-2</v>
      </c>
      <c r="M84" s="228">
        <f>SUMIFS('EPA Export Aggregation'!P:P,'EPA Export Aggregation'!$A:$A,$B84,'EPA Export Aggregation'!$D:$D,$A$1)*IF($A84="CH4",About!$D$58,IF($A84="N2O",About!$D$59,1))</f>
        <v>4.5527247950000002E-2</v>
      </c>
      <c r="N84" s="228">
        <f>SUMIFS('EPA Export Aggregation'!Q:Q,'EPA Export Aggregation'!$A:$A,$B84,'EPA Export Aggregation'!$D:$D,$A$1)*IF($A84="CH4",About!$D$58,IF($A84="N2O",About!$D$59,1))</f>
        <v>3.0954653549999999E-2</v>
      </c>
      <c r="O84" s="228">
        <f>SUMIFS('EPA Export Aggregation'!R:R,'EPA Export Aggregation'!$A:$A,$B84,'EPA Export Aggregation'!$D:$D,$A$1)*IF($A84="CH4",About!$D$58,IF($A84="N2O",About!$D$59,1))</f>
        <v>2.7475791100000001E-2</v>
      </c>
      <c r="P84" s="228">
        <f>SUMIFS('EPA Export Aggregation'!S:S,'EPA Export Aggregation'!$A:$A,$B84,'EPA Export Aggregation'!$D:$D,$A$1)*IF($A84="CH4",About!$D$58,IF($A84="N2O",About!$D$59,1))</f>
        <v>3.3100365700000002E-2</v>
      </c>
      <c r="Q84" s="228">
        <f>SUMIFS('EPA Export Aggregation'!T:T,'EPA Export Aggregation'!$A:$A,$B84,'EPA Export Aggregation'!$D:$D,$A$1)*IF($A84="CH4",About!$D$58,IF($A84="N2O",About!$D$59,1))</f>
        <v>3.1774194899999997E-2</v>
      </c>
      <c r="R84" s="228">
        <f>SUMIFS('EPA Export Aggregation'!U:U,'EPA Export Aggregation'!$A:$A,$B84,'EPA Export Aggregation'!$D:$D,$A$1)*IF($A84="CH4",About!$D$58,IF($A84="N2O",About!$D$59,1))</f>
        <v>3.4551758600000003E-2</v>
      </c>
      <c r="S84" s="228">
        <f>SUMIFS('EPA Export Aggregation'!V:V,'EPA Export Aggregation'!$A:$A,$B84,'EPA Export Aggregation'!$D:$D,$A$1)*IF($A84="CH4",About!$D$58,IF($A84="N2O",About!$D$59,1))</f>
        <v>3.3553377549999999E-2</v>
      </c>
      <c r="T84" s="228">
        <f>SUMIFS('EPA Export Aggregation'!W:W,'EPA Export Aggregation'!$A:$A,$B84,'EPA Export Aggregation'!$D:$D,$A$1)*IF($A84="CH4",About!$D$58,IF($A84="N2O",About!$D$59,1))</f>
        <v>2.6996104399999998E-2</v>
      </c>
      <c r="U84" s="228">
        <f>SUMIFS('EPA Export Aggregation'!X:X,'EPA Export Aggregation'!$A:$A,$B84,'EPA Export Aggregation'!$D:$D,$A$1)*IF($A84="CH4",About!$D$58,IF($A84="N2O",About!$D$59,1))</f>
        <v>2.4789943200000001E-2</v>
      </c>
      <c r="V84" s="228">
        <f>SUMIFS('EPA Export Aggregation'!Y:Y,'EPA Export Aggregation'!$A:$A,$B84,'EPA Export Aggregation'!$D:$D,$A$1)*IF($A84="CH4",About!$D$58,IF($A84="N2O",About!$D$59,1))</f>
        <v>1.8942003450000001E-2</v>
      </c>
      <c r="W84" s="228">
        <f>SUMIFS('EPA Export Aggregation'!Z:Z,'EPA Export Aggregation'!$A:$A,$B84,'EPA Export Aggregation'!$D:$D,$A$1)*IF($A84="CH4",About!$D$58,IF($A84="N2O",About!$D$59,1))</f>
        <v>2.4764889849999999E-2</v>
      </c>
      <c r="X84" s="228">
        <f>SUMIFS('EPA Export Aggregation'!AA:AA,'EPA Export Aggregation'!$A:$A,$B84,'EPA Export Aggregation'!$D:$D,$A$1)*IF($A84="CH4",About!$D$58,IF($A84="N2O",About!$D$59,1))</f>
        <v>3.58251625E-2</v>
      </c>
      <c r="Y84" s="228">
        <f>SUMIFS('EPA Export Aggregation'!AB:AB,'EPA Export Aggregation'!$A:$A,$B84,'EPA Export Aggregation'!$D:$D,$A$1)*IF($A84="CH4",About!$D$58,IF($A84="N2O",About!$D$59,1))</f>
        <v>5.1590137500000001E-2</v>
      </c>
      <c r="Z84" s="228">
        <f>SUMIFS('EPA Export Aggregation'!AC:AC,'EPA Export Aggregation'!$A:$A,$B84,'EPA Export Aggregation'!$D:$D,$A$1)*IF($A84="CH4",About!$D$58,IF($A84="N2O",About!$D$59,1))</f>
        <v>4.8620912500000002E-2</v>
      </c>
      <c r="AA84" s="228">
        <f>SUMIFS('EPA Export Aggregation'!AD:AD,'EPA Export Aggregation'!$A:$A,$B84,'EPA Export Aggregation'!$D:$D,$A$1)*IF($A84="CH4",About!$D$58,IF($A84="N2O",About!$D$59,1))</f>
        <v>4.4241099999999998E-2</v>
      </c>
      <c r="AB84" s="228">
        <f>SUMIFS('EPA Export Aggregation'!AE:AE,'EPA Export Aggregation'!$A:$A,$B84,'EPA Export Aggregation'!$D:$D,$A$1)*IF($A84="CH4",About!$D$58,IF($A84="N2O",About!$D$59,1))</f>
        <v>3.6770450000000003E-2</v>
      </c>
      <c r="AC84" s="228">
        <f>SUMIFS('EPA Export Aggregation'!AF:AF,'EPA Export Aggregation'!$A:$A,$B84,'EPA Export Aggregation'!$D:$D,$A$1)*IF($A84="CH4",About!$D$58,IF($A84="N2O",About!$D$59,1))</f>
        <v>3.3355900000000001E-2</v>
      </c>
      <c r="AD84" s="228">
        <f>SUMIFS('EPA Export Aggregation'!AG:AG,'EPA Export Aggregation'!$A:$A,$B84,'EPA Export Aggregation'!$D:$D,$A$1)*IF($A84="CH4",About!$D$58,IF($A84="N2O",About!$D$59,1))</f>
        <v>1.243385E-2</v>
      </c>
      <c r="AE84" s="228">
        <f>SUMIFS('EPA Export Aggregation'!AH:AH,'EPA Export Aggregation'!$A:$A,$B84,'EPA Export Aggregation'!$D:$D,$A$1)*IF($A84="CH4",About!$D$58,IF($A84="N2O",About!$D$59,1))</f>
        <v>1.336445E-2</v>
      </c>
      <c r="AF84" s="228">
        <f>SUMIFS('EPA Export Aggregation'!AI:AI,'EPA Export Aggregation'!$A:$A,$B84,'EPA Export Aggregation'!$D:$D,$A$1)*IF($A84="CH4",About!$D$58,IF($A84="N2O",About!$D$59,1))</f>
        <v>2.5934599999999999E-2</v>
      </c>
      <c r="AG84" s="228">
        <f>SUMIFS('EPA Export Aggregation'!AJ:AJ,'EPA Export Aggregation'!$A:$A,$B84,'EPA Export Aggregation'!$D:$D,$A$1)*IF($A84="CH4",About!$D$58,IF($A84="N2O",About!$D$59,1))</f>
        <v>3.1534649999999997E-2</v>
      </c>
      <c r="AH84" s="228">
        <f>SUMIFS('EPA Export Aggregation'!AK:AK,'EPA Export Aggregation'!$A:$A,$B84,'EPA Export Aggregation'!$D:$D,$A$1)*IF($A84="CH4",About!$D$58,IF($A84="N2O",About!$D$59,1))</f>
        <v>3.9430649999999998E-2</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1.9607175700000002E-3</v>
      </c>
      <c r="D87" s="228">
        <f>SUMIFS('EPA Export Aggregation'!$F:$F,'EPA Export Aggregation'!$A:$A,$B87,'EPA Export Aggregation'!$D:$D,$A$1)*IF($A87="CH4",About!$D$58,IF($A87="N2O",About!$D$59,1))</f>
        <v>1.9607175700000002E-3</v>
      </c>
      <c r="E87" s="228">
        <f>SUMIFS('EPA Export Aggregation'!$F:$F,'EPA Export Aggregation'!$A:$A,$B87,'EPA Export Aggregation'!$D:$D,$A$1)*IF($A87="CH4",About!$D$58,IF($A87="N2O",About!$D$59,1))</f>
        <v>1.9607175700000002E-3</v>
      </c>
      <c r="F87" s="228">
        <f>SUMIFS('EPA Export Aggregation'!$F:$F,'EPA Export Aggregation'!$A:$A,$B87,'EPA Export Aggregation'!$D:$D,$A$1)*IF($A87="CH4",About!$D$58,IF($A87="N2O",About!$D$59,1))</f>
        <v>1.9607175700000002E-3</v>
      </c>
      <c r="G87" s="228">
        <f>SUMIFS('EPA Export Aggregation'!$F:$F,'EPA Export Aggregation'!$A:$A,$B87,'EPA Export Aggregation'!$D:$D,$A$1)*IF($A87="CH4",About!$D$58,IF($A87="N2O",About!$D$59,1))</f>
        <v>1.9607175700000002E-3</v>
      </c>
      <c r="H87" s="228">
        <f>SUMIFS('EPA Export Aggregation'!$F:$F,'EPA Export Aggregation'!$A:$A,$B87,'EPA Export Aggregation'!$D:$D,$A$1)*IF($A87="CH4",About!$D$58,IF($A87="N2O",About!$D$59,1))</f>
        <v>1.9607175700000002E-3</v>
      </c>
      <c r="I87" s="228">
        <f>SUMIFS('EPA Export Aggregation'!$F:$F,'EPA Export Aggregation'!$A:$A,$B87,'EPA Export Aggregation'!$D:$D,$A$1)*IF($A87="CH4",About!$D$58,IF($A87="N2O",About!$D$59,1))</f>
        <v>1.9607175700000002E-3</v>
      </c>
      <c r="J87" s="228">
        <f>SUMIFS('EPA Export Aggregation'!$F:$F,'EPA Export Aggregation'!$A:$A,$B87,'EPA Export Aggregation'!$D:$D,$A$1)*IF($A87="CH4",About!$D$58,IF($A87="N2O",About!$D$59,1))</f>
        <v>1.9607175700000002E-3</v>
      </c>
      <c r="K87" s="228">
        <f>SUMIFS('EPA Export Aggregation'!$F:$F,'EPA Export Aggregation'!$A:$A,$B87,'EPA Export Aggregation'!$D:$D,$A$1)*IF($A87="CH4",About!$D$58,IF($A87="N2O",About!$D$59,1))</f>
        <v>1.9607175700000002E-3</v>
      </c>
      <c r="L87" s="228">
        <f>SUMIFS('EPA Export Aggregation'!$F:$F,'EPA Export Aggregation'!$A:$A,$B87,'EPA Export Aggregation'!$D:$D,$A$1)*IF($A87="CH4",About!$D$58,IF($A87="N2O",About!$D$59,1))</f>
        <v>1.9607175700000002E-3</v>
      </c>
      <c r="M87" s="228">
        <f>SUMIFS('EPA Export Aggregation'!$F:$F,'EPA Export Aggregation'!$A:$A,$B87,'EPA Export Aggregation'!$D:$D,$A$1)*IF($A87="CH4",About!$D$58,IF($A87="N2O",About!$D$59,1))</f>
        <v>1.9607175700000002E-3</v>
      </c>
      <c r="N87" s="228">
        <f>SUMIFS('EPA Export Aggregation'!$F:$F,'EPA Export Aggregation'!$A:$A,$B87,'EPA Export Aggregation'!$D:$D,$A$1)*IF($A87="CH4",About!$D$58,IF($A87="N2O",About!$D$59,1))</f>
        <v>1.9607175700000002E-3</v>
      </c>
      <c r="O87" s="228">
        <f>SUMIFS('EPA Export Aggregation'!$F:$F,'EPA Export Aggregation'!$A:$A,$B87,'EPA Export Aggregation'!$D:$D,$A$1)*IF($A87="CH4",About!$D$58,IF($A87="N2O",About!$D$59,1))</f>
        <v>1.9607175700000002E-3</v>
      </c>
      <c r="P87" s="228">
        <f>SUMIFS('EPA Export Aggregation'!$F:$F,'EPA Export Aggregation'!$A:$A,$B87,'EPA Export Aggregation'!$D:$D,$A$1)*IF($A87="CH4",About!$D$58,IF($A87="N2O",About!$D$59,1))</f>
        <v>1.9607175700000002E-3</v>
      </c>
      <c r="Q87" s="228">
        <f>SUMIFS('EPA Export Aggregation'!$F:$F,'EPA Export Aggregation'!$A:$A,$B87,'EPA Export Aggregation'!$D:$D,$A$1)*IF($A87="CH4",About!$D$58,IF($A87="N2O",About!$D$59,1))</f>
        <v>1.9607175700000002E-3</v>
      </c>
      <c r="R87" s="228">
        <f>SUMIFS('EPA Export Aggregation'!$F:$F,'EPA Export Aggregation'!$A:$A,$B87,'EPA Export Aggregation'!$D:$D,$A$1)*IF($A87="CH4",About!$D$58,IF($A87="N2O",About!$D$59,1))</f>
        <v>1.9607175700000002E-3</v>
      </c>
      <c r="S87" s="228">
        <f>SUMIFS('EPA Export Aggregation'!$F:$F,'EPA Export Aggregation'!$A:$A,$B87,'EPA Export Aggregation'!$D:$D,$A$1)*IF($A87="CH4",About!$D$58,IF($A87="N2O",About!$D$59,1))</f>
        <v>1.9607175700000002E-3</v>
      </c>
      <c r="T87" s="228">
        <f>SUMIFS('EPA Export Aggregation'!$F:$F,'EPA Export Aggregation'!$A:$A,$B87,'EPA Export Aggregation'!$D:$D,$A$1)*IF($A87="CH4",About!$D$58,IF($A87="N2O",About!$D$59,1))</f>
        <v>1.9607175700000002E-3</v>
      </c>
      <c r="U87" s="228">
        <f>SUMIFS('EPA Export Aggregation'!$F:$F,'EPA Export Aggregation'!$A:$A,$B87,'EPA Export Aggregation'!$D:$D,$A$1)*IF($A87="CH4",About!$D$58,IF($A87="N2O",About!$D$59,1))</f>
        <v>1.9607175700000002E-3</v>
      </c>
      <c r="V87" s="228">
        <f>SUMIFS('EPA Export Aggregation'!$F:$F,'EPA Export Aggregation'!$A:$A,$B87,'EPA Export Aggregation'!$D:$D,$A$1)*IF($A87="CH4",About!$D$58,IF($A87="N2O",About!$D$59,1))</f>
        <v>1.9607175700000002E-3</v>
      </c>
      <c r="W87" s="228">
        <f>SUMIFS('EPA Export Aggregation'!$F:$F,'EPA Export Aggregation'!$A:$A,$B87,'EPA Export Aggregation'!$D:$D,$A$1)*IF($A87="CH4",About!$D$58,IF($A87="N2O",About!$D$59,1))</f>
        <v>1.9607175700000002E-3</v>
      </c>
      <c r="X87" s="228">
        <f>SUMIFS('EPA Export Aggregation'!$F:$F,'EPA Export Aggregation'!$A:$A,$B87,'EPA Export Aggregation'!$D:$D,$A$1)*IF($A87="CH4",About!$D$58,IF($A87="N2O",About!$D$59,1))</f>
        <v>1.9607175700000002E-3</v>
      </c>
      <c r="Y87" s="228">
        <f>SUMIFS('EPA Export Aggregation'!$F:$F,'EPA Export Aggregation'!$A:$A,$B87,'EPA Export Aggregation'!$D:$D,$A$1)*IF($A87="CH4",About!$D$58,IF($A87="N2O",About!$D$59,1))</f>
        <v>1.9607175700000002E-3</v>
      </c>
      <c r="Z87" s="228">
        <f>SUMIFS('EPA Export Aggregation'!$F:$F,'EPA Export Aggregation'!$A:$A,$B87,'EPA Export Aggregation'!$D:$D,$A$1)*IF($A87="CH4",About!$D$58,IF($A87="N2O",About!$D$59,1))</f>
        <v>1.9607175700000002E-3</v>
      </c>
      <c r="AA87" s="228">
        <f>SUMIFS('EPA Export Aggregation'!$F:$F,'EPA Export Aggregation'!$A:$A,$B87,'EPA Export Aggregation'!$D:$D,$A$1)*IF($A87="CH4",About!$D$58,IF($A87="N2O",About!$D$59,1))</f>
        <v>1.9607175700000002E-3</v>
      </c>
      <c r="AB87" s="228">
        <f>SUMIFS('EPA Export Aggregation'!$F:$F,'EPA Export Aggregation'!$A:$A,$B87,'EPA Export Aggregation'!$D:$D,$A$1)*IF($A87="CH4",About!$D$58,IF($A87="N2O",About!$D$59,1))</f>
        <v>1.9607175700000002E-3</v>
      </c>
      <c r="AC87" s="228">
        <f>SUMIFS('EPA Export Aggregation'!$F:$F,'EPA Export Aggregation'!$A:$A,$B87,'EPA Export Aggregation'!$D:$D,$A$1)*IF($A87="CH4",About!$D$58,IF($A87="N2O",About!$D$59,1))</f>
        <v>1.9607175700000002E-3</v>
      </c>
      <c r="AD87" s="228">
        <f>SUMIFS('EPA Export Aggregation'!$F:$F,'EPA Export Aggregation'!$A:$A,$B87,'EPA Export Aggregation'!$D:$D,$A$1)*IF($A87="CH4",About!$D$58,IF($A87="N2O",About!$D$59,1))</f>
        <v>1.9607175700000002E-3</v>
      </c>
      <c r="AE87" s="228">
        <f>SUMIFS('EPA Export Aggregation'!$F:$F,'EPA Export Aggregation'!$A:$A,$B87,'EPA Export Aggregation'!$D:$D,$A$1)*IF($A87="CH4",About!$D$58,IF($A87="N2O",About!$D$59,1))</f>
        <v>1.9607175700000002E-3</v>
      </c>
      <c r="AF87" s="228">
        <f>SUMIFS('EPA Export Aggregation'!$F:$F,'EPA Export Aggregation'!$A:$A,$B87,'EPA Export Aggregation'!$D:$D,$A$1)*IF($A87="CH4",About!$D$58,IF($A87="N2O",About!$D$59,1))</f>
        <v>1.9607175700000002E-3</v>
      </c>
      <c r="AG87" s="228">
        <f>SUMIFS('EPA Export Aggregation'!$F:$F,'EPA Export Aggregation'!$A:$A,$B87,'EPA Export Aggregation'!$D:$D,$A$1)*IF($A87="CH4",About!$D$58,IF($A87="N2O",About!$D$59,1))</f>
        <v>1.9607175700000002E-3</v>
      </c>
      <c r="AH87" s="228">
        <f>SUMIFS('EPA Export Aggregation'!$F:$F,'EPA Export Aggregation'!$A:$A,$B87,'EPA Export Aggregation'!$D:$D,$A$1)*IF($A87="CH4",About!$D$58,IF($A87="N2O",About!$D$59,1))</f>
        <v>1.9607175700000002E-3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2024-03-18T21:14:55Z</dcterms:modified>
</cp:coreProperties>
</file>