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elec\EIaE\"/>
    </mc:Choice>
  </mc:AlternateContent>
  <xr:revisionPtr revIDLastSave="0" documentId="8_{130437B6-DBD6-4CD2-B516-F50407D3F657}" xr6:coauthVersionLast="47" xr6:coauthVersionMax="47" xr10:uidLastSave="{00000000-0000-0000-0000-000000000000}"/>
  <bookViews>
    <workbookView xWindow="1690" yWindow="720" windowWidth="14480" windowHeight="10080" firstSheet="23"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N15" i="26"/>
  <c r="E5" i="28"/>
  <c r="E12" i="28" s="1"/>
  <c r="E4"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15" i="26"/>
  <c r="K14" i="26"/>
  <c r="B29" i="28"/>
  <c r="E32" i="28"/>
  <c r="E24" i="3" s="1"/>
  <c r="E21" i="28"/>
  <c r="E13" i="3" s="1"/>
  <c r="E25" i="28"/>
  <c r="E17" i="3" s="1"/>
  <c r="E29" i="28"/>
  <c r="E21" i="3" s="1"/>
  <c r="E33" i="28"/>
  <c r="E25"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30" i="28" l="1"/>
  <c r="E22" i="3" s="1"/>
  <c r="E28" i="28"/>
  <c r="E20" i="3" s="1"/>
  <c r="C22" i="28"/>
  <c r="E26" i="28"/>
  <c r="E18" i="3" s="1"/>
  <c r="E24" i="28"/>
  <c r="E16" i="3" s="1"/>
  <c r="E22" i="28"/>
  <c r="E14" i="3" s="1"/>
  <c r="C26" i="28"/>
  <c r="C29" i="28"/>
  <c r="B30" i="28"/>
  <c r="C31"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H10" i="26"/>
  <c r="Q54" i="25"/>
  <c r="R32" i="25" s="1"/>
  <c r="AA93" i="23"/>
  <c r="AB87" i="23"/>
  <c r="AA99" i="23"/>
  <c r="AB83" i="23"/>
  <c r="AA100" i="23"/>
  <c r="AA92" i="23"/>
  <c r="AB86" i="23"/>
  <c r="AD81" i="23"/>
  <c r="AC95" i="23"/>
  <c r="AB97" i="23"/>
  <c r="AC84" i="23"/>
  <c r="AA101" i="23"/>
  <c r="AB88" i="23"/>
  <c r="AA96" i="23"/>
  <c r="AB82" i="23"/>
  <c r="AD85" i="23"/>
  <c r="AC94" i="23"/>
  <c r="AG14" i="26" l="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37"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G1424" i="22"/>
  <c r="N1424" i="22"/>
  <c r="N1430" i="22"/>
  <c r="L1430" i="22"/>
  <c r="M1420" i="22"/>
  <c r="K142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M1202" i="22"/>
  <c r="N1197" i="22"/>
  <c r="K1207" i="22"/>
  <c r="R1207" i="22"/>
  <c r="J1207" i="22"/>
  <c r="K1202" i="22"/>
  <c r="R1202" i="22"/>
  <c r="J1202" i="22"/>
  <c r="K1197" i="22"/>
  <c r="R1197" i="22"/>
  <c r="J1197" i="22"/>
  <c r="O1207" i="22"/>
  <c r="Q1208" i="22"/>
  <c r="I1208" i="22"/>
  <c r="J1203" i="22"/>
  <c r="L1204" i="22"/>
  <c r="Q1203" i="22"/>
  <c r="R1198"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H1341" i="22"/>
  <c r="M1340" i="22"/>
  <c r="O1338" i="22"/>
  <c r="N1335" i="22"/>
  <c r="F1335" i="22"/>
  <c r="H1333" i="22"/>
  <c r="G1330" i="22"/>
  <c r="M1343" i="22"/>
  <c r="J1342" i="22"/>
  <c r="N1338" i="22"/>
  <c r="F1338" i="22"/>
  <c r="P1336" i="22"/>
  <c r="G1333" i="22"/>
  <c r="L1332" i="22"/>
  <c r="I1331" i="22"/>
  <c r="Q1342" i="22"/>
  <c r="I1342" i="22"/>
  <c r="F1341" i="22"/>
  <c r="R1337" i="22"/>
  <c r="J1337" i="22"/>
  <c r="G1336" i="22"/>
  <c r="F1333" i="22"/>
  <c r="K1332" i="22"/>
  <c r="H1331" i="22"/>
  <c r="P1342" i="22"/>
  <c r="H1342" i="22"/>
  <c r="R1340" i="22"/>
  <c r="Q1337" i="22"/>
  <c r="I1337" i="22"/>
  <c r="F1336" i="22"/>
  <c r="R1332" i="22"/>
  <c r="J1332" i="22"/>
  <c r="G1331" i="22"/>
  <c r="J1343" i="22"/>
  <c r="O1342" i="22"/>
  <c r="L1341" i="22"/>
  <c r="K1338" i="22"/>
  <c r="P1337" i="22"/>
  <c r="M1336" i="22"/>
  <c r="L1333" i="22"/>
  <c r="Q1332" i="22"/>
  <c r="N1331" i="22"/>
  <c r="P1343" i="22"/>
  <c r="H1343" i="22"/>
  <c r="R1341" i="22"/>
  <c r="Q1338" i="22"/>
  <c r="I1338" i="22"/>
  <c r="F1337" i="22"/>
  <c r="R1333" i="22"/>
  <c r="J1333" i="22"/>
  <c r="G1332" i="22"/>
  <c r="F1329" i="22"/>
  <c r="O1343" i="22"/>
  <c r="L1342" i="22"/>
  <c r="K1339" i="22"/>
  <c r="P1338" i="22"/>
  <c r="M1337" i="22"/>
  <c r="L1334" i="22"/>
  <c r="Q1333" i="22"/>
  <c r="N1332" i="22"/>
  <c r="K1331" i="22"/>
  <c r="M1329" i="22"/>
  <c r="P1340" i="22"/>
  <c r="R1330" i="22"/>
  <c r="I1335" i="22"/>
  <c r="N1334" i="22"/>
  <c r="O1329" i="22"/>
  <c r="R1338" i="22"/>
  <c r="G1329" i="22"/>
  <c r="K1333" i="22"/>
  <c r="F1342" i="22"/>
  <c r="H1332" i="22"/>
  <c r="L1336"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J1339" i="22" l="1"/>
  <c r="K1334" i="22"/>
  <c r="L1329" i="22"/>
  <c r="I1339" i="22"/>
  <c r="J1334" i="22"/>
  <c r="Q1206" i="22"/>
  <c r="R1201" i="22"/>
  <c r="F1197" i="22"/>
  <c r="P1206" i="22"/>
  <c r="Q1201" i="22"/>
  <c r="R1196" i="22"/>
  <c r="O1206" i="22"/>
  <c r="P1201" i="22"/>
  <c r="Q1196" i="22"/>
  <c r="N1206" i="22"/>
  <c r="O1201" i="22"/>
  <c r="P1196" i="22"/>
  <c r="M1206" i="22"/>
  <c r="N1201" i="22"/>
  <c r="O1196" i="22"/>
  <c r="G1207" i="22"/>
  <c r="H1202" i="22"/>
  <c r="I1197" i="22"/>
  <c r="N1207" i="22"/>
  <c r="O1202" i="22"/>
  <c r="P1197" i="22"/>
  <c r="H1208" i="22"/>
  <c r="I1203" i="22"/>
  <c r="J1198" i="22"/>
  <c r="I1206" i="22"/>
  <c r="J1201" i="22"/>
  <c r="K1196" i="22"/>
  <c r="H1206" i="22"/>
  <c r="I1201" i="22"/>
  <c r="J1196" i="22"/>
  <c r="G1206" i="22"/>
  <c r="H1201" i="22"/>
  <c r="I1196" i="22"/>
  <c r="F1206" i="22"/>
  <c r="G1201" i="22"/>
  <c r="H1196" i="22"/>
  <c r="R1205" i="22"/>
  <c r="F1201" i="22"/>
  <c r="G1196" i="22"/>
  <c r="L1206" i="22"/>
  <c r="M1201" i="22"/>
  <c r="N1196" i="22"/>
  <c r="F1207" i="22"/>
  <c r="G1202" i="22"/>
  <c r="H1197" i="22"/>
  <c r="M1207" i="22"/>
  <c r="N1202" i="22"/>
  <c r="O1197" i="22"/>
  <c r="N1205" i="22"/>
  <c r="O1200" i="22"/>
  <c r="P1195" i="22"/>
  <c r="M1205" i="22"/>
  <c r="N1200" i="22"/>
  <c r="O1195" i="22"/>
  <c r="L1205" i="22"/>
  <c r="M1200" i="22"/>
  <c r="N1195" i="22"/>
  <c r="K1205" i="22"/>
  <c r="L1200" i="22"/>
  <c r="M1195" i="22"/>
  <c r="J1205" i="22"/>
  <c r="K1200" i="22"/>
  <c r="L1195" i="22"/>
  <c r="Q1205" i="22"/>
  <c r="R1200" i="22"/>
  <c r="F1196" i="22"/>
  <c r="K1206" i="22"/>
  <c r="L1201" i="22"/>
  <c r="M1196" i="22"/>
  <c r="R1206" i="22"/>
  <c r="F1202" i="22"/>
  <c r="G1197"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O1208" i="22"/>
  <c r="P1203" i="22"/>
  <c r="Q1198" i="22"/>
  <c r="N1208" i="22"/>
  <c r="O1203" i="22"/>
  <c r="P1198" i="22"/>
  <c r="M1208" i="22"/>
  <c r="N1203" i="22"/>
  <c r="O1198" i="22"/>
  <c r="L1208" i="22"/>
  <c r="M1203" i="22"/>
  <c r="N1198" i="22"/>
  <c r="K1208" i="22"/>
  <c r="L1203" i="22"/>
  <c r="M1198" i="22"/>
  <c r="R1208" i="22"/>
  <c r="F1204" i="22"/>
  <c r="G1199" i="22"/>
  <c r="H1194" i="22"/>
  <c r="M1204" i="22"/>
  <c r="N1199" i="22"/>
  <c r="O1194" i="22"/>
  <c r="G1205" i="22"/>
  <c r="H1200" i="22"/>
  <c r="I1195" i="22"/>
  <c r="G1208" i="22"/>
  <c r="H1203" i="22"/>
  <c r="I1198"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740" i="22"/>
  <c r="H743" i="22"/>
  <c r="L737" i="22"/>
  <c r="R732" i="22"/>
  <c r="I738" i="22"/>
  <c r="M732" i="22"/>
  <c r="L735" i="22"/>
  <c r="J733" i="22"/>
  <c r="G736" i="22"/>
  <c r="I740" i="22"/>
  <c r="J737" i="22"/>
  <c r="L740" i="22"/>
  <c r="J735" i="22"/>
  <c r="K739" i="22"/>
  <c r="M735" i="22"/>
  <c r="K730" i="22"/>
  <c r="P740" i="22"/>
  <c r="L734" i="22"/>
  <c r="N730" i="22"/>
  <c r="Q735" i="22"/>
  <c r="M729" i="22"/>
  <c r="P742" i="22"/>
  <c r="F771" i="22"/>
  <c r="H767" i="22"/>
  <c r="P766" i="22"/>
  <c r="P763" i="22"/>
  <c r="N772" i="22"/>
  <c r="H762" i="22"/>
  <c r="G765" i="22"/>
  <c r="N771" i="22"/>
  <c r="O767" i="22"/>
  <c r="L763" i="22"/>
  <c r="O766" i="22"/>
  <c r="M772" i="22"/>
  <c r="H768" i="22"/>
  <c r="M771" i="22"/>
  <c r="N767" i="22"/>
  <c r="H759" i="22"/>
  <c r="N766" i="22"/>
  <c r="K772" i="22"/>
  <c r="N762" i="22"/>
  <c r="O761" i="22"/>
  <c r="L767" i="22"/>
  <c r="F761"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N1342" i="22"/>
  <c r="J1338" i="22"/>
  <c r="M1339" i="22"/>
  <c r="H1330" i="22"/>
  <c r="G1335" i="22"/>
  <c r="F1340" i="22"/>
  <c r="N1329" i="22"/>
  <c r="M1334" i="22"/>
  <c r="L1339" i="22"/>
  <c r="H1329" i="22"/>
  <c r="G1334" i="22"/>
  <c r="F1339" i="22"/>
  <c r="R1343" i="22"/>
  <c r="M1333" i="22"/>
  <c r="L1338" i="22"/>
  <c r="K1343" i="22"/>
  <c r="N1333" i="22"/>
  <c r="M1338" i="22"/>
  <c r="L1343" i="22"/>
  <c r="O1333" i="22"/>
  <c r="Q1339" i="22"/>
  <c r="O1330" i="22"/>
  <c r="I1336" i="22"/>
  <c r="P1341" i="22"/>
  <c r="P1208" i="22"/>
  <c r="Q1197" i="22"/>
  <c r="I1202" i="22"/>
  <c r="I1207" i="22"/>
  <c r="M1197" i="22"/>
  <c r="L1207" i="22"/>
  <c r="L1425" i="22"/>
  <c r="I1420" i="22"/>
  <c r="F1429" i="22"/>
  <c r="K742" i="22"/>
  <c r="R857" i="22"/>
  <c r="I853" i="22"/>
  <c r="F862" i="22"/>
  <c r="M1331" i="22"/>
  <c r="I1343" i="22"/>
  <c r="J1330" i="22"/>
  <c r="P1330" i="22"/>
  <c r="O1335" i="22"/>
  <c r="N1340" i="22"/>
  <c r="I1330" i="22"/>
  <c r="H1335" i="22"/>
  <c r="G1340" i="22"/>
  <c r="P1329" i="22"/>
  <c r="O1334" i="22"/>
  <c r="N1339" i="22"/>
  <c r="I1329" i="22"/>
  <c r="H1334" i="22"/>
  <c r="G1339" i="22"/>
  <c r="J1329" i="22"/>
  <c r="I1334" i="22"/>
  <c r="H1339" i="22"/>
  <c r="K1329" i="22"/>
  <c r="R1334" i="22"/>
  <c r="L1340" i="22"/>
  <c r="J1331" i="22"/>
  <c r="Q1336" i="22"/>
  <c r="K1342" i="22"/>
  <c r="G1194" i="22"/>
  <c r="L1198" i="22"/>
  <c r="Q1202" i="22"/>
  <c r="Q1207" i="22"/>
  <c r="H1198" i="22"/>
  <c r="K1430" i="22"/>
  <c r="H1425" i="22"/>
  <c r="R1433" i="22"/>
  <c r="R730" i="22"/>
  <c r="Q862" i="22"/>
  <c r="H858" i="22"/>
  <c r="N851" i="22"/>
  <c r="J1336" i="22"/>
  <c r="I1341" i="22"/>
  <c r="Q1330" i="22"/>
  <c r="P1335" i="22"/>
  <c r="O1340" i="22"/>
  <c r="K1330" i="22"/>
  <c r="J1335" i="22"/>
  <c r="I1340" i="22"/>
  <c r="Q1329" i="22"/>
  <c r="P1334" i="22"/>
  <c r="O1339" i="22"/>
  <c r="R1329" i="22"/>
  <c r="Q1334" i="22"/>
  <c r="P1339" i="22"/>
  <c r="F1330" i="22"/>
  <c r="M1335" i="22"/>
  <c r="G1341" i="22"/>
  <c r="R1331" i="22"/>
  <c r="L1337" i="22"/>
  <c r="F1343" i="22"/>
  <c r="F1194" i="22"/>
  <c r="K1198" i="22"/>
  <c r="P1202" i="22"/>
  <c r="H1207" i="22"/>
  <c r="L1197" i="22"/>
  <c r="L1202" i="22"/>
  <c r="N1420" i="22"/>
  <c r="G1430" i="22"/>
  <c r="M1423" i="22"/>
  <c r="G853" i="22"/>
  <c r="G863" i="22"/>
  <c r="M856" i="22"/>
  <c r="K1341" i="22"/>
  <c r="F1334" i="22"/>
  <c r="H1340" i="22"/>
  <c r="F1332" i="22"/>
  <c r="R1336" i="22"/>
  <c r="Q1341" i="22"/>
  <c r="L1331" i="22"/>
  <c r="K1336" i="22"/>
  <c r="J1341" i="22"/>
  <c r="F1331" i="22"/>
  <c r="R1335" i="22"/>
  <c r="Q1340" i="22"/>
  <c r="L1330" i="22"/>
  <c r="K1335" i="22"/>
  <c r="J1340" i="22"/>
  <c r="M1330" i="22"/>
  <c r="L1335" i="22"/>
  <c r="K1340" i="22"/>
  <c r="N1330" i="22"/>
  <c r="H1336" i="22"/>
  <c r="O1341" i="22"/>
  <c r="M1332" i="22"/>
  <c r="G1338" i="22"/>
  <c r="N1343" i="22"/>
  <c r="N1194" i="22"/>
  <c r="F1199" i="22"/>
  <c r="K1203" i="22"/>
  <c r="P1207" i="22"/>
  <c r="G1198" i="22"/>
  <c r="G1203" i="22"/>
  <c r="M1425" i="22"/>
  <c r="O1419" i="22"/>
  <c r="L1428" i="22"/>
  <c r="F858" i="22"/>
  <c r="O852" i="22"/>
  <c r="L861" i="22"/>
  <c r="R852" i="22"/>
  <c r="R862" i="22"/>
  <c r="N857" i="22"/>
  <c r="G1337" i="22"/>
  <c r="Q1343" i="22"/>
  <c r="Q1335" i="22"/>
  <c r="I1333" i="22"/>
  <c r="H1338" i="22"/>
  <c r="G1343" i="22"/>
  <c r="O1332" i="22"/>
  <c r="N1337" i="22"/>
  <c r="M1342" i="22"/>
  <c r="I1332" i="22"/>
  <c r="H1337" i="22"/>
  <c r="G1342" i="22"/>
  <c r="O1331" i="22"/>
  <c r="N1336" i="22"/>
  <c r="M1341" i="22"/>
  <c r="P1331" i="22"/>
  <c r="O1336" i="22"/>
  <c r="N1341" i="22"/>
  <c r="Q1331" i="22"/>
  <c r="K1337" i="22"/>
  <c r="R1342" i="22"/>
  <c r="P1333" i="22"/>
  <c r="R1339" i="22"/>
  <c r="M1199" i="22"/>
  <c r="R1203" i="22"/>
  <c r="J1208" i="22"/>
  <c r="F1198" i="22"/>
  <c r="F1203" i="22"/>
  <c r="F1208" i="22"/>
  <c r="F1425" i="22"/>
  <c r="P1420" i="22"/>
  <c r="M1429" i="22"/>
  <c r="K760" i="22"/>
  <c r="Q857" i="22"/>
  <c r="H853" i="22"/>
  <c r="M862" i="22"/>
  <c r="R1421" i="22"/>
  <c r="O1425" i="22"/>
  <c r="H1419" i="22"/>
  <c r="O771" i="22"/>
  <c r="P862" i="22"/>
  <c r="G858" i="22"/>
  <c r="H852"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M62" i="23" s="1"/>
  <c r="Q743" i="22"/>
  <c r="I762" i="22"/>
  <c r="N761" i="22"/>
  <c r="J766" i="22"/>
  <c r="R763" i="22"/>
  <c r="M760" i="22"/>
  <c r="N759" i="22"/>
  <c r="O762" i="22"/>
  <c r="K761" i="22"/>
  <c r="G760" i="22"/>
  <c r="B60" i="23" s="1"/>
  <c r="R764" i="22"/>
  <c r="Q769" i="22"/>
  <c r="N765" i="22"/>
  <c r="M770" i="22"/>
  <c r="P765" i="22"/>
  <c r="O770" i="22"/>
  <c r="J73" i="23" s="1"/>
  <c r="Q765" i="22"/>
  <c r="P770" i="22"/>
  <c r="K73" i="23" s="1"/>
  <c r="J765" i="22"/>
  <c r="I770" i="22"/>
  <c r="Q759" i="22"/>
  <c r="P764" i="22"/>
  <c r="O769" i="22"/>
  <c r="Q764" i="22"/>
  <c r="P769" i="22"/>
  <c r="R1346" i="22"/>
  <c r="M66" i="23" s="1"/>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65" i="23" s="1"/>
  <c r="I733" i="22"/>
  <c r="H738" i="22"/>
  <c r="C62" i="23" s="1"/>
  <c r="G743" i="22"/>
  <c r="G732" i="22"/>
  <c r="F737" i="22"/>
  <c r="R741" i="22"/>
  <c r="O729" i="22"/>
  <c r="N734" i="22"/>
  <c r="M739" i="22"/>
  <c r="F763" i="22"/>
  <c r="K762" i="22"/>
  <c r="F759" i="22"/>
  <c r="R766" i="22"/>
  <c r="I761" i="22"/>
  <c r="P761" i="22"/>
  <c r="K763" i="22"/>
  <c r="G762" i="22"/>
  <c r="P760" i="22"/>
  <c r="K60" i="23" s="1"/>
  <c r="M765" i="22"/>
  <c r="L770" i="22"/>
  <c r="I766" i="22"/>
  <c r="H771" i="22"/>
  <c r="K766" i="22"/>
  <c r="J771" i="22"/>
  <c r="E65" i="23" s="1"/>
  <c r="L766" i="22"/>
  <c r="K771" i="22"/>
  <c r="F65" i="23" s="1"/>
  <c r="R765" i="22"/>
  <c r="Q770" i="22"/>
  <c r="L760" i="22"/>
  <c r="K765" i="22"/>
  <c r="J770" i="22"/>
  <c r="L765" i="22"/>
  <c r="G64" i="23" s="1"/>
  <c r="K770" i="22"/>
  <c r="Q1351" i="22"/>
  <c r="L1344" i="22"/>
  <c r="M1355" i="22"/>
  <c r="N1348" i="22"/>
  <c r="M1353" i="22"/>
  <c r="L1358" i="22"/>
  <c r="O1348" i="22"/>
  <c r="J63" i="23" s="1"/>
  <c r="N1353" i="22"/>
  <c r="M1358" i="22"/>
  <c r="Q1348" i="22"/>
  <c r="P1353" i="22"/>
  <c r="O1358" i="22"/>
  <c r="J1348" i="22"/>
  <c r="I1353" i="22"/>
  <c r="H1358" i="22"/>
  <c r="C65" i="23" s="1"/>
  <c r="P1347" i="22"/>
  <c r="O1352" i="22"/>
  <c r="J70" i="23" s="1"/>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L61" i="23" s="1"/>
  <c r="P741" i="22"/>
  <c r="L743" i="22"/>
  <c r="G65" i="23" s="1"/>
  <c r="Q733" i="22"/>
  <c r="P738" i="22"/>
  <c r="O743" i="22"/>
  <c r="O732" i="22"/>
  <c r="N737" i="22"/>
  <c r="M742" i="22"/>
  <c r="J730" i="22"/>
  <c r="I735" i="22"/>
  <c r="D64" i="23" s="1"/>
  <c r="O763" i="22"/>
  <c r="G763" i="22"/>
  <c r="O759" i="22"/>
  <c r="Q771" i="22"/>
  <c r="R761" i="22"/>
  <c r="Q763" i="22"/>
  <c r="L63" i="23" s="1"/>
  <c r="J764" i="22"/>
  <c r="P762" i="22"/>
  <c r="K68" i="23" s="1"/>
  <c r="L761" i="22"/>
  <c r="H766" i="22"/>
  <c r="G771" i="22"/>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D72" i="23" s="1"/>
  <c r="M1344" i="22"/>
  <c r="L1349" i="22"/>
  <c r="K1354" i="22"/>
  <c r="F1344" i="22"/>
  <c r="R1348" i="22"/>
  <c r="Q1353" i="22"/>
  <c r="L62" i="23" s="1"/>
  <c r="P1358" i="22"/>
  <c r="K1348" i="22"/>
  <c r="F63" i="23" s="1"/>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E67" i="23"/>
  <c r="E66" i="23"/>
  <c r="D63" i="23"/>
  <c r="B68" i="23"/>
  <c r="J67" i="23"/>
  <c r="H72" i="23"/>
  <c r="I72" i="23"/>
  <c r="F68" i="23"/>
  <c r="L72" i="23"/>
  <c r="K66" i="23"/>
  <c r="K65" i="23"/>
  <c r="K62" i="23"/>
  <c r="I70" i="23"/>
  <c r="E60" i="23"/>
  <c r="C73" i="23"/>
  <c r="E64" i="23"/>
  <c r="D73" i="23"/>
  <c r="M68" i="23"/>
  <c r="L70" i="23"/>
  <c r="I60" i="23"/>
  <c r="H64" i="23"/>
  <c r="G73" i="23"/>
  <c r="B61" i="23"/>
  <c r="G70" i="23"/>
  <c r="H67" i="23"/>
  <c r="E70" i="23"/>
  <c r="D62" i="23"/>
  <c r="M64" i="23"/>
  <c r="L73" i="23"/>
  <c r="K72" i="23"/>
  <c r="H63" i="23"/>
  <c r="G62" i="23"/>
  <c r="D66" i="23"/>
  <c r="C61" i="23"/>
  <c r="B65" i="23"/>
  <c r="F73" i="23"/>
  <c r="C63" i="23"/>
  <c r="B62" i="23"/>
  <c r="B64" i="23"/>
  <c r="M63" i="23"/>
  <c r="G61" i="23"/>
  <c r="I66" i="23"/>
  <c r="H61" i="23"/>
  <c r="B72" i="23"/>
  <c r="K61" i="23"/>
  <c r="J65" i="23"/>
  <c r="J62" i="23"/>
  <c r="J64" i="23"/>
  <c r="I73" i="23"/>
  <c r="I67" i="23"/>
  <c r="G72" i="23"/>
  <c r="M67" i="23"/>
  <c r="C68" i="23"/>
  <c r="H60" i="23"/>
  <c r="L67" i="23"/>
  <c r="J72" i="23"/>
  <c r="J61" i="23"/>
  <c r="G68" i="23"/>
  <c r="G67" i="23"/>
  <c r="E72" i="23"/>
  <c r="C66" i="23"/>
  <c r="F66" i="23"/>
  <c r="C64" i="23"/>
  <c r="B73" i="23"/>
  <c r="I63" i="23"/>
  <c r="L68" i="23"/>
  <c r="K70" i="23"/>
  <c r="G60" i="23"/>
  <c r="F64" i="23"/>
  <c r="B63" i="23"/>
  <c r="M72" i="23"/>
  <c r="M61" i="23"/>
  <c r="L65" i="23"/>
  <c r="L60" i="23"/>
  <c r="K64" i="23"/>
  <c r="E62" i="23"/>
  <c r="H62" i="23"/>
  <c r="F62" i="23"/>
  <c r="B66" i="23"/>
  <c r="I62" i="23"/>
  <c r="I64" i="23"/>
  <c r="H73" i="23"/>
  <c r="M70" i="23"/>
  <c r="H70" i="23"/>
  <c r="G66" i="23"/>
  <c r="F61" i="23"/>
  <c r="B67" i="23"/>
  <c r="AM10" i="26"/>
  <c r="AL14" i="26"/>
  <c r="AL15" i="26"/>
  <c r="AM11" i="26"/>
  <c r="AF93" i="23"/>
  <c r="AG87" i="23"/>
  <c r="AG93" i="23" s="1"/>
  <c r="AF101" i="23"/>
  <c r="AG88" i="23"/>
  <c r="AG101" i="23" s="1"/>
  <c r="AF96" i="23"/>
  <c r="AG82" i="23"/>
  <c r="AG96" i="23" s="1"/>
  <c r="AF100" i="23"/>
  <c r="AF99" i="23"/>
  <c r="AG83" i="23"/>
  <c r="AF92" i="23"/>
  <c r="AG86" i="23"/>
  <c r="AG92" i="23" s="1"/>
  <c r="F1449" i="22" l="1"/>
  <c r="E63" i="23"/>
  <c r="D68" i="23"/>
  <c r="K1449" i="22"/>
  <c r="J68" i="23"/>
  <c r="I68" i="23"/>
  <c r="E73" i="23"/>
  <c r="P1449" i="22"/>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<sst xmlns="http://schemas.openxmlformats.org/spreadsheetml/2006/main" count="14980" uniqueCount="1049">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</sst>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490</v>
      </c>
      <c r="C1" s="86">
        <v>45294</v>
      </c>
      <c r="D1" s="87"/>
      <c r="E1" s="87"/>
      <c r="F1" s="87"/>
      <c r="G1" s="87"/>
      <c r="H1" s="87"/>
      <c r="I1" s="87"/>
      <c r="J1" s="87"/>
      <c r="K1" s="85" t="s">
        <v>534</v>
      </c>
      <c r="L1" s="85" t="s">
        <v>536</v>
      </c>
    </row>
    <row r="2" spans="1:12">
      <c r="A2" s="1" t="s">
        <v>1</v>
      </c>
      <c r="B2" s="87" t="str">
        <f>LOOKUP(B1,K1:L50,L1:L50)</f>
        <v>VT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VT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VT</v>
      </c>
      <c r="C7" s="91">
        <f t="shared" ref="C7:AE7" si="3">SUMIFS(C$20:C$119,$B$20:$B$119,$B$7,$A$20:$A$119,$A$7)</f>
        <v>1590664</v>
      </c>
      <c r="D7" s="91">
        <f t="shared" si="3"/>
        <v>1822880</v>
      </c>
      <c r="E7" s="91">
        <f t="shared" si="3"/>
        <v>1381366</v>
      </c>
      <c r="F7" s="91">
        <f t="shared" si="3"/>
        <v>1592672</v>
      </c>
      <c r="G7" s="91">
        <f t="shared" si="3"/>
        <v>2977978</v>
      </c>
      <c r="H7" s="91">
        <f t="shared" si="3"/>
        <v>3368897</v>
      </c>
      <c r="I7" s="91">
        <f t="shared" si="3"/>
        <v>2981584</v>
      </c>
      <c r="J7" s="91">
        <f t="shared" si="3"/>
        <v>3700300</v>
      </c>
      <c r="K7" s="91">
        <f t="shared" si="3"/>
        <v>2816507</v>
      </c>
      <c r="L7" s="91">
        <f t="shared" si="3"/>
        <v>7161177</v>
      </c>
      <c r="M7" s="91">
        <f t="shared" si="3"/>
        <v>3898951</v>
      </c>
      <c r="N7" s="91">
        <f t="shared" si="3"/>
        <v>2262811</v>
      </c>
      <c r="O7" s="91">
        <f t="shared" si="3"/>
        <v>1623748</v>
      </c>
      <c r="P7" s="91">
        <f t="shared" si="3"/>
        <v>1984442</v>
      </c>
      <c r="Q7" s="91">
        <f t="shared" si="3"/>
        <v>1049527</v>
      </c>
      <c r="R7" s="91">
        <f t="shared" si="3"/>
        <v>1281175</v>
      </c>
      <c r="S7" s="91">
        <f t="shared" si="3"/>
        <v>3065279</v>
      </c>
      <c r="T7" s="91">
        <f t="shared" si="3"/>
        <v>1968963</v>
      </c>
      <c r="U7" s="91">
        <f t="shared" si="3"/>
        <v>3131676</v>
      </c>
      <c r="V7" s="91">
        <f t="shared" si="3"/>
        <v>3948595</v>
      </c>
      <c r="W7" s="91">
        <f t="shared" si="3"/>
        <v>3036806</v>
      </c>
      <c r="X7" s="91">
        <f t="shared" si="3"/>
        <v>3364713</v>
      </c>
      <c r="Y7" s="91">
        <f t="shared" si="3"/>
        <v>12203453</v>
      </c>
      <c r="Z7" s="91">
        <f t="shared" si="3"/>
        <v>12647597</v>
      </c>
      <c r="AA7" s="91">
        <f t="shared" si="3"/>
        <v>12250520</v>
      </c>
      <c r="AB7" s="91">
        <f t="shared" si="3"/>
        <v>6887947</v>
      </c>
      <c r="AC7" s="91">
        <f t="shared" si="3"/>
        <v>4998698</v>
      </c>
      <c r="AD7" s="91">
        <f t="shared" si="3"/>
        <v>6718186</v>
      </c>
      <c r="AE7" s="91">
        <f t="shared" si="3"/>
        <v>6042545</v>
      </c>
      <c r="AF7" s="119">
        <f>AVERAGE(U7:AE7)</f>
        <v>6839157.8181818184</v>
      </c>
      <c r="AG7" s="119">
        <f t="shared" si="2"/>
        <v>6839157.8181818184</v>
      </c>
      <c r="AH7" s="119">
        <f t="shared" si="2"/>
        <v>6839157.8181818184</v>
      </c>
      <c r="AI7" s="119">
        <f t="shared" si="2"/>
        <v>6839157.8181818184</v>
      </c>
      <c r="AJ7" s="119">
        <f t="shared" si="2"/>
        <v>6839157.8181818184</v>
      </c>
      <c r="AK7" s="119">
        <f t="shared" si="2"/>
        <v>6839157.8181818184</v>
      </c>
      <c r="AL7" s="119">
        <f t="shared" si="2"/>
        <v>6839157.8181818184</v>
      </c>
      <c r="AM7" s="119">
        <f t="shared" si="2"/>
        <v>6839157.8181818184</v>
      </c>
      <c r="AN7" s="119">
        <f t="shared" si="2"/>
        <v>6839157.8181818184</v>
      </c>
      <c r="AO7" s="119">
        <f t="shared" si="2"/>
        <v>6839157.8181818184</v>
      </c>
      <c r="AP7" s="119">
        <f t="shared" si="2"/>
        <v>6839157.8181818184</v>
      </c>
      <c r="AQ7" s="119">
        <f t="shared" si="2"/>
        <v>6839157.8181818184</v>
      </c>
      <c r="AR7" s="119">
        <f t="shared" si="2"/>
        <v>6839157.8181818184</v>
      </c>
      <c r="AS7" s="119">
        <f t="shared" si="2"/>
        <v>6839157.8181818184</v>
      </c>
      <c r="AT7" s="119">
        <f t="shared" si="2"/>
        <v>6839157.8181818184</v>
      </c>
      <c r="AU7" s="119">
        <f t="shared" si="2"/>
        <v>6839157.8181818184</v>
      </c>
      <c r="AV7" s="119">
        <f t="shared" si="2"/>
        <v>6839157.8181818184</v>
      </c>
      <c r="AW7" s="119">
        <f t="shared" si="2"/>
        <v>6839157.8181818184</v>
      </c>
      <c r="AX7" s="119">
        <f t="shared" si="2"/>
        <v>6839157.8181818184</v>
      </c>
      <c r="AY7" s="119">
        <f t="shared" si="2"/>
        <v>6839157.8181818184</v>
      </c>
      <c r="AZ7" s="119">
        <f t="shared" si="2"/>
        <v>6839157.8181818184</v>
      </c>
      <c r="BA7" s="119">
        <f t="shared" si="2"/>
        <v>6839157.8181818184</v>
      </c>
      <c r="BB7" s="119">
        <f t="shared" si="2"/>
        <v>6839157.8181818184</v>
      </c>
      <c r="BC7" s="119">
        <f t="shared" si="2"/>
        <v>6839157.8181818184</v>
      </c>
      <c r="BD7" s="119">
        <f t="shared" si="2"/>
        <v>6839157.8181818184</v>
      </c>
      <c r="BE7" s="119">
        <f t="shared" si="2"/>
        <v>6839157.8181818184</v>
      </c>
      <c r="BF7" s="119">
        <f t="shared" si="2"/>
        <v>6839157.8181818184</v>
      </c>
      <c r="BG7" s="119">
        <f t="shared" si="2"/>
        <v>6839157.8181818184</v>
      </c>
      <c r="BH7" s="119">
        <f t="shared" si="2"/>
        <v>6839157.8181818184</v>
      </c>
      <c r="BI7" s="119">
        <f t="shared" si="2"/>
        <v>6839157.8181818184</v>
      </c>
      <c r="BJ7" s="119">
        <f t="shared" si="2"/>
        <v>6839157.8181818184</v>
      </c>
      <c r="BK7" s="119">
        <f t="shared" si="2"/>
        <v>6839157.8181818184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VT</v>
      </c>
      <c r="C10" s="91">
        <f t="shared" ref="C10:AE10" si="5">SUMIFS(C$122:C$219,$B$122:$B$219,$B$6,$A$122:$A$219,$A$6)</f>
        <v>1808826</v>
      </c>
      <c r="D10" s="91">
        <f t="shared" si="5"/>
        <v>2031891</v>
      </c>
      <c r="E10" s="91">
        <f t="shared" si="5"/>
        <v>2741116</v>
      </c>
      <c r="F10" s="91">
        <f t="shared" si="5"/>
        <v>3099617</v>
      </c>
      <c r="G10" s="91">
        <f t="shared" si="5"/>
        <v>3486657</v>
      </c>
      <c r="H10" s="91">
        <f t="shared" si="5"/>
        <v>4393837</v>
      </c>
      <c r="I10" s="91">
        <f t="shared" si="5"/>
        <v>3804746</v>
      </c>
      <c r="J10" s="91">
        <f t="shared" si="5"/>
        <v>4093278</v>
      </c>
      <c r="K10" s="91">
        <f t="shared" si="5"/>
        <v>3927660</v>
      </c>
      <c r="L10" s="91">
        <f t="shared" si="5"/>
        <v>7837392</v>
      </c>
      <c r="M10" s="91">
        <f t="shared" si="5"/>
        <v>4279526</v>
      </c>
      <c r="N10" s="91">
        <f t="shared" si="5"/>
        <v>2999082</v>
      </c>
      <c r="O10" s="91">
        <f t="shared" si="5"/>
        <v>2433433</v>
      </c>
      <c r="P10" s="91">
        <f t="shared" si="5"/>
        <v>1941502</v>
      </c>
      <c r="Q10" s="91">
        <f t="shared" si="5"/>
        <v>1952104</v>
      </c>
      <c r="R10" s="91">
        <f t="shared" si="5"/>
        <v>2159606</v>
      </c>
      <c r="S10" s="91">
        <f t="shared" si="5"/>
        <v>2508934</v>
      </c>
      <c r="T10" s="91">
        <f t="shared" si="5"/>
        <v>2610161</v>
      </c>
      <c r="U10" s="91">
        <f t="shared" si="5"/>
        <v>2534008</v>
      </c>
      <c r="V10" s="91">
        <f t="shared" si="5"/>
        <v>2604760</v>
      </c>
      <c r="W10" s="91">
        <f t="shared" si="5"/>
        <v>2458432</v>
      </c>
      <c r="X10" s="91">
        <f t="shared" si="5"/>
        <v>2524030</v>
      </c>
      <c r="Y10" s="91">
        <f t="shared" si="5"/>
        <v>11514688</v>
      </c>
      <c r="Z10" s="91">
        <f t="shared" si="5"/>
        <v>11742473</v>
      </c>
      <c r="AA10" s="91">
        <f t="shared" si="5"/>
        <v>11181948</v>
      </c>
      <c r="AB10" s="91">
        <f t="shared" si="5"/>
        <v>10804451</v>
      </c>
      <c r="AC10" s="91">
        <f t="shared" si="5"/>
        <v>8961559</v>
      </c>
      <c r="AD10" s="91">
        <f t="shared" si="5"/>
        <v>10345461</v>
      </c>
      <c r="AE10" s="91">
        <f t="shared" si="5"/>
        <v>9726362</v>
      </c>
      <c r="AF10" s="119">
        <f t="shared" ref="AF10:BK11" si="6">AE10</f>
        <v>9726362</v>
      </c>
      <c r="AG10" s="119">
        <f t="shared" si="6"/>
        <v>9726362</v>
      </c>
      <c r="AH10" s="119">
        <f t="shared" si="6"/>
        <v>9726362</v>
      </c>
      <c r="AI10" s="119">
        <f t="shared" si="6"/>
        <v>9726362</v>
      </c>
      <c r="AJ10" s="119">
        <f t="shared" si="6"/>
        <v>9726362</v>
      </c>
      <c r="AK10" s="119">
        <f t="shared" si="6"/>
        <v>9726362</v>
      </c>
      <c r="AL10" s="119">
        <f t="shared" si="6"/>
        <v>9726362</v>
      </c>
      <c r="AM10" s="119">
        <f t="shared" si="6"/>
        <v>9726362</v>
      </c>
      <c r="AN10" s="119">
        <f t="shared" si="6"/>
        <v>9726362</v>
      </c>
      <c r="AO10" s="119">
        <f t="shared" si="6"/>
        <v>9726362</v>
      </c>
      <c r="AP10" s="119">
        <f t="shared" si="6"/>
        <v>9726362</v>
      </c>
      <c r="AQ10" s="119">
        <f t="shared" si="6"/>
        <v>9726362</v>
      </c>
      <c r="AR10" s="119">
        <f t="shared" si="6"/>
        <v>9726362</v>
      </c>
      <c r="AS10" s="119">
        <f t="shared" si="6"/>
        <v>9726362</v>
      </c>
      <c r="AT10" s="119">
        <f t="shared" si="6"/>
        <v>9726362</v>
      </c>
      <c r="AU10" s="119">
        <f t="shared" si="6"/>
        <v>9726362</v>
      </c>
      <c r="AV10" s="119">
        <f t="shared" si="6"/>
        <v>9726362</v>
      </c>
      <c r="AW10" s="119">
        <f t="shared" si="6"/>
        <v>9726362</v>
      </c>
      <c r="AX10" s="119">
        <f t="shared" si="6"/>
        <v>9726362</v>
      </c>
      <c r="AY10" s="119">
        <f t="shared" si="6"/>
        <v>9726362</v>
      </c>
      <c r="AZ10" s="119">
        <f t="shared" si="6"/>
        <v>9726362</v>
      </c>
      <c r="BA10" s="119">
        <f t="shared" si="6"/>
        <v>9726362</v>
      </c>
      <c r="BB10" s="119">
        <f t="shared" si="6"/>
        <v>9726362</v>
      </c>
      <c r="BC10" s="119">
        <f t="shared" si="6"/>
        <v>9726362</v>
      </c>
      <c r="BD10" s="119">
        <f t="shared" si="6"/>
        <v>9726362</v>
      </c>
      <c r="BE10" s="119">
        <f t="shared" si="6"/>
        <v>9726362</v>
      </c>
      <c r="BF10" s="119">
        <f t="shared" si="6"/>
        <v>9726362</v>
      </c>
      <c r="BG10" s="119">
        <f t="shared" si="6"/>
        <v>9726362</v>
      </c>
      <c r="BH10" s="119">
        <f t="shared" si="6"/>
        <v>9726362</v>
      </c>
      <c r="BI10" s="119">
        <f t="shared" si="6"/>
        <v>9726362</v>
      </c>
      <c r="BJ10" s="119">
        <f t="shared" si="6"/>
        <v>9726362</v>
      </c>
      <c r="BK10" s="119">
        <f t="shared" si="6"/>
        <v>9726362</v>
      </c>
    </row>
    <row r="11" spans="1:63">
      <c r="A11" s="91" t="s">
        <v>849</v>
      </c>
      <c r="B11" s="91" t="str">
        <f>About!B2</f>
        <v>VT</v>
      </c>
      <c r="C11" s="91">
        <f t="shared" ref="C11:AE11" si="7">SUMIFS(C$122:C$219,$B$122:$B$219,$B$7,$A$122:$A$219,$A$7)</f>
        <v>98793</v>
      </c>
      <c r="D11" s="91">
        <f t="shared" si="7"/>
        <v>327830</v>
      </c>
      <c r="E11" s="91">
        <f t="shared" si="7"/>
        <v>669689</v>
      </c>
      <c r="F11" s="91">
        <f t="shared" si="7"/>
        <v>499835</v>
      </c>
      <c r="G11" s="91">
        <f t="shared" si="7"/>
        <v>443336</v>
      </c>
      <c r="H11" s="91">
        <f t="shared" si="7"/>
        <v>439703</v>
      </c>
      <c r="I11" s="91">
        <f t="shared" si="7"/>
        <v>287925</v>
      </c>
      <c r="J11" s="91">
        <f t="shared" si="7"/>
        <v>119741</v>
      </c>
      <c r="K11" s="91">
        <f t="shared" si="7"/>
        <v>66924</v>
      </c>
      <c r="L11" s="91">
        <f t="shared" si="7"/>
        <v>165078</v>
      </c>
      <c r="M11" s="91">
        <f t="shared" si="7"/>
        <v>362070</v>
      </c>
      <c r="N11" s="91">
        <f t="shared" si="7"/>
        <v>0</v>
      </c>
      <c r="O11" s="91">
        <f t="shared" si="7"/>
        <v>0</v>
      </c>
      <c r="P11" s="91">
        <f t="shared" si="7"/>
        <v>25615</v>
      </c>
      <c r="Q11" s="91">
        <f t="shared" si="7"/>
        <v>14402</v>
      </c>
      <c r="R11" s="91">
        <f t="shared" si="7"/>
        <v>38272</v>
      </c>
      <c r="S11" s="91">
        <f t="shared" si="7"/>
        <v>80066</v>
      </c>
      <c r="T11" s="91">
        <f t="shared" si="7"/>
        <v>117140</v>
      </c>
      <c r="U11" s="91">
        <f t="shared" si="7"/>
        <v>40650</v>
      </c>
      <c r="V11" s="91">
        <f t="shared" si="7"/>
        <v>41271</v>
      </c>
      <c r="W11" s="91">
        <f t="shared" si="7"/>
        <v>32247</v>
      </c>
      <c r="X11" s="91">
        <f t="shared" si="7"/>
        <v>2161</v>
      </c>
      <c r="Y11" s="91">
        <f t="shared" si="7"/>
        <v>15700</v>
      </c>
      <c r="Z11" s="91">
        <f t="shared" si="7"/>
        <v>3704</v>
      </c>
      <c r="AA11" s="91">
        <f t="shared" si="7"/>
        <v>25398</v>
      </c>
      <c r="AB11" s="91">
        <f t="shared" si="7"/>
        <v>13235</v>
      </c>
      <c r="AC11" s="91">
        <f t="shared" si="7"/>
        <v>6937</v>
      </c>
      <c r="AD11" s="91">
        <f t="shared" si="7"/>
        <v>9496</v>
      </c>
      <c r="AE11" s="91">
        <f t="shared" si="7"/>
        <v>6440</v>
      </c>
      <c r="AF11" s="119">
        <f>AVERAGE(W11:AE11)</f>
        <v>12813.111111111111</v>
      </c>
      <c r="AG11" s="119">
        <f t="shared" si="6"/>
        <v>12813.111111111111</v>
      </c>
      <c r="AH11" s="119">
        <f t="shared" si="6"/>
        <v>12813.111111111111</v>
      </c>
      <c r="AI11" s="119">
        <f t="shared" si="6"/>
        <v>12813.111111111111</v>
      </c>
      <c r="AJ11" s="119">
        <f t="shared" si="6"/>
        <v>12813.111111111111</v>
      </c>
      <c r="AK11" s="119">
        <f t="shared" si="6"/>
        <v>12813.111111111111</v>
      </c>
      <c r="AL11" s="119">
        <f t="shared" si="6"/>
        <v>12813.111111111111</v>
      </c>
      <c r="AM11" s="119">
        <f t="shared" si="6"/>
        <v>12813.111111111111</v>
      </c>
      <c r="AN11" s="119">
        <f t="shared" si="6"/>
        <v>12813.111111111111</v>
      </c>
      <c r="AO11" s="119">
        <f t="shared" si="6"/>
        <v>12813.111111111111</v>
      </c>
      <c r="AP11" s="119">
        <f t="shared" si="6"/>
        <v>12813.111111111111</v>
      </c>
      <c r="AQ11" s="119">
        <f t="shared" si="6"/>
        <v>12813.111111111111</v>
      </c>
      <c r="AR11" s="119">
        <f t="shared" si="6"/>
        <v>12813.111111111111</v>
      </c>
      <c r="AS11" s="119">
        <f t="shared" si="6"/>
        <v>12813.111111111111</v>
      </c>
      <c r="AT11" s="119">
        <f t="shared" si="6"/>
        <v>12813.111111111111</v>
      </c>
      <c r="AU11" s="119">
        <f t="shared" si="6"/>
        <v>12813.111111111111</v>
      </c>
      <c r="AV11" s="119">
        <f t="shared" si="6"/>
        <v>12813.111111111111</v>
      </c>
      <c r="AW11" s="119">
        <f t="shared" si="6"/>
        <v>12813.111111111111</v>
      </c>
      <c r="AX11" s="119">
        <f t="shared" si="6"/>
        <v>12813.111111111111</v>
      </c>
      <c r="AY11" s="119">
        <f t="shared" si="6"/>
        <v>12813.111111111111</v>
      </c>
      <c r="AZ11" s="119">
        <f t="shared" si="6"/>
        <v>12813.111111111111</v>
      </c>
      <c r="BA11" s="119">
        <f t="shared" si="6"/>
        <v>12813.111111111111</v>
      </c>
      <c r="BB11" s="119">
        <f t="shared" si="6"/>
        <v>12813.111111111111</v>
      </c>
      <c r="BC11" s="119">
        <f t="shared" si="6"/>
        <v>12813.111111111111</v>
      </c>
      <c r="BD11" s="119">
        <f t="shared" si="6"/>
        <v>12813.111111111111</v>
      </c>
      <c r="BE11" s="119">
        <f t="shared" si="6"/>
        <v>12813.111111111111</v>
      </c>
      <c r="BF11" s="119">
        <f t="shared" si="6"/>
        <v>12813.111111111111</v>
      </c>
      <c r="BG11" s="119">
        <f t="shared" si="6"/>
        <v>12813.111111111111</v>
      </c>
      <c r="BH11" s="119">
        <f t="shared" si="6"/>
        <v>12813.111111111111</v>
      </c>
      <c r="BI11" s="119">
        <f t="shared" si="6"/>
        <v>12813.111111111111</v>
      </c>
      <c r="BJ11" s="119">
        <f t="shared" si="6"/>
        <v>12813.111111111111</v>
      </c>
      <c r="BK11" s="119">
        <f t="shared" si="6"/>
        <v>12813.111111111111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VT</v>
      </c>
      <c r="C14" s="91">
        <f t="shared" ref="C14:BK14" si="9">IF(C10&gt;C11,C10-C11,0)</f>
        <v>1710033</v>
      </c>
      <c r="D14" s="91">
        <f t="shared" si="9"/>
        <v>1704061</v>
      </c>
      <c r="E14" s="91">
        <f t="shared" si="9"/>
        <v>2071427</v>
      </c>
      <c r="F14" s="91">
        <f t="shared" si="9"/>
        <v>2599782</v>
      </c>
      <c r="G14" s="91">
        <f t="shared" si="9"/>
        <v>3043321</v>
      </c>
      <c r="H14" s="91">
        <f t="shared" si="9"/>
        <v>3954134</v>
      </c>
      <c r="I14" s="91">
        <f t="shared" si="9"/>
        <v>3516821</v>
      </c>
      <c r="J14" s="91">
        <f t="shared" si="9"/>
        <v>3973537</v>
      </c>
      <c r="K14" s="91">
        <f t="shared" si="9"/>
        <v>3860736</v>
      </c>
      <c r="L14" s="91">
        <f t="shared" si="9"/>
        <v>7672314</v>
      </c>
      <c r="M14" s="91">
        <f t="shared" si="9"/>
        <v>3917456</v>
      </c>
      <c r="N14" s="91">
        <f t="shared" si="9"/>
        <v>2999082</v>
      </c>
      <c r="O14" s="91">
        <f t="shared" si="9"/>
        <v>2433433</v>
      </c>
      <c r="P14" s="91">
        <f t="shared" si="9"/>
        <v>1915887</v>
      </c>
      <c r="Q14" s="91">
        <f t="shared" si="9"/>
        <v>1937702</v>
      </c>
      <c r="R14" s="91">
        <f t="shared" si="9"/>
        <v>2121334</v>
      </c>
      <c r="S14" s="91">
        <f t="shared" si="9"/>
        <v>2428868</v>
      </c>
      <c r="T14" s="91">
        <f t="shared" si="9"/>
        <v>2493021</v>
      </c>
      <c r="U14" s="91">
        <f t="shared" si="9"/>
        <v>2493358</v>
      </c>
      <c r="V14" s="91">
        <f t="shared" si="9"/>
        <v>2563489</v>
      </c>
      <c r="W14" s="91">
        <f t="shared" si="9"/>
        <v>2426185</v>
      </c>
      <c r="X14" s="91">
        <f t="shared" si="9"/>
        <v>2521869</v>
      </c>
      <c r="Y14" s="91">
        <f t="shared" si="9"/>
        <v>11498988</v>
      </c>
      <c r="Z14" s="91">
        <f t="shared" si="9"/>
        <v>11738769</v>
      </c>
      <c r="AA14" s="91">
        <f t="shared" si="9"/>
        <v>11156550</v>
      </c>
      <c r="AB14" s="91">
        <f t="shared" si="9"/>
        <v>10791216</v>
      </c>
      <c r="AC14" s="91">
        <f t="shared" si="9"/>
        <v>8954622</v>
      </c>
      <c r="AD14" s="91">
        <f t="shared" si="9"/>
        <v>10335965</v>
      </c>
      <c r="AE14" s="91">
        <f t="shared" si="9"/>
        <v>9719922</v>
      </c>
      <c r="AF14" s="91">
        <f t="shared" si="9"/>
        <v>9713548.8888888881</v>
      </c>
      <c r="AG14" s="91">
        <f t="shared" si="9"/>
        <v>9713548.8888888881</v>
      </c>
      <c r="AH14" s="91">
        <f t="shared" si="9"/>
        <v>9713548.8888888881</v>
      </c>
      <c r="AI14" s="91">
        <f t="shared" si="9"/>
        <v>9713548.8888888881</v>
      </c>
      <c r="AJ14" s="91">
        <f t="shared" si="9"/>
        <v>9713548.8888888881</v>
      </c>
      <c r="AK14" s="91">
        <f t="shared" si="9"/>
        <v>9713548.8888888881</v>
      </c>
      <c r="AL14" s="91">
        <f t="shared" si="9"/>
        <v>9713548.8888888881</v>
      </c>
      <c r="AM14" s="91">
        <f t="shared" si="9"/>
        <v>9713548.8888888881</v>
      </c>
      <c r="AN14" s="91">
        <f t="shared" si="9"/>
        <v>9713548.8888888881</v>
      </c>
      <c r="AO14" s="91">
        <f t="shared" si="9"/>
        <v>9713548.8888888881</v>
      </c>
      <c r="AP14" s="91">
        <f t="shared" si="9"/>
        <v>9713548.8888888881</v>
      </c>
      <c r="AQ14" s="91">
        <f t="shared" si="9"/>
        <v>9713548.8888888881</v>
      </c>
      <c r="AR14" s="91">
        <f t="shared" si="9"/>
        <v>9713548.8888888881</v>
      </c>
      <c r="AS14" s="91">
        <f t="shared" si="9"/>
        <v>9713548.8888888881</v>
      </c>
      <c r="AT14" s="91">
        <f t="shared" si="9"/>
        <v>9713548.8888888881</v>
      </c>
      <c r="AU14" s="91">
        <f t="shared" si="9"/>
        <v>9713548.8888888881</v>
      </c>
      <c r="AV14" s="91">
        <f t="shared" si="9"/>
        <v>9713548.8888888881</v>
      </c>
      <c r="AW14" s="91">
        <f t="shared" si="9"/>
        <v>9713548.8888888881</v>
      </c>
      <c r="AX14" s="91">
        <f t="shared" si="9"/>
        <v>9713548.8888888881</v>
      </c>
      <c r="AY14" s="91">
        <f t="shared" si="9"/>
        <v>9713548.8888888881</v>
      </c>
      <c r="AZ14" s="91">
        <f t="shared" si="9"/>
        <v>9713548.8888888881</v>
      </c>
      <c r="BA14" s="91">
        <f t="shared" si="9"/>
        <v>9713548.8888888881</v>
      </c>
      <c r="BB14" s="91">
        <f t="shared" si="9"/>
        <v>9713548.8888888881</v>
      </c>
      <c r="BC14" s="91">
        <f t="shared" si="9"/>
        <v>9713548.8888888881</v>
      </c>
      <c r="BD14" s="91">
        <f t="shared" si="9"/>
        <v>9713548.8888888881</v>
      </c>
      <c r="BE14" s="91">
        <f t="shared" si="9"/>
        <v>9713548.8888888881</v>
      </c>
      <c r="BF14" s="91">
        <f t="shared" si="9"/>
        <v>9713548.8888888881</v>
      </c>
      <c r="BG14" s="91">
        <f t="shared" si="9"/>
        <v>9713548.8888888881</v>
      </c>
      <c r="BH14" s="91">
        <f t="shared" si="9"/>
        <v>9713548.8888888881</v>
      </c>
      <c r="BI14" s="91">
        <f t="shared" si="9"/>
        <v>9713548.8888888881</v>
      </c>
      <c r="BJ14" s="91">
        <f t="shared" si="9"/>
        <v>9713548.8888888881</v>
      </c>
      <c r="BK14" s="91">
        <f t="shared" si="9"/>
        <v>9713548.8888888881</v>
      </c>
    </row>
    <row r="15" spans="1:63">
      <c r="A15" s="91" t="s">
        <v>849</v>
      </c>
      <c r="B15" s="91" t="str">
        <f>About!B2</f>
        <v>VT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2.5383385272075101E-3</v>
      </c>
      <c r="G1134" s="107">
        <f>G408/SUMIFS(G$3:G$722,$B$3:$B$722,$B1134)*SUMIFS(Calculations!$E$3:$E$53,Calculations!$A$3:$A$53,$B1134)</f>
        <v>1.9151109999241255E-3</v>
      </c>
      <c r="H1134" s="107">
        <f>H408/SUMIFS(H$3:H$722,$B$3:$B$722,$B1134)*SUMIFS(Calculations!$E$3:$E$53,Calculations!$A$3:$A$53,$B1134)</f>
        <v>1.314166966309156E-3</v>
      </c>
      <c r="I1134" s="107">
        <f>I408/SUMIFS(I$3:I$722,$B$3:$B$722,$B1134)*SUMIFS(Calculations!$E$3:$E$53,Calculations!$A$3:$A$53,$B1134)</f>
        <v>3.5159616503220455E-3</v>
      </c>
      <c r="J1134" s="107">
        <f>J408/SUMIFS(J$3:J$722,$B$3:$B$722,$B1134)*SUMIFS(Calculations!$E$3:$E$53,Calculations!$A$3:$A$53,$B1134)</f>
        <v>5.6968110994921224E-3</v>
      </c>
      <c r="K1134" s="107">
        <f>K408/SUMIFS(K$3:K$722,$B$3:$B$722,$B1134)*SUMIFS(Calculations!$E$3:$E$53,Calculations!$A$3:$A$53,$B1134)</f>
        <v>8.2309898825941447E-3</v>
      </c>
      <c r="L1134" s="107">
        <f>L408/SUMIFS(L$3:L$722,$B$3:$B$722,$B1134)*SUMIFS(Calculations!$E$3:$E$53,Calculations!$A$3:$A$53,$B1134)</f>
        <v>1.0776437782531494E-2</v>
      </c>
      <c r="M1134" s="107">
        <f>M408/SUMIFS(M$3:M$722,$B$3:$B$722,$B1134)*SUMIFS(Calculations!$E$3:$E$53,Calculations!$A$3:$A$53,$B1134)</f>
        <v>1.0947124551313995E-2</v>
      </c>
      <c r="N1134" s="107">
        <f>N408/SUMIFS(N$3:N$722,$B$3:$B$722,$B1134)*SUMIFS(Calculations!$E$3:$E$53,Calculations!$A$3:$A$53,$B1134)</f>
        <v>1.1123305315382569E-2</v>
      </c>
      <c r="O1134" s="107">
        <f>O408/SUMIFS(O$3:O$722,$B$3:$B$722,$B1134)*SUMIFS(Calculations!$E$3:$E$53,Calculations!$A$3:$A$53,$B1134)</f>
        <v>1.1130521576503773E-2</v>
      </c>
      <c r="P1134" s="107">
        <f>P408/SUMIFS(P$3:P$722,$B$3:$B$722,$B1134)*SUMIFS(Calculations!$E$3:$E$53,Calculations!$A$3:$A$53,$B1134)</f>
        <v>1.1137747206823858E-2</v>
      </c>
      <c r="Q1134" s="107">
        <f>Q408/SUMIFS(Q$3:Q$722,$B$3:$B$722,$B1134)*SUMIFS(Calculations!$E$3:$E$53,Calculations!$A$3:$A$53,$B1134)</f>
        <v>7.5426855857682476E-3</v>
      </c>
      <c r="R1134" s="107">
        <f>R408/SUMIFS(R$3:R$722,$B$3:$B$722,$B1134)*SUMIFS(Calculations!$E$3:$E$53,Calculations!$A$3:$A$53,$B1134)</f>
        <v>3.912845934667006E-3</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7.3103418403622708E-3</v>
      </c>
      <c r="L1135" s="107">
        <f>L409/SUMIFS(L$3:L$722,$B$3:$B$722,$B1135)*SUMIFS(Calculations!$E$3:$E$53,Calculations!$A$3:$A$53,$B1135)</f>
        <v>1.4653191685627179E-2</v>
      </c>
      <c r="M1135" s="107">
        <f>M409/SUMIFS(M$3:M$722,$B$3:$B$722,$B1135)*SUMIFS(Calculations!$E$3:$E$53,Calculations!$A$3:$A$53,$B1135)</f>
        <v>7.4426409586321298E-3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0.1032302248749095</v>
      </c>
      <c r="G1138" s="107">
        <f>G412/SUMIFS(G$3:G$722,$B$3:$B$722,$B1138)*SUMIFS(Calculations!$E$3:$E$53,Calculations!$A$3:$A$53,$B1138)</f>
        <v>0.10137825570786294</v>
      </c>
      <c r="H1138" s="107">
        <f>H412/SUMIFS(H$3:H$722,$B$3:$B$722,$B1138)*SUMIFS(Calculations!$E$3:$E$53,Calculations!$A$3:$A$53,$B1138)</f>
        <v>9.9592503678862021E-2</v>
      </c>
      <c r="I1138" s="107">
        <f>I412/SUMIFS(I$3:I$722,$B$3:$B$722,$B1138)*SUMIFS(Calculations!$E$3:$E$53,Calculations!$A$3:$A$53,$B1138)</f>
        <v>9.9116537957086095E-2</v>
      </c>
      <c r="J1138" s="107">
        <f>J412/SUMIFS(J$3:J$722,$B$3:$B$722,$B1138)*SUMIFS(Calculations!$E$3:$E$53,Calculations!$A$3:$A$53,$B1138)</f>
        <v>9.8645100002541189E-2</v>
      </c>
      <c r="K1138" s="107">
        <f>K412/SUMIFS(K$3:K$722,$B$3:$B$722,$B1138)*SUMIFS(Calculations!$E$3:$E$53,Calculations!$A$3:$A$53,$B1138)</f>
        <v>9.8863943477962998E-2</v>
      </c>
      <c r="L1138" s="107">
        <f>L412/SUMIFS(L$3:L$722,$B$3:$B$722,$B1138)*SUMIFS(Calculations!$E$3:$E$53,Calculations!$A$3:$A$53,$B1138)</f>
        <v>9.9083760117831418E-2</v>
      </c>
      <c r="M1138" s="107">
        <f>M412/SUMIFS(M$3:M$722,$B$3:$B$722,$B1138)*SUMIFS(Calculations!$E$3:$E$53,Calculations!$A$3:$A$53,$B1138)</f>
        <v>0.10065313649197498</v>
      </c>
      <c r="N1138" s="107">
        <f>N412/SUMIFS(N$3:N$722,$B$3:$B$722,$B1138)*SUMIFS(Calculations!$E$3:$E$53,Calculations!$A$3:$A$53,$B1138)</f>
        <v>0.10227302730530514</v>
      </c>
      <c r="O1138" s="107">
        <f>O412/SUMIFS(O$3:O$722,$B$3:$B$722,$B1138)*SUMIFS(Calculations!$E$3:$E$53,Calculations!$A$3:$A$53,$B1138)</f>
        <v>0.10233937708621699</v>
      </c>
      <c r="P1138" s="107">
        <f>P412/SUMIFS(P$3:P$722,$B$3:$B$722,$B1138)*SUMIFS(Calculations!$E$3:$E$53,Calculations!$A$3:$A$53,$B1138)</f>
        <v>0.1024058130120566</v>
      </c>
      <c r="Q1138" s="107">
        <f>Q412/SUMIFS(Q$3:Q$722,$B$3:$B$722,$B1138)*SUMIFS(Calculations!$E$3:$E$53,Calculations!$A$3:$A$53,$B1138)</f>
        <v>0.1028987571102003</v>
      </c>
      <c r="R1138" s="107">
        <f>R412/SUMIFS(R$3:R$722,$B$3:$B$722,$B1138)*SUMIFS(Calculations!$E$3:$E$53,Calculations!$A$3:$A$53,$B1138)</f>
        <v>0.10339646986781721</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4.8391892126805544E-2</v>
      </c>
      <c r="G1140" s="107">
        <f>G414/SUMIFS(G$3:G$722,$B$3:$B$722,$B1140)*SUMIFS(Calculations!$E$3:$E$53,Calculations!$A$3:$A$53,$B1140)</f>
        <v>5.4313353901584961E-2</v>
      </c>
      <c r="H1140" s="107">
        <f>H414/SUMIFS(H$3:H$722,$B$3:$B$722,$B1140)*SUMIFS(Calculations!$E$3:$E$53,Calculations!$A$3:$A$53,$B1140)</f>
        <v>6.002309387302681E-2</v>
      </c>
      <c r="I1140" s="107">
        <f>I414/SUMIFS(I$3:I$722,$B$3:$B$722,$B1140)*SUMIFS(Calculations!$E$3:$E$53,Calculations!$A$3:$A$53,$B1140)</f>
        <v>5.9736227671790619E-2</v>
      </c>
      <c r="J1140" s="107">
        <f>J414/SUMIFS(J$3:J$722,$B$3:$B$722,$B1140)*SUMIFS(Calculations!$E$3:$E$53,Calculations!$A$3:$A$53,$B1140)</f>
        <v>5.9452090371662679E-2</v>
      </c>
      <c r="K1140" s="107">
        <f>K414/SUMIFS(K$3:K$722,$B$3:$B$722,$B1140)*SUMIFS(Calculations!$E$3:$E$53,Calculations!$A$3:$A$53,$B1140)</f>
        <v>6.0855394075763292E-2</v>
      </c>
      <c r="L1140" s="107">
        <f>L414/SUMIFS(L$3:L$722,$B$3:$B$722,$B1140)*SUMIFS(Calculations!$E$3:$E$53,Calculations!$A$3:$A$53,$B1140)</f>
        <v>6.2264938063107657E-2</v>
      </c>
      <c r="M1140" s="107">
        <f>M414/SUMIFS(M$3:M$722,$B$3:$B$722,$B1140)*SUMIFS(Calculations!$E$3:$E$53,Calculations!$A$3:$A$53,$B1140)</f>
        <v>6.611729966660633E-2</v>
      </c>
      <c r="N1140" s="107">
        <f>N414/SUMIFS(N$3:N$722,$B$3:$B$722,$B1140)*SUMIFS(Calculations!$E$3:$E$53,Calculations!$A$3:$A$53,$B1140)</f>
        <v>7.0093659495865823E-2</v>
      </c>
      <c r="O1140" s="107">
        <f>O414/SUMIFS(O$3:O$722,$B$3:$B$722,$B1140)*SUMIFS(Calculations!$E$3:$E$53,Calculations!$A$3:$A$53,$B1140)</f>
        <v>7.066027532536788E-2</v>
      </c>
      <c r="P1140" s="107">
        <f>P414/SUMIFS(P$3:P$722,$B$3:$B$722,$B1140)*SUMIFS(Calculations!$E$3:$E$53,Calculations!$A$3:$A$53,$B1140)</f>
        <v>7.1227626817882556E-2</v>
      </c>
      <c r="Q1140" s="107">
        <f>Q414/SUMIFS(Q$3:Q$722,$B$3:$B$722,$B1140)*SUMIFS(Calculations!$E$3:$E$53,Calculations!$A$3:$A$53,$B1140)</f>
        <v>7.5650792472363046E-2</v>
      </c>
      <c r="R1140" s="107">
        <f>R414/SUMIFS(R$3:R$722,$B$3:$B$722,$B1140)*SUMIFS(Calculations!$E$3:$E$53,Calculations!$A$3:$A$53,$B1140)</f>
        <v>8.0116747098005356E-2</v>
      </c>
    </row>
    <row r="1141" spans="2:18" ht="15.75" customHeight="1">
      <c r="B1141" s="107" t="s">
        <v>564</v>
      </c>
      <c r="C1141" s="107" t="s">
        <v>449</v>
      </c>
      <c r="D1141" s="107" t="s">
        <v>645</v>
      </c>
      <c r="E1141" s="107" t="str">
        <f t="shared" si="306"/>
        <v>natural gas nonpeaker</v>
      </c>
      <c r="F1141" s="107">
        <f>F415/SUMIFS(F$3:F$722,$B$3:$B$722,$B1141)*SUMIFS(Calculations!$E$3:$E$53,Calculations!$A$3:$A$53,$B1141)</f>
        <v>5.9561411074568527E-2</v>
      </c>
      <c r="G1141" s="107">
        <f>G415/SUMIFS(G$3:G$722,$B$3:$B$722,$B1141)*SUMIFS(Calculations!$E$3:$E$53,Calculations!$A$3:$A$53,$B1141)</f>
        <v>6.9674884489358935E-2</v>
      </c>
      <c r="H1141" s="107">
        <f>H415/SUMIFS(H$3:H$722,$B$3:$B$722,$B1141)*SUMIFS(Calculations!$E$3:$E$53,Calculations!$A$3:$A$53,$B1141)</f>
        <v>7.942675076881224E-2</v>
      </c>
      <c r="I1141" s="107">
        <f>I415/SUMIFS(I$3:I$722,$B$3:$B$722,$B1141)*SUMIFS(Calculations!$E$3:$E$53,Calculations!$A$3:$A$53,$B1141)</f>
        <v>8.1527449344459949E-2</v>
      </c>
      <c r="J1141" s="107">
        <f>J415/SUMIFS(J$3:J$722,$B$3:$B$722,$B1141)*SUMIFS(Calculations!$E$3:$E$53,Calculations!$A$3:$A$53,$B1141)</f>
        <v>8.3608164392433432E-2</v>
      </c>
      <c r="K1141" s="107">
        <f>K415/SUMIFS(K$3:K$722,$B$3:$B$722,$B1141)*SUMIFS(Calculations!$E$3:$E$53,Calculations!$A$3:$A$53,$B1141)</f>
        <v>7.0402652372820687E-2</v>
      </c>
      <c r="L1141" s="107">
        <f>L415/SUMIFS(L$3:L$722,$B$3:$B$722,$B1141)*SUMIFS(Calculations!$E$3:$E$53,Calculations!$A$3:$A$53,$B1141)</f>
        <v>5.7138417401689387E-2</v>
      </c>
      <c r="M1141" s="107">
        <f>M415/SUMIFS(M$3:M$722,$B$3:$B$722,$B1141)*SUMIFS(Calculations!$E$3:$E$53,Calculations!$A$3:$A$53,$B1141)</f>
        <v>4.668507061481636E-2</v>
      </c>
      <c r="N1141" s="107">
        <f>N415/SUMIFS(N$3:N$722,$B$3:$B$722,$B1141)*SUMIFS(Calculations!$E$3:$E$53,Calculations!$A$3:$A$53,$B1141)</f>
        <v>3.5895255814749123E-2</v>
      </c>
      <c r="O1141" s="107">
        <f>O415/SUMIFS(O$3:O$722,$B$3:$B$722,$B1141)*SUMIFS(Calculations!$E$3:$E$53,Calculations!$A$3:$A$53,$B1141)</f>
        <v>3.4610760410729087E-2</v>
      </c>
      <c r="P1141" s="107">
        <f>P415/SUMIFS(P$3:P$722,$B$3:$B$722,$B1141)*SUMIFS(Calculations!$E$3:$E$53,Calculations!$A$3:$A$53,$B1141)</f>
        <v>3.3324597288107813E-2</v>
      </c>
      <c r="Q1141" s="107">
        <f>Q415/SUMIFS(Q$3:Q$722,$B$3:$B$722,$B1141)*SUMIFS(Calculations!$E$3:$E$53,Calculations!$A$3:$A$53,$B1141)</f>
        <v>2.8046738626993535E-2</v>
      </c>
      <c r="R1141" s="107">
        <f>R415/SUMIFS(R$3:R$722,$B$3:$B$722,$B1141)*SUMIFS(Calculations!$E$3:$E$53,Calculations!$A$3:$A$53,$B1141)</f>
        <v>2.2717822836282986E-2</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0.76878162548404405</v>
      </c>
      <c r="G1143" s="107">
        <f>G417/SUMIFS(G$3:G$722,$B$3:$B$722,$B1143)*SUMIFS(Calculations!$E$3:$E$53,Calculations!$A$3:$A$53,$B1143)</f>
        <v>0.75478755714341406</v>
      </c>
      <c r="H1143" s="107">
        <f>H417/SUMIFS(H$3:H$722,$B$3:$B$722,$B1143)*SUMIFS(Calculations!$E$3:$E$53,Calculations!$A$3:$A$53,$B1143)</f>
        <v>0.74129384656878816</v>
      </c>
      <c r="I1143" s="107">
        <f>I417/SUMIFS(I$3:I$722,$B$3:$B$722,$B1143)*SUMIFS(Calculations!$E$3:$E$53,Calculations!$A$3:$A$53,$B1143)</f>
        <v>0.73775110542164446</v>
      </c>
      <c r="J1143" s="107">
        <f>J417/SUMIFS(J$3:J$722,$B$3:$B$722,$B1143)*SUMIFS(Calculations!$E$3:$E$53,Calculations!$A$3:$A$53,$B1143)</f>
        <v>0.73424206566630301</v>
      </c>
      <c r="K1143" s="107">
        <f>K417/SUMIFS(K$3:K$722,$B$3:$B$722,$B1143)*SUMIFS(Calculations!$E$3:$E$53,Calculations!$A$3:$A$53,$B1143)</f>
        <v>0.73587097663549628</v>
      </c>
      <c r="L1143" s="107">
        <f>L417/SUMIFS(L$3:L$722,$B$3:$B$722,$B1143)*SUMIFS(Calculations!$E$3:$E$53,Calculations!$A$3:$A$53,$B1143)</f>
        <v>0.73750713112994815</v>
      </c>
      <c r="M1143" s="107">
        <f>M417/SUMIFS(M$3:M$722,$B$3:$B$722,$B1143)*SUMIFS(Calculations!$E$3:$E$53,Calculations!$A$3:$A$53,$B1143)</f>
        <v>0.74918842245338324</v>
      </c>
      <c r="N1143" s="107">
        <f>N417/SUMIFS(N$3:N$722,$B$3:$B$722,$B1143)*SUMIFS(Calculations!$E$3:$E$53,Calculations!$A$3:$A$53,$B1143)</f>
        <v>0.76124570636208999</v>
      </c>
      <c r="O1143" s="107">
        <f>O417/SUMIFS(O$3:O$722,$B$3:$B$722,$B1143)*SUMIFS(Calculations!$E$3:$E$53,Calculations!$A$3:$A$53,$B1143)</f>
        <v>0.76173956566368684</v>
      </c>
      <c r="P1143" s="107">
        <f>P417/SUMIFS(P$3:P$722,$B$3:$B$722,$B1143)*SUMIFS(Calculations!$E$3:$E$53,Calculations!$A$3:$A$53,$B1143)</f>
        <v>0.76223406616519862</v>
      </c>
      <c r="Q1143" s="107">
        <f>Q417/SUMIFS(Q$3:Q$722,$B$3:$B$722,$B1143)*SUMIFS(Calculations!$E$3:$E$53,Calculations!$A$3:$A$53,$B1143)</f>
        <v>0.76590318194357698</v>
      </c>
      <c r="R1143" s="107">
        <f>R417/SUMIFS(R$3:R$722,$B$3:$B$722,$B1143)*SUMIFS(Calculations!$E$3:$E$53,Calculations!$A$3:$A$53,$B1143)</f>
        <v>0.76960779213964048</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8.2671678673193506E-3</v>
      </c>
      <c r="G1145" s="107">
        <f>G419/SUMIFS(G$3:G$722,$B$3:$B$722,$B1145)*SUMIFS(Calculations!$E$3:$E$53,Calculations!$A$3:$A$53,$B1145)</f>
        <v>8.1166812944308726E-3</v>
      </c>
      <c r="H1145" s="107">
        <f>H419/SUMIFS(H$3:H$722,$B$3:$B$722,$B1145)*SUMIFS(Calculations!$E$3:$E$53,Calculations!$A$3:$A$53,$B1145)</f>
        <v>7.9715753673697039E-3</v>
      </c>
      <c r="I1145" s="107">
        <f>I419/SUMIFS(I$3:I$722,$B$3:$B$722,$B1145)*SUMIFS(Calculations!$E$3:$E$53,Calculations!$A$3:$A$53,$B1145)</f>
        <v>7.9334781564023432E-3</v>
      </c>
      <c r="J1145" s="107">
        <f>J419/SUMIFS(J$3:J$722,$B$3:$B$722,$B1145)*SUMIFS(Calculations!$E$3:$E$53,Calculations!$A$3:$A$53,$B1145)</f>
        <v>7.8957433566245253E-3</v>
      </c>
      <c r="K1145" s="107">
        <f>K419/SUMIFS(K$3:K$722,$B$3:$B$722,$B1145)*SUMIFS(Calculations!$E$3:$E$53,Calculations!$A$3:$A$53,$B1145)</f>
        <v>7.9132600089180279E-3</v>
      </c>
      <c r="L1145" s="107">
        <f>L419/SUMIFS(L$3:L$722,$B$3:$B$722,$B1145)*SUMIFS(Calculations!$E$3:$E$53,Calculations!$A$3:$A$53,$B1145)</f>
        <v>7.9308545551638309E-3</v>
      </c>
      <c r="M1145" s="107">
        <f>M419/SUMIFS(M$3:M$722,$B$3:$B$722,$B1145)*SUMIFS(Calculations!$E$3:$E$53,Calculations!$A$3:$A$53,$B1145)</f>
        <v>8.0564704558002374E-3</v>
      </c>
      <c r="N1145" s="107">
        <f>N419/SUMIFS(N$3:N$722,$B$3:$B$722,$B1145)*SUMIFS(Calculations!$E$3:$E$53,Calculations!$A$3:$A$53,$B1145)</f>
        <v>8.1861296292156365E-3</v>
      </c>
      <c r="O1145" s="107">
        <f>O419/SUMIFS(O$3:O$722,$B$3:$B$722,$B1145)*SUMIFS(Calculations!$E$3:$E$53,Calculations!$A$3:$A$53,$B1145)</f>
        <v>8.1914403931748654E-3</v>
      </c>
      <c r="P1145" s="107">
        <f>P419/SUMIFS(P$3:P$722,$B$3:$B$722,$B1145)*SUMIFS(Calculations!$E$3:$E$53,Calculations!$A$3:$A$53,$B1145)</f>
        <v>8.1967580523396484E-3</v>
      </c>
      <c r="Q1145" s="107">
        <f>Q419/SUMIFS(Q$3:Q$722,$B$3:$B$722,$B1145)*SUMIFS(Calculations!$E$3:$E$53,Calculations!$A$3:$A$53,$B1145)</f>
        <v>8.2362142451764455E-3</v>
      </c>
      <c r="R1145" s="107">
        <f>R419/SUMIFS(R$3:R$722,$B$3:$B$722,$B1145)*SUMIFS(Calculations!$E$3:$E$53,Calculations!$A$3:$A$53,$B1145)</f>
        <v>8.2760521306807396E-3</v>
      </c>
    </row>
    <row r="1146" spans="2:18" ht="15.75" customHeight="1">
      <c r="B1146" s="107" t="s">
        <v>564</v>
      </c>
      <c r="C1146" s="107" t="s">
        <v>449</v>
      </c>
      <c r="D1146" s="107" t="s">
        <v>650</v>
      </c>
      <c r="E1146" s="107" t="str">
        <f t="shared" si="306"/>
        <v>solar PV</v>
      </c>
      <c r="F1146" s="107">
        <f>F420/SUMIFS(F$3:F$722,$B$3:$B$722,$B1146)*SUMIFS(Calculations!$E$3:$E$53,Calculations!$A$3:$A$53,$B1146)</f>
        <v>8.3292685480929312E-3</v>
      </c>
      <c r="G1146" s="107">
        <f>G420/SUMIFS(G$3:G$722,$B$3:$B$722,$B1146)*SUMIFS(Calculations!$E$3:$E$53,Calculations!$A$3:$A$53,$B1146)</f>
        <v>8.9304688933849602E-3</v>
      </c>
      <c r="H1146" s="107">
        <f>H420/SUMIFS(H$3:H$722,$B$3:$B$722,$B1146)*SUMIFS(Calculations!$E$3:$E$53,Calculations!$A$3:$A$53,$B1146)</f>
        <v>9.5101733266684807E-3</v>
      </c>
      <c r="I1146" s="107">
        <f>I420/SUMIFS(I$3:I$722,$B$3:$B$722,$B1146)*SUMIFS(Calculations!$E$3:$E$53,Calculations!$A$3:$A$53,$B1146)</f>
        <v>9.5554981063790609E-3</v>
      </c>
      <c r="J1146" s="107">
        <f>J420/SUMIFS(J$3:J$722,$B$3:$B$722,$B1146)*SUMIFS(Calculations!$E$3:$E$53,Calculations!$A$3:$A$53,$B1146)</f>
        <v>9.6003917204763641E-3</v>
      </c>
      <c r="K1146" s="107">
        <f>K420/SUMIFS(K$3:K$722,$B$3:$B$722,$B1146)*SUMIFS(Calculations!$E$3:$E$53,Calculations!$A$3:$A$53,$B1146)</f>
        <v>9.6951783355773216E-3</v>
      </c>
      <c r="L1146" s="107">
        <f>L420/SUMIFS(L$3:L$722,$B$3:$B$722,$B1146)*SUMIFS(Calculations!$E$3:$E$53,Calculations!$A$3:$A$53,$B1146)</f>
        <v>9.7903864526840204E-3</v>
      </c>
      <c r="M1146" s="107">
        <f>M420/SUMIFS(M$3:M$722,$B$3:$B$722,$B1146)*SUMIFS(Calculations!$E$3:$E$53,Calculations!$A$3:$A$53,$B1146)</f>
        <v>1.004575051920977E-2</v>
      </c>
      <c r="N1146" s="107">
        <f>N420/SUMIFS(N$3:N$722,$B$3:$B$722,$B1146)*SUMIFS(Calculations!$E$3:$E$53,Calculations!$A$3:$A$53,$B1146)</f>
        <v>1.0309334138942437E-2</v>
      </c>
      <c r="O1146" s="107">
        <f>O420/SUMIFS(O$3:O$722,$B$3:$B$722,$B1146)*SUMIFS(Calculations!$E$3:$E$53,Calculations!$A$3:$A$53,$B1146)</f>
        <v>1.0458276701453337E-2</v>
      </c>
      <c r="P1146" s="107">
        <f>P420/SUMIFS(P$3:P$722,$B$3:$B$722,$B1146)*SUMIFS(Calculations!$E$3:$E$53,Calculations!$A$3:$A$53,$B1146)</f>
        <v>1.0607412642843787E-2</v>
      </c>
      <c r="Q1146" s="107">
        <f>Q420/SUMIFS(Q$3:Q$722,$B$3:$B$722,$B1146)*SUMIFS(Calculations!$E$3:$E$53,Calculations!$A$3:$A$53,$B1146)</f>
        <v>1.0855826821689668E-2</v>
      </c>
      <c r="R1146" s="107">
        <f>R420/SUMIFS(R$3:R$722,$B$3:$B$722,$B1146)*SUMIFS(Calculations!$E$3:$E$53,Calculations!$A$3:$A$53,$B1146)</f>
        <v>1.110664411811358E-2</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9.0007149705262173E-4</v>
      </c>
      <c r="G1148" s="107">
        <f>G422/SUMIFS(G$3:G$722,$B$3:$B$722,$B1148)*SUMIFS(Calculations!$E$3:$E$53,Calculations!$A$3:$A$53,$B1148)</f>
        <v>8.8368757003917762E-4</v>
      </c>
      <c r="H1148" s="107">
        <f>H422/SUMIFS(H$3:H$722,$B$3:$B$722,$B1148)*SUMIFS(Calculations!$E$3:$E$53,Calculations!$A$3:$A$53,$B1148)</f>
        <v>8.6788945016339197E-4</v>
      </c>
      <c r="I1148" s="107">
        <f>I422/SUMIFS(I$3:I$722,$B$3:$B$722,$B1148)*SUMIFS(Calculations!$E$3:$E$53,Calculations!$A$3:$A$53,$B1148)</f>
        <v>8.6374169191543457E-4</v>
      </c>
      <c r="J1148" s="107">
        <f>J422/SUMIFS(J$3:J$722,$B$3:$B$722,$B1148)*SUMIFS(Calculations!$E$3:$E$53,Calculations!$A$3:$A$53,$B1148)</f>
        <v>8.59633390466608E-4</v>
      </c>
      <c r="K1148" s="107">
        <f>K422/SUMIFS(K$3:K$722,$B$3:$B$722,$B1148)*SUMIFS(Calculations!$E$3:$E$53,Calculations!$A$3:$A$53,$B1148)</f>
        <v>8.572633705051458E-4</v>
      </c>
      <c r="L1148" s="107">
        <f>L422/SUMIFS(L$3:L$722,$B$3:$B$722,$B1148)*SUMIFS(Calculations!$E$3:$E$53,Calculations!$A$3:$A$53,$B1148)</f>
        <v>8.5488281141675763E-4</v>
      </c>
      <c r="M1148" s="107">
        <f>M422/SUMIFS(M$3:M$722,$B$3:$B$722,$B1148)*SUMIFS(Calculations!$E$3:$E$53,Calculations!$A$3:$A$53,$B1148)</f>
        <v>8.6408428826302347E-4</v>
      </c>
      <c r="N1148" s="107">
        <f>N422/SUMIFS(N$3:N$722,$B$3:$B$722,$B1148)*SUMIFS(Calculations!$E$3:$E$53,Calculations!$A$3:$A$53,$B1148)</f>
        <v>8.7358193844937237E-4</v>
      </c>
      <c r="O1148" s="107">
        <f>O422/SUMIFS(O$3:O$722,$B$3:$B$722,$B1148)*SUMIFS(Calculations!$E$3:$E$53,Calculations!$A$3:$A$53,$B1148)</f>
        <v>8.6978284286727721E-4</v>
      </c>
      <c r="P1148" s="107">
        <f>P422/SUMIFS(P$3:P$722,$B$3:$B$722,$B1148)*SUMIFS(Calculations!$E$3:$E$53,Calculations!$A$3:$A$53,$B1148)</f>
        <v>8.6597881474719831E-4</v>
      </c>
      <c r="Q1148" s="107">
        <f>Q422/SUMIFS(Q$3:Q$722,$B$3:$B$722,$B1148)*SUMIFS(Calculations!$E$3:$E$53,Calculations!$A$3:$A$53,$B1148)</f>
        <v>8.6580319423178664E-4</v>
      </c>
      <c r="R1148" s="107">
        <f>R422/SUMIFS(R$3:R$722,$B$3:$B$722,$B1148)*SUMIFS(Calculations!$E$3:$E$53,Calculations!$A$3:$A$53,$B1148)</f>
        <v>8.656258747926273E-4</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0.99999999999999989</v>
      </c>
      <c r="J1449" s="95">
        <f t="shared" si="312"/>
        <v>0.99999999999999989</v>
      </c>
      <c r="K1449" s="95">
        <f t="shared" si="312"/>
        <v>1.0000000000000002</v>
      </c>
      <c r="L1449" s="95">
        <f t="shared" si="312"/>
        <v>0.99999999999999989</v>
      </c>
      <c r="M1449" s="95">
        <f t="shared" si="312"/>
        <v>1.0000000000000002</v>
      </c>
      <c r="N1449" s="95">
        <f t="shared" si="312"/>
        <v>1</v>
      </c>
      <c r="O1449" s="95">
        <f t="shared" si="312"/>
        <v>1</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VT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2133.2004280000001</v>
      </c>
      <c r="R24" s="91">
        <f t="shared" si="2"/>
        <v>0.51143215120220287</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1796.173252</v>
      </c>
      <c r="R32" s="91">
        <f t="shared" si="2"/>
        <v>0.43063030465612506</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241.659414</v>
      </c>
      <c r="R35" s="91">
        <f t="shared" si="2"/>
        <v>5.7937544141672057E-2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4171.0330940000003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f t="shared" si="10"/>
        <v>241.659414</v>
      </c>
      <c r="M302" s="91" t="str">
        <f t="shared" si="11"/>
        <v>NY</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f t="shared" si="10"/>
        <v>1796.173252</v>
      </c>
      <c r="M306" s="91" t="str">
        <f t="shared" si="11"/>
        <v>NH</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f t="shared" si="10"/>
        <v>2133.2004280000001</v>
      </c>
      <c r="M307" s="91" t="str">
        <f t="shared" si="11"/>
        <v>MA</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4171.0330940000003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0.51143215120220287</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0.43063030465612506</v>
      </c>
      <c r="D33" s="91">
        <f t="shared" si="0"/>
        <v>0.43063030465612506</v>
      </c>
      <c r="E33" s="91">
        <f t="shared" si="1"/>
        <v>1</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5.7937544141672057E-2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0.43063030465612506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7.3103418403622708E-3</v>
      </c>
      <c r="G60" s="91">
        <f>SUMIFS('ReEDs Generation Data'!L$729:L$1448,'ReEDs Generation Data'!$E$729:$E$1448,Calculations!$A60)</f>
        <v>1.4653191685627179E-2</v>
      </c>
      <c r="H60" s="91">
        <f>SUMIFS('ReEDs Generation Data'!M$729:M$1448,'ReEDs Generation Data'!$E$729:$E$1448,Calculations!$A60)</f>
        <v>7.4426409586321298E-3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6.9674884489358935E-2</v>
      </c>
      <c r="C61" s="91">
        <f>SUMIFS('ReEDs Generation Data'!H$729:H$1448,'ReEDs Generation Data'!$E$729:$E$1448,Calculations!$A61)</f>
        <v>7.942675076881224E-2</v>
      </c>
      <c r="D61" s="91">
        <f>SUMIFS('ReEDs Generation Data'!I$729:I$1448,'ReEDs Generation Data'!$E$729:$E$1448,Calculations!$A61)</f>
        <v>8.1527449344459949E-2</v>
      </c>
      <c r="E61" s="91">
        <f>SUMIFS('ReEDs Generation Data'!J$729:J$1448,'ReEDs Generation Data'!$E$729:$E$1448,Calculations!$A61)</f>
        <v>8.3608164392433432E-2</v>
      </c>
      <c r="F61" s="91">
        <f>SUMIFS('ReEDs Generation Data'!K$729:K$1448,'ReEDs Generation Data'!$E$729:$E$1448,Calculations!$A61)</f>
        <v>7.0402652372820687E-2</v>
      </c>
      <c r="G61" s="91">
        <f>SUMIFS('ReEDs Generation Data'!L$729:L$1448,'ReEDs Generation Data'!$E$729:$E$1448,Calculations!$A61)</f>
        <v>5.7138417401689387E-2</v>
      </c>
      <c r="H61" s="91">
        <f>SUMIFS('ReEDs Generation Data'!M$729:M$1448,'ReEDs Generation Data'!$E$729:$E$1448,Calculations!$A61)</f>
        <v>4.668507061481636E-2</v>
      </c>
      <c r="I61" s="91">
        <f>SUMIFS('ReEDs Generation Data'!N$729:N$1448,'ReEDs Generation Data'!$E$729:$E$1448,Calculations!$A61)</f>
        <v>3.5895255814749123E-2</v>
      </c>
      <c r="J61" s="91">
        <f>SUMIFS('ReEDs Generation Data'!O$729:O$1448,'ReEDs Generation Data'!$E$729:$E$1448,Calculations!$A61)</f>
        <v>3.4610760410729087E-2</v>
      </c>
      <c r="K61" s="91">
        <f>SUMIFS('ReEDs Generation Data'!P$729:P$1448,'ReEDs Generation Data'!$E$729:$E$1448,Calculations!$A61)</f>
        <v>3.3324597288107813E-2</v>
      </c>
      <c r="L61" s="91">
        <f>SUMIFS('ReEDs Generation Data'!Q$729:Q$1448,'ReEDs Generation Data'!$E$729:$E$1448,Calculations!$A61)</f>
        <v>2.8046738626993535E-2</v>
      </c>
      <c r="M61" s="91">
        <f>SUMIFS('ReEDs Generation Data'!R$729:R$1448,'ReEDs Generation Data'!$E$729:$E$1448,Calculations!$A61)</f>
        <v>2.2717822836282986E-2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0.75478755714341406</v>
      </c>
      <c r="C62" s="91">
        <f>SUMIFS('ReEDs Generation Data'!H$729:H$1448,'ReEDs Generation Data'!$E$729:$E$1448,Calculations!$A62)</f>
        <v>0.74129384656878816</v>
      </c>
      <c r="D62" s="91">
        <f>SUMIFS('ReEDs Generation Data'!I$729:I$1448,'ReEDs Generation Data'!$E$729:$E$1448,Calculations!$A62)</f>
        <v>0.73775110542164446</v>
      </c>
      <c r="E62" s="91">
        <f>SUMIFS('ReEDs Generation Data'!J$729:J$1448,'ReEDs Generation Data'!$E$729:$E$1448,Calculations!$A62)</f>
        <v>0.73424206566630301</v>
      </c>
      <c r="F62" s="91">
        <f>SUMIFS('ReEDs Generation Data'!K$729:K$1448,'ReEDs Generation Data'!$E$729:$E$1448,Calculations!$A62)</f>
        <v>0.73587097663549628</v>
      </c>
      <c r="G62" s="91">
        <f>SUMIFS('ReEDs Generation Data'!L$729:L$1448,'ReEDs Generation Data'!$E$729:$E$1448,Calculations!$A62)</f>
        <v>0.73750713112994815</v>
      </c>
      <c r="H62" s="91">
        <f>SUMIFS('ReEDs Generation Data'!M$729:M$1448,'ReEDs Generation Data'!$E$729:$E$1448,Calculations!$A62)</f>
        <v>0.74918842245338324</v>
      </c>
      <c r="I62" s="91">
        <f>SUMIFS('ReEDs Generation Data'!N$729:N$1448,'ReEDs Generation Data'!$E$729:$E$1448,Calculations!$A62)</f>
        <v>0.76124570636208999</v>
      </c>
      <c r="J62" s="91">
        <f>SUMIFS('ReEDs Generation Data'!O$729:O$1448,'ReEDs Generation Data'!$E$729:$E$1448,Calculations!$A62)</f>
        <v>0.76173956566368684</v>
      </c>
      <c r="K62" s="91">
        <f>SUMIFS('ReEDs Generation Data'!P$729:P$1448,'ReEDs Generation Data'!$E$729:$E$1448,Calculations!$A62)</f>
        <v>0.76223406616519862</v>
      </c>
      <c r="L62" s="91">
        <f>SUMIFS('ReEDs Generation Data'!Q$729:Q$1448,'ReEDs Generation Data'!$E$729:$E$1448,Calculations!$A62)</f>
        <v>0.76590318194357698</v>
      </c>
      <c r="M62" s="91">
        <f>SUMIFS('ReEDs Generation Data'!R$729:R$1448,'ReEDs Generation Data'!$E$729:$E$1448,Calculations!$A62)</f>
        <v>0.76960779213964048</v>
      </c>
    </row>
    <row r="63" spans="1:33" ht="15.75" customHeight="1">
      <c r="A63" s="111" t="s">
        <v>101</v>
      </c>
      <c r="B63" s="91">
        <f>SUMIFS('ReEDs Generation Data'!G$729:G$1448,'ReEDs Generation Data'!$E$729:$E$1448,Calculations!$A63)</f>
        <v>0.10137825570786294</v>
      </c>
      <c r="C63" s="91">
        <f>SUMIFS('ReEDs Generation Data'!H$729:H$1448,'ReEDs Generation Data'!$E$729:$E$1448,Calculations!$A63)</f>
        <v>9.9592503678862021E-2</v>
      </c>
      <c r="D63" s="91">
        <f>SUMIFS('ReEDs Generation Data'!I$729:I$1448,'ReEDs Generation Data'!$E$729:$E$1448,Calculations!$A63)</f>
        <v>9.9116537957086095E-2</v>
      </c>
      <c r="E63" s="91">
        <f>SUMIFS('ReEDs Generation Data'!J$729:J$1448,'ReEDs Generation Data'!$E$729:$E$1448,Calculations!$A63)</f>
        <v>9.8645100002541189E-2</v>
      </c>
      <c r="F63" s="91">
        <f>SUMIFS('ReEDs Generation Data'!K$729:K$1448,'ReEDs Generation Data'!$E$729:$E$1448,Calculations!$A63)</f>
        <v>9.8863943477962998E-2</v>
      </c>
      <c r="G63" s="91">
        <f>SUMIFS('ReEDs Generation Data'!L$729:L$1448,'ReEDs Generation Data'!$E$729:$E$1448,Calculations!$A63)</f>
        <v>9.9083760117831418E-2</v>
      </c>
      <c r="H63" s="91">
        <f>SUMIFS('ReEDs Generation Data'!M$729:M$1448,'ReEDs Generation Data'!$E$729:$E$1448,Calculations!$A63)</f>
        <v>0.10065313649197498</v>
      </c>
      <c r="I63" s="91">
        <f>SUMIFS('ReEDs Generation Data'!N$729:N$1448,'ReEDs Generation Data'!$E$729:$E$1448,Calculations!$A63)</f>
        <v>0.10227302730530514</v>
      </c>
      <c r="J63" s="91">
        <f>SUMIFS('ReEDs Generation Data'!O$729:O$1448,'ReEDs Generation Data'!$E$729:$E$1448,Calculations!$A63)</f>
        <v>0.10233937708621699</v>
      </c>
      <c r="K63" s="91">
        <f>SUMIFS('ReEDs Generation Data'!P$729:P$1448,'ReEDs Generation Data'!$E$729:$E$1448,Calculations!$A63)</f>
        <v>0.1024058130120566</v>
      </c>
      <c r="L63" s="91">
        <f>SUMIFS('ReEDs Generation Data'!Q$729:Q$1448,'ReEDs Generation Data'!$E$729:$E$1448,Calculations!$A63)</f>
        <v>0.1028987571102003</v>
      </c>
      <c r="M63" s="91">
        <f>SUMIFS('ReEDs Generation Data'!R$729:R$1448,'ReEDs Generation Data'!$E$729:$E$1448,Calculations!$A63)</f>
        <v>0.10339646986781721</v>
      </c>
    </row>
    <row r="64" spans="1:33" ht="15.75" customHeight="1">
      <c r="A64" s="111" t="s">
        <v>100</v>
      </c>
      <c r="B64" s="91">
        <f>SUMIFS('ReEDs Generation Data'!G$729:G$1448,'ReEDs Generation Data'!$E$729:$E$1448,Calculations!$A64)</f>
        <v>5.4313353901584961E-2</v>
      </c>
      <c r="C64" s="91">
        <f>SUMIFS('ReEDs Generation Data'!H$729:H$1448,'ReEDs Generation Data'!$E$729:$E$1448,Calculations!$A64)</f>
        <v>6.002309387302681E-2</v>
      </c>
      <c r="D64" s="91">
        <f>SUMIFS('ReEDs Generation Data'!I$729:I$1448,'ReEDs Generation Data'!$E$729:$E$1448,Calculations!$A64)</f>
        <v>5.9736227671790619E-2</v>
      </c>
      <c r="E64" s="91">
        <f>SUMIFS('ReEDs Generation Data'!J$729:J$1448,'ReEDs Generation Data'!$E$729:$E$1448,Calculations!$A64)</f>
        <v>5.9452090371662679E-2</v>
      </c>
      <c r="F64" s="91">
        <f>SUMIFS('ReEDs Generation Data'!K$729:K$1448,'ReEDs Generation Data'!$E$729:$E$1448,Calculations!$A64)</f>
        <v>6.0855394075763292E-2</v>
      </c>
      <c r="G64" s="91">
        <f>SUMIFS('ReEDs Generation Data'!L$729:L$1448,'ReEDs Generation Data'!$E$729:$E$1448,Calculations!$A64)</f>
        <v>6.2264938063107657E-2</v>
      </c>
      <c r="H64" s="91">
        <f>SUMIFS('ReEDs Generation Data'!M$729:M$1448,'ReEDs Generation Data'!$E$729:$E$1448,Calculations!$A64)</f>
        <v>6.611729966660633E-2</v>
      </c>
      <c r="I64" s="91">
        <f>SUMIFS('ReEDs Generation Data'!N$729:N$1448,'ReEDs Generation Data'!$E$729:$E$1448,Calculations!$A64)</f>
        <v>7.0093659495865823E-2</v>
      </c>
      <c r="J64" s="91">
        <f>SUMIFS('ReEDs Generation Data'!O$729:O$1448,'ReEDs Generation Data'!$E$729:$E$1448,Calculations!$A64)</f>
        <v>7.066027532536788E-2</v>
      </c>
      <c r="K64" s="91">
        <f>SUMIFS('ReEDs Generation Data'!P$729:P$1448,'ReEDs Generation Data'!$E$729:$E$1448,Calculations!$A64)</f>
        <v>7.1227626817882556E-2</v>
      </c>
      <c r="L64" s="91">
        <f>SUMIFS('ReEDs Generation Data'!Q$729:Q$1448,'ReEDs Generation Data'!$E$729:$E$1448,Calculations!$A64)</f>
        <v>7.5650792472363046E-2</v>
      </c>
      <c r="M64" s="91">
        <f>SUMIFS('ReEDs Generation Data'!R$729:R$1448,'ReEDs Generation Data'!$E$729:$E$1448,Calculations!$A64)</f>
        <v>8.0116747098005356E-2</v>
      </c>
    </row>
    <row r="65" spans="1:37" ht="15.75" customHeight="1">
      <c r="A65" s="111" t="s">
        <v>102</v>
      </c>
      <c r="B65" s="91">
        <f>SUMIFS('ReEDs Generation Data'!G$729:G$1448,'ReEDs Generation Data'!$E$729:$E$1448,Calculations!$A65)</f>
        <v>9.8141564634241386E-3</v>
      </c>
      <c r="C65" s="91">
        <f>SUMIFS('ReEDs Generation Data'!H$729:H$1448,'ReEDs Generation Data'!$E$729:$E$1448,Calculations!$A65)</f>
        <v>1.0378062776831874E-2</v>
      </c>
      <c r="D65" s="91">
        <f>SUMIFS('ReEDs Generation Data'!I$729:I$1448,'ReEDs Generation Data'!$E$729:$E$1448,Calculations!$A65)</f>
        <v>1.0419239798294495E-2</v>
      </c>
      <c r="E65" s="91">
        <f>SUMIFS('ReEDs Generation Data'!J$729:J$1448,'ReEDs Generation Data'!$E$729:$E$1448,Calculations!$A65)</f>
        <v>1.0460025110942971E-2</v>
      </c>
      <c r="F65" s="91">
        <f>SUMIFS('ReEDs Generation Data'!K$729:K$1448,'ReEDs Generation Data'!$E$729:$E$1448,Calculations!$A65)</f>
        <v>1.0552441706082468E-2</v>
      </c>
      <c r="G65" s="91">
        <f>SUMIFS('ReEDs Generation Data'!L$729:L$1448,'ReEDs Generation Data'!$E$729:$E$1448,Calculations!$A65)</f>
        <v>1.0645269264100778E-2</v>
      </c>
      <c r="H65" s="91">
        <f>SUMIFS('ReEDs Generation Data'!M$729:M$1448,'ReEDs Generation Data'!$E$729:$E$1448,Calculations!$A65)</f>
        <v>1.0909834807472794E-2</v>
      </c>
      <c r="I65" s="91">
        <f>SUMIFS('ReEDs Generation Data'!N$729:N$1448,'ReEDs Generation Data'!$E$729:$E$1448,Calculations!$A65)</f>
        <v>1.1182916077391809E-2</v>
      </c>
      <c r="J65" s="91">
        <f>SUMIFS('ReEDs Generation Data'!O$729:O$1448,'ReEDs Generation Data'!$E$729:$E$1448,Calculations!$A65)</f>
        <v>1.1328059544320614E-2</v>
      </c>
      <c r="K65" s="91">
        <f>SUMIFS('ReEDs Generation Data'!P$729:P$1448,'ReEDs Generation Data'!$E$729:$E$1448,Calculations!$A65)</f>
        <v>1.1473391457590985E-2</v>
      </c>
      <c r="L65" s="91">
        <f>SUMIFS('ReEDs Generation Data'!Q$729:Q$1448,'ReEDs Generation Data'!$E$729:$E$1448,Calculations!$A65)</f>
        <v>1.1721630015921455E-2</v>
      </c>
      <c r="M65" s="91">
        <f>SUMIFS('ReEDs Generation Data'!R$729:R$1448,'ReEDs Generation Data'!$E$729:$E$1448,Calculations!$A65)</f>
        <v>1.1972269992906208E-2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1.9151109999241255E-3</v>
      </c>
      <c r="C67" s="91">
        <f>SUMIFS('ReEDs Generation Data'!H$729:H$1448,'ReEDs Generation Data'!$E$729:$E$1448,Calculations!$A67)</f>
        <v>1.314166966309156E-3</v>
      </c>
      <c r="D67" s="91">
        <f>SUMIFS('ReEDs Generation Data'!I$729:I$1448,'ReEDs Generation Data'!$E$729:$E$1448,Calculations!$A67)</f>
        <v>3.5159616503220455E-3</v>
      </c>
      <c r="E67" s="91">
        <f>SUMIFS('ReEDs Generation Data'!J$729:J$1448,'ReEDs Generation Data'!$E$729:$E$1448,Calculations!$A67)</f>
        <v>5.6968110994921224E-3</v>
      </c>
      <c r="F67" s="91">
        <f>SUMIFS('ReEDs Generation Data'!K$729:K$1448,'ReEDs Generation Data'!$E$729:$E$1448,Calculations!$A67)</f>
        <v>8.2309898825941447E-3</v>
      </c>
      <c r="G67" s="91">
        <f>SUMIFS('ReEDs Generation Data'!L$729:L$1448,'ReEDs Generation Data'!$E$729:$E$1448,Calculations!$A67)</f>
        <v>1.0776437782531494E-2</v>
      </c>
      <c r="H67" s="91">
        <f>SUMIFS('ReEDs Generation Data'!M$729:M$1448,'ReEDs Generation Data'!$E$729:$E$1448,Calculations!$A67)</f>
        <v>1.0947124551313995E-2</v>
      </c>
      <c r="I67" s="91">
        <f>SUMIFS('ReEDs Generation Data'!N$729:N$1448,'ReEDs Generation Data'!$E$729:$E$1448,Calculations!$A67)</f>
        <v>1.1123305315382569E-2</v>
      </c>
      <c r="J67" s="91">
        <f>SUMIFS('ReEDs Generation Data'!O$729:O$1448,'ReEDs Generation Data'!$E$729:$E$1448,Calculations!$A67)</f>
        <v>1.1130521576503773E-2</v>
      </c>
      <c r="K67" s="91">
        <f>SUMIFS('ReEDs Generation Data'!P$729:P$1448,'ReEDs Generation Data'!$E$729:$E$1448,Calculations!$A67)</f>
        <v>1.1137747206823858E-2</v>
      </c>
      <c r="L67" s="91">
        <f>SUMIFS('ReEDs Generation Data'!Q$729:Q$1448,'ReEDs Generation Data'!$E$729:$E$1448,Calculations!$A67)</f>
        <v>7.5426855857682476E-3</v>
      </c>
      <c r="M67" s="91">
        <f>SUMIFS('ReEDs Generation Data'!R$729:R$1448,'ReEDs Generation Data'!$E$729:$E$1448,Calculations!$A67)</f>
        <v>3.912845934667006E-3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8.1166812944308726E-3</v>
      </c>
      <c r="C73" s="91">
        <f>SUMIFS('ReEDs Generation Data'!H$729:H$1448,'ReEDs Generation Data'!$E$729:$E$1448,Calculations!$A73)</f>
        <v>7.9715753673697039E-3</v>
      </c>
      <c r="D73" s="91">
        <f>SUMIFS('ReEDs Generation Data'!I$729:I$1448,'ReEDs Generation Data'!$E$729:$E$1448,Calculations!$A73)</f>
        <v>7.9334781564023432E-3</v>
      </c>
      <c r="E73" s="91">
        <f>SUMIFS('ReEDs Generation Data'!J$729:J$1448,'ReEDs Generation Data'!$E$729:$E$1448,Calculations!$A73)</f>
        <v>7.8957433566245253E-3</v>
      </c>
      <c r="F73" s="91">
        <f>SUMIFS('ReEDs Generation Data'!K$729:K$1448,'ReEDs Generation Data'!$E$729:$E$1448,Calculations!$A73)</f>
        <v>7.9132600089180279E-3</v>
      </c>
      <c r="G73" s="91">
        <f>SUMIFS('ReEDs Generation Data'!L$729:L$1448,'ReEDs Generation Data'!$E$729:$E$1448,Calculations!$A73)</f>
        <v>7.9308545551638309E-3</v>
      </c>
      <c r="H73" s="91">
        <f>SUMIFS('ReEDs Generation Data'!M$729:M$1448,'ReEDs Generation Data'!$E$729:$E$1448,Calculations!$A73)</f>
        <v>8.0564704558002374E-3</v>
      </c>
      <c r="I73" s="91">
        <f>SUMIFS('ReEDs Generation Data'!N$729:N$1448,'ReEDs Generation Data'!$E$729:$E$1448,Calculations!$A73)</f>
        <v>8.1861296292156365E-3</v>
      </c>
      <c r="J73" s="91">
        <f>SUMIFS('ReEDs Generation Data'!O$729:O$1448,'ReEDs Generation Data'!$E$729:$E$1448,Calculations!$A73)</f>
        <v>8.1914403931748654E-3</v>
      </c>
      <c r="K73" s="91">
        <f>SUMIFS('ReEDs Generation Data'!P$729:P$1448,'ReEDs Generation Data'!$E$729:$E$1448,Calculations!$A73)</f>
        <v>8.1967580523396484E-3</v>
      </c>
      <c r="L73" s="91">
        <f>SUMIFS('ReEDs Generation Data'!Q$729:Q$1448,'ReEDs Generation Data'!$E$729:$E$1448,Calculations!$A73)</f>
        <v>8.2362142451764455E-3</v>
      </c>
      <c r="M73" s="91">
        <f>SUMIFS('ReEDs Generation Data'!R$729:R$1448,'ReEDs Generation Data'!$E$729:$E$1448,Calculations!$A73)</f>
        <v>8.2760521306807396E-3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Vermont</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7211.2</v>
      </c>
      <c r="C5" s="174">
        <f>SUMIFS(Cambium!C:C,Cambium!B:B,About!B2)</f>
        <v>7211.2</v>
      </c>
      <c r="D5">
        <f>C5</f>
        <v>7211.2</v>
      </c>
      <c r="E5">
        <f t="shared" ref="E5:AF5" si="0">D5</f>
        <v>7211.2</v>
      </c>
      <c r="F5">
        <f t="shared" si="0"/>
        <v>7211.2</v>
      </c>
      <c r="G5">
        <f t="shared" si="0"/>
        <v>7211.2</v>
      </c>
      <c r="H5">
        <f t="shared" si="0"/>
        <v>7211.2</v>
      </c>
      <c r="I5">
        <f t="shared" si="0"/>
        <v>7211.2</v>
      </c>
      <c r="J5">
        <f t="shared" si="0"/>
        <v>7211.2</v>
      </c>
      <c r="K5">
        <f t="shared" si="0"/>
        <v>7211.2</v>
      </c>
      <c r="L5">
        <f t="shared" si="0"/>
        <v>7211.2</v>
      </c>
      <c r="M5">
        <f t="shared" si="0"/>
        <v>7211.2</v>
      </c>
      <c r="N5">
        <f t="shared" si="0"/>
        <v>7211.2</v>
      </c>
      <c r="O5">
        <f t="shared" si="0"/>
        <v>7211.2</v>
      </c>
      <c r="P5">
        <f t="shared" si="0"/>
        <v>7211.2</v>
      </c>
      <c r="Q5">
        <f t="shared" si="0"/>
        <v>7211.2</v>
      </c>
      <c r="R5">
        <f t="shared" si="0"/>
        <v>7211.2</v>
      </c>
      <c r="S5">
        <f t="shared" si="0"/>
        <v>7211.2</v>
      </c>
      <c r="T5">
        <f t="shared" si="0"/>
        <v>7211.2</v>
      </c>
      <c r="U5">
        <f t="shared" si="0"/>
        <v>7211.2</v>
      </c>
      <c r="V5">
        <f t="shared" si="0"/>
        <v>7211.2</v>
      </c>
      <c r="W5">
        <f t="shared" si="0"/>
        <v>7211.2</v>
      </c>
      <c r="X5">
        <f t="shared" si="0"/>
        <v>7211.2</v>
      </c>
      <c r="Y5">
        <f t="shared" si="0"/>
        <v>7211.2</v>
      </c>
      <c r="Z5">
        <f t="shared" si="0"/>
        <v>7211.2</v>
      </c>
      <c r="AA5">
        <f t="shared" si="0"/>
        <v>7211.2</v>
      </c>
      <c r="AB5">
        <f t="shared" si="0"/>
        <v>7211.2</v>
      </c>
      <c r="AC5">
        <f t="shared" si="0"/>
        <v>7211.2</v>
      </c>
      <c r="AD5">
        <f t="shared" si="0"/>
        <v>7211.2</v>
      </c>
      <c r="AE5">
        <f t="shared" si="0"/>
        <v>7211.2</v>
      </c>
      <c r="AF5">
        <f t="shared" si="0"/>
        <v>7211.2</v>
      </c>
    </row>
    <row r="6" spans="1:32">
      <c r="A6" s="99" t="s">
        <v>440</v>
      </c>
      <c r="B6">
        <f>C6</f>
        <v>13906190</v>
      </c>
      <c r="C6" s="41">
        <f>SUMIFS('EIA_State Elec Profiles'!$C:$C,'EIA_State Elec Profiles'!$B:$B,A6,'EIA_State Elec Profiles'!$A:$A,$A$2)</f>
        <v>13906190</v>
      </c>
      <c r="D6">
        <f>C6</f>
        <v>13906190</v>
      </c>
      <c r="E6">
        <f t="shared" ref="E6:AF6" si="1">D6</f>
        <v>13906190</v>
      </c>
      <c r="F6">
        <f t="shared" si="1"/>
        <v>13906190</v>
      </c>
      <c r="G6">
        <f t="shared" si="1"/>
        <v>13906190</v>
      </c>
      <c r="H6">
        <f t="shared" si="1"/>
        <v>13906190</v>
      </c>
      <c r="I6">
        <f t="shared" si="1"/>
        <v>13906190</v>
      </c>
      <c r="J6">
        <f t="shared" si="1"/>
        <v>13906190</v>
      </c>
      <c r="K6">
        <f t="shared" si="1"/>
        <v>13906190</v>
      </c>
      <c r="L6">
        <f t="shared" si="1"/>
        <v>13906190</v>
      </c>
      <c r="M6">
        <f t="shared" si="1"/>
        <v>13906190</v>
      </c>
      <c r="N6">
        <f t="shared" si="1"/>
        <v>13906190</v>
      </c>
      <c r="O6">
        <f t="shared" si="1"/>
        <v>13906190</v>
      </c>
      <c r="P6">
        <f t="shared" si="1"/>
        <v>13906190</v>
      </c>
      <c r="Q6">
        <f t="shared" si="1"/>
        <v>13906190</v>
      </c>
      <c r="R6">
        <f t="shared" si="1"/>
        <v>13906190</v>
      </c>
      <c r="S6">
        <f t="shared" si="1"/>
        <v>13906190</v>
      </c>
      <c r="T6">
        <f t="shared" si="1"/>
        <v>13906190</v>
      </c>
      <c r="U6">
        <f t="shared" si="1"/>
        <v>13906190</v>
      </c>
      <c r="V6">
        <f t="shared" si="1"/>
        <v>13906190</v>
      </c>
      <c r="W6">
        <f t="shared" si="1"/>
        <v>13906190</v>
      </c>
      <c r="X6">
        <f t="shared" si="1"/>
        <v>13906190</v>
      </c>
      <c r="Y6">
        <f t="shared" si="1"/>
        <v>13906190</v>
      </c>
      <c r="Z6">
        <f t="shared" si="1"/>
        <v>13906190</v>
      </c>
      <c r="AA6">
        <f t="shared" si="1"/>
        <v>13906190</v>
      </c>
      <c r="AB6">
        <f t="shared" si="1"/>
        <v>13906190</v>
      </c>
      <c r="AC6">
        <f t="shared" si="1"/>
        <v>13906190</v>
      </c>
      <c r="AD6">
        <f t="shared" si="1"/>
        <v>13906190</v>
      </c>
      <c r="AE6">
        <f t="shared" si="1"/>
        <v>13906190</v>
      </c>
      <c r="AF6">
        <f t="shared" si="1"/>
        <v>13906190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595690.01360249706</v>
      </c>
      <c r="C10">
        <f>D10</f>
        <v>595690.01360249706</v>
      </c>
      <c r="D10" s="170">
        <f>SUM(D$5*SUMIFS(C$39:C$48,$B$39:$B$48,$A10),D$6*IF($B$2=TRUE,SUMIFS($B$147:$B$162,$A$147:$A$162,$A10),SUMIFS(E$125:E$140,$A$125:$A$140,$A10)))</f>
        <v>595690.01360249706</v>
      </c>
      <c r="E10">
        <f t="shared" ref="E10:N10" si="2">SUM(E$5*SUMIFS(D$39:D$48,$B$39:$B$48,$A10),E$6*IF($B$2=TRUE,SUMIFS($B$147:$B$162,$A$147:$A$162,$A10),SUMIFS(F$125:F$140,$A$125:$A$140,$A10)))</f>
        <v>542861.05778429541</v>
      </c>
      <c r="F10">
        <f t="shared" si="2"/>
        <v>468379.48461389419</v>
      </c>
      <c r="G10">
        <f t="shared" si="2"/>
        <v>489657.10183212301</v>
      </c>
      <c r="H10">
        <f t="shared" si="2"/>
        <v>469991.69137373619</v>
      </c>
      <c r="I10">
        <f t="shared" si="2"/>
        <v>457231.6590089841</v>
      </c>
      <c r="J10">
        <f t="shared" si="2"/>
        <v>264279.31511227688</v>
      </c>
      <c r="K10">
        <f t="shared" si="2"/>
        <v>61418.797590499809</v>
      </c>
      <c r="L10">
        <f t="shared" si="2"/>
        <v>63982.014734757817</v>
      </c>
      <c r="M10">
        <f t="shared" si="2"/>
        <v>64688.511731637751</v>
      </c>
      <c r="N10">
        <f t="shared" si="2"/>
        <v>42699.498985784689</v>
      </c>
      <c r="O10">
        <f t="shared" ref="O10:AE10" si="3">SUM(O$5*SUMIFS(N$39:N$48,$B$39:$B$48,$A10),O$6*IF($B$2=TRUE,SUMIFS($B$147:$B$162,$A$147:$A$162,$A10),SUMIFS(P$125:P$140,$A$125:$A$140,$A10)))</f>
        <v>44697.922817476043</v>
      </c>
      <c r="P10">
        <f t="shared" si="3"/>
        <v>34477.00139471532</v>
      </c>
      <c r="Q10">
        <f t="shared" si="3"/>
        <v>32740.930423641512</v>
      </c>
      <c r="R10">
        <f t="shared" si="3"/>
        <v>33592.963869740794</v>
      </c>
      <c r="S10">
        <f t="shared" si="3"/>
        <v>29481.572817568467</v>
      </c>
      <c r="T10">
        <f t="shared" si="3"/>
        <v>29420.781342358194</v>
      </c>
      <c r="U10">
        <f t="shared" si="3"/>
        <v>25039.820181360781</v>
      </c>
      <c r="V10">
        <f t="shared" si="3"/>
        <v>26135.24196159231</v>
      </c>
      <c r="W10">
        <f t="shared" si="3"/>
        <v>26135.24196159231</v>
      </c>
      <c r="X10">
        <f t="shared" si="3"/>
        <v>26135.24196159231</v>
      </c>
      <c r="Y10">
        <f t="shared" si="3"/>
        <v>26135.24196159231</v>
      </c>
      <c r="Z10">
        <f t="shared" si="3"/>
        <v>26135.24196159231</v>
      </c>
      <c r="AA10">
        <f t="shared" si="3"/>
        <v>26135.24196159231</v>
      </c>
      <c r="AB10">
        <f t="shared" si="3"/>
        <v>26135.24196159231</v>
      </c>
      <c r="AC10">
        <f t="shared" si="3"/>
        <v>26135.24196159231</v>
      </c>
      <c r="AD10">
        <f t="shared" si="3"/>
        <v>26135.24196159231</v>
      </c>
      <c r="AE10">
        <f t="shared" si="3"/>
        <v>26135.24196159231</v>
      </c>
      <c r="AF10">
        <f>SUM(AF$5*SUMIFS(AE$39:AE$48,$B$39:$B$48,$A10),AF$6*IF($B$2=TRUE,SUMIFS($B$147:$B$162,$A$147:$A$162,$A10),SUMIFS(AG$125:AG$140,$A$125:$A$140,$A10)))</f>
        <v>26135.24196159231</v>
      </c>
    </row>
    <row r="11" spans="1:32">
      <c r="A11" s="100" t="s">
        <v>347</v>
      </c>
      <c r="B11">
        <f t="shared" ref="B11:B33" si="4">D11</f>
        <v>1801398.9780347676</v>
      </c>
      <c r="C11">
        <f t="shared" ref="C11:C33" si="5">D11</f>
        <v>1801398.9780347676</v>
      </c>
      <c r="D11" s="170">
        <f t="shared" ref="D11:D33" si="6">SUM(D$5*SUMIFS(C$39:C$48,$B$39:$B$48,$A11),D$6*IF($B$2=TRUE,SUMIFS($B$147:$B$162,$A$147:$A$162,$A11),SUMIFS(E$125:E$140,$A$125:$A$140,$A11)))</f>
        <v>1801398.9780347676</v>
      </c>
      <c r="E11">
        <f t="shared" ref="E11:N11" si="7">SUM(E$5*SUMIFS(D$39:D$48,$B$39:$B$48,$A11),E$6*IF($B$2=TRUE,SUMIFS($B$147:$B$162,$A$147:$A$162,$A11),SUMIFS(F$125:F$140,$A$125:$A$140,$A11)))</f>
        <v>1922038.0043050048</v>
      </c>
      <c r="F11">
        <f t="shared" si="7"/>
        <v>1954968.4315969248</v>
      </c>
      <c r="G11">
        <f t="shared" si="7"/>
        <v>2077882.6617452314</v>
      </c>
      <c r="H11">
        <f t="shared" si="7"/>
        <v>1992649.8573132309</v>
      </c>
      <c r="I11">
        <f t="shared" si="7"/>
        <v>1938045.8642212574</v>
      </c>
      <c r="J11">
        <f t="shared" si="7"/>
        <v>2082888.0312471013</v>
      </c>
      <c r="K11">
        <f t="shared" si="7"/>
        <v>2327722.268591038</v>
      </c>
      <c r="L11">
        <f t="shared" si="7"/>
        <v>2218237.4981630561</v>
      </c>
      <c r="M11">
        <f t="shared" si="7"/>
        <v>2310635.004942107</v>
      </c>
      <c r="N11">
        <f t="shared" si="7"/>
        <v>2284349.9545641495</v>
      </c>
      <c r="O11">
        <f t="shared" ref="O11:AF11" si="8">SUM(O$5*SUMIFS(N$39:N$48,$B$39:$B$48,$A11),O$6*IF($B$2=TRUE,SUMIFS($B$147:$B$162,$A$147:$A$162,$A11),SUMIFS(P$125:P$140,$A$125:$A$140,$A11)))</f>
        <v>2262604.2595121232</v>
      </c>
      <c r="P11">
        <f t="shared" si="8"/>
        <v>2247588.8635831322</v>
      </c>
      <c r="Q11">
        <f t="shared" si="8"/>
        <v>2290194.7800043086</v>
      </c>
      <c r="R11">
        <f t="shared" si="8"/>
        <v>2324637.0686645987</v>
      </c>
      <c r="S11">
        <f t="shared" si="8"/>
        <v>2349762.6755937999</v>
      </c>
      <c r="T11">
        <f t="shared" si="8"/>
        <v>2367496.3394360943</v>
      </c>
      <c r="U11">
        <f t="shared" si="8"/>
        <v>2386409.1047967952</v>
      </c>
      <c r="V11">
        <f t="shared" si="8"/>
        <v>2395954.0452096071</v>
      </c>
      <c r="W11">
        <f t="shared" si="8"/>
        <v>2395954.0452096071</v>
      </c>
      <c r="X11">
        <f t="shared" si="8"/>
        <v>2395954.0452096071</v>
      </c>
      <c r="Y11">
        <f t="shared" si="8"/>
        <v>2395954.0452096071</v>
      </c>
      <c r="Z11">
        <f t="shared" si="8"/>
        <v>2395954.0452096071</v>
      </c>
      <c r="AA11">
        <f t="shared" si="8"/>
        <v>2395954.0452096071</v>
      </c>
      <c r="AB11">
        <f t="shared" si="8"/>
        <v>2395954.0452096071</v>
      </c>
      <c r="AC11">
        <f t="shared" si="8"/>
        <v>2395954.0452096071</v>
      </c>
      <c r="AD11">
        <f t="shared" si="8"/>
        <v>2395954.0452096071</v>
      </c>
      <c r="AE11">
        <f t="shared" si="8"/>
        <v>2395954.0452096071</v>
      </c>
      <c r="AF11">
        <f t="shared" si="8"/>
        <v>2395954.0452096071</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1639497.2481512364</v>
      </c>
      <c r="C13">
        <f t="shared" si="5"/>
        <v>1639497.2481512364</v>
      </c>
      <c r="D13" s="170">
        <f t="shared" si="6"/>
        <v>1639497.2481512364</v>
      </c>
      <c r="E13">
        <f t="shared" ref="E13:N13" si="11">SUM(E$5*SUMIFS(D$39:D$48,$B$39:$B$48,$A13),E$6*IF($B$2=TRUE,SUMIFS($B$147:$B$162,$A$147:$A$162,$A13),SUMIFS(F$125:F$140,$A$125:$A$140,$A13)))</f>
        <v>1543511.7631912793</v>
      </c>
      <c r="F13">
        <f t="shared" si="11"/>
        <v>1650229.5945091324</v>
      </c>
      <c r="G13">
        <f t="shared" si="11"/>
        <v>1322395.9442795757</v>
      </c>
      <c r="H13">
        <f t="shared" si="11"/>
        <v>1453218.7838732738</v>
      </c>
      <c r="I13">
        <f t="shared" si="11"/>
        <v>1433337.74588806</v>
      </c>
      <c r="J13">
        <f t="shared" si="11"/>
        <v>1535201.3001275833</v>
      </c>
      <c r="K13">
        <f t="shared" si="11"/>
        <v>1404830.8475590409</v>
      </c>
      <c r="L13">
        <f t="shared" si="11"/>
        <v>1508121.0145596897</v>
      </c>
      <c r="M13">
        <f t="shared" si="11"/>
        <v>1379746.5181571979</v>
      </c>
      <c r="N13">
        <f t="shared" si="11"/>
        <v>1490640.142282099</v>
      </c>
      <c r="O13">
        <f t="shared" ref="O13:AF13" si="12">SUM(O$5*SUMIFS(N$39:N$48,$B$39:$B$48,$A13),O$6*IF($B$2=TRUE,SUMIFS($B$147:$B$162,$A$147:$A$162,$A13),SUMIFS(P$125:P$140,$A$125:$A$140,$A13)))</f>
        <v>1484249.1247131829</v>
      </c>
      <c r="P13">
        <f t="shared" si="12"/>
        <v>1592990.5017368631</v>
      </c>
      <c r="Q13">
        <f t="shared" si="12"/>
        <v>1585385.110849903</v>
      </c>
      <c r="R13">
        <f t="shared" si="12"/>
        <v>1575449.5478173413</v>
      </c>
      <c r="S13">
        <f t="shared" si="12"/>
        <v>1573027.7797224945</v>
      </c>
      <c r="T13">
        <f t="shared" si="12"/>
        <v>1566054.2489612857</v>
      </c>
      <c r="U13">
        <f t="shared" si="12"/>
        <v>1559156.5959528969</v>
      </c>
      <c r="V13">
        <f t="shared" si="12"/>
        <v>1553023.6737150638</v>
      </c>
      <c r="W13">
        <f t="shared" si="12"/>
        <v>1553023.6737150638</v>
      </c>
      <c r="X13">
        <f t="shared" si="12"/>
        <v>1553023.6737150638</v>
      </c>
      <c r="Y13">
        <f t="shared" si="12"/>
        <v>1553023.6737150638</v>
      </c>
      <c r="Z13">
        <f t="shared" si="12"/>
        <v>1553023.6737150638</v>
      </c>
      <c r="AA13">
        <f t="shared" si="12"/>
        <v>1553023.6737150638</v>
      </c>
      <c r="AB13">
        <f t="shared" si="12"/>
        <v>1553023.6737150638</v>
      </c>
      <c r="AC13">
        <f t="shared" si="12"/>
        <v>1553023.6737150638</v>
      </c>
      <c r="AD13">
        <f t="shared" si="12"/>
        <v>1553023.6737150638</v>
      </c>
      <c r="AE13">
        <f t="shared" si="12"/>
        <v>1553023.6737150638</v>
      </c>
      <c r="AF13">
        <f t="shared" si="12"/>
        <v>1553023.6737150638</v>
      </c>
    </row>
    <row r="14" spans="1:32">
      <c r="A14" s="100" t="s">
        <v>101</v>
      </c>
      <c r="B14">
        <f t="shared" si="4"/>
        <v>8767821.2403385565</v>
      </c>
      <c r="C14">
        <f t="shared" si="5"/>
        <v>8767821.2403385565</v>
      </c>
      <c r="D14" s="170">
        <f t="shared" si="6"/>
        <v>8767821.2403385565</v>
      </c>
      <c r="E14">
        <f t="shared" ref="E14:N14" si="13">SUM(E$5*SUMIFS(D$39:D$48,$B$39:$B$48,$A14),E$6*IF($B$2=TRUE,SUMIFS($B$147:$B$162,$A$147:$A$162,$A14),SUMIFS(F$125:F$140,$A$125:$A$140,$A14)))</f>
        <v>8779450.4626630247</v>
      </c>
      <c r="F14">
        <f t="shared" si="13"/>
        <v>8709608.125877643</v>
      </c>
      <c r="G14">
        <f t="shared" si="13"/>
        <v>8798743.1791759543</v>
      </c>
      <c r="H14">
        <f t="shared" si="13"/>
        <v>8723122.7292322777</v>
      </c>
      <c r="I14">
        <f t="shared" si="13"/>
        <v>8760570.8361597043</v>
      </c>
      <c r="J14">
        <f t="shared" si="13"/>
        <v>8659018.2611945532</v>
      </c>
      <c r="K14">
        <f t="shared" si="13"/>
        <v>8723308.7515214514</v>
      </c>
      <c r="L14">
        <f t="shared" si="13"/>
        <v>8633847.9415777288</v>
      </c>
      <c r="M14">
        <f t="shared" si="13"/>
        <v>8655200.6103343237</v>
      </c>
      <c r="N14">
        <f t="shared" si="13"/>
        <v>8589385.3692644555</v>
      </c>
      <c r="O14">
        <f t="shared" ref="O14:AF14" si="14">SUM(O$5*SUMIFS(N$39:N$48,$B$39:$B$48,$A14),O$6*IF($B$2=TRUE,SUMIFS($B$147:$B$162,$A$147:$A$162,$A14),SUMIFS(P$125:P$140,$A$125:$A$140,$A14)))</f>
        <v>8559614.7818514146</v>
      </c>
      <c r="P14">
        <f t="shared" si="14"/>
        <v>8484331.8023257833</v>
      </c>
      <c r="Q14">
        <f t="shared" si="14"/>
        <v>8432977.1110827792</v>
      </c>
      <c r="R14">
        <f t="shared" si="14"/>
        <v>8393914.1196866296</v>
      </c>
      <c r="S14">
        <f t="shared" si="14"/>
        <v>8368619.6274157008</v>
      </c>
      <c r="T14">
        <f t="shared" si="14"/>
        <v>8337309.3601263324</v>
      </c>
      <c r="U14">
        <f t="shared" si="14"/>
        <v>8314618.3288378818</v>
      </c>
      <c r="V14">
        <f t="shared" si="14"/>
        <v>8293528.4901384972</v>
      </c>
      <c r="W14">
        <f t="shared" si="14"/>
        <v>8293528.4901384972</v>
      </c>
      <c r="X14">
        <f t="shared" si="14"/>
        <v>8293528.4901384972</v>
      </c>
      <c r="Y14">
        <f t="shared" si="14"/>
        <v>8293528.4901384972</v>
      </c>
      <c r="Z14">
        <f t="shared" si="14"/>
        <v>8293528.4901384972</v>
      </c>
      <c r="AA14">
        <f t="shared" si="14"/>
        <v>8293528.4901384972</v>
      </c>
      <c r="AB14">
        <f t="shared" si="14"/>
        <v>8293528.4901384972</v>
      </c>
      <c r="AC14">
        <f t="shared" si="14"/>
        <v>8293528.4901384972</v>
      </c>
      <c r="AD14">
        <f t="shared" si="14"/>
        <v>8293528.4901384972</v>
      </c>
      <c r="AE14">
        <f t="shared" si="14"/>
        <v>8293528.4901384972</v>
      </c>
      <c r="AF14">
        <f t="shared" si="14"/>
        <v>8293528.4901384972</v>
      </c>
    </row>
    <row r="15" spans="1:32">
      <c r="A15" s="100" t="s">
        <v>100</v>
      </c>
      <c r="B15">
        <f t="shared" si="4"/>
        <v>774917.50398695422</v>
      </c>
      <c r="C15">
        <f t="shared" si="5"/>
        <v>774917.50398695422</v>
      </c>
      <c r="D15" s="170">
        <f t="shared" si="6"/>
        <v>774917.50398695422</v>
      </c>
      <c r="E15">
        <f t="shared" ref="E15:N15" si="15">SUM(E$5*SUMIFS(D$39:D$48,$B$39:$B$48,$A15),E$6*IF($B$2=TRUE,SUMIFS($B$147:$B$162,$A$147:$A$162,$A15),SUMIFS(F$125:F$140,$A$125:$A$140,$A15)))</f>
        <v>778628.3924601333</v>
      </c>
      <c r="F15">
        <f t="shared" si="15"/>
        <v>785336.48654261779</v>
      </c>
      <c r="G15">
        <f t="shared" si="15"/>
        <v>872322.49821461318</v>
      </c>
      <c r="H15">
        <f t="shared" si="15"/>
        <v>918571.50326146581</v>
      </c>
      <c r="I15">
        <f t="shared" si="15"/>
        <v>968067.86370694905</v>
      </c>
      <c r="J15">
        <f t="shared" si="15"/>
        <v>1013563.7990685063</v>
      </c>
      <c r="K15">
        <f t="shared" si="15"/>
        <v>1044135.450176781</v>
      </c>
      <c r="L15">
        <f t="shared" si="15"/>
        <v>1138007.0461406594</v>
      </c>
      <c r="M15">
        <f t="shared" si="15"/>
        <v>1150633.5101113608</v>
      </c>
      <c r="N15">
        <f t="shared" si="15"/>
        <v>1154299.404499037</v>
      </c>
      <c r="O15">
        <f t="shared" ref="O15:AF15" si="16">SUM(O$5*SUMIFS(N$39:N$48,$B$39:$B$48,$A15),O$6*IF($B$2=TRUE,SUMIFS($B$147:$B$162,$A$147:$A$162,$A15),SUMIFS(P$125:P$140,$A$125:$A$140,$A15)))</f>
        <v>1203492.9484454109</v>
      </c>
      <c r="P15">
        <f t="shared" si="16"/>
        <v>1206726.6105847936</v>
      </c>
      <c r="Q15">
        <f t="shared" si="16"/>
        <v>1227069.677842617</v>
      </c>
      <c r="R15">
        <f t="shared" si="16"/>
        <v>1236939.2166227826</v>
      </c>
      <c r="S15">
        <f t="shared" si="16"/>
        <v>1241181.7185828707</v>
      </c>
      <c r="T15">
        <f t="shared" si="16"/>
        <v>1259777.0928775456</v>
      </c>
      <c r="U15">
        <f t="shared" si="16"/>
        <v>1272623.4848771743</v>
      </c>
      <c r="V15">
        <f t="shared" si="16"/>
        <v>1285720.7306235768</v>
      </c>
      <c r="W15">
        <f t="shared" si="16"/>
        <v>1285720.7306235768</v>
      </c>
      <c r="X15">
        <f t="shared" si="16"/>
        <v>1285720.7306235768</v>
      </c>
      <c r="Y15">
        <f t="shared" si="16"/>
        <v>1285720.7306235768</v>
      </c>
      <c r="Z15">
        <f t="shared" si="16"/>
        <v>1285720.7306235768</v>
      </c>
      <c r="AA15">
        <f t="shared" si="16"/>
        <v>1285720.7306235768</v>
      </c>
      <c r="AB15">
        <f t="shared" si="16"/>
        <v>1285720.7306235768</v>
      </c>
      <c r="AC15">
        <f t="shared" si="16"/>
        <v>1285720.7306235768</v>
      </c>
      <c r="AD15">
        <f t="shared" si="16"/>
        <v>1285720.7306235768</v>
      </c>
      <c r="AE15">
        <f t="shared" si="16"/>
        <v>1285720.7306235768</v>
      </c>
      <c r="AF15">
        <f t="shared" si="16"/>
        <v>1285720.7306235768</v>
      </c>
    </row>
    <row r="16" spans="1:32">
      <c r="A16" s="100" t="s">
        <v>102</v>
      </c>
      <c r="B16">
        <f t="shared" si="4"/>
        <v>95478.824966262706</v>
      </c>
      <c r="C16">
        <f t="shared" si="5"/>
        <v>95478.824966262706</v>
      </c>
      <c r="D16" s="170">
        <f t="shared" si="6"/>
        <v>95478.824966262706</v>
      </c>
      <c r="E16">
        <f t="shared" ref="E16:N16" si="17">SUM(E$5*SUMIFS(D$39:D$48,$B$39:$B$48,$A16),E$6*IF($B$2=TRUE,SUMIFS($B$147:$B$162,$A$147:$A$162,$A16),SUMIFS(F$125:F$140,$A$125:$A$140,$A16)))</f>
        <v>96343.578632022822</v>
      </c>
      <c r="F16">
        <f t="shared" si="17"/>
        <v>97855.235241037488</v>
      </c>
      <c r="G16">
        <f t="shared" si="17"/>
        <v>102125.38615335592</v>
      </c>
      <c r="H16">
        <f t="shared" si="17"/>
        <v>103118.37157208145</v>
      </c>
      <c r="I16">
        <f t="shared" si="17"/>
        <v>103361.41942422971</v>
      </c>
      <c r="J16">
        <f t="shared" si="17"/>
        <v>103615.89092712748</v>
      </c>
      <c r="K16">
        <f t="shared" si="17"/>
        <v>104352.52565478024</v>
      </c>
      <c r="L16">
        <f t="shared" si="17"/>
        <v>105742.97826573277</v>
      </c>
      <c r="M16">
        <f t="shared" si="17"/>
        <v>106398.43487955841</v>
      </c>
      <c r="N16">
        <f t="shared" si="17"/>
        <v>108050.33727695963</v>
      </c>
      <c r="O16">
        <f t="shared" ref="O16:AF16" si="18">SUM(O$5*SUMIFS(N$39:N$48,$B$39:$B$48,$A16),O$6*IF($B$2=TRUE,SUMIFS($B$147:$B$162,$A$147:$A$162,$A16),SUMIFS(P$125:P$140,$A$125:$A$140,$A16)))</f>
        <v>108769.40801876655</v>
      </c>
      <c r="P16">
        <f t="shared" si="18"/>
        <v>110932.32886728428</v>
      </c>
      <c r="Q16">
        <f t="shared" si="18"/>
        <v>115644.87608432742</v>
      </c>
      <c r="R16">
        <f t="shared" si="18"/>
        <v>119876.13969363399</v>
      </c>
      <c r="S16">
        <f t="shared" si="18"/>
        <v>122973.22678606778</v>
      </c>
      <c r="T16">
        <f t="shared" si="18"/>
        <v>124276.32830280848</v>
      </c>
      <c r="U16">
        <f t="shared" si="18"/>
        <v>126989.40326087541</v>
      </c>
      <c r="V16">
        <f t="shared" si="18"/>
        <v>130520.64760111283</v>
      </c>
      <c r="W16">
        <f t="shared" si="18"/>
        <v>130520.64760111283</v>
      </c>
      <c r="X16">
        <f t="shared" si="18"/>
        <v>130520.64760111283</v>
      </c>
      <c r="Y16">
        <f t="shared" si="18"/>
        <v>130520.64760111283</v>
      </c>
      <c r="Z16">
        <f t="shared" si="18"/>
        <v>130520.64760111283</v>
      </c>
      <c r="AA16">
        <f t="shared" si="18"/>
        <v>130520.64760111283</v>
      </c>
      <c r="AB16">
        <f t="shared" si="18"/>
        <v>130520.64760111283</v>
      </c>
      <c r="AC16">
        <f t="shared" si="18"/>
        <v>130520.64760111283</v>
      </c>
      <c r="AD16">
        <f t="shared" si="18"/>
        <v>130520.64760111283</v>
      </c>
      <c r="AE16">
        <f t="shared" si="18"/>
        <v>130520.64760111283</v>
      </c>
      <c r="AF16">
        <f t="shared" si="18"/>
        <v>130520.64760111283</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95298.859231927607</v>
      </c>
      <c r="C18">
        <f t="shared" si="5"/>
        <v>95298.859231927607</v>
      </c>
      <c r="D18" s="170">
        <f t="shared" si="6"/>
        <v>95298.859231927607</v>
      </c>
      <c r="E18">
        <f t="shared" ref="E18:N18" si="21">SUM(E$5*SUMIFS(D$39:D$48,$B$39:$B$48,$A18),E$6*IF($B$2=TRUE,SUMIFS($B$147:$B$162,$A$147:$A$162,$A18),SUMIFS(F$125:F$140,$A$125:$A$140,$A18)))</f>
        <v>102071.48999118342</v>
      </c>
      <c r="F18">
        <f t="shared" si="21"/>
        <v>101454.69994015158</v>
      </c>
      <c r="G18">
        <f t="shared" si="21"/>
        <v>102699.69154330988</v>
      </c>
      <c r="H18">
        <f t="shared" si="21"/>
        <v>103391.84155031716</v>
      </c>
      <c r="I18">
        <f t="shared" si="21"/>
        <v>103966.9055287674</v>
      </c>
      <c r="J18">
        <f t="shared" si="21"/>
        <v>106787.50226081762</v>
      </c>
      <c r="K18">
        <f t="shared" si="21"/>
        <v>103676.51792033698</v>
      </c>
      <c r="L18">
        <f t="shared" si="21"/>
        <v>103051.58435635717</v>
      </c>
      <c r="M18">
        <f t="shared" si="21"/>
        <v>102985.7472130158</v>
      </c>
      <c r="N18">
        <f t="shared" si="21"/>
        <v>102189.05062394262</v>
      </c>
      <c r="O18">
        <f t="shared" ref="O18:AF18" si="22">SUM(O$5*SUMIFS(N$39:N$48,$B$39:$B$48,$A18),O$6*IF($B$2=TRUE,SUMIFS($B$147:$B$162,$A$147:$A$162,$A18),SUMIFS(P$125:P$140,$A$125:$A$140,$A18)))</f>
        <v>104976.33514281307</v>
      </c>
      <c r="P18">
        <f t="shared" si="22"/>
        <v>100095.21603333473</v>
      </c>
      <c r="Q18">
        <f t="shared" si="22"/>
        <v>98087.220353519122</v>
      </c>
      <c r="R18">
        <f t="shared" si="22"/>
        <v>97844.315277057249</v>
      </c>
      <c r="S18">
        <f t="shared" si="22"/>
        <v>97540.282235201361</v>
      </c>
      <c r="T18">
        <f t="shared" si="22"/>
        <v>97775.201304670598</v>
      </c>
      <c r="U18">
        <f t="shared" si="22"/>
        <v>97500.538626827183</v>
      </c>
      <c r="V18">
        <f t="shared" si="22"/>
        <v>97180.247451440446</v>
      </c>
      <c r="W18">
        <f t="shared" si="22"/>
        <v>97180.247451440446</v>
      </c>
      <c r="X18">
        <f t="shared" si="22"/>
        <v>97180.247451440446</v>
      </c>
      <c r="Y18">
        <f t="shared" si="22"/>
        <v>97180.247451440446</v>
      </c>
      <c r="Z18">
        <f t="shared" si="22"/>
        <v>97180.247451440446</v>
      </c>
      <c r="AA18">
        <f t="shared" si="22"/>
        <v>97180.247451440446</v>
      </c>
      <c r="AB18">
        <f t="shared" si="22"/>
        <v>97180.247451440446</v>
      </c>
      <c r="AC18">
        <f t="shared" si="22"/>
        <v>97180.247451440446</v>
      </c>
      <c r="AD18">
        <f t="shared" si="22"/>
        <v>97180.247451440446</v>
      </c>
      <c r="AE18">
        <f t="shared" si="22"/>
        <v>97180.247451440446</v>
      </c>
      <c r="AF18">
        <f t="shared" si="22"/>
        <v>97180.247451440446</v>
      </c>
    </row>
    <row r="19" spans="1:32">
      <c r="A19" s="100" t="s">
        <v>105</v>
      </c>
      <c r="B19">
        <f t="shared" si="4"/>
        <v>94979.474630031924</v>
      </c>
      <c r="C19">
        <f t="shared" si="5"/>
        <v>94979.474630031924</v>
      </c>
      <c r="D19" s="170">
        <f t="shared" si="6"/>
        <v>94979.474630031924</v>
      </c>
      <c r="E19">
        <f t="shared" ref="E19:N19" si="23">SUM(E$5*SUMIFS(D$39:D$48,$B$39:$B$48,$A19),E$6*IF($B$2=TRUE,SUMIFS($B$147:$B$162,$A$147:$A$162,$A19),SUMIFS(F$125:F$140,$A$125:$A$140,$A19)))</f>
        <v>101757.31950243405</v>
      </c>
      <c r="F19">
        <f t="shared" si="23"/>
        <v>101157.276505064</v>
      </c>
      <c r="G19">
        <f t="shared" si="23"/>
        <v>102390.87563877237</v>
      </c>
      <c r="H19">
        <f t="shared" si="23"/>
        <v>103118.93183156622</v>
      </c>
      <c r="I19">
        <f t="shared" si="23"/>
        <v>103753.01435315554</v>
      </c>
      <c r="J19">
        <f t="shared" si="23"/>
        <v>106590.10144662805</v>
      </c>
      <c r="K19">
        <f t="shared" si="23"/>
        <v>103480.68936737794</v>
      </c>
      <c r="L19">
        <f t="shared" si="23"/>
        <v>102863.55274893039</v>
      </c>
      <c r="M19">
        <f t="shared" si="23"/>
        <v>102797.71560558902</v>
      </c>
      <c r="N19">
        <f t="shared" si="23"/>
        <v>102001.01901651584</v>
      </c>
      <c r="O19">
        <f t="shared" ref="O19:AF19" si="24">SUM(O$5*SUMIFS(N$39:N$48,$B$39:$B$48,$A19),O$6*IF($B$2=TRUE,SUMIFS($B$147:$B$162,$A$147:$A$162,$A19),SUMIFS(P$125:P$140,$A$125:$A$140,$A19)))</f>
        <v>104788.30353538629</v>
      </c>
      <c r="P19">
        <f t="shared" si="24"/>
        <v>99907.184425907952</v>
      </c>
      <c r="Q19">
        <f t="shared" si="24"/>
        <v>97899.188746092346</v>
      </c>
      <c r="R19">
        <f t="shared" si="24"/>
        <v>97656.283669630473</v>
      </c>
      <c r="S19">
        <f t="shared" si="24"/>
        <v>97352.250627774585</v>
      </c>
      <c r="T19">
        <f t="shared" si="24"/>
        <v>97587.169697243822</v>
      </c>
      <c r="U19">
        <f t="shared" si="24"/>
        <v>97312.507019400407</v>
      </c>
      <c r="V19">
        <f t="shared" si="24"/>
        <v>96992.21584401367</v>
      </c>
      <c r="W19">
        <f t="shared" si="24"/>
        <v>96992.21584401367</v>
      </c>
      <c r="X19">
        <f t="shared" si="24"/>
        <v>96992.21584401367</v>
      </c>
      <c r="Y19">
        <f t="shared" si="24"/>
        <v>96992.21584401367</v>
      </c>
      <c r="Z19">
        <f t="shared" si="24"/>
        <v>96992.21584401367</v>
      </c>
      <c r="AA19">
        <f t="shared" si="24"/>
        <v>96992.21584401367</v>
      </c>
      <c r="AB19">
        <f t="shared" si="24"/>
        <v>96992.21584401367</v>
      </c>
      <c r="AC19">
        <f t="shared" si="24"/>
        <v>96992.21584401367</v>
      </c>
      <c r="AD19">
        <f t="shared" si="24"/>
        <v>96992.21584401367</v>
      </c>
      <c r="AE19">
        <f t="shared" si="24"/>
        <v>96992.21584401367</v>
      </c>
      <c r="AF19">
        <f t="shared" si="24"/>
        <v>96992.21584401367</v>
      </c>
    </row>
    <row r="20" spans="1:32">
      <c r="A20" s="100" t="s">
        <v>106</v>
      </c>
      <c r="B20">
        <f t="shared" si="4"/>
        <v>48319.057057764017</v>
      </c>
      <c r="C20">
        <f t="shared" si="5"/>
        <v>48319.057057764017</v>
      </c>
      <c r="D20" s="170">
        <f t="shared" si="6"/>
        <v>48319.057057764017</v>
      </c>
      <c r="E20">
        <f t="shared" ref="E20:N20" si="25">SUM(E$5*SUMIFS(D$39:D$48,$B$39:$B$48,$A20),E$6*IF($B$2=TRUE,SUMIFS($B$147:$B$162,$A$147:$A$162,$A20),SUMIFS(F$125:F$140,$A$125:$A$140,$A20)))</f>
        <v>46463.16532055899</v>
      </c>
      <c r="F20">
        <f t="shared" si="25"/>
        <v>43848.231812253587</v>
      </c>
      <c r="G20">
        <f t="shared" si="25"/>
        <v>44516.549987342783</v>
      </c>
      <c r="H20">
        <f t="shared" si="25"/>
        <v>45101.704082158518</v>
      </c>
      <c r="I20">
        <f t="shared" si="25"/>
        <v>43355.657223076167</v>
      </c>
      <c r="J20">
        <f t="shared" si="25"/>
        <v>39589.903223960879</v>
      </c>
      <c r="K20">
        <f t="shared" si="25"/>
        <v>38568.001384540839</v>
      </c>
      <c r="L20">
        <f t="shared" si="25"/>
        <v>37239.013670929002</v>
      </c>
      <c r="M20">
        <f t="shared" si="25"/>
        <v>38006.591243052142</v>
      </c>
      <c r="N20">
        <f t="shared" si="25"/>
        <v>37477.867704899843</v>
      </c>
      <c r="O20">
        <f t="shared" ref="O20:AF20" si="26">SUM(O$5*SUMIFS(N$39:N$48,$B$39:$B$48,$A20),O$6*IF($B$2=TRUE,SUMIFS($B$147:$B$162,$A$147:$A$162,$A20),SUMIFS(P$125:P$140,$A$125:$A$140,$A20)))</f>
        <v>37899.560181269509</v>
      </c>
      <c r="P20">
        <f t="shared" si="26"/>
        <v>34043.135266030389</v>
      </c>
      <c r="Q20">
        <f t="shared" si="26"/>
        <v>31093.74883065484</v>
      </c>
      <c r="R20">
        <f t="shared" si="26"/>
        <v>31182.988916426875</v>
      </c>
      <c r="S20">
        <f t="shared" si="26"/>
        <v>31153.510436368779</v>
      </c>
      <c r="T20">
        <f t="shared" si="26"/>
        <v>31396.122169503837</v>
      </c>
      <c r="U20">
        <f t="shared" si="26"/>
        <v>31442.860664629836</v>
      </c>
      <c r="V20">
        <f t="shared" si="26"/>
        <v>32037.351672938097</v>
      </c>
      <c r="W20">
        <f t="shared" si="26"/>
        <v>32037.351672938097</v>
      </c>
      <c r="X20">
        <f t="shared" si="26"/>
        <v>32037.351672938097</v>
      </c>
      <c r="Y20">
        <f t="shared" si="26"/>
        <v>32037.351672938097</v>
      </c>
      <c r="Z20">
        <f t="shared" si="26"/>
        <v>32037.351672938097</v>
      </c>
      <c r="AA20">
        <f t="shared" si="26"/>
        <v>32037.351672938097</v>
      </c>
      <c r="AB20">
        <f t="shared" si="26"/>
        <v>32037.351672938097</v>
      </c>
      <c r="AC20">
        <f t="shared" si="26"/>
        <v>32037.351672938097</v>
      </c>
      <c r="AD20">
        <f t="shared" si="26"/>
        <v>32037.351672938097</v>
      </c>
      <c r="AE20">
        <f t="shared" si="26"/>
        <v>32037.351672938097</v>
      </c>
      <c r="AF20">
        <f t="shared" si="26"/>
        <v>32037.351672938097</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275.96615006319263</v>
      </c>
      <c r="F23">
        <f t="shared" si="31"/>
        <v>563.63336128182277</v>
      </c>
      <c r="G23">
        <f t="shared" si="31"/>
        <v>667.31142972172267</v>
      </c>
      <c r="H23">
        <f t="shared" si="31"/>
        <v>1115.7859098937424</v>
      </c>
      <c r="I23">
        <f t="shared" si="31"/>
        <v>1710.2344858170854</v>
      </c>
      <c r="J23">
        <f t="shared" si="31"/>
        <v>1867.0953914456502</v>
      </c>
      <c r="K23">
        <f t="shared" si="31"/>
        <v>1907.3502341529245</v>
      </c>
      <c r="L23">
        <f t="shared" si="31"/>
        <v>2308.5557821565039</v>
      </c>
      <c r="M23">
        <f t="shared" si="31"/>
        <v>2308.5557821565039</v>
      </c>
      <c r="N23">
        <f t="shared" si="31"/>
        <v>2308.5557821565039</v>
      </c>
      <c r="O23">
        <f t="shared" ref="O23:AF23" si="32">SUM(O$5*SUMIFS(N$39:N$48,$B$39:$B$48,$A23),O$6*IF($B$2=TRUE,SUMIFS($B$147:$B$162,$A$147:$A$162,$A23),SUMIFS(P$125:P$140,$A$125:$A$140,$A23)))</f>
        <v>2308.5557821565039</v>
      </c>
      <c r="P23">
        <f t="shared" si="32"/>
        <v>2308.5557821565039</v>
      </c>
      <c r="Q23">
        <f t="shared" si="32"/>
        <v>2308.5557821565039</v>
      </c>
      <c r="R23">
        <f t="shared" si="32"/>
        <v>2308.5557821565039</v>
      </c>
      <c r="S23">
        <f t="shared" si="32"/>
        <v>2308.5557821565039</v>
      </c>
      <c r="T23">
        <f t="shared" si="32"/>
        <v>2308.5557821565039</v>
      </c>
      <c r="U23">
        <f t="shared" si="32"/>
        <v>2308.5557821565039</v>
      </c>
      <c r="V23">
        <f t="shared" si="32"/>
        <v>2308.5557821565039</v>
      </c>
      <c r="W23">
        <f t="shared" si="32"/>
        <v>2308.5557821565039</v>
      </c>
      <c r="X23">
        <f t="shared" si="32"/>
        <v>2308.5557821565039</v>
      </c>
      <c r="Y23">
        <f t="shared" si="32"/>
        <v>2308.5557821565039</v>
      </c>
      <c r="Z23">
        <f t="shared" si="32"/>
        <v>2308.5557821565039</v>
      </c>
      <c r="AA23">
        <f t="shared" si="32"/>
        <v>2308.5557821565039</v>
      </c>
      <c r="AB23">
        <f t="shared" si="32"/>
        <v>2308.5557821565039</v>
      </c>
      <c r="AC23">
        <f t="shared" si="32"/>
        <v>2308.5557821565039</v>
      </c>
      <c r="AD23">
        <f t="shared" si="32"/>
        <v>2308.5557821565039</v>
      </c>
      <c r="AE23">
        <f t="shared" si="32"/>
        <v>2308.5557821565039</v>
      </c>
      <c r="AF23">
        <f t="shared" si="32"/>
        <v>2308.5557821565039</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4.429007681047363E-2</v>
      </c>
      <c r="D39">
        <f>SUMPRODUCT(P$57:P$106,$B$57:$B$106)</f>
        <v>4.3567019185345231E-2</v>
      </c>
      <c r="E39">
        <f>SUMPRODUCT(AB$57:AB$106,$B$57:$B$106)</f>
        <v>4.124465208114779E-2</v>
      </c>
      <c r="F39">
        <f>SUMPRODUCT(AN$57:AN$106,$B$57:$B$106)</f>
        <v>4.2824481991556314E-2</v>
      </c>
      <c r="G39">
        <f>SUMPRODUCT(AZ$57:AZ$106,$B$57:$B$106)</f>
        <v>3.7845257204200608E-2</v>
      </c>
      <c r="H39">
        <f>SUMPRODUCT(BL$57:BL$106,$B$57:$B$106)</f>
        <v>2.9660968439630984E-2</v>
      </c>
      <c r="I39">
        <f>SUMPRODUCT(BX$57:BX$106,$B$57:$B$106)</f>
        <v>2.737419766329802E-2</v>
      </c>
      <c r="J39">
        <f>SUMPRODUCT(CJ$57:CJ$106,$B$57:$B$106)</f>
        <v>2.715616720643323E-2</v>
      </c>
      <c r="K39">
        <f>SUMPRODUCT(CV$57:CV$106,$B$57:$B$106)</f>
        <v>2.6074940013697069E-2</v>
      </c>
      <c r="L39" s="156">
        <f>K39</f>
        <v>2.6074940013697069E-2</v>
      </c>
      <c r="M39" s="156">
        <f t="shared" ref="M39:AE50" si="54">L39</f>
        <v>2.6074940013697069E-2</v>
      </c>
      <c r="N39" s="156">
        <f t="shared" si="54"/>
        <v>2.6074940013697069E-2</v>
      </c>
      <c r="O39" s="156">
        <f t="shared" si="54"/>
        <v>2.6074940013697069E-2</v>
      </c>
      <c r="P39" s="156">
        <f t="shared" si="54"/>
        <v>2.6074940013697069E-2</v>
      </c>
      <c r="Q39" s="156">
        <f t="shared" si="54"/>
        <v>2.6074940013697069E-2</v>
      </c>
      <c r="R39" s="156">
        <f t="shared" si="54"/>
        <v>2.6074940013697069E-2</v>
      </c>
      <c r="S39" s="156">
        <f t="shared" si="54"/>
        <v>2.6074940013697069E-2</v>
      </c>
      <c r="T39" s="156">
        <f t="shared" si="54"/>
        <v>2.6074940013697069E-2</v>
      </c>
      <c r="U39" s="156">
        <f t="shared" si="54"/>
        <v>2.6074940013697069E-2</v>
      </c>
      <c r="V39" s="156">
        <f t="shared" si="54"/>
        <v>2.6074940013697069E-2</v>
      </c>
      <c r="W39" s="156">
        <f t="shared" si="54"/>
        <v>2.6074940013697069E-2</v>
      </c>
      <c r="X39" s="156">
        <f t="shared" si="54"/>
        <v>2.6074940013697069E-2</v>
      </c>
      <c r="Y39" s="156">
        <f t="shared" si="54"/>
        <v>2.6074940013697069E-2</v>
      </c>
      <c r="Z39" s="156">
        <f t="shared" si="54"/>
        <v>2.6074940013697069E-2</v>
      </c>
      <c r="AA39" s="156">
        <f t="shared" si="54"/>
        <v>2.6074940013697069E-2</v>
      </c>
      <c r="AB39" s="156">
        <f t="shared" si="54"/>
        <v>2.6074940013697069E-2</v>
      </c>
      <c r="AC39" s="156">
        <f t="shared" si="54"/>
        <v>2.6074940013697069E-2</v>
      </c>
      <c r="AD39" s="156">
        <f t="shared" si="54"/>
        <v>2.6074940013697069E-2</v>
      </c>
      <c r="AE39" s="156">
        <f t="shared" si="54"/>
        <v>2.6074940013697069E-2</v>
      </c>
    </row>
    <row r="40" spans="1:32">
      <c r="B40" s="2" t="s">
        <v>98</v>
      </c>
      <c r="C40">
        <f>SUMPRODUCT(E57:E106,$B$57:$B$106)</f>
        <v>3.08584997724154E-2</v>
      </c>
      <c r="D40">
        <f>SUMPRODUCT(Q$57:Q$106,$B$57:$B$106)</f>
        <v>9.6408650415715919E-3</v>
      </c>
      <c r="E40">
        <f>SUMPRODUCT(AC$57:AC$106,$B$57:$B$106)</f>
        <v>8.2607015629168126E-3</v>
      </c>
      <c r="F40">
        <f>SUMPRODUCT(AO$57:AO$106,$B$57:$B$106)</f>
        <v>5.604467988630746E-3</v>
      </c>
      <c r="G40">
        <f>SUMPRODUCT(BA$57:BA$106,$B$57:$B$106)</f>
        <v>4.4484312535106501E-3</v>
      </c>
      <c r="H40">
        <f>SUMPRODUCT(BM$57:BM$106,$B$57:$B$106)</f>
        <v>4.7605543412547217E-3</v>
      </c>
      <c r="I40">
        <f>SUMPRODUCT(BY$57:BY$106,$B$57:$B$106)</f>
        <v>3.1648804140062626E-3</v>
      </c>
      <c r="J40">
        <f>SUMPRODUCT(CK$57:CK$106,$B$57:$B$106)</f>
        <v>3.0951309131277086E-3</v>
      </c>
      <c r="K40">
        <f>SUMPRODUCT(CW$57:CW$106,$B$57:$B$106)</f>
        <v>2.8817334603210461E-3</v>
      </c>
      <c r="L40" s="156">
        <f t="shared" ref="L40:AA50" si="55">K40</f>
        <v>2.8817334603210461E-3</v>
      </c>
      <c r="M40" s="156">
        <f t="shared" si="55"/>
        <v>2.8817334603210461E-3</v>
      </c>
      <c r="N40" s="156">
        <f t="shared" si="55"/>
        <v>2.8817334603210461E-3</v>
      </c>
      <c r="O40" s="156">
        <f t="shared" si="55"/>
        <v>2.8817334603210461E-3</v>
      </c>
      <c r="P40" s="156">
        <f t="shared" si="55"/>
        <v>2.8817334603210461E-3</v>
      </c>
      <c r="Q40" s="156">
        <f t="shared" si="55"/>
        <v>2.8817334603210461E-3</v>
      </c>
      <c r="R40" s="156">
        <f t="shared" si="55"/>
        <v>2.8817334603210461E-3</v>
      </c>
      <c r="S40" s="156">
        <f t="shared" si="55"/>
        <v>2.8817334603210461E-3</v>
      </c>
      <c r="T40" s="156">
        <f t="shared" si="55"/>
        <v>2.8817334603210461E-3</v>
      </c>
      <c r="U40" s="156">
        <f t="shared" si="55"/>
        <v>2.8817334603210461E-3</v>
      </c>
      <c r="V40" s="156">
        <f t="shared" si="55"/>
        <v>2.8817334603210461E-3</v>
      </c>
      <c r="W40" s="156">
        <f t="shared" si="55"/>
        <v>2.8817334603210461E-3</v>
      </c>
      <c r="X40" s="156">
        <f t="shared" si="55"/>
        <v>2.8817334603210461E-3</v>
      </c>
      <c r="Y40" s="156">
        <f t="shared" si="55"/>
        <v>2.8817334603210461E-3</v>
      </c>
      <c r="Z40" s="156">
        <f t="shared" si="55"/>
        <v>2.8817334603210461E-3</v>
      </c>
      <c r="AA40" s="156">
        <f t="shared" si="55"/>
        <v>2.8817334603210461E-3</v>
      </c>
      <c r="AB40" s="156">
        <f t="shared" si="54"/>
        <v>2.8817334603210461E-3</v>
      </c>
      <c r="AC40" s="156">
        <f t="shared" si="54"/>
        <v>2.8817334603210461E-3</v>
      </c>
      <c r="AD40" s="156">
        <f t="shared" si="54"/>
        <v>2.8817334603210461E-3</v>
      </c>
      <c r="AE40" s="156">
        <f t="shared" si="54"/>
        <v>2.8817334603210461E-3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7.6943053381163876E-2</v>
      </c>
      <c r="D42">
        <f>SUMPRODUCT(S$57:S$106,$B$57:$B$106)</f>
        <v>7.8960255546538224E-2</v>
      </c>
      <c r="E42">
        <f>SUMPRODUCT(AE$57:AE$106,$B$57:$B$106)</f>
        <v>7.4938469397288557E-2</v>
      </c>
      <c r="F42">
        <f>SUMPRODUCT(AQ$57:AQ$106,$B$57:$B$106)</f>
        <v>7.3793800749133914E-2</v>
      </c>
      <c r="G42">
        <f>SUMPRODUCT(BC$57:BC$106,$B$57:$B$106)</f>
        <v>6.5804701907091284E-2</v>
      </c>
      <c r="H42">
        <f>SUMPRODUCT(BO$57:BO$106,$B$57:$B$106)</f>
        <v>5.9846304362681402E-2</v>
      </c>
      <c r="I42">
        <f>SUMPRODUCT(CA$57:CA$106,$B$57:$B$106)</f>
        <v>5.9807070064529753E-2</v>
      </c>
      <c r="J42">
        <f>SUMPRODUCT(CM$57:CM$106,$B$57:$B$106)</f>
        <v>6.0636408575266483E-2</v>
      </c>
      <c r="K42">
        <f>SUMPRODUCT(CY$57:CY$106,$B$57:$B$106)</f>
        <v>5.916457254647392E-2</v>
      </c>
      <c r="L42" s="156">
        <f t="shared" si="55"/>
        <v>5.916457254647392E-2</v>
      </c>
      <c r="M42" s="156">
        <f t="shared" si="54"/>
        <v>5.916457254647392E-2</v>
      </c>
      <c r="N42" s="156">
        <f t="shared" si="54"/>
        <v>5.916457254647392E-2</v>
      </c>
      <c r="O42" s="156">
        <f t="shared" si="54"/>
        <v>5.916457254647392E-2</v>
      </c>
      <c r="P42" s="156">
        <f t="shared" si="54"/>
        <v>5.916457254647392E-2</v>
      </c>
      <c r="Q42" s="156">
        <f t="shared" si="54"/>
        <v>5.916457254647392E-2</v>
      </c>
      <c r="R42" s="156">
        <f t="shared" si="54"/>
        <v>5.916457254647392E-2</v>
      </c>
      <c r="S42" s="156">
        <f t="shared" si="54"/>
        <v>5.916457254647392E-2</v>
      </c>
      <c r="T42" s="156">
        <f t="shared" si="54"/>
        <v>5.916457254647392E-2</v>
      </c>
      <c r="U42" s="156">
        <f t="shared" si="54"/>
        <v>5.916457254647392E-2</v>
      </c>
      <c r="V42" s="156">
        <f t="shared" si="54"/>
        <v>5.916457254647392E-2</v>
      </c>
      <c r="W42" s="156">
        <f t="shared" si="54"/>
        <v>5.916457254647392E-2</v>
      </c>
      <c r="X42" s="156">
        <f t="shared" si="54"/>
        <v>5.916457254647392E-2</v>
      </c>
      <c r="Y42" s="156">
        <f t="shared" si="54"/>
        <v>5.916457254647392E-2</v>
      </c>
      <c r="Z42" s="156">
        <f t="shared" si="54"/>
        <v>5.916457254647392E-2</v>
      </c>
      <c r="AA42" s="156">
        <f t="shared" si="54"/>
        <v>5.916457254647392E-2</v>
      </c>
      <c r="AB42" s="156">
        <f t="shared" si="54"/>
        <v>5.916457254647392E-2</v>
      </c>
      <c r="AC42" s="156">
        <f t="shared" si="54"/>
        <v>5.916457254647392E-2</v>
      </c>
      <c r="AD42" s="156">
        <f t="shared" si="54"/>
        <v>5.916457254647392E-2</v>
      </c>
      <c r="AE42" s="156">
        <f t="shared" si="54"/>
        <v>5.916457254647392E-2</v>
      </c>
    </row>
    <row r="43" spans="1:32">
      <c r="B43" s="2" t="s">
        <v>347</v>
      </c>
      <c r="C43">
        <f>SUMPRODUCT(H57:H106,$B$57:$B$106)</f>
        <v>0.44677989614477737</v>
      </c>
      <c r="D43">
        <f>SUMPRODUCT(T$57:T$106,$B$57:$B$106)</f>
        <v>0.3221281312696207</v>
      </c>
      <c r="E43">
        <f>SUMPRODUCT(AF$57:AF$106,$B$57:$B$106)</f>
        <v>0.31729815107034165</v>
      </c>
      <c r="F43">
        <f>SUMPRODUCT(AR$57:AR$106,$B$57:$B$106)</f>
        <v>0.30377676847411061</v>
      </c>
      <c r="G43">
        <f>SUMPRODUCT(BD$57:BD$106,$B$57:$B$106)</f>
        <v>0.25586868008200309</v>
      </c>
      <c r="H43">
        <f>SUMPRODUCT(BP$57:BP$106,$B$57:$B$106)</f>
        <v>0.20298772129637835</v>
      </c>
      <c r="I43">
        <f>SUMPRODUCT(CB$57:CB$106,$B$57:$B$106)</f>
        <v>0.18300611047812995</v>
      </c>
      <c r="J43">
        <f>SUMPRODUCT(CN$57:CN$106,$B$57:$B$106)</f>
        <v>0.16649744228827013</v>
      </c>
      <c r="K43">
        <f>SUMPRODUCT(CZ$57:CZ$106,$B$57:$B$106)</f>
        <v>0.11356503027736838</v>
      </c>
      <c r="L43" s="156">
        <f t="shared" si="55"/>
        <v>0.11356503027736838</v>
      </c>
      <c r="M43" s="156">
        <f t="shared" si="54"/>
        <v>0.11356503027736838</v>
      </c>
      <c r="N43" s="156">
        <f t="shared" si="54"/>
        <v>0.11356503027736838</v>
      </c>
      <c r="O43" s="156">
        <f t="shared" si="54"/>
        <v>0.11356503027736838</v>
      </c>
      <c r="P43" s="156">
        <f t="shared" si="54"/>
        <v>0.11356503027736838</v>
      </c>
      <c r="Q43" s="156">
        <f t="shared" si="54"/>
        <v>0.11356503027736838</v>
      </c>
      <c r="R43" s="156">
        <f t="shared" si="54"/>
        <v>0.11356503027736838</v>
      </c>
      <c r="S43" s="156">
        <f t="shared" si="54"/>
        <v>0.11356503027736838</v>
      </c>
      <c r="T43" s="156">
        <f t="shared" si="54"/>
        <v>0.11356503027736838</v>
      </c>
      <c r="U43" s="156">
        <f t="shared" si="54"/>
        <v>0.11356503027736838</v>
      </c>
      <c r="V43" s="156">
        <f t="shared" si="54"/>
        <v>0.11356503027736838</v>
      </c>
      <c r="W43" s="156">
        <f t="shared" si="54"/>
        <v>0.11356503027736838</v>
      </c>
      <c r="X43" s="156">
        <f t="shared" si="54"/>
        <v>0.11356503027736838</v>
      </c>
      <c r="Y43" s="156">
        <f t="shared" si="54"/>
        <v>0.11356503027736838</v>
      </c>
      <c r="Z43" s="156">
        <f t="shared" si="54"/>
        <v>0.11356503027736838</v>
      </c>
      <c r="AA43" s="156">
        <f t="shared" si="54"/>
        <v>0.11356503027736838</v>
      </c>
      <c r="AB43" s="156">
        <f t="shared" si="54"/>
        <v>0.11356503027736838</v>
      </c>
      <c r="AC43" s="156">
        <f t="shared" si="54"/>
        <v>0.11356503027736838</v>
      </c>
      <c r="AD43" s="156">
        <f t="shared" si="54"/>
        <v>0.11356503027736838</v>
      </c>
      <c r="AE43" s="156">
        <f t="shared" si="54"/>
        <v>0.11356503027736838</v>
      </c>
    </row>
    <row r="44" spans="1:32">
      <c r="B44" s="2" t="s">
        <v>99</v>
      </c>
      <c r="C44">
        <f>SUMPRODUCT(I57:I106,$B$57:$B$106)</f>
        <v>0.29895420563871361</v>
      </c>
      <c r="D44">
        <f>SUMPRODUCT(U$57:U$106,$B$57:$B$106)</f>
        <v>0.24761776211593395</v>
      </c>
      <c r="E44">
        <f>SUMPRODUCT(AG$57:AG$106,$B$57:$B$106)</f>
        <v>0.227701462728678</v>
      </c>
      <c r="F44">
        <f>SUMPRODUCT(AS$57:AS$106,$B$57:$B$106)</f>
        <v>0.23110657620115746</v>
      </c>
      <c r="G44">
        <f>SUMPRODUCT(BE$57:BE$106,$B$57:$B$106)</f>
        <v>0.20025720354312387</v>
      </c>
      <c r="H44">
        <f>SUMPRODUCT(BQ$57:BQ$106,$B$57:$B$106)</f>
        <v>0.20138254727415425</v>
      </c>
      <c r="I44">
        <f>SUMPRODUCT(CC$57:CC$106,$B$57:$B$106)</f>
        <v>0.20280714201171118</v>
      </c>
      <c r="J44">
        <f>SUMPRODUCT(CO$57:CO$106,$B$57:$B$106)</f>
        <v>0.20602935575454781</v>
      </c>
      <c r="K44">
        <f>SUMPRODUCT(DA$57:DA$106,$B$57:$B$106)</f>
        <v>0.20421743427512734</v>
      </c>
      <c r="L44" s="156">
        <f t="shared" si="55"/>
        <v>0.20421743427512734</v>
      </c>
      <c r="M44" s="156">
        <f t="shared" si="54"/>
        <v>0.20421743427512734</v>
      </c>
      <c r="N44" s="156">
        <f t="shared" si="54"/>
        <v>0.20421743427512734</v>
      </c>
      <c r="O44" s="156">
        <f t="shared" si="54"/>
        <v>0.20421743427512734</v>
      </c>
      <c r="P44" s="156">
        <f t="shared" si="54"/>
        <v>0.20421743427512734</v>
      </c>
      <c r="Q44" s="156">
        <f t="shared" si="54"/>
        <v>0.20421743427512734</v>
      </c>
      <c r="R44" s="156">
        <f t="shared" si="54"/>
        <v>0.20421743427512734</v>
      </c>
      <c r="S44" s="156">
        <f t="shared" si="54"/>
        <v>0.20421743427512734</v>
      </c>
      <c r="T44" s="156">
        <f t="shared" si="54"/>
        <v>0.20421743427512734</v>
      </c>
      <c r="U44" s="156">
        <f t="shared" si="54"/>
        <v>0.20421743427512734</v>
      </c>
      <c r="V44" s="156">
        <f t="shared" si="54"/>
        <v>0.20421743427512734</v>
      </c>
      <c r="W44" s="156">
        <f t="shared" si="54"/>
        <v>0.20421743427512734</v>
      </c>
      <c r="X44" s="156">
        <f t="shared" si="54"/>
        <v>0.20421743427512734</v>
      </c>
      <c r="Y44" s="156">
        <f t="shared" si="54"/>
        <v>0.20421743427512734</v>
      </c>
      <c r="Z44" s="156">
        <f t="shared" si="54"/>
        <v>0.20421743427512734</v>
      </c>
      <c r="AA44" s="156">
        <f t="shared" si="54"/>
        <v>0.20421743427512734</v>
      </c>
      <c r="AB44" s="156">
        <f t="shared" si="54"/>
        <v>0.20421743427512734</v>
      </c>
      <c r="AC44" s="156">
        <f t="shared" si="54"/>
        <v>0.20421743427512734</v>
      </c>
      <c r="AD44" s="156">
        <f t="shared" si="54"/>
        <v>0.20421743427512734</v>
      </c>
      <c r="AE44" s="156">
        <f t="shared" si="54"/>
        <v>0.20421743427512734</v>
      </c>
    </row>
    <row r="45" spans="1:32">
      <c r="B45" s="2" t="s">
        <v>109</v>
      </c>
      <c r="C45">
        <f>SUMPRODUCT(J57:J106,$B$57:$B$106)</f>
        <v>0</v>
      </c>
      <c r="D45">
        <f>SUMPRODUCT(V$57:V$106,$B$57:$B$106)</f>
        <v>3.8269102238627777E-2</v>
      </c>
      <c r="E45">
        <f>SUMPRODUCT(AH$57:AH$106,$B$57:$B$106)</f>
        <v>7.8160827779263198E-2</v>
      </c>
      <c r="F45">
        <f>SUMPRODUCT(AT$57:AT$106,$B$57:$B$106)</f>
        <v>9.253819471401746E-2</v>
      </c>
      <c r="G45">
        <f>SUMPRODUCT(BF$57:BF$106,$B$57:$B$106)</f>
        <v>0.15472957481331018</v>
      </c>
      <c r="H45">
        <f>SUMPRODUCT(BR$57:BR$106,$B$57:$B$106)</f>
        <v>0.23716364624709971</v>
      </c>
      <c r="I45">
        <f>SUMPRODUCT(CD$57:CD$106,$B$57:$B$106)</f>
        <v>0.25891604607355923</v>
      </c>
      <c r="J45">
        <f>SUMPRODUCT(CP$57:CP$106,$B$57:$B$106)</f>
        <v>0.26449831292335874</v>
      </c>
      <c r="K45">
        <f>SUMPRODUCT(DB$57:DB$106,$B$57:$B$106)</f>
        <v>0.32013476011711006</v>
      </c>
      <c r="L45" s="156">
        <f t="shared" si="55"/>
        <v>0.32013476011711006</v>
      </c>
      <c r="M45" s="156">
        <f t="shared" si="54"/>
        <v>0.32013476011711006</v>
      </c>
      <c r="N45" s="156">
        <f t="shared" si="54"/>
        <v>0.32013476011711006</v>
      </c>
      <c r="O45" s="156">
        <f t="shared" si="54"/>
        <v>0.32013476011711006</v>
      </c>
      <c r="P45" s="156">
        <f t="shared" si="54"/>
        <v>0.32013476011711006</v>
      </c>
      <c r="Q45" s="156">
        <f t="shared" si="54"/>
        <v>0.32013476011711006</v>
      </c>
      <c r="R45" s="156">
        <f t="shared" si="54"/>
        <v>0.32013476011711006</v>
      </c>
      <c r="S45" s="156">
        <f t="shared" si="54"/>
        <v>0.32013476011711006</v>
      </c>
      <c r="T45" s="156">
        <f t="shared" si="54"/>
        <v>0.32013476011711006</v>
      </c>
      <c r="U45" s="156">
        <f t="shared" si="54"/>
        <v>0.32013476011711006</v>
      </c>
      <c r="V45" s="156">
        <f t="shared" si="54"/>
        <v>0.32013476011711006</v>
      </c>
      <c r="W45" s="156">
        <f t="shared" si="54"/>
        <v>0.32013476011711006</v>
      </c>
      <c r="X45" s="156">
        <f t="shared" si="54"/>
        <v>0.32013476011711006</v>
      </c>
      <c r="Y45" s="156">
        <f t="shared" si="54"/>
        <v>0.32013476011711006</v>
      </c>
      <c r="Z45" s="156">
        <f t="shared" si="54"/>
        <v>0.32013476011711006</v>
      </c>
      <c r="AA45" s="156">
        <f t="shared" si="54"/>
        <v>0.32013476011711006</v>
      </c>
      <c r="AB45" s="156">
        <f t="shared" si="54"/>
        <v>0.32013476011711006</v>
      </c>
      <c r="AC45" s="156">
        <f t="shared" si="54"/>
        <v>0.32013476011711006</v>
      </c>
      <c r="AD45" s="156">
        <f t="shared" si="54"/>
        <v>0.32013476011711006</v>
      </c>
      <c r="AE45" s="156">
        <f t="shared" si="54"/>
        <v>0.32013476011711006</v>
      </c>
    </row>
    <row r="46" spans="1:32">
      <c r="B46" s="2" t="s">
        <v>106</v>
      </c>
      <c r="C46">
        <f>SUMPRODUCT(K57:K106,$B$57:$B$106)</f>
        <v>3.2425052595006207E-2</v>
      </c>
      <c r="D46">
        <f>SUMPRODUCT(W$57:W$106,$B$57:$B$106)</f>
        <v>6.4217811442114414E-2</v>
      </c>
      <c r="E46">
        <f>SUMPRODUCT(AI$57:AI$106,$B$57:$B$106)</f>
        <v>3.6924064116717184E-2</v>
      </c>
      <c r="F46">
        <f>SUMPRODUCT(AU$57:AU$106,$B$57:$B$106)</f>
        <v>3.4461519453010084E-2</v>
      </c>
      <c r="G46">
        <f>SUMPRODUCT(BG$57:BG$106,$B$57:$B$106)</f>
        <v>3.0719543344721024E-2</v>
      </c>
      <c r="H46">
        <f>SUMPRODUCT(BS$57:BS$106,$B$57:$B$106)</f>
        <v>2.3997985289145967E-2</v>
      </c>
      <c r="I46">
        <f>SUMPRODUCT(CE$57:CE$106,$B$57:$B$106)</f>
        <v>2.4215476903116845E-2</v>
      </c>
      <c r="J46">
        <f>SUMPRODUCT(CQ$57:CQ$106,$B$57:$B$106)</f>
        <v>2.4191482641939682E-2</v>
      </c>
      <c r="K46">
        <f>SUMPRODUCT(DC$57:DC$106,$B$57:$B$106)</f>
        <v>1.8852600325176359E-2</v>
      </c>
      <c r="L46" s="156">
        <f t="shared" si="55"/>
        <v>1.8852600325176359E-2</v>
      </c>
      <c r="M46" s="156">
        <f t="shared" si="54"/>
        <v>1.8852600325176359E-2</v>
      </c>
      <c r="N46" s="156">
        <f t="shared" si="54"/>
        <v>1.8852600325176359E-2</v>
      </c>
      <c r="O46" s="156">
        <f t="shared" si="54"/>
        <v>1.8852600325176359E-2</v>
      </c>
      <c r="P46" s="156">
        <f t="shared" si="54"/>
        <v>1.8852600325176359E-2</v>
      </c>
      <c r="Q46" s="156">
        <f t="shared" si="54"/>
        <v>1.8852600325176359E-2</v>
      </c>
      <c r="R46" s="156">
        <f t="shared" si="54"/>
        <v>1.8852600325176359E-2</v>
      </c>
      <c r="S46" s="156">
        <f t="shared" si="54"/>
        <v>1.8852600325176359E-2</v>
      </c>
      <c r="T46" s="156">
        <f t="shared" si="54"/>
        <v>1.8852600325176359E-2</v>
      </c>
      <c r="U46" s="156">
        <f t="shared" si="54"/>
        <v>1.8852600325176359E-2</v>
      </c>
      <c r="V46" s="156">
        <f t="shared" si="54"/>
        <v>1.8852600325176359E-2</v>
      </c>
      <c r="W46" s="156">
        <f t="shared" si="54"/>
        <v>1.8852600325176359E-2</v>
      </c>
      <c r="X46" s="156">
        <f t="shared" si="54"/>
        <v>1.8852600325176359E-2</v>
      </c>
      <c r="Y46" s="156">
        <f t="shared" si="54"/>
        <v>1.8852600325176359E-2</v>
      </c>
      <c r="Z46" s="156">
        <f t="shared" si="54"/>
        <v>1.8852600325176359E-2</v>
      </c>
      <c r="AA46" s="156">
        <f t="shared" si="54"/>
        <v>1.8852600325176359E-2</v>
      </c>
      <c r="AB46" s="156">
        <f t="shared" si="54"/>
        <v>1.8852600325176359E-2</v>
      </c>
      <c r="AC46" s="156">
        <f t="shared" si="54"/>
        <v>1.8852600325176359E-2</v>
      </c>
      <c r="AD46" s="156">
        <f t="shared" si="54"/>
        <v>1.8852600325176359E-2</v>
      </c>
      <c r="AE46" s="156">
        <f t="shared" si="54"/>
        <v>1.8852600325176359E-2</v>
      </c>
    </row>
    <row r="47" spans="1:32">
      <c r="B47" s="2" t="s">
        <v>100</v>
      </c>
      <c r="C47">
        <f>SUMPRODUCT(L57:L106,$B$57:$B$106)</f>
        <v>2.4975627431982592E-2</v>
      </c>
      <c r="D47">
        <f>SUMPRODUCT(X$57:X$106,$B$57:$B$106)</f>
        <v>0.14039344956699776</v>
      </c>
      <c r="E47">
        <f>SUMPRODUCT(AJ$57:AJ$106,$B$57:$B$106)</f>
        <v>0.1529604926835931</v>
      </c>
      <c r="F47">
        <f>SUMPRODUCT(AV$57:AV$106,$B$57:$B$106)</f>
        <v>0.15664385055363905</v>
      </c>
      <c r="G47">
        <f>SUMPRODUCT(BH$57:BH$106,$B$57:$B$106)</f>
        <v>0.19807890157445948</v>
      </c>
      <c r="H47">
        <f>SUMPRODUCT(BT$57:BT$106,$B$57:$B$106)</f>
        <v>0.19897023706956554</v>
      </c>
      <c r="I47">
        <f>SUMPRODUCT(CF$57:CF$106,$B$57:$B$106)</f>
        <v>0.20012900987156171</v>
      </c>
      <c r="J47">
        <f>SUMPRODUCT(CR$57:CR$106,$B$57:$B$106)</f>
        <v>0.2051564535669673</v>
      </c>
      <c r="K47">
        <f>SUMPRODUCT(DD$57:DD$106,$B$57:$B$106)</f>
        <v>0.21264998720367786</v>
      </c>
      <c r="L47" s="156">
        <f t="shared" si="55"/>
        <v>0.21264998720367786</v>
      </c>
      <c r="M47" s="156">
        <f t="shared" si="54"/>
        <v>0.21264998720367786</v>
      </c>
      <c r="N47" s="156">
        <f t="shared" si="54"/>
        <v>0.21264998720367786</v>
      </c>
      <c r="O47" s="156">
        <f t="shared" si="54"/>
        <v>0.21264998720367786</v>
      </c>
      <c r="P47" s="156">
        <f t="shared" si="54"/>
        <v>0.21264998720367786</v>
      </c>
      <c r="Q47" s="156">
        <f t="shared" si="54"/>
        <v>0.21264998720367786</v>
      </c>
      <c r="R47" s="156">
        <f t="shared" si="54"/>
        <v>0.21264998720367786</v>
      </c>
      <c r="S47" s="156">
        <f t="shared" si="54"/>
        <v>0.21264998720367786</v>
      </c>
      <c r="T47" s="156">
        <f t="shared" si="54"/>
        <v>0.21264998720367786</v>
      </c>
      <c r="U47" s="156">
        <f t="shared" si="54"/>
        <v>0.21264998720367786</v>
      </c>
      <c r="V47" s="156">
        <f t="shared" si="54"/>
        <v>0.21264998720367786</v>
      </c>
      <c r="W47" s="156">
        <f t="shared" si="54"/>
        <v>0.21264998720367786</v>
      </c>
      <c r="X47" s="156">
        <f t="shared" si="54"/>
        <v>0.21264998720367786</v>
      </c>
      <c r="Y47" s="156">
        <f t="shared" si="54"/>
        <v>0.21264998720367786</v>
      </c>
      <c r="Z47" s="156">
        <f t="shared" si="54"/>
        <v>0.21264998720367786</v>
      </c>
      <c r="AA47" s="156">
        <f t="shared" si="54"/>
        <v>0.21264998720367786</v>
      </c>
      <c r="AB47" s="156">
        <f t="shared" si="54"/>
        <v>0.21264998720367786</v>
      </c>
      <c r="AC47" s="156">
        <f t="shared" si="54"/>
        <v>0.21264998720367786</v>
      </c>
      <c r="AD47" s="156">
        <f t="shared" si="54"/>
        <v>0.21264998720367786</v>
      </c>
      <c r="AE47" s="156">
        <f t="shared" si="54"/>
        <v>0.21264998720367786</v>
      </c>
    </row>
    <row r="48" spans="1:32">
      <c r="B48" s="2" t="s">
        <v>102</v>
      </c>
      <c r="C48">
        <f>SUMPRODUCT(N57:N106,$B$57:$B$106)</f>
        <v>4.4773588225467294E-2</v>
      </c>
      <c r="D48">
        <f>SUMPRODUCT(Z$57:Z$106,$B$57:$B$106)</f>
        <v>5.5205603593250302E-2</v>
      </c>
      <c r="E48">
        <f>SUMPRODUCT(AL$57:AL$106,$B$57:$B$106)</f>
        <v>6.2511178580053714E-2</v>
      </c>
      <c r="F48">
        <f>SUMPRODUCT(AX$57:AX$106,$B$57:$B$106)</f>
        <v>5.9250339874744359E-2</v>
      </c>
      <c r="G48">
        <f>SUMPRODUCT(BJ$57:BJ$106,$B$57:$B$106)</f>
        <v>5.2247706277579811E-2</v>
      </c>
      <c r="H48">
        <f>SUMPRODUCT(BV$57:BV$106,$B$57:$B$106)</f>
        <v>4.1230035680089039E-2</v>
      </c>
      <c r="I48">
        <f>SUMPRODUCT(CH$57:CH$106,$B$57:$B$106)</f>
        <v>4.0580066520087027E-2</v>
      </c>
      <c r="J48">
        <f>SUMPRODUCT(CT$57:CT$106,$B$57:$B$106)</f>
        <v>4.2739246130088955E-2</v>
      </c>
      <c r="K48">
        <f>SUMPRODUCT(DF$57:DF$106,$B$57:$B$106)</f>
        <v>4.2458941781047907E-2</v>
      </c>
      <c r="L48" s="156">
        <f t="shared" si="55"/>
        <v>4.2458941781047907E-2</v>
      </c>
      <c r="M48" s="156">
        <f t="shared" si="54"/>
        <v>4.2458941781047907E-2</v>
      </c>
      <c r="N48" s="156">
        <f t="shared" si="54"/>
        <v>4.2458941781047907E-2</v>
      </c>
      <c r="O48" s="156">
        <f t="shared" si="54"/>
        <v>4.2458941781047907E-2</v>
      </c>
      <c r="P48" s="156">
        <f t="shared" si="54"/>
        <v>4.2458941781047907E-2</v>
      </c>
      <c r="Q48" s="156">
        <f t="shared" si="54"/>
        <v>4.2458941781047907E-2</v>
      </c>
      <c r="R48" s="156">
        <f t="shared" si="54"/>
        <v>4.2458941781047907E-2</v>
      </c>
      <c r="S48" s="156">
        <f t="shared" si="54"/>
        <v>4.2458941781047907E-2</v>
      </c>
      <c r="T48" s="156">
        <f t="shared" si="54"/>
        <v>4.2458941781047907E-2</v>
      </c>
      <c r="U48" s="156">
        <f t="shared" si="54"/>
        <v>4.2458941781047907E-2</v>
      </c>
      <c r="V48" s="156">
        <f t="shared" si="54"/>
        <v>4.2458941781047907E-2</v>
      </c>
      <c r="W48" s="156">
        <f t="shared" si="54"/>
        <v>4.2458941781047907E-2</v>
      </c>
      <c r="X48" s="156">
        <f t="shared" si="54"/>
        <v>4.2458941781047907E-2</v>
      </c>
      <c r="Y48" s="156">
        <f t="shared" si="54"/>
        <v>4.2458941781047907E-2</v>
      </c>
      <c r="Z48" s="156">
        <f t="shared" si="54"/>
        <v>4.2458941781047907E-2</v>
      </c>
      <c r="AA48" s="156">
        <f t="shared" si="54"/>
        <v>4.2458941781047907E-2</v>
      </c>
      <c r="AB48" s="156">
        <f t="shared" si="54"/>
        <v>4.2458941781047907E-2</v>
      </c>
      <c r="AC48" s="156">
        <f t="shared" si="54"/>
        <v>4.2458941781047907E-2</v>
      </c>
      <c r="AD48" s="156">
        <f t="shared" si="54"/>
        <v>4.2458941781047907E-2</v>
      </c>
      <c r="AE48" s="156">
        <f t="shared" si="54"/>
        <v>4.2458941781047907E-2</v>
      </c>
    </row>
    <row r="49" spans="1:110">
      <c r="B49" s="1"/>
    </row>
    <row r="50" spans="1:110">
      <c r="B50" s="1"/>
      <c r="C50" s="160">
        <f>SUM(C39:C48)</f>
        <v>0.99999999999999978</v>
      </c>
      <c r="D50" s="160">
        <f>SUM(D39:D48)</f>
        <v>1</v>
      </c>
      <c r="E50" s="160">
        <f>SUM(E39:E48)</f>
        <v>1</v>
      </c>
      <c r="F50" s="160">
        <f>SUM(F39:F48)</f>
        <v>1</v>
      </c>
      <c r="G50" s="160">
        <f t="shared" ref="G50:K50" si="56">SUM(G39:G48)</f>
        <v>1</v>
      </c>
      <c r="H50" s="160">
        <f t="shared" si="56"/>
        <v>1</v>
      </c>
      <c r="I50" s="160">
        <f t="shared" si="56"/>
        <v>1</v>
      </c>
      <c r="J50" s="160">
        <f t="shared" si="56"/>
        <v>1.0000000000000002</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0.51143215120220287</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0.43063030465612506</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5.7937544141672057E-2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21431764</v>
      </c>
      <c r="D2" s="91">
        <f>C2</f>
        <v>21431764</v>
      </c>
      <c r="E2" s="91">
        <f t="shared" ref="E2:AH2" si="0">D2</f>
        <v>21431764</v>
      </c>
      <c r="F2" s="91">
        <f t="shared" si="0"/>
        <v>21431764</v>
      </c>
      <c r="G2" s="91">
        <f t="shared" si="0"/>
        <v>21431764</v>
      </c>
      <c r="H2" s="91">
        <f t="shared" si="0"/>
        <v>21431764</v>
      </c>
      <c r="I2" s="91">
        <f t="shared" si="0"/>
        <v>21431764</v>
      </c>
      <c r="J2" s="91">
        <f t="shared" si="0"/>
        <v>21431764</v>
      </c>
      <c r="K2" s="91">
        <f t="shared" si="0"/>
        <v>21431764</v>
      </c>
      <c r="L2" s="91">
        <f t="shared" si="0"/>
        <v>21431764</v>
      </c>
      <c r="M2" s="91">
        <f t="shared" si="0"/>
        <v>21431764</v>
      </c>
      <c r="N2" s="91">
        <f t="shared" si="0"/>
        <v>21431764</v>
      </c>
      <c r="O2" s="91">
        <f t="shared" si="0"/>
        <v>21431764</v>
      </c>
      <c r="P2" s="91">
        <f t="shared" si="0"/>
        <v>21431764</v>
      </c>
      <c r="Q2" s="91">
        <f t="shared" si="0"/>
        <v>21431764</v>
      </c>
      <c r="R2" s="91">
        <f t="shared" si="0"/>
        <v>21431764</v>
      </c>
      <c r="S2" s="91">
        <f t="shared" si="0"/>
        <v>21431764</v>
      </c>
      <c r="T2" s="91">
        <f t="shared" si="0"/>
        <v>21431764</v>
      </c>
      <c r="U2" s="91">
        <f t="shared" si="0"/>
        <v>21431764</v>
      </c>
      <c r="V2" s="91">
        <f t="shared" si="0"/>
        <v>21431764</v>
      </c>
      <c r="W2" s="91">
        <f t="shared" si="0"/>
        <v>21431764</v>
      </c>
      <c r="X2" s="91">
        <f t="shared" si="0"/>
        <v>21431764</v>
      </c>
      <c r="Y2" s="91">
        <f t="shared" si="0"/>
        <v>21431764</v>
      </c>
      <c r="Z2" s="91">
        <f t="shared" si="0"/>
        <v>21431764</v>
      </c>
      <c r="AA2" s="91">
        <f t="shared" si="0"/>
        <v>21431764</v>
      </c>
      <c r="AB2" s="91">
        <f t="shared" si="0"/>
        <v>21431764</v>
      </c>
      <c r="AC2" s="91">
        <f t="shared" si="0"/>
        <v>21431764</v>
      </c>
      <c r="AD2" s="91">
        <f t="shared" si="0"/>
        <v>21431764</v>
      </c>
      <c r="AE2" s="91">
        <f t="shared" si="0"/>
        <v>21431764</v>
      </c>
      <c r="AF2" s="91">
        <f t="shared" si="0"/>
        <v>21431764</v>
      </c>
      <c r="AG2" s="91">
        <f t="shared" si="0"/>
        <v>21431764</v>
      </c>
      <c r="AH2" s="91">
        <f t="shared" si="0"/>
        <v>21431764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595690.01360249706</v>
      </c>
      <c r="C2" s="5">
        <f>SUMIFS(Imports_new!C$10:C$33,Imports_new!$A$10:$A$33,$A2)</f>
        <v>595690.01360249706</v>
      </c>
      <c r="D2" s="5">
        <f>SUMIFS(Imports_new!D$10:D$33,Imports_new!$A$10:$A$33,$A2)</f>
        <v>595690.01360249706</v>
      </c>
      <c r="E2" s="5">
        <f>SUMIFS(Imports_new!E$10:E$33,Imports_new!$A$10:$A$33,$A2)</f>
        <v>542861.05778429541</v>
      </c>
      <c r="F2" s="5">
        <f>SUMIFS(Imports_new!F$10:F$33,Imports_new!$A$10:$A$33,$A2)</f>
        <v>468379.48461389419</v>
      </c>
      <c r="G2" s="5">
        <f>SUMIFS(Imports_new!G$10:G$33,Imports_new!$A$10:$A$33,$A2)</f>
        <v>489657.10183212301</v>
      </c>
      <c r="H2" s="5">
        <f>SUMIFS(Imports_new!H$10:H$33,Imports_new!$A$10:$A$33,$A2)</f>
        <v>469991.69137373619</v>
      </c>
      <c r="I2" s="5">
        <f>SUMIFS(Imports_new!I$10:I$33,Imports_new!$A$10:$A$33,$A2)</f>
        <v>457231.6590089841</v>
      </c>
      <c r="J2" s="5">
        <f>SUMIFS(Imports_new!J$10:J$33,Imports_new!$A$10:$A$33,$A2)</f>
        <v>264279.31511227688</v>
      </c>
      <c r="K2" s="5">
        <f>SUMIFS(Imports_new!K$10:K$33,Imports_new!$A$10:$A$33,$A2)</f>
        <v>61418.797590499809</v>
      </c>
      <c r="L2" s="5">
        <f>SUMIFS(Imports_new!L$10:L$33,Imports_new!$A$10:$A$33,$A2)</f>
        <v>63982.014734757817</v>
      </c>
      <c r="M2" s="5">
        <f>SUMIFS(Imports_new!M$10:M$33,Imports_new!$A$10:$A$33,$A2)</f>
        <v>64688.511731637751</v>
      </c>
      <c r="N2" s="5">
        <f>SUMIFS(Imports_new!N$10:N$33,Imports_new!$A$10:$A$33,$A2)</f>
        <v>42699.498985784689</v>
      </c>
      <c r="O2" s="5">
        <f>SUMIFS(Imports_new!O$10:O$33,Imports_new!$A$10:$A$33,$A2)</f>
        <v>44697.922817476043</v>
      </c>
      <c r="P2" s="5">
        <f>SUMIFS(Imports_new!P$10:P$33,Imports_new!$A$10:$A$33,$A2)</f>
        <v>34477.00139471532</v>
      </c>
      <c r="Q2" s="5">
        <f>SUMIFS(Imports_new!Q$10:Q$33,Imports_new!$A$10:$A$33,$A2)</f>
        <v>32740.930423641512</v>
      </c>
      <c r="R2" s="5">
        <f>SUMIFS(Imports_new!R$10:R$33,Imports_new!$A$10:$A$33,$A2)</f>
        <v>33592.963869740794</v>
      </c>
      <c r="S2" s="5">
        <f>SUMIFS(Imports_new!S$10:S$33,Imports_new!$A$10:$A$33,$A2)</f>
        <v>29481.572817568467</v>
      </c>
      <c r="T2" s="5">
        <f>SUMIFS(Imports_new!T$10:T$33,Imports_new!$A$10:$A$33,$A2)</f>
        <v>29420.781342358194</v>
      </c>
      <c r="U2" s="5">
        <f>SUMIFS(Imports_new!U$10:U$33,Imports_new!$A$10:$A$33,$A2)</f>
        <v>25039.820181360781</v>
      </c>
      <c r="V2" s="5">
        <f>SUMIFS(Imports_new!V$10:V$33,Imports_new!$A$10:$A$33,$A2)</f>
        <v>26135.24196159231</v>
      </c>
      <c r="W2" s="5">
        <f>SUMIFS(Imports_new!W$10:W$33,Imports_new!$A$10:$A$33,$A2)</f>
        <v>26135.24196159231</v>
      </c>
      <c r="X2" s="5">
        <f>SUMIFS(Imports_new!X$10:X$33,Imports_new!$A$10:$A$33,$A2)</f>
        <v>26135.24196159231</v>
      </c>
      <c r="Y2" s="5">
        <f>SUMIFS(Imports_new!Y$10:Y$33,Imports_new!$A$10:$A$33,$A2)</f>
        <v>26135.24196159231</v>
      </c>
      <c r="Z2" s="5">
        <f>SUMIFS(Imports_new!Z$10:Z$33,Imports_new!$A$10:$A$33,$A2)</f>
        <v>26135.24196159231</v>
      </c>
      <c r="AA2" s="5">
        <f>SUMIFS(Imports_new!AA$10:AA$33,Imports_new!$A$10:$A$33,$A2)</f>
        <v>26135.24196159231</v>
      </c>
      <c r="AB2" s="5">
        <f>SUMIFS(Imports_new!AB$10:AB$33,Imports_new!$A$10:$A$33,$A2)</f>
        <v>26135.24196159231</v>
      </c>
      <c r="AC2" s="5">
        <f>SUMIFS(Imports_new!AC$10:AC$33,Imports_new!$A$10:$A$33,$A2)</f>
        <v>26135.24196159231</v>
      </c>
      <c r="AD2" s="5">
        <f>SUMIFS(Imports_new!AD$10:AD$33,Imports_new!$A$10:$A$33,$A2)</f>
        <v>26135.24196159231</v>
      </c>
      <c r="AE2" s="5">
        <f>SUMIFS(Imports_new!AE$10:AE$33,Imports_new!$A$10:$A$33,$A2)</f>
        <v>26135.24196159231</v>
      </c>
      <c r="AF2" s="5">
        <f>SUMIFS(Imports_new!AF$10:AF$33,Imports_new!$A$10:$A$33,$A2)</f>
        <v>26135.24196159231</v>
      </c>
    </row>
    <row r="3" spans="1:32">
      <c r="A3" s="2" t="s">
        <v>347</v>
      </c>
      <c r="B3" s="5">
        <f>SUMIFS(Imports_new!B$10:B$33,Imports_new!$A$10:$A$33,$A3)</f>
        <v>1801398.9780347676</v>
      </c>
      <c r="C3" s="5">
        <f>SUMIFS(Imports_new!C$10:C$33,Imports_new!$A$10:$A$33,$A3)</f>
        <v>1801398.9780347676</v>
      </c>
      <c r="D3" s="5">
        <f>SUMIFS(Imports_new!D$10:D$33,Imports_new!$A$10:$A$33,$A3)</f>
        <v>1801398.9780347676</v>
      </c>
      <c r="E3" s="5">
        <f>SUMIFS(Imports_new!E$10:E$33,Imports_new!$A$10:$A$33,$A3)</f>
        <v>1922038.0043050048</v>
      </c>
      <c r="F3" s="5">
        <f>SUMIFS(Imports_new!F$10:F$33,Imports_new!$A$10:$A$33,$A3)</f>
        <v>1954968.4315969248</v>
      </c>
      <c r="G3" s="5">
        <f>SUMIFS(Imports_new!G$10:G$33,Imports_new!$A$10:$A$33,$A3)</f>
        <v>2077882.6617452314</v>
      </c>
      <c r="H3" s="5">
        <f>SUMIFS(Imports_new!H$10:H$33,Imports_new!$A$10:$A$33,$A3)</f>
        <v>1992649.8573132309</v>
      </c>
      <c r="I3" s="5">
        <f>SUMIFS(Imports_new!I$10:I$33,Imports_new!$A$10:$A$33,$A3)</f>
        <v>1938045.8642212574</v>
      </c>
      <c r="J3" s="5">
        <f>SUMIFS(Imports_new!J$10:J$33,Imports_new!$A$10:$A$33,$A3)</f>
        <v>2082888.0312471013</v>
      </c>
      <c r="K3" s="5">
        <f>SUMIFS(Imports_new!K$10:K$33,Imports_new!$A$10:$A$33,$A3)</f>
        <v>2327722.268591038</v>
      </c>
      <c r="L3" s="5">
        <f>SUMIFS(Imports_new!L$10:L$33,Imports_new!$A$10:$A$33,$A3)</f>
        <v>2218237.4981630561</v>
      </c>
      <c r="M3" s="5">
        <f>SUMIFS(Imports_new!M$10:M$33,Imports_new!$A$10:$A$33,$A3)</f>
        <v>2310635.004942107</v>
      </c>
      <c r="N3" s="5">
        <f>SUMIFS(Imports_new!N$10:N$33,Imports_new!$A$10:$A$33,$A3)</f>
        <v>2284349.9545641495</v>
      </c>
      <c r="O3" s="5">
        <f>SUMIFS(Imports_new!O$10:O$33,Imports_new!$A$10:$A$33,$A3)</f>
        <v>2262604.2595121232</v>
      </c>
      <c r="P3" s="5">
        <f>SUMIFS(Imports_new!P$10:P$33,Imports_new!$A$10:$A$33,$A3)</f>
        <v>2247588.8635831322</v>
      </c>
      <c r="Q3" s="5">
        <f>SUMIFS(Imports_new!Q$10:Q$33,Imports_new!$A$10:$A$33,$A3)</f>
        <v>2290194.7800043086</v>
      </c>
      <c r="R3" s="5">
        <f>SUMIFS(Imports_new!R$10:R$33,Imports_new!$A$10:$A$33,$A3)</f>
        <v>2324637.0686645987</v>
      </c>
      <c r="S3" s="5">
        <f>SUMIFS(Imports_new!S$10:S$33,Imports_new!$A$10:$A$33,$A3)</f>
        <v>2349762.6755937999</v>
      </c>
      <c r="T3" s="5">
        <f>SUMIFS(Imports_new!T$10:T$33,Imports_new!$A$10:$A$33,$A3)</f>
        <v>2367496.3394360943</v>
      </c>
      <c r="U3" s="5">
        <f>SUMIFS(Imports_new!U$10:U$33,Imports_new!$A$10:$A$33,$A3)</f>
        <v>2386409.1047967952</v>
      </c>
      <c r="V3" s="5">
        <f>SUMIFS(Imports_new!V$10:V$33,Imports_new!$A$10:$A$33,$A3)</f>
        <v>2395954.0452096071</v>
      </c>
      <c r="W3" s="5">
        <f>SUMIFS(Imports_new!W$10:W$33,Imports_new!$A$10:$A$33,$A3)</f>
        <v>2395954.0452096071</v>
      </c>
      <c r="X3" s="5">
        <f>SUMIFS(Imports_new!X$10:X$33,Imports_new!$A$10:$A$33,$A3)</f>
        <v>2395954.0452096071</v>
      </c>
      <c r="Y3" s="5">
        <f>SUMIFS(Imports_new!Y$10:Y$33,Imports_new!$A$10:$A$33,$A3)</f>
        <v>2395954.0452096071</v>
      </c>
      <c r="Z3" s="5">
        <f>SUMIFS(Imports_new!Z$10:Z$33,Imports_new!$A$10:$A$33,$A3)</f>
        <v>2395954.0452096071</v>
      </c>
      <c r="AA3" s="5">
        <f>SUMIFS(Imports_new!AA$10:AA$33,Imports_new!$A$10:$A$33,$A3)</f>
        <v>2395954.0452096071</v>
      </c>
      <c r="AB3" s="5">
        <f>SUMIFS(Imports_new!AB$10:AB$33,Imports_new!$A$10:$A$33,$A3)</f>
        <v>2395954.0452096071</v>
      </c>
      <c r="AC3" s="5">
        <f>SUMIFS(Imports_new!AC$10:AC$33,Imports_new!$A$10:$A$33,$A3)</f>
        <v>2395954.0452096071</v>
      </c>
      <c r="AD3" s="5">
        <f>SUMIFS(Imports_new!AD$10:AD$33,Imports_new!$A$10:$A$33,$A3)</f>
        <v>2395954.0452096071</v>
      </c>
      <c r="AE3" s="5">
        <f>SUMIFS(Imports_new!AE$10:AE$33,Imports_new!$A$10:$A$33,$A3)</f>
        <v>2395954.0452096071</v>
      </c>
      <c r="AF3" s="5">
        <f>SUMIFS(Imports_new!AF$10:AF$33,Imports_new!$A$10:$A$33,$A3)</f>
        <v>2395954.0452096071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1639497.2481512364</v>
      </c>
      <c r="C5" s="5">
        <f>SUMIFS(Imports_new!C$10:C$33,Imports_new!$A$10:$A$33,$A5)</f>
        <v>1639497.2481512364</v>
      </c>
      <c r="D5" s="5">
        <f>SUMIFS(Imports_new!D$10:D$33,Imports_new!$A$10:$A$33,$A5)</f>
        <v>1639497.2481512364</v>
      </c>
      <c r="E5" s="5">
        <f>SUMIFS(Imports_new!E$10:E$33,Imports_new!$A$10:$A$33,$A5)</f>
        <v>1543511.7631912793</v>
      </c>
      <c r="F5" s="5">
        <f>SUMIFS(Imports_new!F$10:F$33,Imports_new!$A$10:$A$33,$A5)</f>
        <v>1650229.5945091324</v>
      </c>
      <c r="G5" s="5">
        <f>SUMIFS(Imports_new!G$10:G$33,Imports_new!$A$10:$A$33,$A5)</f>
        <v>1322395.9442795757</v>
      </c>
      <c r="H5" s="5">
        <f>SUMIFS(Imports_new!H$10:H$33,Imports_new!$A$10:$A$33,$A5)</f>
        <v>1453218.7838732738</v>
      </c>
      <c r="I5" s="5">
        <f>SUMIFS(Imports_new!I$10:I$33,Imports_new!$A$10:$A$33,$A5)</f>
        <v>1433337.74588806</v>
      </c>
      <c r="J5" s="5">
        <f>SUMIFS(Imports_new!J$10:J$33,Imports_new!$A$10:$A$33,$A5)</f>
        <v>1535201.3001275833</v>
      </c>
      <c r="K5" s="5">
        <f>SUMIFS(Imports_new!K$10:K$33,Imports_new!$A$10:$A$33,$A5)</f>
        <v>1404830.8475590409</v>
      </c>
      <c r="L5" s="5">
        <f>SUMIFS(Imports_new!L$10:L$33,Imports_new!$A$10:$A$33,$A5)</f>
        <v>1508121.0145596897</v>
      </c>
      <c r="M5" s="5">
        <f>SUMIFS(Imports_new!M$10:M$33,Imports_new!$A$10:$A$33,$A5)</f>
        <v>1379746.5181571979</v>
      </c>
      <c r="N5" s="5">
        <f>SUMIFS(Imports_new!N$10:N$33,Imports_new!$A$10:$A$33,$A5)</f>
        <v>1490640.142282099</v>
      </c>
      <c r="O5" s="5">
        <f>SUMIFS(Imports_new!O$10:O$33,Imports_new!$A$10:$A$33,$A5)</f>
        <v>1484249.1247131829</v>
      </c>
      <c r="P5" s="5">
        <f>SUMIFS(Imports_new!P$10:P$33,Imports_new!$A$10:$A$33,$A5)</f>
        <v>1592990.5017368631</v>
      </c>
      <c r="Q5" s="5">
        <f>SUMIFS(Imports_new!Q$10:Q$33,Imports_new!$A$10:$A$33,$A5)</f>
        <v>1585385.110849903</v>
      </c>
      <c r="R5" s="5">
        <f>SUMIFS(Imports_new!R$10:R$33,Imports_new!$A$10:$A$33,$A5)</f>
        <v>1575449.5478173413</v>
      </c>
      <c r="S5" s="5">
        <f>SUMIFS(Imports_new!S$10:S$33,Imports_new!$A$10:$A$33,$A5)</f>
        <v>1573027.7797224945</v>
      </c>
      <c r="T5" s="5">
        <f>SUMIFS(Imports_new!T$10:T$33,Imports_new!$A$10:$A$33,$A5)</f>
        <v>1566054.2489612857</v>
      </c>
      <c r="U5" s="5">
        <f>SUMIFS(Imports_new!U$10:U$33,Imports_new!$A$10:$A$33,$A5)</f>
        <v>1559156.5959528969</v>
      </c>
      <c r="V5" s="5">
        <f>SUMIFS(Imports_new!V$10:V$33,Imports_new!$A$10:$A$33,$A5)</f>
        <v>1553023.6737150638</v>
      </c>
      <c r="W5" s="5">
        <f>SUMIFS(Imports_new!W$10:W$33,Imports_new!$A$10:$A$33,$A5)</f>
        <v>1553023.6737150638</v>
      </c>
      <c r="X5" s="5">
        <f>SUMIFS(Imports_new!X$10:X$33,Imports_new!$A$10:$A$33,$A5)</f>
        <v>1553023.6737150638</v>
      </c>
      <c r="Y5" s="5">
        <f>SUMIFS(Imports_new!Y$10:Y$33,Imports_new!$A$10:$A$33,$A5)</f>
        <v>1553023.6737150638</v>
      </c>
      <c r="Z5" s="5">
        <f>SUMIFS(Imports_new!Z$10:Z$33,Imports_new!$A$10:$A$33,$A5)</f>
        <v>1553023.6737150638</v>
      </c>
      <c r="AA5" s="5">
        <f>SUMIFS(Imports_new!AA$10:AA$33,Imports_new!$A$10:$A$33,$A5)</f>
        <v>1553023.6737150638</v>
      </c>
      <c r="AB5" s="5">
        <f>SUMIFS(Imports_new!AB$10:AB$33,Imports_new!$A$10:$A$33,$A5)</f>
        <v>1553023.6737150638</v>
      </c>
      <c r="AC5" s="5">
        <f>SUMIFS(Imports_new!AC$10:AC$33,Imports_new!$A$10:$A$33,$A5)</f>
        <v>1553023.6737150638</v>
      </c>
      <c r="AD5" s="5">
        <f>SUMIFS(Imports_new!AD$10:AD$33,Imports_new!$A$10:$A$33,$A5)</f>
        <v>1553023.6737150638</v>
      </c>
      <c r="AE5" s="5">
        <f>SUMIFS(Imports_new!AE$10:AE$33,Imports_new!$A$10:$A$33,$A5)</f>
        <v>1553023.6737150638</v>
      </c>
      <c r="AF5" s="5">
        <f>SUMIFS(Imports_new!AF$10:AF$33,Imports_new!$A$10:$A$33,$A5)</f>
        <v>1553023.6737150638</v>
      </c>
    </row>
    <row r="6" spans="1:32">
      <c r="A6" s="2" t="s">
        <v>101</v>
      </c>
      <c r="B6" s="5">
        <f>SUMIFS(Imports_new!B$10:B$33,Imports_new!$A$10:$A$33,$A6)</f>
        <v>8767821.2403385565</v>
      </c>
      <c r="C6" s="5">
        <f>SUMIFS(Imports_new!C$10:C$33,Imports_new!$A$10:$A$33,$A6)</f>
        <v>8767821.2403385565</v>
      </c>
      <c r="D6" s="5">
        <f>SUMIFS(Imports_new!D$10:D$33,Imports_new!$A$10:$A$33,$A6)</f>
        <v>8767821.2403385565</v>
      </c>
      <c r="E6" s="5">
        <f>SUMIFS(Imports_new!E$10:E$33,Imports_new!$A$10:$A$33,$A6)</f>
        <v>8779450.4626630247</v>
      </c>
      <c r="F6" s="5">
        <f>SUMIFS(Imports_new!F$10:F$33,Imports_new!$A$10:$A$33,$A6)</f>
        <v>8709608.125877643</v>
      </c>
      <c r="G6" s="5">
        <f>SUMIFS(Imports_new!G$10:G$33,Imports_new!$A$10:$A$33,$A6)</f>
        <v>8798743.1791759543</v>
      </c>
      <c r="H6" s="5">
        <f>SUMIFS(Imports_new!H$10:H$33,Imports_new!$A$10:$A$33,$A6)</f>
        <v>8723122.7292322777</v>
      </c>
      <c r="I6" s="5">
        <f>SUMIFS(Imports_new!I$10:I$33,Imports_new!$A$10:$A$33,$A6)</f>
        <v>8760570.8361597043</v>
      </c>
      <c r="J6" s="5">
        <f>SUMIFS(Imports_new!J$10:J$33,Imports_new!$A$10:$A$33,$A6)</f>
        <v>8659018.2611945532</v>
      </c>
      <c r="K6" s="5">
        <f>SUMIFS(Imports_new!K$10:K$33,Imports_new!$A$10:$A$33,$A6)</f>
        <v>8723308.7515214514</v>
      </c>
      <c r="L6" s="5">
        <f>SUMIFS(Imports_new!L$10:L$33,Imports_new!$A$10:$A$33,$A6)</f>
        <v>8633847.9415777288</v>
      </c>
      <c r="M6" s="5">
        <f>SUMIFS(Imports_new!M$10:M$33,Imports_new!$A$10:$A$33,$A6)</f>
        <v>8655200.6103343237</v>
      </c>
      <c r="N6" s="5">
        <f>SUMIFS(Imports_new!N$10:N$33,Imports_new!$A$10:$A$33,$A6)</f>
        <v>8589385.3692644555</v>
      </c>
      <c r="O6" s="5">
        <f>SUMIFS(Imports_new!O$10:O$33,Imports_new!$A$10:$A$33,$A6)</f>
        <v>8559614.7818514146</v>
      </c>
      <c r="P6" s="5">
        <f>SUMIFS(Imports_new!P$10:P$33,Imports_new!$A$10:$A$33,$A6)</f>
        <v>8484331.8023257833</v>
      </c>
      <c r="Q6" s="5">
        <f>SUMIFS(Imports_new!Q$10:Q$33,Imports_new!$A$10:$A$33,$A6)</f>
        <v>8432977.1110827792</v>
      </c>
      <c r="R6" s="5">
        <f>SUMIFS(Imports_new!R$10:R$33,Imports_new!$A$10:$A$33,$A6)</f>
        <v>8393914.1196866296</v>
      </c>
      <c r="S6" s="5">
        <f>SUMIFS(Imports_new!S$10:S$33,Imports_new!$A$10:$A$33,$A6)</f>
        <v>8368619.6274157008</v>
      </c>
      <c r="T6" s="5">
        <f>SUMIFS(Imports_new!T$10:T$33,Imports_new!$A$10:$A$33,$A6)</f>
        <v>8337309.3601263324</v>
      </c>
      <c r="U6" s="5">
        <f>SUMIFS(Imports_new!U$10:U$33,Imports_new!$A$10:$A$33,$A6)</f>
        <v>8314618.3288378818</v>
      </c>
      <c r="V6" s="5">
        <f>SUMIFS(Imports_new!V$10:V$33,Imports_new!$A$10:$A$33,$A6)</f>
        <v>8293528.4901384972</v>
      </c>
      <c r="W6" s="5">
        <f>SUMIFS(Imports_new!W$10:W$33,Imports_new!$A$10:$A$33,$A6)</f>
        <v>8293528.4901384972</v>
      </c>
      <c r="X6" s="5">
        <f>SUMIFS(Imports_new!X$10:X$33,Imports_new!$A$10:$A$33,$A6)</f>
        <v>8293528.4901384972</v>
      </c>
      <c r="Y6" s="5">
        <f>SUMIFS(Imports_new!Y$10:Y$33,Imports_new!$A$10:$A$33,$A6)</f>
        <v>8293528.4901384972</v>
      </c>
      <c r="Z6" s="5">
        <f>SUMIFS(Imports_new!Z$10:Z$33,Imports_new!$A$10:$A$33,$A6)</f>
        <v>8293528.4901384972</v>
      </c>
      <c r="AA6" s="5">
        <f>SUMIFS(Imports_new!AA$10:AA$33,Imports_new!$A$10:$A$33,$A6)</f>
        <v>8293528.4901384972</v>
      </c>
      <c r="AB6" s="5">
        <f>SUMIFS(Imports_new!AB$10:AB$33,Imports_new!$A$10:$A$33,$A6)</f>
        <v>8293528.4901384972</v>
      </c>
      <c r="AC6" s="5">
        <f>SUMIFS(Imports_new!AC$10:AC$33,Imports_new!$A$10:$A$33,$A6)</f>
        <v>8293528.4901384972</v>
      </c>
      <c r="AD6" s="5">
        <f>SUMIFS(Imports_new!AD$10:AD$33,Imports_new!$A$10:$A$33,$A6)</f>
        <v>8293528.4901384972</v>
      </c>
      <c r="AE6" s="5">
        <f>SUMIFS(Imports_new!AE$10:AE$33,Imports_new!$A$10:$A$33,$A6)</f>
        <v>8293528.4901384972</v>
      </c>
      <c r="AF6" s="5">
        <f>SUMIFS(Imports_new!AF$10:AF$33,Imports_new!$A$10:$A$33,$A6)</f>
        <v>8293528.4901384972</v>
      </c>
    </row>
    <row r="7" spans="1:32">
      <c r="A7" s="2" t="s">
        <v>100</v>
      </c>
      <c r="B7" s="5">
        <f>SUMIFS(Imports_new!B$10:B$33,Imports_new!$A$10:$A$33,$A7)</f>
        <v>774917.50398695422</v>
      </c>
      <c r="C7" s="5">
        <f>SUMIFS(Imports_new!C$10:C$33,Imports_new!$A$10:$A$33,$A7)</f>
        <v>774917.50398695422</v>
      </c>
      <c r="D7" s="5">
        <f>SUMIFS(Imports_new!D$10:D$33,Imports_new!$A$10:$A$33,$A7)</f>
        <v>774917.50398695422</v>
      </c>
      <c r="E7" s="5">
        <f>SUMIFS(Imports_new!E$10:E$33,Imports_new!$A$10:$A$33,$A7)</f>
        <v>778628.3924601333</v>
      </c>
      <c r="F7" s="5">
        <f>SUMIFS(Imports_new!F$10:F$33,Imports_new!$A$10:$A$33,$A7)</f>
        <v>785336.48654261779</v>
      </c>
      <c r="G7" s="5">
        <f>SUMIFS(Imports_new!G$10:G$33,Imports_new!$A$10:$A$33,$A7)</f>
        <v>872322.49821461318</v>
      </c>
      <c r="H7" s="5">
        <f>SUMIFS(Imports_new!H$10:H$33,Imports_new!$A$10:$A$33,$A7)</f>
        <v>918571.50326146581</v>
      </c>
      <c r="I7" s="5">
        <f>SUMIFS(Imports_new!I$10:I$33,Imports_new!$A$10:$A$33,$A7)</f>
        <v>968067.86370694905</v>
      </c>
      <c r="J7" s="5">
        <f>SUMIFS(Imports_new!J$10:J$33,Imports_new!$A$10:$A$33,$A7)</f>
        <v>1013563.7990685063</v>
      </c>
      <c r="K7" s="5">
        <f>SUMIFS(Imports_new!K$10:K$33,Imports_new!$A$10:$A$33,$A7)</f>
        <v>1044135.450176781</v>
      </c>
      <c r="L7" s="5">
        <f>SUMIFS(Imports_new!L$10:L$33,Imports_new!$A$10:$A$33,$A7)</f>
        <v>1138007.0461406594</v>
      </c>
      <c r="M7" s="5">
        <f>SUMIFS(Imports_new!M$10:M$33,Imports_new!$A$10:$A$33,$A7)</f>
        <v>1150633.5101113608</v>
      </c>
      <c r="N7" s="5">
        <f>SUMIFS(Imports_new!N$10:N$33,Imports_new!$A$10:$A$33,$A7)</f>
        <v>1154299.404499037</v>
      </c>
      <c r="O7" s="5">
        <f>SUMIFS(Imports_new!O$10:O$33,Imports_new!$A$10:$A$33,$A7)</f>
        <v>1203492.9484454109</v>
      </c>
      <c r="P7" s="5">
        <f>SUMIFS(Imports_new!P$10:P$33,Imports_new!$A$10:$A$33,$A7)</f>
        <v>1206726.6105847936</v>
      </c>
      <c r="Q7" s="5">
        <f>SUMIFS(Imports_new!Q$10:Q$33,Imports_new!$A$10:$A$33,$A7)</f>
        <v>1227069.677842617</v>
      </c>
      <c r="R7" s="5">
        <f>SUMIFS(Imports_new!R$10:R$33,Imports_new!$A$10:$A$33,$A7)</f>
        <v>1236939.2166227826</v>
      </c>
      <c r="S7" s="5">
        <f>SUMIFS(Imports_new!S$10:S$33,Imports_new!$A$10:$A$33,$A7)</f>
        <v>1241181.7185828707</v>
      </c>
      <c r="T7" s="5">
        <f>SUMIFS(Imports_new!T$10:T$33,Imports_new!$A$10:$A$33,$A7)</f>
        <v>1259777.0928775456</v>
      </c>
      <c r="U7" s="5">
        <f>SUMIFS(Imports_new!U$10:U$33,Imports_new!$A$10:$A$33,$A7)</f>
        <v>1272623.4848771743</v>
      </c>
      <c r="V7" s="5">
        <f>SUMIFS(Imports_new!V$10:V$33,Imports_new!$A$10:$A$33,$A7)</f>
        <v>1285720.7306235768</v>
      </c>
      <c r="W7" s="5">
        <f>SUMIFS(Imports_new!W$10:W$33,Imports_new!$A$10:$A$33,$A7)</f>
        <v>1285720.7306235768</v>
      </c>
      <c r="X7" s="5">
        <f>SUMIFS(Imports_new!X$10:X$33,Imports_new!$A$10:$A$33,$A7)</f>
        <v>1285720.7306235768</v>
      </c>
      <c r="Y7" s="5">
        <f>SUMIFS(Imports_new!Y$10:Y$33,Imports_new!$A$10:$A$33,$A7)</f>
        <v>1285720.7306235768</v>
      </c>
      <c r="Z7" s="5">
        <f>SUMIFS(Imports_new!Z$10:Z$33,Imports_new!$A$10:$A$33,$A7)</f>
        <v>1285720.7306235768</v>
      </c>
      <c r="AA7" s="5">
        <f>SUMIFS(Imports_new!AA$10:AA$33,Imports_new!$A$10:$A$33,$A7)</f>
        <v>1285720.7306235768</v>
      </c>
      <c r="AB7" s="5">
        <f>SUMIFS(Imports_new!AB$10:AB$33,Imports_new!$A$10:$A$33,$A7)</f>
        <v>1285720.7306235768</v>
      </c>
      <c r="AC7" s="5">
        <f>SUMIFS(Imports_new!AC$10:AC$33,Imports_new!$A$10:$A$33,$A7)</f>
        <v>1285720.7306235768</v>
      </c>
      <c r="AD7" s="5">
        <f>SUMIFS(Imports_new!AD$10:AD$33,Imports_new!$A$10:$A$33,$A7)</f>
        <v>1285720.7306235768</v>
      </c>
      <c r="AE7" s="5">
        <f>SUMIFS(Imports_new!AE$10:AE$33,Imports_new!$A$10:$A$33,$A7)</f>
        <v>1285720.7306235768</v>
      </c>
      <c r="AF7" s="5">
        <f>SUMIFS(Imports_new!AF$10:AF$33,Imports_new!$A$10:$A$33,$A7)</f>
        <v>1285720.7306235768</v>
      </c>
    </row>
    <row r="8" spans="1:32">
      <c r="A8" s="2" t="s">
        <v>102</v>
      </c>
      <c r="B8" s="5">
        <f>SUMIFS(Imports_new!B$10:B$33,Imports_new!$A$10:$A$33,$A8)</f>
        <v>95478.824966262706</v>
      </c>
      <c r="C8" s="5">
        <f>SUMIFS(Imports_new!C$10:C$33,Imports_new!$A$10:$A$33,$A8)</f>
        <v>95478.824966262706</v>
      </c>
      <c r="D8" s="5">
        <f>SUMIFS(Imports_new!D$10:D$33,Imports_new!$A$10:$A$33,$A8)</f>
        <v>95478.824966262706</v>
      </c>
      <c r="E8" s="5">
        <f>SUMIFS(Imports_new!E$10:E$33,Imports_new!$A$10:$A$33,$A8)</f>
        <v>96343.578632022822</v>
      </c>
      <c r="F8" s="5">
        <f>SUMIFS(Imports_new!F$10:F$33,Imports_new!$A$10:$A$33,$A8)</f>
        <v>97855.235241037488</v>
      </c>
      <c r="G8" s="5">
        <f>SUMIFS(Imports_new!G$10:G$33,Imports_new!$A$10:$A$33,$A8)</f>
        <v>102125.38615335592</v>
      </c>
      <c r="H8" s="5">
        <f>SUMIFS(Imports_new!H$10:H$33,Imports_new!$A$10:$A$33,$A8)</f>
        <v>103118.37157208145</v>
      </c>
      <c r="I8" s="5">
        <f>SUMIFS(Imports_new!I$10:I$33,Imports_new!$A$10:$A$33,$A8)</f>
        <v>103361.41942422971</v>
      </c>
      <c r="J8" s="5">
        <f>SUMIFS(Imports_new!J$10:J$33,Imports_new!$A$10:$A$33,$A8)</f>
        <v>103615.89092712748</v>
      </c>
      <c r="K8" s="5">
        <f>SUMIFS(Imports_new!K$10:K$33,Imports_new!$A$10:$A$33,$A8)</f>
        <v>104352.52565478024</v>
      </c>
      <c r="L8" s="5">
        <f>SUMIFS(Imports_new!L$10:L$33,Imports_new!$A$10:$A$33,$A8)</f>
        <v>105742.97826573277</v>
      </c>
      <c r="M8" s="5">
        <f>SUMIFS(Imports_new!M$10:M$33,Imports_new!$A$10:$A$33,$A8)</f>
        <v>106398.43487955841</v>
      </c>
      <c r="N8" s="5">
        <f>SUMIFS(Imports_new!N$10:N$33,Imports_new!$A$10:$A$33,$A8)</f>
        <v>108050.33727695963</v>
      </c>
      <c r="O8" s="5">
        <f>SUMIFS(Imports_new!O$10:O$33,Imports_new!$A$10:$A$33,$A8)</f>
        <v>108769.40801876655</v>
      </c>
      <c r="P8" s="5">
        <f>SUMIFS(Imports_new!P$10:P$33,Imports_new!$A$10:$A$33,$A8)</f>
        <v>110932.32886728428</v>
      </c>
      <c r="Q8" s="5">
        <f>SUMIFS(Imports_new!Q$10:Q$33,Imports_new!$A$10:$A$33,$A8)</f>
        <v>115644.87608432742</v>
      </c>
      <c r="R8" s="5">
        <f>SUMIFS(Imports_new!R$10:R$33,Imports_new!$A$10:$A$33,$A8)</f>
        <v>119876.13969363399</v>
      </c>
      <c r="S8" s="5">
        <f>SUMIFS(Imports_new!S$10:S$33,Imports_new!$A$10:$A$33,$A8)</f>
        <v>122973.22678606778</v>
      </c>
      <c r="T8" s="5">
        <f>SUMIFS(Imports_new!T$10:T$33,Imports_new!$A$10:$A$33,$A8)</f>
        <v>124276.32830280848</v>
      </c>
      <c r="U8" s="5">
        <f>SUMIFS(Imports_new!U$10:U$33,Imports_new!$A$10:$A$33,$A8)</f>
        <v>126989.40326087541</v>
      </c>
      <c r="V8" s="5">
        <f>SUMIFS(Imports_new!V$10:V$33,Imports_new!$A$10:$A$33,$A8)</f>
        <v>130520.64760111283</v>
      </c>
      <c r="W8" s="5">
        <f>SUMIFS(Imports_new!W$10:W$33,Imports_new!$A$10:$A$33,$A8)</f>
        <v>130520.64760111283</v>
      </c>
      <c r="X8" s="5">
        <f>SUMIFS(Imports_new!X$10:X$33,Imports_new!$A$10:$A$33,$A8)</f>
        <v>130520.64760111283</v>
      </c>
      <c r="Y8" s="5">
        <f>SUMIFS(Imports_new!Y$10:Y$33,Imports_new!$A$10:$A$33,$A8)</f>
        <v>130520.64760111283</v>
      </c>
      <c r="Z8" s="5">
        <f>SUMIFS(Imports_new!Z$10:Z$33,Imports_new!$A$10:$A$33,$A8)</f>
        <v>130520.64760111283</v>
      </c>
      <c r="AA8" s="5">
        <f>SUMIFS(Imports_new!AA$10:AA$33,Imports_new!$A$10:$A$33,$A8)</f>
        <v>130520.64760111283</v>
      </c>
      <c r="AB8" s="5">
        <f>SUMIFS(Imports_new!AB$10:AB$33,Imports_new!$A$10:$A$33,$A8)</f>
        <v>130520.64760111283</v>
      </c>
      <c r="AC8" s="5">
        <f>SUMIFS(Imports_new!AC$10:AC$33,Imports_new!$A$10:$A$33,$A8)</f>
        <v>130520.64760111283</v>
      </c>
      <c r="AD8" s="5">
        <f>SUMIFS(Imports_new!AD$10:AD$33,Imports_new!$A$10:$A$33,$A8)</f>
        <v>130520.64760111283</v>
      </c>
      <c r="AE8" s="5">
        <f>SUMIFS(Imports_new!AE$10:AE$33,Imports_new!$A$10:$A$33,$A8)</f>
        <v>130520.64760111283</v>
      </c>
      <c r="AF8" s="5">
        <f>SUMIFS(Imports_new!AF$10:AF$33,Imports_new!$A$10:$A$33,$A8)</f>
        <v>130520.64760111283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95298.859231927607</v>
      </c>
      <c r="C10" s="5">
        <f>SUMIFS(Imports_new!C$10:C$33,Imports_new!$A$10:$A$33,$A10)</f>
        <v>95298.859231927607</v>
      </c>
      <c r="D10" s="5">
        <f>SUMIFS(Imports_new!D$10:D$33,Imports_new!$A$10:$A$33,$A10)</f>
        <v>95298.859231927607</v>
      </c>
      <c r="E10" s="5">
        <f>SUMIFS(Imports_new!E$10:E$33,Imports_new!$A$10:$A$33,$A10)</f>
        <v>102071.48999118342</v>
      </c>
      <c r="F10" s="5">
        <f>SUMIFS(Imports_new!F$10:F$33,Imports_new!$A$10:$A$33,$A10)</f>
        <v>101454.69994015158</v>
      </c>
      <c r="G10" s="5">
        <f>SUMIFS(Imports_new!G$10:G$33,Imports_new!$A$10:$A$33,$A10)</f>
        <v>102699.69154330988</v>
      </c>
      <c r="H10" s="5">
        <f>SUMIFS(Imports_new!H$10:H$33,Imports_new!$A$10:$A$33,$A10)</f>
        <v>103391.84155031716</v>
      </c>
      <c r="I10" s="5">
        <f>SUMIFS(Imports_new!I$10:I$33,Imports_new!$A$10:$A$33,$A10)</f>
        <v>103966.9055287674</v>
      </c>
      <c r="J10" s="5">
        <f>SUMIFS(Imports_new!J$10:J$33,Imports_new!$A$10:$A$33,$A10)</f>
        <v>106787.50226081762</v>
      </c>
      <c r="K10" s="5">
        <f>SUMIFS(Imports_new!K$10:K$33,Imports_new!$A$10:$A$33,$A10)</f>
        <v>103676.51792033698</v>
      </c>
      <c r="L10" s="5">
        <f>SUMIFS(Imports_new!L$10:L$33,Imports_new!$A$10:$A$33,$A10)</f>
        <v>103051.58435635717</v>
      </c>
      <c r="M10" s="5">
        <f>SUMIFS(Imports_new!M$10:M$33,Imports_new!$A$10:$A$33,$A10)</f>
        <v>102985.7472130158</v>
      </c>
      <c r="N10" s="5">
        <f>SUMIFS(Imports_new!N$10:N$33,Imports_new!$A$10:$A$33,$A10)</f>
        <v>102189.05062394262</v>
      </c>
      <c r="O10" s="5">
        <f>SUMIFS(Imports_new!O$10:O$33,Imports_new!$A$10:$A$33,$A10)</f>
        <v>104976.33514281307</v>
      </c>
      <c r="P10" s="5">
        <f>SUMIFS(Imports_new!P$10:P$33,Imports_new!$A$10:$A$33,$A10)</f>
        <v>100095.21603333473</v>
      </c>
      <c r="Q10" s="5">
        <f>SUMIFS(Imports_new!Q$10:Q$33,Imports_new!$A$10:$A$33,$A10)</f>
        <v>98087.220353519122</v>
      </c>
      <c r="R10" s="5">
        <f>SUMIFS(Imports_new!R$10:R$33,Imports_new!$A$10:$A$33,$A10)</f>
        <v>97844.315277057249</v>
      </c>
      <c r="S10" s="5">
        <f>SUMIFS(Imports_new!S$10:S$33,Imports_new!$A$10:$A$33,$A10)</f>
        <v>97540.282235201361</v>
      </c>
      <c r="T10" s="5">
        <f>SUMIFS(Imports_new!T$10:T$33,Imports_new!$A$10:$A$33,$A10)</f>
        <v>97775.201304670598</v>
      </c>
      <c r="U10" s="5">
        <f>SUMIFS(Imports_new!U$10:U$33,Imports_new!$A$10:$A$33,$A10)</f>
        <v>97500.538626827183</v>
      </c>
      <c r="V10" s="5">
        <f>SUMIFS(Imports_new!V$10:V$33,Imports_new!$A$10:$A$33,$A10)</f>
        <v>97180.247451440446</v>
      </c>
      <c r="W10" s="5">
        <f>SUMIFS(Imports_new!W$10:W$33,Imports_new!$A$10:$A$33,$A10)</f>
        <v>97180.247451440446</v>
      </c>
      <c r="X10" s="5">
        <f>SUMIFS(Imports_new!X$10:X$33,Imports_new!$A$10:$A$33,$A10)</f>
        <v>97180.247451440446</v>
      </c>
      <c r="Y10" s="5">
        <f>SUMIFS(Imports_new!Y$10:Y$33,Imports_new!$A$10:$A$33,$A10)</f>
        <v>97180.247451440446</v>
      </c>
      <c r="Z10" s="5">
        <f>SUMIFS(Imports_new!Z$10:Z$33,Imports_new!$A$10:$A$33,$A10)</f>
        <v>97180.247451440446</v>
      </c>
      <c r="AA10" s="5">
        <f>SUMIFS(Imports_new!AA$10:AA$33,Imports_new!$A$10:$A$33,$A10)</f>
        <v>97180.247451440446</v>
      </c>
      <c r="AB10" s="5">
        <f>SUMIFS(Imports_new!AB$10:AB$33,Imports_new!$A$10:$A$33,$A10)</f>
        <v>97180.247451440446</v>
      </c>
      <c r="AC10" s="5">
        <f>SUMIFS(Imports_new!AC$10:AC$33,Imports_new!$A$10:$A$33,$A10)</f>
        <v>97180.247451440446</v>
      </c>
      <c r="AD10" s="5">
        <f>SUMIFS(Imports_new!AD$10:AD$33,Imports_new!$A$10:$A$33,$A10)</f>
        <v>97180.247451440446</v>
      </c>
      <c r="AE10" s="5">
        <f>SUMIFS(Imports_new!AE$10:AE$33,Imports_new!$A$10:$A$33,$A10)</f>
        <v>97180.247451440446</v>
      </c>
      <c r="AF10" s="5">
        <f>SUMIFS(Imports_new!AF$10:AF$33,Imports_new!$A$10:$A$33,$A10)</f>
        <v>97180.247451440446</v>
      </c>
    </row>
    <row r="11" spans="1:32">
      <c r="A11" s="2" t="s">
        <v>105</v>
      </c>
      <c r="B11" s="5">
        <f>SUMIFS(Imports_new!B$10:B$33,Imports_new!$A$10:$A$33,$A11)</f>
        <v>94979.474630031924</v>
      </c>
      <c r="C11" s="5">
        <f>SUMIFS(Imports_new!C$10:C$33,Imports_new!$A$10:$A$33,$A11)</f>
        <v>94979.474630031924</v>
      </c>
      <c r="D11" s="5">
        <f>SUMIFS(Imports_new!D$10:D$33,Imports_new!$A$10:$A$33,$A11)</f>
        <v>94979.474630031924</v>
      </c>
      <c r="E11" s="5">
        <f>SUMIFS(Imports_new!E$10:E$33,Imports_new!$A$10:$A$33,$A11)</f>
        <v>101757.31950243405</v>
      </c>
      <c r="F11" s="5">
        <f>SUMIFS(Imports_new!F$10:F$33,Imports_new!$A$10:$A$33,$A11)</f>
        <v>101157.276505064</v>
      </c>
      <c r="G11" s="5">
        <f>SUMIFS(Imports_new!G$10:G$33,Imports_new!$A$10:$A$33,$A11)</f>
        <v>102390.87563877237</v>
      </c>
      <c r="H11" s="5">
        <f>SUMIFS(Imports_new!H$10:H$33,Imports_new!$A$10:$A$33,$A11)</f>
        <v>103118.93183156622</v>
      </c>
      <c r="I11" s="5">
        <f>SUMIFS(Imports_new!I$10:I$33,Imports_new!$A$10:$A$33,$A11)</f>
        <v>103753.01435315554</v>
      </c>
      <c r="J11" s="5">
        <f>SUMIFS(Imports_new!J$10:J$33,Imports_new!$A$10:$A$33,$A11)</f>
        <v>106590.10144662805</v>
      </c>
      <c r="K11" s="5">
        <f>SUMIFS(Imports_new!K$10:K$33,Imports_new!$A$10:$A$33,$A11)</f>
        <v>103480.68936737794</v>
      </c>
      <c r="L11" s="5">
        <f>SUMIFS(Imports_new!L$10:L$33,Imports_new!$A$10:$A$33,$A11)</f>
        <v>102863.55274893039</v>
      </c>
      <c r="M11" s="5">
        <f>SUMIFS(Imports_new!M$10:M$33,Imports_new!$A$10:$A$33,$A11)</f>
        <v>102797.71560558902</v>
      </c>
      <c r="N11" s="5">
        <f>SUMIFS(Imports_new!N$10:N$33,Imports_new!$A$10:$A$33,$A11)</f>
        <v>102001.01901651584</v>
      </c>
      <c r="O11" s="5">
        <f>SUMIFS(Imports_new!O$10:O$33,Imports_new!$A$10:$A$33,$A11)</f>
        <v>104788.30353538629</v>
      </c>
      <c r="P11" s="5">
        <f>SUMIFS(Imports_new!P$10:P$33,Imports_new!$A$10:$A$33,$A11)</f>
        <v>99907.184425907952</v>
      </c>
      <c r="Q11" s="5">
        <f>SUMIFS(Imports_new!Q$10:Q$33,Imports_new!$A$10:$A$33,$A11)</f>
        <v>97899.188746092346</v>
      </c>
      <c r="R11" s="5">
        <f>SUMIFS(Imports_new!R$10:R$33,Imports_new!$A$10:$A$33,$A11)</f>
        <v>97656.283669630473</v>
      </c>
      <c r="S11" s="5">
        <f>SUMIFS(Imports_new!S$10:S$33,Imports_new!$A$10:$A$33,$A11)</f>
        <v>97352.250627774585</v>
      </c>
      <c r="T11" s="5">
        <f>SUMIFS(Imports_new!T$10:T$33,Imports_new!$A$10:$A$33,$A11)</f>
        <v>97587.169697243822</v>
      </c>
      <c r="U11" s="5">
        <f>SUMIFS(Imports_new!U$10:U$33,Imports_new!$A$10:$A$33,$A11)</f>
        <v>97312.507019400407</v>
      </c>
      <c r="V11" s="5">
        <f>SUMIFS(Imports_new!V$10:V$33,Imports_new!$A$10:$A$33,$A11)</f>
        <v>96992.21584401367</v>
      </c>
      <c r="W11" s="5">
        <f>SUMIFS(Imports_new!W$10:W$33,Imports_new!$A$10:$A$33,$A11)</f>
        <v>96992.21584401367</v>
      </c>
      <c r="X11" s="5">
        <f>SUMIFS(Imports_new!X$10:X$33,Imports_new!$A$10:$A$33,$A11)</f>
        <v>96992.21584401367</v>
      </c>
      <c r="Y11" s="5">
        <f>SUMIFS(Imports_new!Y$10:Y$33,Imports_new!$A$10:$A$33,$A11)</f>
        <v>96992.21584401367</v>
      </c>
      <c r="Z11" s="5">
        <f>SUMIFS(Imports_new!Z$10:Z$33,Imports_new!$A$10:$A$33,$A11)</f>
        <v>96992.21584401367</v>
      </c>
      <c r="AA11" s="5">
        <f>SUMIFS(Imports_new!AA$10:AA$33,Imports_new!$A$10:$A$33,$A11)</f>
        <v>96992.21584401367</v>
      </c>
      <c r="AB11" s="5">
        <f>SUMIFS(Imports_new!AB$10:AB$33,Imports_new!$A$10:$A$33,$A11)</f>
        <v>96992.21584401367</v>
      </c>
      <c r="AC11" s="5">
        <f>SUMIFS(Imports_new!AC$10:AC$33,Imports_new!$A$10:$A$33,$A11)</f>
        <v>96992.21584401367</v>
      </c>
      <c r="AD11" s="5">
        <f>SUMIFS(Imports_new!AD$10:AD$33,Imports_new!$A$10:$A$33,$A11)</f>
        <v>96992.21584401367</v>
      </c>
      <c r="AE11" s="5">
        <f>SUMIFS(Imports_new!AE$10:AE$33,Imports_new!$A$10:$A$33,$A11)</f>
        <v>96992.21584401367</v>
      </c>
      <c r="AF11" s="5">
        <f>SUMIFS(Imports_new!AF$10:AF$33,Imports_new!$A$10:$A$33,$A11)</f>
        <v>96992.21584401367</v>
      </c>
    </row>
    <row r="12" spans="1:32">
      <c r="A12" s="2" t="s">
        <v>106</v>
      </c>
      <c r="B12" s="5">
        <f>SUMIFS(Imports_new!B$10:B$33,Imports_new!$A$10:$A$33,$A12)</f>
        <v>48319.057057764017</v>
      </c>
      <c r="C12" s="5">
        <f>SUMIFS(Imports_new!C$10:C$33,Imports_new!$A$10:$A$33,$A12)</f>
        <v>48319.057057764017</v>
      </c>
      <c r="D12" s="5">
        <f>SUMIFS(Imports_new!D$10:D$33,Imports_new!$A$10:$A$33,$A12)</f>
        <v>48319.057057764017</v>
      </c>
      <c r="E12" s="5">
        <f>SUMIFS(Imports_new!E$10:E$33,Imports_new!$A$10:$A$33,$A12)</f>
        <v>46463.16532055899</v>
      </c>
      <c r="F12" s="5">
        <f>SUMIFS(Imports_new!F$10:F$33,Imports_new!$A$10:$A$33,$A12)</f>
        <v>43848.231812253587</v>
      </c>
      <c r="G12" s="5">
        <f>SUMIFS(Imports_new!G$10:G$33,Imports_new!$A$10:$A$33,$A12)</f>
        <v>44516.549987342783</v>
      </c>
      <c r="H12" s="5">
        <f>SUMIFS(Imports_new!H$10:H$33,Imports_new!$A$10:$A$33,$A12)</f>
        <v>45101.704082158518</v>
      </c>
      <c r="I12" s="5">
        <f>SUMIFS(Imports_new!I$10:I$33,Imports_new!$A$10:$A$33,$A12)</f>
        <v>43355.657223076167</v>
      </c>
      <c r="J12" s="5">
        <f>SUMIFS(Imports_new!J$10:J$33,Imports_new!$A$10:$A$33,$A12)</f>
        <v>39589.903223960879</v>
      </c>
      <c r="K12" s="5">
        <f>SUMIFS(Imports_new!K$10:K$33,Imports_new!$A$10:$A$33,$A12)</f>
        <v>38568.001384540839</v>
      </c>
      <c r="L12" s="5">
        <f>SUMIFS(Imports_new!L$10:L$33,Imports_new!$A$10:$A$33,$A12)</f>
        <v>37239.013670929002</v>
      </c>
      <c r="M12" s="5">
        <f>SUMIFS(Imports_new!M$10:M$33,Imports_new!$A$10:$A$33,$A12)</f>
        <v>38006.591243052142</v>
      </c>
      <c r="N12" s="5">
        <f>SUMIFS(Imports_new!N$10:N$33,Imports_new!$A$10:$A$33,$A12)</f>
        <v>37477.867704899843</v>
      </c>
      <c r="O12" s="5">
        <f>SUMIFS(Imports_new!O$10:O$33,Imports_new!$A$10:$A$33,$A12)</f>
        <v>37899.560181269509</v>
      </c>
      <c r="P12" s="5">
        <f>SUMIFS(Imports_new!P$10:P$33,Imports_new!$A$10:$A$33,$A12)</f>
        <v>34043.135266030389</v>
      </c>
      <c r="Q12" s="5">
        <f>SUMIFS(Imports_new!Q$10:Q$33,Imports_new!$A$10:$A$33,$A12)</f>
        <v>31093.74883065484</v>
      </c>
      <c r="R12" s="5">
        <f>SUMIFS(Imports_new!R$10:R$33,Imports_new!$A$10:$A$33,$A12)</f>
        <v>31182.988916426875</v>
      </c>
      <c r="S12" s="5">
        <f>SUMIFS(Imports_new!S$10:S$33,Imports_new!$A$10:$A$33,$A12)</f>
        <v>31153.510436368779</v>
      </c>
      <c r="T12" s="5">
        <f>SUMIFS(Imports_new!T$10:T$33,Imports_new!$A$10:$A$33,$A12)</f>
        <v>31396.122169503837</v>
      </c>
      <c r="U12" s="5">
        <f>SUMIFS(Imports_new!U$10:U$33,Imports_new!$A$10:$A$33,$A12)</f>
        <v>31442.860664629836</v>
      </c>
      <c r="V12" s="5">
        <f>SUMIFS(Imports_new!V$10:V$33,Imports_new!$A$10:$A$33,$A12)</f>
        <v>32037.351672938097</v>
      </c>
      <c r="W12" s="5">
        <f>SUMIFS(Imports_new!W$10:W$33,Imports_new!$A$10:$A$33,$A12)</f>
        <v>32037.351672938097</v>
      </c>
      <c r="X12" s="5">
        <f>SUMIFS(Imports_new!X$10:X$33,Imports_new!$A$10:$A$33,$A12)</f>
        <v>32037.351672938097</v>
      </c>
      <c r="Y12" s="5">
        <f>SUMIFS(Imports_new!Y$10:Y$33,Imports_new!$A$10:$A$33,$A12)</f>
        <v>32037.351672938097</v>
      </c>
      <c r="Z12" s="5">
        <f>SUMIFS(Imports_new!Z$10:Z$33,Imports_new!$A$10:$A$33,$A12)</f>
        <v>32037.351672938097</v>
      </c>
      <c r="AA12" s="5">
        <f>SUMIFS(Imports_new!AA$10:AA$33,Imports_new!$A$10:$A$33,$A12)</f>
        <v>32037.351672938097</v>
      </c>
      <c r="AB12" s="5">
        <f>SUMIFS(Imports_new!AB$10:AB$33,Imports_new!$A$10:$A$33,$A12)</f>
        <v>32037.351672938097</v>
      </c>
      <c r="AC12" s="5">
        <f>SUMIFS(Imports_new!AC$10:AC$33,Imports_new!$A$10:$A$33,$A12)</f>
        <v>32037.351672938097</v>
      </c>
      <c r="AD12" s="5">
        <f>SUMIFS(Imports_new!AD$10:AD$33,Imports_new!$A$10:$A$33,$A12)</f>
        <v>32037.351672938097</v>
      </c>
      <c r="AE12" s="5">
        <f>SUMIFS(Imports_new!AE$10:AE$33,Imports_new!$A$10:$A$33,$A12)</f>
        <v>32037.351672938097</v>
      </c>
      <c r="AF12" s="5">
        <f>SUMIFS(Imports_new!AF$10:AF$33,Imports_new!$A$10:$A$33,$A12)</f>
        <v>32037.351672938097</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275.96615006319263</v>
      </c>
      <c r="F15" s="5">
        <f>SUMIFS(Imports_new!F$10:F$33,Imports_new!$A$10:$A$33,$A15)</f>
        <v>563.63336128182277</v>
      </c>
      <c r="G15" s="5">
        <f>SUMIFS(Imports_new!G$10:G$33,Imports_new!$A$10:$A$33,$A15)</f>
        <v>667.31142972172267</v>
      </c>
      <c r="H15" s="5">
        <f>SUMIFS(Imports_new!H$10:H$33,Imports_new!$A$10:$A$33,$A15)</f>
        <v>1115.7859098937424</v>
      </c>
      <c r="I15" s="5">
        <f>SUMIFS(Imports_new!I$10:I$33,Imports_new!$A$10:$A$33,$A15)</f>
        <v>1710.2344858170854</v>
      </c>
      <c r="J15" s="5">
        <f>SUMIFS(Imports_new!J$10:J$33,Imports_new!$A$10:$A$33,$A15)</f>
        <v>1867.0953914456502</v>
      </c>
      <c r="K15" s="5">
        <f>SUMIFS(Imports_new!K$10:K$33,Imports_new!$A$10:$A$33,$A15)</f>
        <v>1907.3502341529245</v>
      </c>
      <c r="L15" s="5">
        <f>SUMIFS(Imports_new!L$10:L$33,Imports_new!$A$10:$A$33,$A15)</f>
        <v>2308.5557821565039</v>
      </c>
      <c r="M15" s="5">
        <f>SUMIFS(Imports_new!M$10:M$33,Imports_new!$A$10:$A$33,$A15)</f>
        <v>2308.5557821565039</v>
      </c>
      <c r="N15" s="5">
        <f>SUMIFS(Imports_new!N$10:N$33,Imports_new!$A$10:$A$33,$A15)</f>
        <v>2308.5557821565039</v>
      </c>
      <c r="O15" s="5">
        <f>SUMIFS(Imports_new!O$10:O$33,Imports_new!$A$10:$A$33,$A15)</f>
        <v>2308.5557821565039</v>
      </c>
      <c r="P15" s="5">
        <f>SUMIFS(Imports_new!P$10:P$33,Imports_new!$A$10:$A$33,$A15)</f>
        <v>2308.5557821565039</v>
      </c>
      <c r="Q15" s="5">
        <f>SUMIFS(Imports_new!Q$10:Q$33,Imports_new!$A$10:$A$33,$A15)</f>
        <v>2308.5557821565039</v>
      </c>
      <c r="R15" s="5">
        <f>SUMIFS(Imports_new!R$10:R$33,Imports_new!$A$10:$A$33,$A15)</f>
        <v>2308.5557821565039</v>
      </c>
      <c r="S15" s="5">
        <f>SUMIFS(Imports_new!S$10:S$33,Imports_new!$A$10:$A$33,$A15)</f>
        <v>2308.5557821565039</v>
      </c>
      <c r="T15" s="5">
        <f>SUMIFS(Imports_new!T$10:T$33,Imports_new!$A$10:$A$33,$A15)</f>
        <v>2308.5557821565039</v>
      </c>
      <c r="U15" s="5">
        <f>SUMIFS(Imports_new!U$10:U$33,Imports_new!$A$10:$A$33,$A15)</f>
        <v>2308.5557821565039</v>
      </c>
      <c r="V15" s="5">
        <f>SUMIFS(Imports_new!V$10:V$33,Imports_new!$A$10:$A$33,$A15)</f>
        <v>2308.5557821565039</v>
      </c>
      <c r="W15" s="5">
        <f>SUMIFS(Imports_new!W$10:W$33,Imports_new!$A$10:$A$33,$A15)</f>
        <v>2308.5557821565039</v>
      </c>
      <c r="X15" s="5">
        <f>SUMIFS(Imports_new!X$10:X$33,Imports_new!$A$10:$A$33,$A15)</f>
        <v>2308.5557821565039</v>
      </c>
      <c r="Y15" s="5">
        <f>SUMIFS(Imports_new!Y$10:Y$33,Imports_new!$A$10:$A$33,$A15)</f>
        <v>2308.5557821565039</v>
      </c>
      <c r="Z15" s="5">
        <f>SUMIFS(Imports_new!Z$10:Z$33,Imports_new!$A$10:$A$33,$A15)</f>
        <v>2308.5557821565039</v>
      </c>
      <c r="AA15" s="5">
        <f>SUMIFS(Imports_new!AA$10:AA$33,Imports_new!$A$10:$A$33,$A15)</f>
        <v>2308.5557821565039</v>
      </c>
      <c r="AB15" s="5">
        <f>SUMIFS(Imports_new!AB$10:AB$33,Imports_new!$A$10:$A$33,$A15)</f>
        <v>2308.5557821565039</v>
      </c>
      <c r="AC15" s="5">
        <f>SUMIFS(Imports_new!AC$10:AC$33,Imports_new!$A$10:$A$33,$A15)</f>
        <v>2308.5557821565039</v>
      </c>
      <c r="AD15" s="5">
        <f>SUMIFS(Imports_new!AD$10:AD$33,Imports_new!$A$10:$A$33,$A15)</f>
        <v>2308.5557821565039</v>
      </c>
      <c r="AE15" s="5">
        <f>SUMIFS(Imports_new!AE$10:AE$33,Imports_new!$A$10:$A$33,$A15)</f>
        <v>2308.5557821565039</v>
      </c>
      <c r="AF15" s="5">
        <f>SUMIFS(Imports_new!AF$10:AF$33,Imports_new!$A$10:$A$33,$A15)</f>
        <v>2308.5557821565039</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21431764</v>
      </c>
      <c r="C2">
        <f>exports!E2</f>
        <v>21431764</v>
      </c>
      <c r="D2">
        <f>exports!F2</f>
        <v>21431764</v>
      </c>
      <c r="E2">
        <f>exports!G2</f>
        <v>21431764</v>
      </c>
      <c r="F2">
        <f>exports!H2</f>
        <v>21431764</v>
      </c>
      <c r="G2">
        <f>exports!I2</f>
        <v>21431764</v>
      </c>
      <c r="H2">
        <f>exports!J2</f>
        <v>21431764</v>
      </c>
      <c r="I2">
        <f>exports!K2</f>
        <v>21431764</v>
      </c>
      <c r="J2">
        <f>exports!L2</f>
        <v>21431764</v>
      </c>
      <c r="K2">
        <f>exports!M2</f>
        <v>21431764</v>
      </c>
      <c r="L2">
        <f>exports!N2</f>
        <v>21431764</v>
      </c>
      <c r="M2">
        <f>exports!O2</f>
        <v>21431764</v>
      </c>
      <c r="N2">
        <f>exports!P2</f>
        <v>21431764</v>
      </c>
      <c r="O2">
        <f>exports!Q2</f>
        <v>21431764</v>
      </c>
      <c r="P2">
        <f>exports!R2</f>
        <v>21431764</v>
      </c>
      <c r="Q2">
        <f>exports!S2</f>
        <v>21431764</v>
      </c>
      <c r="R2">
        <f>exports!T2</f>
        <v>21431764</v>
      </c>
      <c r="S2">
        <f>exports!U2</f>
        <v>21431764</v>
      </c>
      <c r="T2">
        <f>exports!V2</f>
        <v>21431764</v>
      </c>
      <c r="U2">
        <f>exports!W2</f>
        <v>21431764</v>
      </c>
      <c r="V2">
        <f>exports!X2</f>
        <v>21431764</v>
      </c>
      <c r="W2">
        <f>exports!Y2</f>
        <v>21431764</v>
      </c>
      <c r="X2">
        <f>exports!Z2</f>
        <v>21431764</v>
      </c>
      <c r="Y2">
        <f>exports!AA2</f>
        <v>21431764</v>
      </c>
      <c r="Z2">
        <f>exports!AB2</f>
        <v>21431764</v>
      </c>
      <c r="AA2">
        <f>exports!AC2</f>
        <v>21431764</v>
      </c>
      <c r="AB2">
        <f>exports!AD2</f>
        <v>21431764</v>
      </c>
      <c r="AC2">
        <f>exports!AE2</f>
        <v>21431764</v>
      </c>
      <c r="AD2">
        <f>exports!AF2</f>
        <v>21431764</v>
      </c>
      <c r="AE2">
        <f>exports!AG2</f>
        <v>21431764</v>
      </c>
      <c r="AF2">
        <f>exports!AH2</f>
        <v>21431764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81.7345606566182</v>
      </c>
      <c r="C2" s="12">
        <f>SUMIFS('State Generation Costs Calcs'!C105:C155,'State Generation Costs Calcs'!$A$105:$A$155,About!$B$2)*About!$A$67</f>
        <v>80.140667200545153</v>
      </c>
      <c r="D2" s="12">
        <f>SUMIFS('State Generation Costs Calcs'!D105:D155,'State Generation Costs Calcs'!$A$105:$A$155,About!$B$2)*About!$A$67</f>
        <v>78.651983274872052</v>
      </c>
      <c r="E2" s="12">
        <f>SUMIFS('State Generation Costs Calcs'!E105:E155,'State Generation Costs Calcs'!$A$105:$A$155,About!$B$2)*About!$A$67</f>
        <v>77.427739147541772</v>
      </c>
      <c r="F2" s="12">
        <f>SUMIFS('State Generation Costs Calcs'!F105:F155,'State Generation Costs Calcs'!$A$105:$A$155,About!$B$2)*About!$A$67</f>
        <v>77.091738083396308</v>
      </c>
      <c r="G2" s="12">
        <f>SUMIFS('State Generation Costs Calcs'!G105:G155,'State Generation Costs Calcs'!$A$105:$A$155,About!$B$2)*About!$A$67</f>
        <v>77.197731389417498</v>
      </c>
      <c r="H2" s="12">
        <f>SUMIFS('State Generation Costs Calcs'!H105:H155,'State Generation Costs Calcs'!$A$105:$A$155,About!$B$2)*About!$A$67</f>
        <v>77.930629845554023</v>
      </c>
      <c r="I2" s="12">
        <f>SUMIFS('State Generation Costs Calcs'!I105:I155,'State Generation Costs Calcs'!$A$105:$A$155,About!$B$2)*About!$A$67</f>
        <v>78.594233351169976</v>
      </c>
      <c r="J2" s="12">
        <f>SUMIFS('State Generation Costs Calcs'!J105:J155,'State Generation Costs Calcs'!$A$105:$A$155,About!$B$2)*About!$A$67</f>
        <v>78.241775620648085</v>
      </c>
      <c r="K2" s="12">
        <f>SUMIFS('State Generation Costs Calcs'!K105:K155,'State Generation Costs Calcs'!$A$105:$A$155,About!$B$2)*About!$A$67</f>
        <v>77.213615388175171</v>
      </c>
      <c r="L2" s="12">
        <f>SUMIFS('State Generation Costs Calcs'!L105:L155,'State Generation Costs Calcs'!$A$105:$A$155,About!$B$2)*About!$A$67</f>
        <v>76.033420267350948</v>
      </c>
      <c r="M2" s="12">
        <f>SUMIFS('State Generation Costs Calcs'!M105:M155,'State Generation Costs Calcs'!$A$105:$A$155,About!$B$2)*About!$A$67</f>
        <v>74.997360755589497</v>
      </c>
      <c r="N2" s="12">
        <f>SUMIFS('State Generation Costs Calcs'!N105:N155,'State Generation Costs Calcs'!$A$105:$A$155,About!$B$2)*About!$A$67</f>
        <v>73.900411672594856</v>
      </c>
      <c r="O2" s="12">
        <f>SUMIFS('State Generation Costs Calcs'!O105:O155,'State Generation Costs Calcs'!$A$105:$A$155,About!$B$2)*About!$A$67</f>
        <v>73.322217053333418</v>
      </c>
      <c r="P2" s="12">
        <f>SUMIFS('State Generation Costs Calcs'!P105:P155,'State Generation Costs Calcs'!$A$105:$A$155,About!$B$2)*About!$A$67</f>
        <v>73.17836495433157</v>
      </c>
      <c r="Q2" s="12">
        <f>SUMIFS('State Generation Costs Calcs'!Q105:Q155,'State Generation Costs Calcs'!$A$105:$A$155,About!$B$2)*About!$A$67</f>
        <v>72.517111273792167</v>
      </c>
      <c r="R2" s="12">
        <f>SUMIFS('State Generation Costs Calcs'!R105:R155,'State Generation Costs Calcs'!$A$105:$A$155,About!$B$2)*About!$A$67</f>
        <v>71.715317580495508</v>
      </c>
      <c r="S2" s="12">
        <f>SUMIFS('State Generation Costs Calcs'!S105:S155,'State Generation Costs Calcs'!$A$105:$A$155,About!$B$2)*About!$A$67</f>
        <v>71.145309278871736</v>
      </c>
      <c r="T2" s="12">
        <f>SUMIFS('State Generation Costs Calcs'!T105:T155,'State Generation Costs Calcs'!$A$105:$A$155,About!$B$2)*About!$A$67</f>
        <v>70.909485139252311</v>
      </c>
      <c r="U2" s="12">
        <f>SUMIFS('State Generation Costs Calcs'!U105:U155,'State Generation Costs Calcs'!$A$105:$A$155,About!$B$2)*About!$A$67</f>
        <v>70.71403423348201</v>
      </c>
      <c r="V2" s="12">
        <f>SUMIFS('State Generation Costs Calcs'!V105:V155,'State Generation Costs Calcs'!$A$105:$A$155,About!$B$2)*About!$A$67</f>
        <v>69.96848529019816</v>
      </c>
      <c r="W2" s="12">
        <f>SUMIFS('State Generation Costs Calcs'!W105:W155,'State Generation Costs Calcs'!$A$105:$A$155,About!$B$2)*About!$A$67</f>
        <v>69.285038977776239</v>
      </c>
      <c r="X2" s="12">
        <f>SUMIFS('State Generation Costs Calcs'!X105:X155,'State Generation Costs Calcs'!$A$105:$A$155,About!$B$2)*About!$A$67</f>
        <v>68.89767689900566</v>
      </c>
      <c r="Y2" s="12">
        <f>SUMIFS('State Generation Costs Calcs'!Y105:Y155,'State Generation Costs Calcs'!$A$105:$A$155,About!$B$2)*About!$A$67</f>
        <v>68.462746516459049</v>
      </c>
      <c r="Z2" s="12">
        <f>SUMIFS('State Generation Costs Calcs'!Z105:Z155,'State Generation Costs Calcs'!$A$105:$A$155,About!$B$2)*About!$A$67</f>
        <v>68.208891233960856</v>
      </c>
      <c r="AA2" s="12">
        <f>SUMIFS('State Generation Costs Calcs'!AA105:AA155,'State Generation Costs Calcs'!$A$105:$A$155,About!$B$2)*About!$A$67</f>
        <v>68.026620317716393</v>
      </c>
      <c r="AB2" s="12">
        <f>SUMIFS('State Generation Costs Calcs'!AB105:AB155,'State Generation Costs Calcs'!$A$105:$A$155,About!$B$2)*About!$A$67</f>
        <v>67.751680756807545</v>
      </c>
      <c r="AC2" s="12">
        <f>SUMIFS('State Generation Costs Calcs'!AC105:AC155,'State Generation Costs Calcs'!$A$105:$A$155,About!$B$2)*About!$A$67</f>
        <v>67.758664683302996</v>
      </c>
      <c r="AD2" s="12">
        <f>SUMIFS('State Generation Costs Calcs'!AD105:AD155,'State Generation Costs Calcs'!$A$105:$A$155,About!$B$2)*About!$A$67</f>
        <v>67.826105805894031</v>
      </c>
      <c r="AE2" s="12">
        <f>SUMIFS('State Generation Costs Calcs'!AE105:AE155,'State Generation Costs Calcs'!$A$105:$A$155,About!$B$2)*About!$A$67</f>
        <v>67.745920393587184</v>
      </c>
      <c r="AF2" s="12">
        <f>SUMIFS('State Generation Costs Calcs'!AF105:AF155,'State Generation Costs Calcs'!$A$105:$A$155,About!$B$2)*About!$A$67</f>
        <v>67.708130905571466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81.7345606566182</v>
      </c>
      <c r="C2" s="12">
        <f>SUMIFS('State Generation Costs Calcs'!C105:C155,'State Generation Costs Calcs'!$A$105:$A$155,About!$B$2)*About!$A$67</f>
        <v>80.140667200545153</v>
      </c>
      <c r="D2" s="12">
        <f>SUMIFS('State Generation Costs Calcs'!D105:D155,'State Generation Costs Calcs'!$A$105:$A$155,About!$B$2)*About!$A$67</f>
        <v>78.651983274872052</v>
      </c>
      <c r="E2" s="12">
        <f>SUMIFS('State Generation Costs Calcs'!E105:E155,'State Generation Costs Calcs'!$A$105:$A$155,About!$B$2)*About!$A$67</f>
        <v>77.427739147541772</v>
      </c>
      <c r="F2" s="12">
        <f>SUMIFS('State Generation Costs Calcs'!F105:F155,'State Generation Costs Calcs'!$A$105:$A$155,About!$B$2)*About!$A$67</f>
        <v>77.091738083396308</v>
      </c>
      <c r="G2" s="12">
        <f>SUMIFS('State Generation Costs Calcs'!G105:G155,'State Generation Costs Calcs'!$A$105:$A$155,About!$B$2)*About!$A$67</f>
        <v>77.197731389417498</v>
      </c>
      <c r="H2" s="12">
        <f>SUMIFS('State Generation Costs Calcs'!H105:H155,'State Generation Costs Calcs'!$A$105:$A$155,About!$B$2)*About!$A$67</f>
        <v>77.930629845554023</v>
      </c>
      <c r="I2" s="12">
        <f>SUMIFS('State Generation Costs Calcs'!I105:I155,'State Generation Costs Calcs'!$A$105:$A$155,About!$B$2)*About!$A$67</f>
        <v>78.594233351169976</v>
      </c>
      <c r="J2" s="12">
        <f>SUMIFS('State Generation Costs Calcs'!J105:J155,'State Generation Costs Calcs'!$A$105:$A$155,About!$B$2)*About!$A$67</f>
        <v>78.241775620648085</v>
      </c>
      <c r="K2" s="12">
        <f>SUMIFS('State Generation Costs Calcs'!K105:K155,'State Generation Costs Calcs'!$A$105:$A$155,About!$B$2)*About!$A$67</f>
        <v>77.213615388175171</v>
      </c>
      <c r="L2" s="12">
        <f>SUMIFS('State Generation Costs Calcs'!L105:L155,'State Generation Costs Calcs'!$A$105:$A$155,About!$B$2)*About!$A$67</f>
        <v>76.033420267350948</v>
      </c>
      <c r="M2" s="12">
        <f>SUMIFS('State Generation Costs Calcs'!M105:M155,'State Generation Costs Calcs'!$A$105:$A$155,About!$B$2)*About!$A$67</f>
        <v>74.997360755589497</v>
      </c>
      <c r="N2" s="12">
        <f>SUMIFS('State Generation Costs Calcs'!N105:N155,'State Generation Costs Calcs'!$A$105:$A$155,About!$B$2)*About!$A$67</f>
        <v>73.900411672594856</v>
      </c>
      <c r="O2" s="12">
        <f>SUMIFS('State Generation Costs Calcs'!O105:O155,'State Generation Costs Calcs'!$A$105:$A$155,About!$B$2)*About!$A$67</f>
        <v>73.322217053333418</v>
      </c>
      <c r="P2" s="12">
        <f>SUMIFS('State Generation Costs Calcs'!P105:P155,'State Generation Costs Calcs'!$A$105:$A$155,About!$B$2)*About!$A$67</f>
        <v>73.17836495433157</v>
      </c>
      <c r="Q2" s="12">
        <f>SUMIFS('State Generation Costs Calcs'!Q105:Q155,'State Generation Costs Calcs'!$A$105:$A$155,About!$B$2)*About!$A$67</f>
        <v>72.517111273792167</v>
      </c>
      <c r="R2" s="12">
        <f>SUMIFS('State Generation Costs Calcs'!R105:R155,'State Generation Costs Calcs'!$A$105:$A$155,About!$B$2)*About!$A$67</f>
        <v>71.715317580495508</v>
      </c>
      <c r="S2" s="12">
        <f>SUMIFS('State Generation Costs Calcs'!S105:S155,'State Generation Costs Calcs'!$A$105:$A$155,About!$B$2)*About!$A$67</f>
        <v>71.145309278871736</v>
      </c>
      <c r="T2" s="12">
        <f>SUMIFS('State Generation Costs Calcs'!T105:T155,'State Generation Costs Calcs'!$A$105:$A$155,About!$B$2)*About!$A$67</f>
        <v>70.909485139252311</v>
      </c>
      <c r="U2" s="12">
        <f>SUMIFS('State Generation Costs Calcs'!U105:U155,'State Generation Costs Calcs'!$A$105:$A$155,About!$B$2)*About!$A$67</f>
        <v>70.71403423348201</v>
      </c>
      <c r="V2" s="12">
        <f>SUMIFS('State Generation Costs Calcs'!V105:V155,'State Generation Costs Calcs'!$A$105:$A$155,About!$B$2)*About!$A$67</f>
        <v>69.96848529019816</v>
      </c>
      <c r="W2" s="12">
        <f>SUMIFS('State Generation Costs Calcs'!W105:W155,'State Generation Costs Calcs'!$A$105:$A$155,About!$B$2)*About!$A$67</f>
        <v>69.285038977776239</v>
      </c>
      <c r="X2" s="12">
        <f>SUMIFS('State Generation Costs Calcs'!X105:X155,'State Generation Costs Calcs'!$A$105:$A$155,About!$B$2)*About!$A$67</f>
        <v>68.89767689900566</v>
      </c>
      <c r="Y2" s="12">
        <f>SUMIFS('State Generation Costs Calcs'!Y105:Y155,'State Generation Costs Calcs'!$A$105:$A$155,About!$B$2)*About!$A$67</f>
        <v>68.462746516459049</v>
      </c>
      <c r="Z2" s="12">
        <f>SUMIFS('State Generation Costs Calcs'!Z105:Z155,'State Generation Costs Calcs'!$A$105:$A$155,About!$B$2)*About!$A$67</f>
        <v>68.208891233960856</v>
      </c>
      <c r="AA2" s="12">
        <f>SUMIFS('State Generation Costs Calcs'!AA105:AA155,'State Generation Costs Calcs'!$A$105:$A$155,About!$B$2)*About!$A$67</f>
        <v>68.026620317716393</v>
      </c>
      <c r="AB2" s="12">
        <f>SUMIFS('State Generation Costs Calcs'!AB105:AB155,'State Generation Costs Calcs'!$A$105:$A$155,About!$B$2)*About!$A$67</f>
        <v>67.751680756807545</v>
      </c>
      <c r="AC2" s="12">
        <f>SUMIFS('State Generation Costs Calcs'!AC105:AC155,'State Generation Costs Calcs'!$A$105:$A$155,About!$B$2)*About!$A$67</f>
        <v>67.758664683302996</v>
      </c>
      <c r="AD2" s="12">
        <f>SUMIFS('State Generation Costs Calcs'!AD105:AD155,'State Generation Costs Calcs'!$A$105:$A$155,About!$B$2)*About!$A$67</f>
        <v>67.826105805894031</v>
      </c>
      <c r="AE2" s="12">
        <f>SUMIFS('State Generation Costs Calcs'!AE105:AE155,'State Generation Costs Calcs'!$A$105:$A$155,About!$B$2)*About!$A$67</f>
        <v>67.745920393587184</v>
      </c>
      <c r="AF2" s="12">
        <f>SUMIFS('State Generation Costs Calcs'!AF105:AF155,'State Generation Costs Calcs'!$A$105:$A$155,About!$B$2)*About!$A$67</f>
        <v>67.708130905571466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2024-01-03T19:25:50Z</dcterms:modified>
</cp:coreProperties>
</file>