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74736E85-5740-493C-89C2-A1E301C94E0E}"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22" i="26"/>
  <c r="G34" i="26"/>
  <c r="J34" i="26" s="1"/>
  <c r="K34" i="26" s="1"/>
  <c r="A1" i="28"/>
  <c r="X5" i="28" s="1"/>
  <c r="BQ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G29" i="28"/>
  <c r="AB31" i="28"/>
  <c r="X32" i="28"/>
  <c r="W33" i="28"/>
  <c r="P34" i="28"/>
  <c r="N35" i="28"/>
  <c r="H41" i="28"/>
  <c r="N42" i="28"/>
  <c r="M43" i="28"/>
  <c r="O44" i="28"/>
  <c r="V47" i="28"/>
  <c r="AB48" i="28"/>
  <c r="F58" i="28"/>
  <c r="M61" i="28"/>
  <c r="F3" i="24"/>
  <c r="K5" i="23" s="1"/>
  <c r="L5" i="23" s="1"/>
  <c r="J30" i="19" s="1"/>
  <c r="AL3" i="24"/>
  <c r="BR3" i="24"/>
  <c r="O24" i="26"/>
  <c r="P24" i="26" s="1"/>
  <c r="Y4" i="28"/>
  <c r="I5" i="28"/>
  <c r="Q5" i="28"/>
  <c r="Y5" i="28"/>
  <c r="AG5" i="28"/>
  <c r="I6" i="28"/>
  <c r="I7" i="28"/>
  <c r="Q7" i="28"/>
  <c r="Y7" i="28"/>
  <c r="AG7" i="28"/>
  <c r="I8" i="28"/>
  <c r="Q8" i="28"/>
  <c r="I9" i="28"/>
  <c r="Q9" i="28"/>
  <c r="Y9" i="28"/>
  <c r="AG9" i="28"/>
  <c r="I10" i="28"/>
  <c r="Q10" i="28"/>
  <c r="I11" i="28"/>
  <c r="Q11" i="28"/>
  <c r="Y11" i="28"/>
  <c r="AG11" i="28"/>
  <c r="J12" i="28"/>
  <c r="T12" i="28"/>
  <c r="V13" i="28"/>
  <c r="AH13" i="28"/>
  <c r="R14" i="28"/>
  <c r="H15" i="28"/>
  <c r="AE15" i="28"/>
  <c r="R16" i="28"/>
  <c r="R18" i="28"/>
  <c r="H19" i="28"/>
  <c r="AE19" i="28"/>
  <c r="R20" i="28"/>
  <c r="H21" i="28"/>
  <c r="AE21" i="28"/>
  <c r="AE23" i="28"/>
  <c r="R24" i="28"/>
  <c r="H25" i="28"/>
  <c r="AE25" i="28"/>
  <c r="R26" i="28"/>
  <c r="H27" i="28"/>
  <c r="H29" i="28"/>
  <c r="AE29" i="28"/>
  <c r="R30" i="28"/>
  <c r="H31" i="28"/>
  <c r="AH31" i="28"/>
  <c r="AB32" i="28"/>
  <c r="P35" i="28"/>
  <c r="N36" i="28"/>
  <c r="M37" i="28"/>
  <c r="F38" i="28"/>
  <c r="H39" i="28"/>
  <c r="N40" i="28"/>
  <c r="U43" i="28"/>
  <c r="T44" i="28"/>
  <c r="V45" i="28"/>
  <c r="AB46" i="28"/>
  <c r="X47" i="28"/>
  <c r="AE48" i="28"/>
  <c r="T58" i="28"/>
  <c r="X61" i="28"/>
  <c r="M3" i="24"/>
  <c r="AS3" i="24"/>
  <c r="AH87" i="28"/>
  <c r="Z87" i="28"/>
  <c r="AH86" i="28"/>
  <c r="Z86" i="28"/>
  <c r="R86" i="28"/>
  <c r="J86" i="28"/>
  <c r="AH85" i="28"/>
  <c r="Z85" i="28"/>
  <c r="AH84" i="28"/>
  <c r="Z84" i="28"/>
  <c r="R84" i="28"/>
  <c r="J84" i="28"/>
  <c r="AH83" i="28"/>
  <c r="Z83" i="28"/>
  <c r="AH82" i="28"/>
  <c r="Z82" i="28"/>
  <c r="R82" i="28"/>
  <c r="J82" i="28"/>
  <c r="AH81" i="28"/>
  <c r="Z81" i="28"/>
  <c r="AH80" i="28"/>
  <c r="Z80" i="28"/>
  <c r="R80" i="28"/>
  <c r="J80" i="28"/>
  <c r="AH79" i="28"/>
  <c r="Z79" i="28"/>
  <c r="AH78" i="28"/>
  <c r="Z78" i="28"/>
  <c r="R78" i="28"/>
  <c r="J78" i="28"/>
  <c r="AH77" i="28"/>
  <c r="Z77" i="28"/>
  <c r="AH76" i="28"/>
  <c r="Z76" i="28"/>
  <c r="R76" i="28"/>
  <c r="J76" i="28"/>
  <c r="AH75" i="28"/>
  <c r="Z75" i="28"/>
  <c r="AH74" i="28"/>
  <c r="Z74" i="28"/>
  <c r="R74" i="28"/>
  <c r="J74" i="28"/>
  <c r="AH73" i="28"/>
  <c r="Z73" i="28"/>
  <c r="AH72" i="28"/>
  <c r="Z72" i="28"/>
  <c r="R72" i="28"/>
  <c r="J72" i="28"/>
  <c r="AH71" i="28"/>
  <c r="Z71" i="28"/>
  <c r="AH70" i="28"/>
  <c r="Z70" i="28"/>
  <c r="R70" i="28"/>
  <c r="J70" i="28"/>
  <c r="AH69" i="28"/>
  <c r="Z69" i="28"/>
  <c r="AH68" i="28"/>
  <c r="Z68" i="28"/>
  <c r="R68" i="28"/>
  <c r="J68" i="28"/>
  <c r="AH67" i="28"/>
  <c r="Z67" i="28"/>
  <c r="AH66" i="28"/>
  <c r="AG87" i="28"/>
  <c r="Y87" i="28"/>
  <c r="Q87" i="28"/>
  <c r="I87" i="28"/>
  <c r="AG86" i="28"/>
  <c r="I86" i="28"/>
  <c r="AG85" i="28"/>
  <c r="AF87" i="28"/>
  <c r="X87" i="28"/>
  <c r="P87" i="28"/>
  <c r="H87"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86" i="28" l="1"/>
  <c r="Q86" i="28"/>
  <c r="J67" i="28"/>
  <c r="J69" i="28"/>
  <c r="J71" i="28"/>
  <c r="J73" i="28"/>
  <c r="J75" i="28"/>
  <c r="J77" i="28"/>
  <c r="J79" i="28"/>
  <c r="J81" i="28"/>
  <c r="J83" i="28"/>
  <c r="J85" i="28"/>
  <c r="J87" i="28"/>
  <c r="M55" i="28"/>
  <c r="O42" i="28"/>
  <c r="W34" i="28"/>
  <c r="R28" i="28"/>
  <c r="H23" i="28"/>
  <c r="AE17" i="28"/>
  <c r="J13" i="28"/>
  <c r="AG10" i="28"/>
  <c r="AG8" i="28"/>
  <c r="Y6" i="28"/>
  <c r="Q4" i="28"/>
  <c r="AE54" i="28"/>
  <c r="G39" i="28"/>
  <c r="P28" i="28"/>
  <c r="G21" i="28"/>
  <c r="S12" i="28"/>
  <c r="H8" i="28"/>
  <c r="P4" i="28"/>
  <c r="AF86" i="28"/>
  <c r="Y86" i="28"/>
  <c r="R67" i="28"/>
  <c r="R69" i="28"/>
  <c r="R71" i="28"/>
  <c r="R73" i="28"/>
  <c r="R75" i="28"/>
  <c r="R77" i="28"/>
  <c r="R79" i="28"/>
  <c r="R81" i="28"/>
  <c r="R83" i="28"/>
  <c r="R85" i="28"/>
  <c r="R87" i="28"/>
  <c r="F52" i="28"/>
  <c r="M41" i="28"/>
  <c r="X33" i="28"/>
  <c r="AE27" i="28"/>
  <c r="R22" i="28"/>
  <c r="H17" i="28"/>
  <c r="AE12" i="28"/>
  <c r="Y10" i="28"/>
  <c r="Y8" i="28"/>
  <c r="Q6" i="28"/>
  <c r="Q1" i="28" s="1"/>
  <c r="I4" i="28"/>
  <c r="X51" i="28"/>
  <c r="M36" i="28"/>
  <c r="Z27" i="28"/>
  <c r="P18" i="28"/>
  <c r="P11" i="28"/>
  <c r="P7" i="28"/>
  <c r="E3" i="24"/>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48" i="26"/>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6" i="26" l="1"/>
  <c r="K6" i="26" s="1"/>
  <c r="O48" i="26"/>
  <c r="J48" i="26"/>
  <c r="K48" i="26" s="1"/>
  <c r="E2" i="25"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8" i="26" l="1"/>
  <c r="E3" i="25" s="1"/>
  <c r="D3" i="25"/>
  <c r="D2"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<sst xmlns="http://schemas.openxmlformats.org/spreadsheetml/2006/main" count="35244" uniqueCount="4350">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</sst>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3919</v>
      </c>
      <c r="C1" s="432">
        <v>45467</v>
      </c>
      <c r="G1" s="433" t="s">
        <v>3924</v>
      </c>
      <c r="H1" s="433" t="s">
        <v>3925</v>
      </c>
    </row>
    <row r="2" spans="1:8" x14ac:dyDescent="0.25">
      <c r="B2" t="str">
        <f>_xlfn.XLOOKUP(B1,H:H,G:G,0,0,1)</f>
        <v>VT</v>
      </c>
      <c r="C2" t="str">
        <f>_xlfn.XLOOKUP(B2,G:G, H:H, 0,0,1)</f>
        <v>Vermont</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Vermont.</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Vermont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PV:**Vermont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Wind:**Vermont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Vermont</v>
      </c>
      <c r="B3" s="394">
        <f>ROUND(SUMIFS(B$4:B$54, $A$4:$A$54, $A$3),0)</f>
        <v>10933</v>
      </c>
      <c r="C3" s="395">
        <f t="shared" ref="C3" si="0">ROUND(SUMIFS(C$4:C$54, $A$4:$A$54, $A$3),0)</f>
        <v>11</v>
      </c>
      <c r="D3" s="394">
        <f>SUMIFS(D$4:D$54, $A$4:$A$54, $A$3)</f>
        <v>2534008</v>
      </c>
      <c r="E3" s="394">
        <f>SUMIFS(E$4:E$54, $A$4:$A$54, $A$3)</f>
        <v>13906189.999999989</v>
      </c>
      <c r="F3" s="396">
        <f>ROUND(SUMIFS(F$4:F$54,$A$4:$A$54,$A$3)*100,0)</f>
        <v>449</v>
      </c>
      <c r="G3" s="177">
        <f>SUMIFS(G$4:G$54, $A$4:$A$54, $A$3)</f>
        <v>3172326</v>
      </c>
      <c r="H3" s="177">
        <f>SUMIFS(H$4:H$54, $A$4:$A$54, $A$3)</f>
        <v>10304519</v>
      </c>
      <c r="I3" s="396">
        <f>ROUND(SUMIFS(I$4:I$54,$A$4:$A$54,$A$3)*100,0)</f>
        <v>225</v>
      </c>
      <c r="J3" s="396">
        <f>ROUND(SUMIFS(J$4:J$54, $A$4:$A$54, $A$3),0)</f>
        <v>144</v>
      </c>
      <c r="K3" s="177">
        <f t="shared" ref="K3:AI3" si="1">ROUND(SUMIFS(K$4:K$54, $A$4:$A$54, $A$3),0)</f>
        <v>52</v>
      </c>
      <c r="L3" s="396">
        <f t="shared" si="1"/>
        <v>69</v>
      </c>
      <c r="M3" s="177">
        <f t="shared" si="1"/>
        <v>0</v>
      </c>
      <c r="N3" s="177">
        <f t="shared" si="1"/>
        <v>0</v>
      </c>
      <c r="O3" s="177">
        <f t="shared" si="1"/>
        <v>0</v>
      </c>
      <c r="P3" s="177">
        <f t="shared" si="1"/>
        <v>6</v>
      </c>
      <c r="Q3" s="177">
        <f t="shared" si="1"/>
        <v>0</v>
      </c>
      <c r="R3" s="177">
        <f t="shared" si="1"/>
        <v>0</v>
      </c>
      <c r="S3" s="396">
        <f t="shared" si="1"/>
        <v>0</v>
      </c>
      <c r="T3" s="177">
        <f t="shared" si="1"/>
        <v>0</v>
      </c>
      <c r="U3" s="177">
        <f t="shared" si="1"/>
        <v>0</v>
      </c>
      <c r="V3" s="177">
        <f t="shared" si="1"/>
        <v>0</v>
      </c>
      <c r="W3" s="177">
        <f t="shared" si="1"/>
        <v>331</v>
      </c>
      <c r="X3" s="177">
        <f t="shared" si="1"/>
        <v>150</v>
      </c>
      <c r="Y3" s="177">
        <f t="shared" si="1"/>
        <v>122</v>
      </c>
      <c r="Z3" s="177">
        <f t="shared" si="1"/>
        <v>0</v>
      </c>
      <c r="AA3" s="177">
        <f t="shared" si="1"/>
        <v>81</v>
      </c>
      <c r="AB3" s="177">
        <f t="shared" si="1"/>
        <v>0</v>
      </c>
      <c r="AC3" s="177">
        <f t="shared" si="1"/>
        <v>111</v>
      </c>
      <c r="AD3" s="177">
        <f t="shared" si="1"/>
        <v>0</v>
      </c>
      <c r="AE3" s="177">
        <f t="shared" si="1"/>
        <v>0</v>
      </c>
      <c r="AF3" s="177">
        <f t="shared" si="1"/>
        <v>0</v>
      </c>
      <c r="AG3" s="177">
        <f t="shared" si="1"/>
        <v>0</v>
      </c>
      <c r="AH3" s="177">
        <f t="shared" si="1"/>
        <v>0</v>
      </c>
      <c r="AI3" s="396">
        <f t="shared" si="1"/>
        <v>0</v>
      </c>
      <c r="AJ3" s="177">
        <f>ROUND(SUMIFS(AJ$4:AJ$54,$A$4:$A$54,$A$3)*100,0)</f>
        <v>60</v>
      </c>
      <c r="AK3" s="177">
        <f t="shared" ref="AK3:AL3" si="2">ROUND(SUMIFS(AK$4:AK$54,$A$4:$A$54,$A$3)*100,0)</f>
        <v>72</v>
      </c>
      <c r="AL3" s="177">
        <f t="shared" si="2"/>
        <v>75</v>
      </c>
      <c r="AM3" s="177">
        <f>SUMIFS(AM$4:AM$54, $A$4:$A$54, $A$3)</f>
        <v>0</v>
      </c>
      <c r="AN3" s="177">
        <f t="shared" ref="AN3:AQ3" si="3">SUMIFS(AN$4:AN$54, $A$4:$A$54, $A$3)</f>
        <v>4000</v>
      </c>
      <c r="AO3" s="396">
        <f t="shared" si="3"/>
        <v>0</v>
      </c>
      <c r="AP3" s="396">
        <f t="shared" si="3"/>
        <v>831</v>
      </c>
      <c r="AQ3" s="396">
        <f t="shared" si="3"/>
        <v>647818</v>
      </c>
      <c r="AR3" s="396">
        <f>ROUND(SUMIFS(AR$4:AR$54,$A$4:$A$54,$A$3),2)</f>
        <v>128.28</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v>
      </c>
      <c r="BR3" s="396">
        <f t="shared" si="6"/>
        <v>1</v>
      </c>
      <c r="BS3" s="396">
        <f>ROUND(SUMIFS(BS$4:BS$54,$A$4:$A$54,$A$3)*100,0)</f>
        <v>51</v>
      </c>
      <c r="BT3" s="396">
        <f>ROUND(SUMIFS(BT$4:BT$54,$A$4:$A$54,$A$3)*100,0)</f>
        <v>48</v>
      </c>
      <c r="BU3" s="396">
        <f t="shared" ref="BU3:CH3" si="7">ROUND(SUMIFS(BU$4:BU$54,$A$4:$A$54,$A$3)*100,0)</f>
        <v>56</v>
      </c>
      <c r="BV3" s="396">
        <f t="shared" si="7"/>
        <v>68</v>
      </c>
      <c r="BW3" s="396">
        <f t="shared" si="7"/>
        <v>4</v>
      </c>
      <c r="BX3" s="396">
        <f t="shared" si="7"/>
        <v>7</v>
      </c>
      <c r="BY3" s="396">
        <f t="shared" si="7"/>
        <v>52</v>
      </c>
      <c r="BZ3" s="396">
        <f>ROUND(SUMIFS(BZ$4:BZ$54,$A$4:$A$54,$A$3)*100,0)</f>
        <v>53</v>
      </c>
      <c r="CA3" s="396">
        <f>ROUND(SUMIFS(CA$4:CA$54,$A$4:$A$54,$A$3)*100,0)</f>
        <v>100</v>
      </c>
      <c r="CB3" s="396">
        <f>ROUND(SUMIFS(CB$4:CB$54,$A$4:$A$54,$A$3)*100,0)</f>
        <v>100</v>
      </c>
      <c r="CC3" s="396">
        <f t="shared" si="7"/>
        <v>4</v>
      </c>
      <c r="CD3" s="396">
        <f t="shared" si="7"/>
        <v>7</v>
      </c>
      <c r="CE3" s="396">
        <f t="shared" si="7"/>
        <v>52</v>
      </c>
      <c r="CF3" s="396">
        <f t="shared" si="7"/>
        <v>53</v>
      </c>
      <c r="CG3" s="396">
        <f t="shared" si="7"/>
        <v>100</v>
      </c>
      <c r="CH3" s="396">
        <f t="shared" si="7"/>
        <v>100</v>
      </c>
      <c r="CI3" s="177">
        <f>SUMIFS(CI$4:CI$54, $A$4:$A$54, $A$3)</f>
        <v>1</v>
      </c>
      <c r="CJ3" s="177">
        <f t="shared" ref="CJ3:CK3" si="8">SUMIFS(CJ$4:CJ$54, $A$4:$A$54, $A$3)</f>
        <v>1</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5" x14ac:dyDescent="0.25">
      <c r="A3" s="1" t="s">
        <v>3576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6</v>
      </c>
      <c r="H48" t="s">
        <v>3947</v>
      </c>
      <c r="I48" s="483">
        <v>2030</v>
      </c>
      <c r="J48" s="483">
        <f t="shared" si="0"/>
        <v>3.5999999999999996</v>
      </c>
      <c r="K48" s="483">
        <f t="shared" si="1"/>
        <v>3.5999999999999996</v>
      </c>
      <c r="L48" s="483" t="s">
        <v>4071</v>
      </c>
      <c r="M48" t="s">
        <v>3969</v>
      </c>
      <c r="N48" s="484">
        <v>2050</v>
      </c>
      <c r="O48">
        <f t="shared" si="2"/>
        <v>1.1999999999999997</v>
      </c>
      <c r="P48">
        <f t="shared" si="3"/>
        <v>1.1999999999999997</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VT</v>
      </c>
      <c r="C1" s="408">
        <f>SUM(C4:C87)</f>
        <v>5.8813386562685022</v>
      </c>
      <c r="D1" s="408">
        <f t="shared" ref="D1:AG1" si="0">SUM(D4:D87)</f>
        <v>6.1289544748644005</v>
      </c>
      <c r="E1" s="408">
        <f t="shared" si="0"/>
        <v>6.5038399129551019</v>
      </c>
      <c r="F1" s="408">
        <f t="shared" si="0"/>
        <v>6.5381109913292033</v>
      </c>
      <c r="G1" s="408">
        <f t="shared" si="0"/>
        <v>6.425679152563502</v>
      </c>
      <c r="H1" s="408">
        <f t="shared" si="0"/>
        <v>6.5615798434283885</v>
      </c>
      <c r="I1" s="408">
        <f t="shared" si="0"/>
        <v>7.0432909713635974</v>
      </c>
      <c r="J1" s="408">
        <f t="shared" si="0"/>
        <v>7.1399028551246371</v>
      </c>
      <c r="K1" s="408">
        <f t="shared" si="0"/>
        <v>6.9321185064232642</v>
      </c>
      <c r="L1" s="408">
        <f t="shared" si="0"/>
        <v>6.8627769879588127</v>
      </c>
      <c r="M1" s="408">
        <f t="shared" si="0"/>
        <v>7.2557914679839755</v>
      </c>
      <c r="N1" s="408">
        <f t="shared" si="0"/>
        <v>7.1602842299906051</v>
      </c>
      <c r="O1" s="408">
        <f t="shared" si="0"/>
        <v>6.8612133254872179</v>
      </c>
      <c r="P1" s="408">
        <f t="shared" si="0"/>
        <v>7.1646491957008003</v>
      </c>
      <c r="Q1" s="408">
        <f t="shared" si="0"/>
        <v>7.5823035113892114</v>
      </c>
      <c r="R1" s="408">
        <f t="shared" si="0"/>
        <v>7.2956839961446205</v>
      </c>
      <c r="S1" s="408">
        <f t="shared" si="0"/>
        <v>7.2984627294165101</v>
      </c>
      <c r="T1" s="408">
        <f t="shared" si="0"/>
        <v>7.0711577688657847</v>
      </c>
      <c r="U1" s="408">
        <f t="shared" si="0"/>
        <v>6.3433413125725986</v>
      </c>
      <c r="V1" s="408">
        <f t="shared" si="0"/>
        <v>6.623742854752269</v>
      </c>
      <c r="W1" s="408">
        <f t="shared" si="0"/>
        <v>6.4443300771129977</v>
      </c>
      <c r="X1" s="408">
        <f t="shared" si="0"/>
        <v>6.5598414335521014</v>
      </c>
      <c r="Y1" s="408">
        <f t="shared" si="0"/>
        <v>6.0726476984500994</v>
      </c>
      <c r="Z1" s="408">
        <f t="shared" si="0"/>
        <v>6.364280025667501</v>
      </c>
      <c r="AA1" s="408">
        <f t="shared" si="0"/>
        <v>6.5555795394694014</v>
      </c>
      <c r="AB1" s="408">
        <f t="shared" si="0"/>
        <v>6.6625979136705995</v>
      </c>
      <c r="AC1" s="408">
        <f t="shared" si="0"/>
        <v>6.3847181530119013</v>
      </c>
      <c r="AD1" s="408">
        <f t="shared" si="0"/>
        <v>6.1817425837706006</v>
      </c>
      <c r="AE1" s="408">
        <f t="shared" si="0"/>
        <v>6.330190706782501</v>
      </c>
      <c r="AF1" s="408">
        <f t="shared" si="0"/>
        <v>6.7130055008546021</v>
      </c>
      <c r="AG1" s="408">
        <f t="shared" si="0"/>
        <v>6.0900013170079017</v>
      </c>
      <c r="AH1" s="408">
        <f>SUM(AH4:AH87)</f>
        <v>6.059842025315799</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25">
      <c r="A5" s="412" t="s">
        <v>2220</v>
      </c>
      <c r="B5" s="398" t="s">
        <v>4118</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25">
      <c r="A6" s="412" t="s">
        <v>2220</v>
      </c>
      <c r="B6" s="398" t="s">
        <v>4122</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25">
      <c r="A7" s="412" t="s">
        <v>2220</v>
      </c>
      <c r="B7" s="398" t="s">
        <v>4124</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25">
      <c r="A8" s="412" t="s">
        <v>2220</v>
      </c>
      <c r="B8" s="398" t="s">
        <v>4126</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25">
      <c r="A9" s="412" t="s">
        <v>2220</v>
      </c>
      <c r="B9" s="398" t="s">
        <v>4136</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25">
      <c r="A10" s="412" t="s">
        <v>2220</v>
      </c>
      <c r="B10" s="398" t="s">
        <v>4145</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25">
      <c r="A17" s="412" t="s">
        <v>2220</v>
      </c>
      <c r="B17" s="398" t="s">
        <v>4153</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0.18727932876549999</v>
      </c>
      <c r="AG33" s="413">
        <f>SUMIFS('EPA Export Aggregation'!AJ:AJ,'EPA Export Aggregation'!$A:$A,$B33,'EPA Export Aggregation'!$D:$D,$A$1)*IF($A33="CH4",About!$D$58,IF($A33="N2O",About!$D$59,1))</f>
        <v>0.18615383914389999</v>
      </c>
      <c r="AH33" s="413">
        <f>SUMIFS('EPA Export Aggregation'!AK:AK,'EPA Export Aggregation'!$A:$A,$B33,'EPA Export Aggregation'!$D:$D,$A$1)*IF($A33="CH4",About!$D$58,IF($A33="N2O",About!$D$59,1))</f>
        <v>0.1945542043372</v>
      </c>
    </row>
    <row r="34" spans="1:34" x14ac:dyDescent="0.25">
      <c r="A34" s="412" t="s">
        <v>2220</v>
      </c>
      <c r="B34" s="398" t="s">
        <v>4157</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7.9226901367999997E-3</v>
      </c>
      <c r="D76" s="413">
        <f>SUMIFS('EPA Export Aggregation'!G:G,'EPA Export Aggregation'!$A:$A,$B76,'EPA Export Aggregation'!$D:$D,$A$1)*IF($A76="CH4",About!$D$58,IF($A76="N2O",About!$D$59,1))</f>
        <v>7.9226901367999997E-3</v>
      </c>
      <c r="E76" s="413">
        <f>SUMIFS('EPA Export Aggregation'!H:H,'EPA Export Aggregation'!$A:$A,$B76,'EPA Export Aggregation'!$D:$D,$A$1)*IF($A76="CH4",About!$D$58,IF($A76="N2O",About!$D$59,1))</f>
        <v>7.9226901367999997E-3</v>
      </c>
      <c r="F76" s="413">
        <f>SUMIFS('EPA Export Aggregation'!I:I,'EPA Export Aggregation'!$A:$A,$B76,'EPA Export Aggregation'!$D:$D,$A$1)*IF($A76="CH4",About!$D$58,IF($A76="N2O",About!$D$59,1))</f>
        <v>9.9033627330999997E-3</v>
      </c>
      <c r="G76" s="413">
        <f>SUMIFS('EPA Export Aggregation'!J:J,'EPA Export Aggregation'!$A:$A,$B76,'EPA Export Aggregation'!$D:$D,$A$1)*IF($A76="CH4",About!$D$58,IF($A76="N2O",About!$D$59,1))</f>
        <v>1.08936983182E-2</v>
      </c>
      <c r="H76" s="413">
        <f>SUMIFS('EPA Export Aggregation'!K:K,'EPA Export Aggregation'!$A:$A,$B76,'EPA Export Aggregation'!$D:$D,$A$1)*IF($A76="CH4",About!$D$58,IF($A76="N2O",About!$D$59,1))</f>
        <v>1.3689683811300001E-2</v>
      </c>
      <c r="I76" s="413">
        <f>SUMIFS('EPA Export Aggregation'!L:L,'EPA Export Aggregation'!$A:$A,$B76,'EPA Export Aggregation'!$D:$D,$A$1)*IF($A76="CH4",About!$D$58,IF($A76="N2O",About!$D$59,1))</f>
        <v>1.52018861366E-2</v>
      </c>
      <c r="J76" s="413">
        <f>SUMIFS('EPA Export Aggregation'!M:M,'EPA Export Aggregation'!$A:$A,$B76,'EPA Export Aggregation'!$D:$D,$A$1)*IF($A76="CH4",About!$D$58,IF($A76="N2O",About!$D$59,1))</f>
        <v>1.6065353634699998E-2</v>
      </c>
      <c r="K76" s="413">
        <f>SUMIFS('EPA Export Aggregation'!N:N,'EPA Export Aggregation'!$A:$A,$B76,'EPA Export Aggregation'!$D:$D,$A$1)*IF($A76="CH4",About!$D$58,IF($A76="N2O",About!$D$59,1))</f>
        <v>1.9698950803699999E-2</v>
      </c>
      <c r="L76" s="413">
        <f>SUMIFS('EPA Export Aggregation'!O:O,'EPA Export Aggregation'!$A:$A,$B76,'EPA Export Aggregation'!$D:$D,$A$1)*IF($A76="CH4",About!$D$58,IF($A76="N2O",About!$D$59,1))</f>
        <v>1.9989697304399999E-2</v>
      </c>
      <c r="M76" s="413">
        <f>SUMIFS('EPA Export Aggregation'!P:P,'EPA Export Aggregation'!$A:$A,$B76,'EPA Export Aggregation'!$D:$D,$A$1)*IF($A76="CH4",About!$D$58,IF($A76="N2O",About!$D$59,1))</f>
        <v>1.2173441940399999E-2</v>
      </c>
      <c r="N76" s="413">
        <f>SUMIFS('EPA Export Aggregation'!Q:Q,'EPA Export Aggregation'!$A:$A,$B76,'EPA Export Aggregation'!$D:$D,$A$1)*IF($A76="CH4",About!$D$58,IF($A76="N2O",About!$D$59,1))</f>
        <v>8.0893758678999995E-3</v>
      </c>
      <c r="O76" s="413">
        <f>SUMIFS('EPA Export Aggregation'!R:R,'EPA Export Aggregation'!$A:$A,$B76,'EPA Export Aggregation'!$D:$D,$A$1)*IF($A76="CH4",About!$D$58,IF($A76="N2O",About!$D$59,1))</f>
        <v>7.7335457466000002E-3</v>
      </c>
      <c r="P76" s="413">
        <f>SUMIFS('EPA Export Aggregation'!S:S,'EPA Export Aggregation'!$A:$A,$B76,'EPA Export Aggregation'!$D:$D,$A$1)*IF($A76="CH4",About!$D$58,IF($A76="N2O",About!$D$59,1))</f>
        <v>8.0867879449000001E-3</v>
      </c>
      <c r="Q76" s="413">
        <f>SUMIFS('EPA Export Aggregation'!T:T,'EPA Export Aggregation'!$A:$A,$B76,'EPA Export Aggregation'!$D:$D,$A$1)*IF($A76="CH4",About!$D$58,IF($A76="N2O",About!$D$59,1))</f>
        <v>8.0516332513000007E-3</v>
      </c>
      <c r="R76" s="413">
        <f>SUMIFS('EPA Export Aggregation'!U:U,'EPA Export Aggregation'!$A:$A,$B76,'EPA Export Aggregation'!$D:$D,$A$1)*IF($A76="CH4",About!$D$58,IF($A76="N2O",About!$D$59,1))</f>
        <v>7.7291955259000001E-3</v>
      </c>
      <c r="S76" s="413">
        <f>SUMIFS('EPA Export Aggregation'!V:V,'EPA Export Aggregation'!$A:$A,$B76,'EPA Export Aggregation'!$D:$D,$A$1)*IF($A76="CH4",About!$D$58,IF($A76="N2O",About!$D$59,1))</f>
        <v>9.2022502767999999E-3</v>
      </c>
      <c r="T76" s="413">
        <f>SUMIFS('EPA Export Aggregation'!W:W,'EPA Export Aggregation'!$A:$A,$B76,'EPA Export Aggregation'!$D:$D,$A$1)*IF($A76="CH4",About!$D$58,IF($A76="N2O",About!$D$59,1))</f>
        <v>8.9548377599000008E-3</v>
      </c>
      <c r="U76" s="413">
        <f>SUMIFS('EPA Export Aggregation'!X:X,'EPA Export Aggregation'!$A:$A,$B76,'EPA Export Aggregation'!$D:$D,$A$1)*IF($A76="CH4",About!$D$58,IF($A76="N2O",About!$D$59,1))</f>
        <v>8.4637444644999997E-3</v>
      </c>
      <c r="V76" s="413">
        <f>SUMIFS('EPA Export Aggregation'!Y:Y,'EPA Export Aggregation'!$A:$A,$B76,'EPA Export Aggregation'!$D:$D,$A$1)*IF($A76="CH4",About!$D$58,IF($A76="N2O",About!$D$59,1))</f>
        <v>6.4956037311999998E-3</v>
      </c>
      <c r="W76" s="413">
        <f>SUMIFS('EPA Export Aggregation'!Z:Z,'EPA Export Aggregation'!$A:$A,$B76,'EPA Export Aggregation'!$D:$D,$A$1)*IF($A76="CH4",About!$D$58,IF($A76="N2O",About!$D$59,1))</f>
        <v>8.6779950135000006E-3</v>
      </c>
      <c r="X76" s="413">
        <f>SUMIFS('EPA Export Aggregation'!AA:AA,'EPA Export Aggregation'!$A:$A,$B76,'EPA Export Aggregation'!$D:$D,$A$1)*IF($A76="CH4",About!$D$58,IF($A76="N2O",About!$D$59,1))</f>
        <v>1.2615812634999999E-3</v>
      </c>
      <c r="Y76" s="413">
        <f>SUMIFS('EPA Export Aggregation'!AB:AB,'EPA Export Aggregation'!$A:$A,$B76,'EPA Export Aggregation'!$D:$D,$A$1)*IF($A76="CH4",About!$D$58,IF($A76="N2O",About!$D$59,1))</f>
        <v>5.944611616E-4</v>
      </c>
      <c r="Z76" s="413">
        <f>SUMIFS('EPA Export Aggregation'!AC:AC,'EPA Export Aggregation'!$A:$A,$B76,'EPA Export Aggregation'!$D:$D,$A$1)*IF($A76="CH4",About!$D$58,IF($A76="N2O",About!$D$59,1))</f>
        <v>1.20365205769E-2</v>
      </c>
      <c r="AA76" s="413">
        <f>SUMIFS('EPA Export Aggregation'!AD:AD,'EPA Export Aggregation'!$A:$A,$B76,'EPA Export Aggregation'!$D:$D,$A$1)*IF($A76="CH4",About!$D$58,IF($A76="N2O",About!$D$59,1))</f>
        <v>1.313133566E-2</v>
      </c>
      <c r="AB76" s="413">
        <f>SUMIFS('EPA Export Aggregation'!AE:AE,'EPA Export Aggregation'!$A:$A,$B76,'EPA Export Aggregation'!$D:$D,$A$1)*IF($A76="CH4",About!$D$58,IF($A76="N2O",About!$D$59,1))</f>
        <v>1.4547097956700001E-2</v>
      </c>
      <c r="AC76" s="413">
        <f>SUMIFS('EPA Export Aggregation'!AF:AF,'EPA Export Aggregation'!$A:$A,$B76,'EPA Export Aggregation'!$D:$D,$A$1)*IF($A76="CH4",About!$D$58,IF($A76="N2O",About!$D$59,1))</f>
        <v>1.20966652E-2</v>
      </c>
      <c r="AD76" s="413">
        <f>SUMIFS('EPA Export Aggregation'!AG:AG,'EPA Export Aggregation'!$A:$A,$B76,'EPA Export Aggregation'!$D:$D,$A$1)*IF($A76="CH4",About!$D$58,IF($A76="N2O",About!$D$59,1))</f>
        <v>1.70596212E-2</v>
      </c>
      <c r="AE76" s="413">
        <f>SUMIFS('EPA Export Aggregation'!AH:AH,'EPA Export Aggregation'!$A:$A,$B76,'EPA Export Aggregation'!$D:$D,$A$1)*IF($A76="CH4",About!$D$58,IF($A76="N2O",About!$D$59,1))</f>
        <v>1.56611653835E-2</v>
      </c>
      <c r="AF76" s="413">
        <f>SUMIFS('EPA Export Aggregation'!AI:AI,'EPA Export Aggregation'!$A:$A,$B76,'EPA Export Aggregation'!$D:$D,$A$1)*IF($A76="CH4",About!$D$58,IF($A76="N2O",About!$D$59,1))</f>
        <v>1.6011800832699999E-2</v>
      </c>
      <c r="AG76" s="413">
        <f>SUMIFS('EPA Export Aggregation'!AJ:AJ,'EPA Export Aggregation'!$A:$A,$B76,'EPA Export Aggregation'!$D:$D,$A$1)*IF($A76="CH4",About!$D$58,IF($A76="N2O",About!$D$59,1))</f>
        <v>1.6110334519999998E-2</v>
      </c>
      <c r="AH76" s="413">
        <f>SUMIFS('EPA Export Aggregation'!AK:AK,'EPA Export Aggregation'!$A:$A,$B76,'EPA Export Aggregation'!$D:$D,$A$1)*IF($A76="CH4",About!$D$58,IF($A76="N2O",About!$D$59,1))</f>
        <v>1.6420460238699999E-2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0.11106139251420211</v>
      </c>
      <c r="D80" s="413">
        <f>SUMIFS('EPA Export Aggregation'!G:G,'EPA Export Aggregation'!$A:$A,$B80,'EPA Export Aggregation'!$D:$D,$A$1)*IF($A80="CH4",About!$D$58,IF($A80="N2O",About!$D$59,1))</f>
        <v>0.11106139251420211</v>
      </c>
      <c r="E80" s="413">
        <f>SUMIFS('EPA Export Aggregation'!H:H,'EPA Export Aggregation'!$A:$A,$B80,'EPA Export Aggregation'!$D:$D,$A$1)*IF($A80="CH4",About!$D$58,IF($A80="N2O",About!$D$59,1))</f>
        <v>0.11106139251420211</v>
      </c>
      <c r="F80" s="413">
        <f>SUMIFS('EPA Export Aggregation'!I:I,'EPA Export Aggregation'!$A:$A,$B80,'EPA Export Aggregation'!$D:$D,$A$1)*IF($A80="CH4",About!$D$58,IF($A80="N2O",About!$D$59,1))</f>
        <v>0.1388267395348024</v>
      </c>
      <c r="G80" s="413">
        <f>SUMIFS('EPA Export Aggregation'!J:J,'EPA Export Aggregation'!$A:$A,$B80,'EPA Export Aggregation'!$D:$D,$A$1)*IF($A80="CH4",About!$D$58,IF($A80="N2O",About!$D$59,1))</f>
        <v>0.15270941382140271</v>
      </c>
      <c r="H80" s="413">
        <f>SUMIFS('EPA Export Aggregation'!K:K,'EPA Export Aggregation'!$A:$A,$B80,'EPA Export Aggregation'!$D:$D,$A$1)*IF($A80="CH4",About!$D$58,IF($A80="N2O",About!$D$59,1))</f>
        <v>0.19190393637138881</v>
      </c>
      <c r="I80" s="413">
        <f>SUMIFS('EPA Export Aggregation'!L:L,'EPA Export Aggregation'!$A:$A,$B80,'EPA Export Aggregation'!$D:$D,$A$1)*IF($A80="CH4",About!$D$58,IF($A80="N2O",About!$D$59,1))</f>
        <v>0.2131021935651963</v>
      </c>
      <c r="J80" s="413">
        <f>SUMIFS('EPA Export Aggregation'!M:M,'EPA Export Aggregation'!$A:$A,$B80,'EPA Export Aggregation'!$D:$D,$A$1)*IF($A80="CH4",About!$D$58,IF($A80="N2O",About!$D$59,1))</f>
        <v>0.22520641002733621</v>
      </c>
      <c r="K80" s="413">
        <f>SUMIFS('EPA Export Aggregation'!N:N,'EPA Export Aggregation'!$A:$A,$B80,'EPA Export Aggregation'!$D:$D,$A$1)*IF($A80="CH4",About!$D$58,IF($A80="N2O",About!$D$59,1))</f>
        <v>0.27614270093756432</v>
      </c>
      <c r="L80" s="413">
        <f>SUMIFS('EPA Export Aggregation'!O:O,'EPA Export Aggregation'!$A:$A,$B80,'EPA Export Aggregation'!$D:$D,$A$1)*IF($A80="CH4",About!$D$58,IF($A80="N2O",About!$D$59,1))</f>
        <v>0.28021842273471143</v>
      </c>
      <c r="M80" s="413">
        <f>SUMIFS('EPA Export Aggregation'!P:P,'EPA Export Aggregation'!$A:$A,$B80,'EPA Export Aggregation'!$D:$D,$A$1)*IF($A80="CH4",About!$D$58,IF($A80="N2O",About!$D$59,1))</f>
        <v>0.2390070905827755</v>
      </c>
      <c r="N80" s="413">
        <f>SUMIFS('EPA Export Aggregation'!Q:Q,'EPA Export Aggregation'!$A:$A,$B80,'EPA Export Aggregation'!$D:$D,$A$1)*IF($A80="CH4",About!$D$58,IF($A80="N2O",About!$D$59,1))</f>
        <v>0.16820701671610319</v>
      </c>
      <c r="O80" s="413">
        <f>SUMIFS('EPA Export Aggregation'!R:R,'EPA Export Aggregation'!$A:$A,$B80,'EPA Export Aggregation'!$D:$D,$A$1)*IF($A80="CH4",About!$D$58,IF($A80="N2O",About!$D$59,1))</f>
        <v>0.16477811784671861</v>
      </c>
      <c r="P80" s="413">
        <f>SUMIFS('EPA Export Aggregation'!S:S,'EPA Export Aggregation'!$A:$A,$B80,'EPA Export Aggregation'!$D:$D,$A$1)*IF($A80="CH4",About!$D$58,IF($A80="N2O",About!$D$59,1))</f>
        <v>0.1506528911670004</v>
      </c>
      <c r="Q80" s="413">
        <f>SUMIFS('EPA Export Aggregation'!T:T,'EPA Export Aggregation'!$A:$A,$B80,'EPA Export Aggregation'!$D:$D,$A$1)*IF($A80="CH4",About!$D$58,IF($A80="N2O",About!$D$59,1))</f>
        <v>0.13993259643531161</v>
      </c>
      <c r="R80" s="413">
        <f>SUMIFS('EPA Export Aggregation'!U:U,'EPA Export Aggregation'!$A:$A,$B80,'EPA Export Aggregation'!$D:$D,$A$1)*IF($A80="CH4",About!$D$58,IF($A80="N2O",About!$D$59,1))</f>
        <v>0.12892916745612151</v>
      </c>
      <c r="S80" s="413">
        <f>SUMIFS('EPA Export Aggregation'!V:V,'EPA Export Aggregation'!$A:$A,$B80,'EPA Export Aggregation'!$D:$D,$A$1)*IF($A80="CH4",About!$D$58,IF($A80="N2O",About!$D$59,1))</f>
        <v>0.13775017922650901</v>
      </c>
      <c r="T80" s="413">
        <f>SUMIFS('EPA Export Aggregation'!W:W,'EPA Export Aggregation'!$A:$A,$B80,'EPA Export Aggregation'!$D:$D,$A$1)*IF($A80="CH4",About!$D$58,IF($A80="N2O",About!$D$59,1))</f>
        <v>0.13162933324768469</v>
      </c>
      <c r="U80" s="413">
        <f>SUMIFS('EPA Export Aggregation'!X:X,'EPA Export Aggregation'!$A:$A,$B80,'EPA Export Aggregation'!$D:$D,$A$1)*IF($A80="CH4",About!$D$58,IF($A80="N2O",About!$D$59,1))</f>
        <v>0.119620491729398</v>
      </c>
      <c r="V80" s="413">
        <f>SUMIFS('EPA Export Aggregation'!Y:Y,'EPA Export Aggregation'!$A:$A,$B80,'EPA Export Aggregation'!$D:$D,$A$1)*IF($A80="CH4",About!$D$58,IF($A80="N2O",About!$D$59,1))</f>
        <v>8.20533516299677E-2</v>
      </c>
      <c r="W80" s="413">
        <f>SUMIFS('EPA Export Aggregation'!Z:Z,'EPA Export Aggregation'!$A:$A,$B80,'EPA Export Aggregation'!$D:$D,$A$1)*IF($A80="CH4",About!$D$58,IF($A80="N2O",About!$D$59,1))</f>
        <v>0.1102894976858964</v>
      </c>
      <c r="X80" s="413">
        <f>SUMIFS('EPA Export Aggregation'!AA:AA,'EPA Export Aggregation'!$A:$A,$B80,'EPA Export Aggregation'!$D:$D,$A$1)*IF($A80="CH4",About!$D$58,IF($A80="N2O",About!$D$59,1))</f>
        <v>0.25665125156079999</v>
      </c>
      <c r="Y80" s="413">
        <f>SUMIFS('EPA Export Aggregation'!AB:AB,'EPA Export Aggregation'!$A:$A,$B80,'EPA Export Aggregation'!$D:$D,$A$1)*IF($A80="CH4",About!$D$58,IF($A80="N2O",About!$D$59,1))</f>
        <v>0.22297488425760001</v>
      </c>
      <c r="Z80" s="413">
        <f>SUMIFS('EPA Export Aggregation'!AC:AC,'EPA Export Aggregation'!$A:$A,$B80,'EPA Export Aggregation'!$D:$D,$A$1)*IF($A80="CH4",About!$D$58,IF($A80="N2O",About!$D$59,1))</f>
        <v>0.174787839162</v>
      </c>
      <c r="AA80" s="413">
        <f>SUMIFS('EPA Export Aggregation'!AD:AD,'EPA Export Aggregation'!$A:$A,$B80,'EPA Export Aggregation'!$D:$D,$A$1)*IF($A80="CH4",About!$D$58,IF($A80="N2O",About!$D$59,1))</f>
        <v>0.1094721845938</v>
      </c>
      <c r="AB80" s="413">
        <f>SUMIFS('EPA Export Aggregation'!AE:AE,'EPA Export Aggregation'!$A:$A,$B80,'EPA Export Aggregation'!$D:$D,$A$1)*IF($A80="CH4",About!$D$58,IF($A80="N2O",About!$D$59,1))</f>
        <v>0.1052075952</v>
      </c>
      <c r="AC80" s="413">
        <f>SUMIFS('EPA Export Aggregation'!AF:AF,'EPA Export Aggregation'!$A:$A,$B80,'EPA Export Aggregation'!$D:$D,$A$1)*IF($A80="CH4",About!$D$58,IF($A80="N2O",About!$D$59,1))</f>
        <v>0.10615305379999999</v>
      </c>
      <c r="AD80" s="413">
        <f>SUMIFS('EPA Export Aggregation'!AG:AG,'EPA Export Aggregation'!$A:$A,$B80,'EPA Export Aggregation'!$D:$D,$A$1)*IF($A80="CH4",About!$D$58,IF($A80="N2O",About!$D$59,1))</f>
        <v>0.103019504</v>
      </c>
      <c r="AE80" s="413">
        <f>SUMIFS('EPA Export Aggregation'!AH:AH,'EPA Export Aggregation'!$A:$A,$B80,'EPA Export Aggregation'!$D:$D,$A$1)*IF($A80="CH4",About!$D$58,IF($A80="N2O",About!$D$59,1))</f>
        <v>9.6088544485700006E-2</v>
      </c>
      <c r="AF80" s="413">
        <f>SUMIFS('EPA Export Aggregation'!AI:AI,'EPA Export Aggregation'!$A:$A,$B80,'EPA Export Aggregation'!$D:$D,$A$1)*IF($A80="CH4",About!$D$58,IF($A80="N2O",About!$D$59,1))</f>
        <v>9.9848921600000001E-2</v>
      </c>
      <c r="AG80" s="413">
        <f>SUMIFS('EPA Export Aggregation'!AJ:AJ,'EPA Export Aggregation'!$A:$A,$B80,'EPA Export Aggregation'!$D:$D,$A$1)*IF($A80="CH4",About!$D$58,IF($A80="N2O",About!$D$59,1))</f>
        <v>9.8341918200000003E-2</v>
      </c>
      <c r="AH80" s="413">
        <f>SUMIFS('EPA Export Aggregation'!AK:AK,'EPA Export Aggregation'!$A:$A,$B80,'EPA Export Aggregation'!$D:$D,$A$1)*IF($A80="CH4",About!$D$58,IF($A80="N2O",About!$D$59,1))</f>
        <v>0.1084531782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2.2325002350000001E-2</v>
      </c>
      <c r="D84" s="413">
        <f>SUMIFS('EPA Export Aggregation'!G:G,'EPA Export Aggregation'!$A:$A,$B84,'EPA Export Aggregation'!$D:$D,$A$1)*IF($A84="CH4",About!$D$58,IF($A84="N2O",About!$D$59,1))</f>
        <v>2.2325002350000001E-2</v>
      </c>
      <c r="E84" s="413">
        <f>SUMIFS('EPA Export Aggregation'!H:H,'EPA Export Aggregation'!$A:$A,$B84,'EPA Export Aggregation'!$D:$D,$A$1)*IF($A84="CH4",About!$D$58,IF($A84="N2O",About!$D$59,1))</f>
        <v>2.2325002350000001E-2</v>
      </c>
      <c r="F84" s="413">
        <f>SUMIFS('EPA Export Aggregation'!I:I,'EPA Export Aggregation'!$A:$A,$B84,'EPA Export Aggregation'!$D:$D,$A$1)*IF($A84="CH4",About!$D$58,IF($A84="N2O",About!$D$59,1))</f>
        <v>2.7906252350000001E-2</v>
      </c>
      <c r="G84" s="413">
        <f>SUMIFS('EPA Export Aggregation'!J:J,'EPA Export Aggregation'!$A:$A,$B84,'EPA Export Aggregation'!$D:$D,$A$1)*IF($A84="CH4",About!$D$58,IF($A84="N2O",About!$D$59,1))</f>
        <v>3.0696877349999999E-2</v>
      </c>
      <c r="H84" s="413">
        <f>SUMIFS('EPA Export Aggregation'!K:K,'EPA Export Aggregation'!$A:$A,$B84,'EPA Export Aggregation'!$D:$D,$A$1)*IF($A84="CH4",About!$D$58,IF($A84="N2O",About!$D$59,1))</f>
        <v>3.8575564899999998E-2</v>
      </c>
      <c r="I84" s="413">
        <f>SUMIFS('EPA Export Aggregation'!L:L,'EPA Export Aggregation'!$A:$A,$B84,'EPA Export Aggregation'!$D:$D,$A$1)*IF($A84="CH4",About!$D$58,IF($A84="N2O",About!$D$59,1))</f>
        <v>4.2836730599999998E-2</v>
      </c>
      <c r="J84" s="413">
        <f>SUMIFS('EPA Export Aggregation'!M:M,'EPA Export Aggregation'!$A:$A,$B84,'EPA Export Aggregation'!$D:$D,$A$1)*IF($A84="CH4",About!$D$58,IF($A84="N2O",About!$D$59,1))</f>
        <v>4.5269859500000002E-2</v>
      </c>
      <c r="K84" s="413">
        <f>SUMIFS('EPA Export Aggregation'!N:N,'EPA Export Aggregation'!$A:$A,$B84,'EPA Export Aggregation'!$D:$D,$A$1)*IF($A84="CH4",About!$D$58,IF($A84="N2O",About!$D$59,1))</f>
        <v>5.5508816549999999E-2</v>
      </c>
      <c r="L84" s="413">
        <f>SUMIFS('EPA Export Aggregation'!O:O,'EPA Export Aggregation'!$A:$A,$B84,'EPA Export Aggregation'!$D:$D,$A$1)*IF($A84="CH4",About!$D$58,IF($A84="N2O",About!$D$59,1))</f>
        <v>5.6328097049999998E-2</v>
      </c>
      <c r="M84" s="413">
        <f>SUMIFS('EPA Export Aggregation'!P:P,'EPA Export Aggregation'!$A:$A,$B84,'EPA Export Aggregation'!$D:$D,$A$1)*IF($A84="CH4",About!$D$58,IF($A84="N2O",About!$D$59,1))</f>
        <v>4.5527247950000002E-2</v>
      </c>
      <c r="N84" s="413">
        <f>SUMIFS('EPA Export Aggregation'!Q:Q,'EPA Export Aggregation'!$A:$A,$B84,'EPA Export Aggregation'!$D:$D,$A$1)*IF($A84="CH4",About!$D$58,IF($A84="N2O",About!$D$59,1))</f>
        <v>3.0954653549999999E-2</v>
      </c>
      <c r="O84" s="413">
        <f>SUMIFS('EPA Export Aggregation'!R:R,'EPA Export Aggregation'!$A:$A,$B84,'EPA Export Aggregation'!$D:$D,$A$1)*IF($A84="CH4",About!$D$58,IF($A84="N2O",About!$D$59,1))</f>
        <v>2.7475791100000001E-2</v>
      </c>
      <c r="P84" s="413">
        <f>SUMIFS('EPA Export Aggregation'!S:S,'EPA Export Aggregation'!$A:$A,$B84,'EPA Export Aggregation'!$D:$D,$A$1)*IF($A84="CH4",About!$D$58,IF($A84="N2O",About!$D$59,1))</f>
        <v>3.3100365700000002E-2</v>
      </c>
      <c r="Q84" s="413">
        <f>SUMIFS('EPA Export Aggregation'!T:T,'EPA Export Aggregation'!$A:$A,$B84,'EPA Export Aggregation'!$D:$D,$A$1)*IF($A84="CH4",About!$D$58,IF($A84="N2O",About!$D$59,1))</f>
        <v>3.1774194899999997E-2</v>
      </c>
      <c r="R84" s="413">
        <f>SUMIFS('EPA Export Aggregation'!U:U,'EPA Export Aggregation'!$A:$A,$B84,'EPA Export Aggregation'!$D:$D,$A$1)*IF($A84="CH4",About!$D$58,IF($A84="N2O",About!$D$59,1))</f>
        <v>3.4551758600000003E-2</v>
      </c>
      <c r="S84" s="413">
        <f>SUMIFS('EPA Export Aggregation'!V:V,'EPA Export Aggregation'!$A:$A,$B84,'EPA Export Aggregation'!$D:$D,$A$1)*IF($A84="CH4",About!$D$58,IF($A84="N2O",About!$D$59,1))</f>
        <v>3.3553377549999999E-2</v>
      </c>
      <c r="T84" s="413">
        <f>SUMIFS('EPA Export Aggregation'!W:W,'EPA Export Aggregation'!$A:$A,$B84,'EPA Export Aggregation'!$D:$D,$A$1)*IF($A84="CH4",About!$D$58,IF($A84="N2O",About!$D$59,1))</f>
        <v>2.6996104399999998E-2</v>
      </c>
      <c r="U84" s="413">
        <f>SUMIFS('EPA Export Aggregation'!X:X,'EPA Export Aggregation'!$A:$A,$B84,'EPA Export Aggregation'!$D:$D,$A$1)*IF($A84="CH4",About!$D$58,IF($A84="N2O",About!$D$59,1))</f>
        <v>2.4789943200000001E-2</v>
      </c>
      <c r="V84" s="413">
        <f>SUMIFS('EPA Export Aggregation'!Y:Y,'EPA Export Aggregation'!$A:$A,$B84,'EPA Export Aggregation'!$D:$D,$A$1)*IF($A84="CH4",About!$D$58,IF($A84="N2O",About!$D$59,1))</f>
        <v>1.8942003450000001E-2</v>
      </c>
      <c r="W84" s="413">
        <f>SUMIFS('EPA Export Aggregation'!Z:Z,'EPA Export Aggregation'!$A:$A,$B84,'EPA Export Aggregation'!$D:$D,$A$1)*IF($A84="CH4",About!$D$58,IF($A84="N2O",About!$D$59,1))</f>
        <v>2.4764889849999999E-2</v>
      </c>
      <c r="X84" s="413">
        <f>SUMIFS('EPA Export Aggregation'!AA:AA,'EPA Export Aggregation'!$A:$A,$B84,'EPA Export Aggregation'!$D:$D,$A$1)*IF($A84="CH4",About!$D$58,IF($A84="N2O",About!$D$59,1))</f>
        <v>3.58251625E-2</v>
      </c>
      <c r="Y84" s="413">
        <f>SUMIFS('EPA Export Aggregation'!AB:AB,'EPA Export Aggregation'!$A:$A,$B84,'EPA Export Aggregation'!$D:$D,$A$1)*IF($A84="CH4",About!$D$58,IF($A84="N2O",About!$D$59,1))</f>
        <v>5.1590137500000001E-2</v>
      </c>
      <c r="Z84" s="413">
        <f>SUMIFS('EPA Export Aggregation'!AC:AC,'EPA Export Aggregation'!$A:$A,$B84,'EPA Export Aggregation'!$D:$D,$A$1)*IF($A84="CH4",About!$D$58,IF($A84="N2O",About!$D$59,1))</f>
        <v>4.8620912500000002E-2</v>
      </c>
      <c r="AA84" s="413">
        <f>SUMIFS('EPA Export Aggregation'!AD:AD,'EPA Export Aggregation'!$A:$A,$B84,'EPA Export Aggregation'!$D:$D,$A$1)*IF($A84="CH4",About!$D$58,IF($A84="N2O",About!$D$59,1))</f>
        <v>4.4241099999999998E-2</v>
      </c>
      <c r="AB84" s="413">
        <f>SUMIFS('EPA Export Aggregation'!AE:AE,'EPA Export Aggregation'!$A:$A,$B84,'EPA Export Aggregation'!$D:$D,$A$1)*IF($A84="CH4",About!$D$58,IF($A84="N2O",About!$D$59,1))</f>
        <v>3.6770450000000003E-2</v>
      </c>
      <c r="AC84" s="413">
        <f>SUMIFS('EPA Export Aggregation'!AF:AF,'EPA Export Aggregation'!$A:$A,$B84,'EPA Export Aggregation'!$D:$D,$A$1)*IF($A84="CH4",About!$D$58,IF($A84="N2O",About!$D$59,1))</f>
        <v>3.3355900000000001E-2</v>
      </c>
      <c r="AD84" s="413">
        <f>SUMIFS('EPA Export Aggregation'!AG:AG,'EPA Export Aggregation'!$A:$A,$B84,'EPA Export Aggregation'!$D:$D,$A$1)*IF($A84="CH4",About!$D$58,IF($A84="N2O",About!$D$59,1))</f>
        <v>1.243385E-2</v>
      </c>
      <c r="AE84" s="413">
        <f>SUMIFS('EPA Export Aggregation'!AH:AH,'EPA Export Aggregation'!$A:$A,$B84,'EPA Export Aggregation'!$D:$D,$A$1)*IF($A84="CH4",About!$D$58,IF($A84="N2O",About!$D$59,1))</f>
        <v>1.336445E-2</v>
      </c>
      <c r="AF84" s="413">
        <f>SUMIFS('EPA Export Aggregation'!AI:AI,'EPA Export Aggregation'!$A:$A,$B84,'EPA Export Aggregation'!$D:$D,$A$1)*IF($A84="CH4",About!$D$58,IF($A84="N2O",About!$D$59,1))</f>
        <v>2.5934599999999999E-2</v>
      </c>
      <c r="AG84" s="413">
        <f>SUMIFS('EPA Export Aggregation'!AJ:AJ,'EPA Export Aggregation'!$A:$A,$B84,'EPA Export Aggregation'!$D:$D,$A$1)*IF($A84="CH4",About!$D$58,IF($A84="N2O",About!$D$59,1))</f>
        <v>3.1534649999999997E-2</v>
      </c>
      <c r="AH84" s="413">
        <f>SUMIFS('EPA Export Aggregation'!AK:AK,'EPA Export Aggregation'!$A:$A,$B84,'EPA Export Aggregation'!$D:$D,$A$1)*IF($A84="CH4",About!$D$58,IF($A84="N2O",About!$D$59,1))</f>
        <v>3.9430649999999998E-2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1.9607175700000002E-3</v>
      </c>
      <c r="D87" s="413">
        <f>SUMIFS('EPA Export Aggregation'!$F:$F,'EPA Export Aggregation'!$A:$A,$B87,'EPA Export Aggregation'!$D:$D,$A$1)*IF($A87="CH4",About!$D$58,IF($A87="N2O",About!$D$59,1))</f>
        <v>1.9607175700000002E-3</v>
      </c>
      <c r="E87" s="413">
        <f>SUMIFS('EPA Export Aggregation'!$F:$F,'EPA Export Aggregation'!$A:$A,$B87,'EPA Export Aggregation'!$D:$D,$A$1)*IF($A87="CH4",About!$D$58,IF($A87="N2O",About!$D$59,1))</f>
        <v>1.9607175700000002E-3</v>
      </c>
      <c r="F87" s="413">
        <f>SUMIFS('EPA Export Aggregation'!$F:$F,'EPA Export Aggregation'!$A:$A,$B87,'EPA Export Aggregation'!$D:$D,$A$1)*IF($A87="CH4",About!$D$58,IF($A87="N2O",About!$D$59,1))</f>
        <v>1.9607175700000002E-3</v>
      </c>
      <c r="G87" s="413">
        <f>SUMIFS('EPA Export Aggregation'!$F:$F,'EPA Export Aggregation'!$A:$A,$B87,'EPA Export Aggregation'!$D:$D,$A$1)*IF($A87="CH4",About!$D$58,IF($A87="N2O",About!$D$59,1))</f>
        <v>1.9607175700000002E-3</v>
      </c>
      <c r="H87" s="413">
        <f>SUMIFS('EPA Export Aggregation'!$F:$F,'EPA Export Aggregation'!$A:$A,$B87,'EPA Export Aggregation'!$D:$D,$A$1)*IF($A87="CH4",About!$D$58,IF($A87="N2O",About!$D$59,1))</f>
        <v>1.9607175700000002E-3</v>
      </c>
      <c r="I87" s="413">
        <f>SUMIFS('EPA Export Aggregation'!$F:$F,'EPA Export Aggregation'!$A:$A,$B87,'EPA Export Aggregation'!$D:$D,$A$1)*IF($A87="CH4",About!$D$58,IF($A87="N2O",About!$D$59,1))</f>
        <v>1.9607175700000002E-3</v>
      </c>
      <c r="J87" s="413">
        <f>SUMIFS('EPA Export Aggregation'!$F:$F,'EPA Export Aggregation'!$A:$A,$B87,'EPA Export Aggregation'!$D:$D,$A$1)*IF($A87="CH4",About!$D$58,IF($A87="N2O",About!$D$59,1))</f>
        <v>1.9607175700000002E-3</v>
      </c>
      <c r="K87" s="413">
        <f>SUMIFS('EPA Export Aggregation'!$F:$F,'EPA Export Aggregation'!$A:$A,$B87,'EPA Export Aggregation'!$D:$D,$A$1)*IF($A87="CH4",About!$D$58,IF($A87="N2O",About!$D$59,1))</f>
        <v>1.9607175700000002E-3</v>
      </c>
      <c r="L87" s="413">
        <f>SUMIFS('EPA Export Aggregation'!$F:$F,'EPA Export Aggregation'!$A:$A,$B87,'EPA Export Aggregation'!$D:$D,$A$1)*IF($A87="CH4",About!$D$58,IF($A87="N2O",About!$D$59,1))</f>
        <v>1.9607175700000002E-3</v>
      </c>
      <c r="M87" s="413">
        <f>SUMIFS('EPA Export Aggregation'!$F:$F,'EPA Export Aggregation'!$A:$A,$B87,'EPA Export Aggregation'!$D:$D,$A$1)*IF($A87="CH4",About!$D$58,IF($A87="N2O",About!$D$59,1))</f>
        <v>1.9607175700000002E-3</v>
      </c>
      <c r="N87" s="413">
        <f>SUMIFS('EPA Export Aggregation'!$F:$F,'EPA Export Aggregation'!$A:$A,$B87,'EPA Export Aggregation'!$D:$D,$A$1)*IF($A87="CH4",About!$D$58,IF($A87="N2O",About!$D$59,1))</f>
        <v>1.9607175700000002E-3</v>
      </c>
      <c r="O87" s="413">
        <f>SUMIFS('EPA Export Aggregation'!$F:$F,'EPA Export Aggregation'!$A:$A,$B87,'EPA Export Aggregation'!$D:$D,$A$1)*IF($A87="CH4",About!$D$58,IF($A87="N2O",About!$D$59,1))</f>
        <v>1.9607175700000002E-3</v>
      </c>
      <c r="P87" s="413">
        <f>SUMIFS('EPA Export Aggregation'!$F:$F,'EPA Export Aggregation'!$A:$A,$B87,'EPA Export Aggregation'!$D:$D,$A$1)*IF($A87="CH4",About!$D$58,IF($A87="N2O",About!$D$59,1))</f>
        <v>1.9607175700000002E-3</v>
      </c>
      <c r="Q87" s="413">
        <f>SUMIFS('EPA Export Aggregation'!$F:$F,'EPA Export Aggregation'!$A:$A,$B87,'EPA Export Aggregation'!$D:$D,$A$1)*IF($A87="CH4",About!$D$58,IF($A87="N2O",About!$D$59,1))</f>
        <v>1.9607175700000002E-3</v>
      </c>
      <c r="R87" s="413">
        <f>SUMIFS('EPA Export Aggregation'!$F:$F,'EPA Export Aggregation'!$A:$A,$B87,'EPA Export Aggregation'!$D:$D,$A$1)*IF($A87="CH4",About!$D$58,IF($A87="N2O",About!$D$59,1))</f>
        <v>1.9607175700000002E-3</v>
      </c>
      <c r="S87" s="413">
        <f>SUMIFS('EPA Export Aggregation'!$F:$F,'EPA Export Aggregation'!$A:$A,$B87,'EPA Export Aggregation'!$D:$D,$A$1)*IF($A87="CH4",About!$D$58,IF($A87="N2O",About!$D$59,1))</f>
        <v>1.9607175700000002E-3</v>
      </c>
      <c r="T87" s="413">
        <f>SUMIFS('EPA Export Aggregation'!$F:$F,'EPA Export Aggregation'!$A:$A,$B87,'EPA Export Aggregation'!$D:$D,$A$1)*IF($A87="CH4",About!$D$58,IF($A87="N2O",About!$D$59,1))</f>
        <v>1.9607175700000002E-3</v>
      </c>
      <c r="U87" s="413">
        <f>SUMIFS('EPA Export Aggregation'!$F:$F,'EPA Export Aggregation'!$A:$A,$B87,'EPA Export Aggregation'!$D:$D,$A$1)*IF($A87="CH4",About!$D$58,IF($A87="N2O",About!$D$59,1))</f>
        <v>1.9607175700000002E-3</v>
      </c>
      <c r="V87" s="413">
        <f>SUMIFS('EPA Export Aggregation'!$F:$F,'EPA Export Aggregation'!$A:$A,$B87,'EPA Export Aggregation'!$D:$D,$A$1)*IF($A87="CH4",About!$D$58,IF($A87="N2O",About!$D$59,1))</f>
        <v>1.9607175700000002E-3</v>
      </c>
      <c r="W87" s="413">
        <f>SUMIFS('EPA Export Aggregation'!$F:$F,'EPA Export Aggregation'!$A:$A,$B87,'EPA Export Aggregation'!$D:$D,$A$1)*IF($A87="CH4",About!$D$58,IF($A87="N2O",About!$D$59,1))</f>
        <v>1.9607175700000002E-3</v>
      </c>
      <c r="X87" s="413">
        <f>SUMIFS('EPA Export Aggregation'!$F:$F,'EPA Export Aggregation'!$A:$A,$B87,'EPA Export Aggregation'!$D:$D,$A$1)*IF($A87="CH4",About!$D$58,IF($A87="N2O",About!$D$59,1))</f>
        <v>1.9607175700000002E-3</v>
      </c>
      <c r="Y87" s="413">
        <f>SUMIFS('EPA Export Aggregation'!$F:$F,'EPA Export Aggregation'!$A:$A,$B87,'EPA Export Aggregation'!$D:$D,$A$1)*IF($A87="CH4",About!$D$58,IF($A87="N2O",About!$D$59,1))</f>
        <v>1.9607175700000002E-3</v>
      </c>
      <c r="Z87" s="413">
        <f>SUMIFS('EPA Export Aggregation'!$F:$F,'EPA Export Aggregation'!$A:$A,$B87,'EPA Export Aggregation'!$D:$D,$A$1)*IF($A87="CH4",About!$D$58,IF($A87="N2O",About!$D$59,1))</f>
        <v>1.9607175700000002E-3</v>
      </c>
      <c r="AA87" s="413">
        <f>SUMIFS('EPA Export Aggregation'!$F:$F,'EPA Export Aggregation'!$A:$A,$B87,'EPA Export Aggregation'!$D:$D,$A$1)*IF($A87="CH4",About!$D$58,IF($A87="N2O",About!$D$59,1))</f>
        <v>1.9607175700000002E-3</v>
      </c>
      <c r="AB87" s="413">
        <f>SUMIFS('EPA Export Aggregation'!$F:$F,'EPA Export Aggregation'!$A:$A,$B87,'EPA Export Aggregation'!$D:$D,$A$1)*IF($A87="CH4",About!$D$58,IF($A87="N2O",About!$D$59,1))</f>
        <v>1.9607175700000002E-3</v>
      </c>
      <c r="AC87" s="413">
        <f>SUMIFS('EPA Export Aggregation'!$F:$F,'EPA Export Aggregation'!$A:$A,$B87,'EPA Export Aggregation'!$D:$D,$A$1)*IF($A87="CH4",About!$D$58,IF($A87="N2O",About!$D$59,1))</f>
        <v>1.9607175700000002E-3</v>
      </c>
      <c r="AD87" s="413">
        <f>SUMIFS('EPA Export Aggregation'!$F:$F,'EPA Export Aggregation'!$A:$A,$B87,'EPA Export Aggregation'!$D:$D,$A$1)*IF($A87="CH4",About!$D$58,IF($A87="N2O",About!$D$59,1))</f>
        <v>1.9607175700000002E-3</v>
      </c>
      <c r="AE87" s="413">
        <f>SUMIFS('EPA Export Aggregation'!$F:$F,'EPA Export Aggregation'!$A:$A,$B87,'EPA Export Aggregation'!$D:$D,$A$1)*IF($A87="CH4",About!$D$58,IF($A87="N2O",About!$D$59,1))</f>
        <v>1.9607175700000002E-3</v>
      </c>
      <c r="AF87" s="413">
        <f>SUMIFS('EPA Export Aggregation'!$F:$F,'EPA Export Aggregation'!$A:$A,$B87,'EPA Export Aggregation'!$D:$D,$A$1)*IF($A87="CH4",About!$D$58,IF($A87="N2O",About!$D$59,1))</f>
        <v>1.9607175700000002E-3</v>
      </c>
      <c r="AG87" s="413">
        <f>SUMIFS('EPA Export Aggregation'!$F:$F,'EPA Export Aggregation'!$A:$A,$B87,'EPA Export Aggregation'!$D:$D,$A$1)*IF($A87="CH4",About!$D$58,IF($A87="N2O",About!$D$59,1))</f>
        <v>1.9607175700000002E-3</v>
      </c>
      <c r="AH87" s="413">
        <f>SUMIFS('EPA Export Aggregation'!$F:$F,'EPA Export Aggregation'!$A:$A,$B87,'EPA Export Aggregation'!$D:$D,$A$1)*IF($A87="CH4",About!$D$58,IF($A87="N2O",About!$D$59,1))</f>
        <v>1.9607175700000002E-3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2024-06-24T21:51:08Z</dcterms:modified>
</cp:coreProperties>
</file>