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VA\elec\EIaE\"/>
    </mc:Choice>
  </mc:AlternateContent>
  <xr:revisionPtr revIDLastSave="0" documentId="8_{B18DE0B6-9C78-4D82-8DE0-9DB4389D2990}" xr6:coauthVersionLast="47" xr6:coauthVersionMax="47" xr10:uidLastSave="{00000000-0000-0000-0000-000000000000}"/>
  <bookViews>
    <workbookView xWindow="13260" yWindow="465" windowWidth="15015" windowHeight="16710" firstSheet="25" activeTab="29"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2" i="38" l="1"/>
  <c r="D19" i="38"/>
  <c r="E19" i="38"/>
  <c r="F19" i="38"/>
  <c r="D20" i="38"/>
  <c r="E20" i="38"/>
  <c r="F20" i="38"/>
  <c r="D21" i="38"/>
  <c r="E21" i="38"/>
  <c r="F21" i="38"/>
  <c r="D22" i="38"/>
  <c r="E22" i="38"/>
  <c r="D23" i="38"/>
  <c r="E23" i="38"/>
  <c r="F23" i="38"/>
  <c r="D24" i="38"/>
  <c r="E24" i="38"/>
  <c r="F24" i="38"/>
  <c r="D25" i="38"/>
  <c r="E25" i="38"/>
  <c r="F25" i="38"/>
  <c r="D26" i="38"/>
  <c r="E26" i="38"/>
  <c r="F26" i="38"/>
  <c r="D27" i="38"/>
  <c r="E27" i="38"/>
  <c r="F27" i="38"/>
  <c r="D28" i="38"/>
  <c r="E28" i="38"/>
  <c r="F28" i="38"/>
  <c r="D29" i="38"/>
  <c r="E29" i="38"/>
  <c r="F29" i="38"/>
  <c r="D30" i="38"/>
  <c r="E30" i="38"/>
  <c r="F30" i="38"/>
  <c r="D31" i="38"/>
  <c r="E31" i="38"/>
  <c r="F31" i="38"/>
  <c r="D32" i="38"/>
  <c r="E32" i="38"/>
  <c r="F32" i="38"/>
  <c r="D33" i="38"/>
  <c r="E33" i="38"/>
  <c r="F33" i="38"/>
  <c r="D34" i="38"/>
  <c r="E34" i="38"/>
  <c r="F34" i="38"/>
  <c r="D35" i="38"/>
  <c r="E35" i="38"/>
  <c r="F35" i="38"/>
  <c r="D36" i="38"/>
  <c r="E36" i="38"/>
  <c r="F36" i="38"/>
  <c r="D37" i="38"/>
  <c r="E37" i="38"/>
  <c r="F37" i="38"/>
  <c r="D38" i="38"/>
  <c r="E38" i="38"/>
  <c r="F38" i="38"/>
  <c r="D39" i="38"/>
  <c r="E39" i="38"/>
  <c r="F39" i="38"/>
  <c r="D40" i="38"/>
  <c r="E40" i="38"/>
  <c r="F40" i="38"/>
  <c r="D41" i="38"/>
  <c r="E41" i="38"/>
  <c r="F41" i="38"/>
  <c r="D42" i="38"/>
  <c r="E42" i="38"/>
  <c r="F42" i="38"/>
  <c r="D43" i="38"/>
  <c r="E43" i="38"/>
  <c r="F43" i="38"/>
  <c r="D44" i="38"/>
  <c r="E44" i="38"/>
  <c r="F44" i="38"/>
  <c r="D45" i="38"/>
  <c r="E45" i="38"/>
  <c r="F45" i="38"/>
  <c r="D46" i="38"/>
  <c r="E46" i="38"/>
  <c r="F46" i="38"/>
  <c r="D47" i="38"/>
  <c r="E47" i="38"/>
  <c r="F47" i="38"/>
  <c r="D48" i="38"/>
  <c r="E48" i="38"/>
  <c r="F48" i="38"/>
  <c r="D49" i="38"/>
  <c r="E49" i="38"/>
  <c r="F49" i="38"/>
  <c r="D50" i="38"/>
  <c r="E50" i="38"/>
  <c r="F50" i="38"/>
  <c r="D51" i="38"/>
  <c r="E51" i="38"/>
  <c r="F51" i="38"/>
  <c r="D52" i="38"/>
  <c r="E52" i="38"/>
  <c r="F52" i="38"/>
  <c r="D53" i="38"/>
  <c r="E53" i="38"/>
  <c r="F53" i="38"/>
  <c r="D54" i="38"/>
  <c r="E54" i="38"/>
  <c r="F54" i="38"/>
  <c r="D55" i="38"/>
  <c r="E55" i="38"/>
  <c r="F55" i="38"/>
  <c r="D56" i="38"/>
  <c r="E56" i="38"/>
  <c r="F56" i="38"/>
  <c r="D57" i="38"/>
  <c r="E57" i="38"/>
  <c r="F57" i="38"/>
  <c r="D58" i="38"/>
  <c r="E58" i="38"/>
  <c r="F58" i="38"/>
  <c r="D59" i="38"/>
  <c r="E59" i="38"/>
  <c r="F59" i="38"/>
  <c r="D60" i="38"/>
  <c r="E60" i="38"/>
  <c r="F60" i="38"/>
  <c r="D61" i="38"/>
  <c r="E61" i="38"/>
  <c r="F61" i="38"/>
  <c r="D62" i="38"/>
  <c r="E62" i="38"/>
  <c r="F62" i="38"/>
  <c r="D63" i="38"/>
  <c r="E63" i="38"/>
  <c r="F63" i="38"/>
  <c r="D64" i="38"/>
  <c r="E64" i="38"/>
  <c r="F64" i="38"/>
  <c r="D65" i="38"/>
  <c r="E65" i="38"/>
  <c r="F65" i="38"/>
  <c r="F18" i="38"/>
  <c r="E18" i="38"/>
  <c r="D18" i="38"/>
  <c r="H13" i="38"/>
  <c r="G3" i="38"/>
  <c r="H3" i="38"/>
  <c r="G4" i="38"/>
  <c r="H4" i="38"/>
  <c r="G5" i="38"/>
  <c r="H5" i="38"/>
  <c r="G6" i="38"/>
  <c r="H6" i="38"/>
  <c r="G7" i="38"/>
  <c r="H7" i="38"/>
  <c r="G8" i="38"/>
  <c r="H8" i="38"/>
  <c r="G9" i="38"/>
  <c r="H9" i="38"/>
  <c r="G10" i="38"/>
  <c r="H10" i="38"/>
  <c r="G11" i="38"/>
  <c r="H11" i="38"/>
  <c r="G12" i="38"/>
  <c r="H12" i="38"/>
  <c r="G13" i="38"/>
  <c r="F4" i="38"/>
  <c r="F5" i="38"/>
  <c r="F6" i="38"/>
  <c r="F7" i="38"/>
  <c r="F8" i="38"/>
  <c r="F9" i="38"/>
  <c r="F10" i="38"/>
  <c r="F11" i="38"/>
  <c r="F12" i="38"/>
  <c r="F13" i="38"/>
  <c r="F3" i="38"/>
  <c r="O38" i="34" l="1"/>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I35" i="28" l="1"/>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G73" i="23" s="1"/>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B62" i="23" s="1"/>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C64" i="23" s="1"/>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K70" i="23" s="1"/>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J732" i="22"/>
  <c r="I737" i="22"/>
  <c r="H742" i="22"/>
  <c r="F730" i="22"/>
  <c r="R734" i="22"/>
  <c r="Q739" i="22"/>
  <c r="P731" i="22"/>
  <c r="R731" i="22"/>
  <c r="Q736" i="22"/>
  <c r="P741" i="22"/>
  <c r="K65" i="23" s="1"/>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72" i="23"/>
  <c r="D66" i="23"/>
  <c r="B64" i="23"/>
  <c r="H73" i="23"/>
  <c r="AM10" i="26"/>
  <c r="AL14" i="26"/>
  <c r="AL15" i="26"/>
  <c r="AM11" i="26"/>
  <c r="AF93" i="23"/>
  <c r="AG87" i="23"/>
  <c r="AG93" i="23" s="1"/>
  <c r="AF101" i="23"/>
  <c r="AG88" i="23"/>
  <c r="AG101" i="23" s="1"/>
  <c r="AF96" i="23"/>
  <c r="AG82" i="23"/>
  <c r="AG96" i="23" s="1"/>
  <c r="AF100" i="23"/>
  <c r="AF99" i="23"/>
  <c r="AG83" i="23"/>
  <c r="AF92" i="23"/>
  <c r="AG86" i="23"/>
  <c r="AG92" i="23" s="1"/>
  <c r="M68" i="23" l="1"/>
  <c r="H60" i="23"/>
  <c r="C66" i="23"/>
  <c r="L70" i="23"/>
  <c r="B73" i="23"/>
  <c r="G70" i="23"/>
  <c r="L60" i="23"/>
  <c r="G61" i="23"/>
  <c r="I62" i="23"/>
  <c r="F68" i="23"/>
  <c r="M70" i="23"/>
  <c r="B61" i="23"/>
  <c r="E7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<sst xmlns="http://schemas.openxmlformats.org/spreadsheetml/2006/main" count="15214" uniqueCount="1081">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</sst>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4">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1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49" fontId="0" fillId="0" borderId="0" xfId="0" applyNumberFormat="1" applyAlignment="1">
      <alignment horizontal="left"/>
    </xf>
    <xf numFmtId="2" fontId="0" fillId="3"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K1" sqref="K1:L50"/>
    </sheetView>
  </sheetViews>
  <sheetFormatPr defaultRowHeight="15"/>
  <cols>
    <col min="2" max="2" width="70.140625" customWidth="1"/>
    <col min="3" max="3" width="10.7109375" bestFit="1" customWidth="1"/>
    <col min="13" max="14" width="8.7109375" style="163"/>
  </cols>
  <sheetData>
    <row r="1" spans="1:13">
      <c r="A1" s="1" t="s">
        <v>0</v>
      </c>
      <c r="B1" s="85" t="s">
        <v>488</v>
      </c>
      <c r="C1" s="86">
        <v>45383</v>
      </c>
      <c r="D1" s="87"/>
      <c r="E1" s="87"/>
      <c r="F1" s="87"/>
      <c r="G1" s="87"/>
      <c r="H1" s="87"/>
      <c r="I1" s="87"/>
      <c r="J1" s="87"/>
      <c r="K1" s="85" t="s">
        <v>533</v>
      </c>
      <c r="L1" s="85" t="s">
        <v>535</v>
      </c>
      <c r="M1" s="163" t="s">
        <v>1053</v>
      </c>
    </row>
    <row r="2" spans="1:13">
      <c r="A2" s="1" t="s">
        <v>1</v>
      </c>
      <c r="B2" s="87" t="str">
        <f>LOOKUP(B1,K1:L50,L1:L50)</f>
        <v>VA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4"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1066</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B3*About!$A$69</f>
        <v>58.019763572277178</v>
      </c>
      <c r="G3" s="161">
        <f>C3*About!$A$69</f>
        <v>28.218703191971173</v>
      </c>
      <c r="H3" s="161">
        <f>D3*About!$A$69</f>
        <v>21.572803000964875</v>
      </c>
    </row>
    <row r="4" spans="1:8">
      <c r="A4" t="s">
        <v>1069</v>
      </c>
      <c r="B4">
        <v>60.17</v>
      </c>
      <c r="C4">
        <v>40.98</v>
      </c>
      <c r="D4">
        <v>43.33</v>
      </c>
      <c r="F4" s="161">
        <f>B4*About!$A$69</f>
        <v>45.338300962908022</v>
      </c>
      <c r="G4" s="161">
        <f>C4*About!$A$69</f>
        <v>30.878570275219719</v>
      </c>
      <c r="H4" s="161">
        <f>D4*About!$A$69</f>
        <v>32.6493033193087</v>
      </c>
    </row>
    <row r="5" spans="1:8">
      <c r="A5" t="s">
        <v>1070</v>
      </c>
      <c r="B5">
        <v>41.36</v>
      </c>
      <c r="C5">
        <v>54.34</v>
      </c>
      <c r="D5">
        <v>56.01</v>
      </c>
      <c r="F5" s="161">
        <f>B5*About!$A$69</f>
        <v>31.164901575966024</v>
      </c>
      <c r="G5" s="161">
        <f>C5*About!$A$69</f>
        <v>40.945376006721325</v>
      </c>
      <c r="H5" s="161">
        <f>D5*About!$A$69</f>
        <v>42.203726723159022</v>
      </c>
    </row>
    <row r="6" spans="1:8">
      <c r="A6" t="s">
        <v>1071</v>
      </c>
      <c r="B6">
        <v>37.96</v>
      </c>
      <c r="C6">
        <v>43.94</v>
      </c>
      <c r="D6">
        <v>46.67</v>
      </c>
      <c r="F6" s="161">
        <f>B6*About!$A$69</f>
        <v>28.60298993770963</v>
      </c>
      <c r="G6" s="161">
        <f>C6*About!$A$69</f>
        <v>33.108940407348818</v>
      </c>
      <c r="H6" s="161">
        <f>D6*About!$A$69</f>
        <v>35.166004752184101</v>
      </c>
    </row>
    <row r="7" spans="1:8">
      <c r="A7" t="s">
        <v>1072</v>
      </c>
      <c r="B7">
        <v>39.340000000000003</v>
      </c>
      <c r="C7">
        <v>38.81</v>
      </c>
      <c r="D7">
        <v>43.37</v>
      </c>
      <c r="F7" s="161">
        <f>B7*About!$A$69</f>
        <v>29.642824661472524</v>
      </c>
      <c r="G7" s="161">
        <f>C7*About!$A$69</f>
        <v>29.243467847273731</v>
      </c>
      <c r="H7" s="161">
        <f>D7*About!$A$69</f>
        <v>32.679443456229365</v>
      </c>
    </row>
    <row r="8" spans="1:8">
      <c r="A8" t="s">
        <v>1080</v>
      </c>
      <c r="B8">
        <v>34.42</v>
      </c>
      <c r="C8">
        <v>35.840000000000003</v>
      </c>
      <c r="D8">
        <v>41.59</v>
      </c>
      <c r="F8" s="161">
        <f>B8*About!$A$69</f>
        <v>25.935587820230914</v>
      </c>
      <c r="G8" s="161">
        <f>C8*About!$A$69</f>
        <v>27.005562680914469</v>
      </c>
      <c r="H8" s="161">
        <f>D8*About!$A$69</f>
        <v>31.338207363259844</v>
      </c>
    </row>
    <row r="9" spans="1:8">
      <c r="A9" t="s">
        <v>1073</v>
      </c>
      <c r="B9">
        <v>34.74</v>
      </c>
      <c r="C9">
        <v>38.729999999999997</v>
      </c>
      <c r="D9">
        <v>43.19</v>
      </c>
      <c r="F9" s="161">
        <f>B9*About!$A$69</f>
        <v>26.176708915596222</v>
      </c>
      <c r="G9" s="161">
        <f>C9*About!$A$69</f>
        <v>29.183187573432399</v>
      </c>
      <c r="H9" s="161">
        <f>D9*About!$A$69</f>
        <v>32.543812840086375</v>
      </c>
    </row>
    <row r="10" spans="1:8">
      <c r="A10" t="s">
        <v>1074</v>
      </c>
      <c r="B10">
        <v>32.26</v>
      </c>
      <c r="C10">
        <v>31.85</v>
      </c>
      <c r="D10">
        <v>34.78</v>
      </c>
      <c r="F10" s="161">
        <f>B10*About!$A$69</f>
        <v>24.308020426515085</v>
      </c>
      <c r="G10" s="161">
        <f>C10*About!$A$69</f>
        <v>23.999084023078286</v>
      </c>
      <c r="H10" s="161">
        <f>D10*About!$A$69</f>
        <v>26.206849052516887</v>
      </c>
    </row>
    <row r="11" spans="1:8">
      <c r="A11" t="s">
        <v>1075</v>
      </c>
      <c r="B11">
        <v>33.049999999999997</v>
      </c>
      <c r="C11">
        <v>34.369999999999997</v>
      </c>
      <c r="D11">
        <v>36.36</v>
      </c>
      <c r="F11" s="161">
        <f>B11*About!$A$69</f>
        <v>24.903288130698186</v>
      </c>
      <c r="G11" s="161">
        <f>C11*About!$A$69</f>
        <v>25.897912649080084</v>
      </c>
      <c r="H11" s="161">
        <f>D11*About!$A$69</f>
        <v>27.397384460883092</v>
      </c>
    </row>
    <row r="12" spans="1:8">
      <c r="A12" t="s">
        <v>1076</v>
      </c>
      <c r="B12">
        <v>81.61</v>
      </c>
      <c r="C12">
        <v>73.48</v>
      </c>
      <c r="D12">
        <v>57.97</v>
      </c>
      <c r="F12" s="161">
        <f>B12*About!$A$69</f>
        <v>61.493414352383638</v>
      </c>
      <c r="G12" s="161">
        <f>C12*About!$A$69</f>
        <v>55.367431523258794</v>
      </c>
      <c r="H12" s="161">
        <f>D12*About!$A$69</f>
        <v>43.680593432271529</v>
      </c>
    </row>
    <row r="13" spans="1:8">
      <c r="A13" t="s">
        <v>1077</v>
      </c>
      <c r="B13">
        <v>59.46</v>
      </c>
      <c r="C13">
        <v>38.659999999999997</v>
      </c>
      <c r="D13">
        <v>39.130000000000003</v>
      </c>
      <c r="F13" s="161">
        <f>B13*About!$A$69</f>
        <v>44.803313532566243</v>
      </c>
      <c r="G13" s="161">
        <f>C13*About!$A$69</f>
        <v>29.130442333821239</v>
      </c>
      <c r="H13" s="161">
        <f>D13*About!$A$69</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6"/>
      <c r="C112" s="196"/>
      <c r="D112" s="196"/>
      <c r="E112" s="196"/>
      <c r="F112" s="196"/>
      <c r="G112" s="196"/>
      <c r="H112" s="196"/>
      <c r="I112" s="196"/>
      <c r="J112" s="196"/>
      <c r="K112" s="196"/>
      <c r="L112" s="196"/>
      <c r="M112" s="196"/>
      <c r="N112" s="196"/>
      <c r="O112" s="196"/>
      <c r="P112" s="196"/>
      <c r="Q112" s="196"/>
      <c r="R112" s="196"/>
      <c r="S112" s="196"/>
      <c r="T112" s="196"/>
      <c r="U112" s="196"/>
      <c r="V112" s="196"/>
      <c r="W112" s="196"/>
      <c r="X112" s="196"/>
      <c r="Y112" s="196"/>
      <c r="Z112" s="196"/>
      <c r="AA112" s="196"/>
      <c r="AB112" s="196"/>
      <c r="AC112" s="196"/>
      <c r="AD112" s="196"/>
      <c r="AE112" s="196"/>
      <c r="AF112" s="19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7"/>
      <c r="C500" s="196"/>
      <c r="D500" s="196"/>
      <c r="E500" s="196"/>
      <c r="F500" s="196"/>
      <c r="G500" s="196"/>
      <c r="H500" s="196"/>
      <c r="I500" s="196"/>
      <c r="J500" s="196"/>
      <c r="K500" s="196"/>
      <c r="L500" s="196"/>
      <c r="M500" s="196"/>
      <c r="N500" s="196"/>
      <c r="O500" s="196"/>
      <c r="P500" s="196"/>
      <c r="Q500" s="196"/>
      <c r="R500" s="196"/>
      <c r="S500" s="196"/>
      <c r="T500" s="196"/>
      <c r="U500" s="196"/>
      <c r="V500" s="196"/>
      <c r="W500" s="196"/>
      <c r="X500" s="196"/>
      <c r="Y500" s="196"/>
      <c r="Z500" s="196"/>
      <c r="AA500" s="196"/>
      <c r="AB500" s="196"/>
      <c r="AC500" s="196"/>
      <c r="AD500" s="196"/>
      <c r="AE500" s="196"/>
      <c r="AF500" s="196"/>
      <c r="AG500" s="19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8"/>
      <c r="C112" s="198"/>
      <c r="D112" s="198"/>
      <c r="E112" s="198"/>
      <c r="F112" s="198"/>
      <c r="G112" s="198"/>
      <c r="H112" s="198"/>
      <c r="I112" s="198"/>
      <c r="J112" s="198"/>
      <c r="K112" s="198"/>
      <c r="L112" s="198"/>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00" spans="2:34" ht="15" customHeight="1">
      <c r="B500" s="199"/>
      <c r="C500" s="198"/>
      <c r="D500" s="198"/>
      <c r="E500" s="198"/>
      <c r="F500" s="198"/>
      <c r="G500" s="198"/>
      <c r="H500" s="198"/>
      <c r="I500" s="198"/>
      <c r="J500" s="198"/>
      <c r="K500" s="198"/>
      <c r="L500" s="198"/>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0" t="s">
        <v>408</v>
      </c>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c r="AA146" s="201"/>
      <c r="AB146" s="201"/>
      <c r="AC146" s="201"/>
      <c r="AD146" s="201"/>
      <c r="AE146" s="201"/>
      <c r="AF146" s="201"/>
      <c r="AG146" s="20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6"/>
      <c r="C308" s="196"/>
      <c r="D308" s="196"/>
      <c r="E308" s="196"/>
      <c r="F308" s="196"/>
      <c r="G308" s="196"/>
      <c r="H308" s="196"/>
      <c r="I308" s="196"/>
      <c r="J308" s="196"/>
      <c r="K308" s="196"/>
      <c r="L308" s="196"/>
      <c r="M308" s="196"/>
      <c r="N308" s="196"/>
      <c r="O308" s="196"/>
      <c r="P308" s="196"/>
      <c r="Q308" s="196"/>
      <c r="R308" s="196"/>
      <c r="S308" s="196"/>
      <c r="T308" s="196"/>
      <c r="U308" s="196"/>
      <c r="V308" s="196"/>
      <c r="W308" s="196"/>
      <c r="X308" s="196"/>
      <c r="Y308" s="196"/>
      <c r="Z308" s="196"/>
      <c r="AA308" s="196"/>
      <c r="AB308" s="196"/>
      <c r="AC308" s="196"/>
      <c r="AD308" s="196"/>
      <c r="AE308" s="196"/>
      <c r="AF308" s="19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6"/>
      <c r="C511" s="196"/>
      <c r="D511" s="196"/>
      <c r="E511" s="196"/>
      <c r="F511" s="196"/>
      <c r="G511" s="196"/>
      <c r="H511" s="196"/>
      <c r="I511" s="196"/>
      <c r="J511" s="196"/>
      <c r="K511" s="196"/>
      <c r="L511" s="196"/>
      <c r="M511" s="196"/>
      <c r="N511" s="196"/>
      <c r="O511" s="196"/>
      <c r="P511" s="196"/>
      <c r="Q511" s="196"/>
      <c r="R511" s="196"/>
      <c r="S511" s="196"/>
      <c r="T511" s="196"/>
      <c r="U511" s="196"/>
      <c r="V511" s="196"/>
      <c r="W511" s="196"/>
      <c r="X511" s="196"/>
      <c r="Y511" s="196"/>
      <c r="Z511" s="196"/>
      <c r="AA511" s="196"/>
      <c r="AB511" s="196"/>
      <c r="AC511" s="196"/>
      <c r="AD511" s="196"/>
      <c r="AE511" s="196"/>
      <c r="AF511" s="19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6"/>
      <c r="C712" s="196"/>
      <c r="D712" s="196"/>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F712" s="19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6"/>
      <c r="C887" s="196"/>
      <c r="D887" s="196"/>
      <c r="E887" s="196"/>
      <c r="F887" s="196"/>
      <c r="G887" s="196"/>
      <c r="H887" s="196"/>
      <c r="I887" s="196"/>
      <c r="J887" s="196"/>
      <c r="K887" s="196"/>
      <c r="L887" s="196"/>
      <c r="M887" s="196"/>
      <c r="N887" s="196"/>
      <c r="O887" s="196"/>
      <c r="P887" s="196"/>
      <c r="Q887" s="196"/>
      <c r="R887" s="196"/>
      <c r="S887" s="196"/>
      <c r="T887" s="196"/>
      <c r="U887" s="196"/>
      <c r="V887" s="196"/>
      <c r="W887" s="196"/>
      <c r="X887" s="196"/>
      <c r="Y887" s="196"/>
      <c r="Z887" s="196"/>
      <c r="AA887" s="196"/>
      <c r="AB887" s="196"/>
      <c r="AC887" s="196"/>
      <c r="AD887" s="196"/>
      <c r="AE887" s="196"/>
      <c r="AF887" s="19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6"/>
      <c r="C1101" s="196"/>
      <c r="D1101" s="196"/>
      <c r="E1101" s="196"/>
      <c r="F1101" s="196"/>
      <c r="G1101" s="196"/>
      <c r="H1101" s="196"/>
      <c r="I1101" s="196"/>
      <c r="J1101" s="196"/>
      <c r="K1101" s="196"/>
      <c r="L1101" s="196"/>
      <c r="M1101" s="196"/>
      <c r="N1101" s="196"/>
      <c r="O1101" s="196"/>
      <c r="P1101" s="196"/>
      <c r="Q1101" s="196"/>
      <c r="R1101" s="196"/>
      <c r="S1101" s="196"/>
      <c r="T1101" s="196"/>
      <c r="U1101" s="196"/>
      <c r="V1101" s="196"/>
      <c r="W1101" s="196"/>
      <c r="X1101" s="196"/>
      <c r="Y1101" s="196"/>
      <c r="Z1101" s="196"/>
      <c r="AA1101" s="196"/>
      <c r="AB1101" s="196"/>
      <c r="AC1101" s="196"/>
      <c r="AD1101" s="196"/>
      <c r="AE1101" s="196"/>
      <c r="AF1101" s="19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6"/>
      <c r="C1229" s="196"/>
      <c r="D1229" s="196"/>
      <c r="E1229" s="196"/>
      <c r="F1229" s="196"/>
      <c r="G1229" s="196"/>
      <c r="H1229" s="196"/>
      <c r="I1229" s="196"/>
      <c r="J1229" s="196"/>
      <c r="K1229" s="196"/>
      <c r="L1229" s="196"/>
      <c r="M1229" s="196"/>
      <c r="N1229" s="196"/>
      <c r="O1229" s="196"/>
      <c r="P1229" s="196"/>
      <c r="Q1229" s="196"/>
      <c r="R1229" s="196"/>
      <c r="S1229" s="196"/>
      <c r="T1229" s="196"/>
      <c r="U1229" s="196"/>
      <c r="V1229" s="196"/>
      <c r="W1229" s="196"/>
      <c r="X1229" s="196"/>
      <c r="Y1229" s="196"/>
      <c r="Z1229" s="196"/>
      <c r="AA1229" s="196"/>
      <c r="AB1229" s="196"/>
      <c r="AC1229" s="196"/>
      <c r="AD1229" s="196"/>
      <c r="AE1229" s="196"/>
      <c r="AF1229" s="19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6"/>
      <c r="C1390" s="196"/>
      <c r="D1390" s="196"/>
      <c r="E1390" s="196"/>
      <c r="F1390" s="196"/>
      <c r="G1390" s="196"/>
      <c r="H1390" s="196"/>
      <c r="I1390" s="196"/>
      <c r="J1390" s="196"/>
      <c r="K1390" s="196"/>
      <c r="L1390" s="196"/>
      <c r="M1390" s="196"/>
      <c r="N1390" s="196"/>
      <c r="O1390" s="196"/>
      <c r="P1390" s="196"/>
      <c r="Q1390" s="196"/>
      <c r="R1390" s="196"/>
      <c r="S1390" s="196"/>
      <c r="T1390" s="196"/>
      <c r="U1390" s="196"/>
      <c r="V1390" s="196"/>
      <c r="W1390" s="196"/>
      <c r="X1390" s="196"/>
      <c r="Y1390" s="196"/>
      <c r="Z1390" s="196"/>
      <c r="AA1390" s="196"/>
      <c r="AB1390" s="196"/>
      <c r="AC1390" s="196"/>
      <c r="AD1390" s="196"/>
      <c r="AE1390" s="196"/>
      <c r="AF1390" s="19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6"/>
      <c r="C1502" s="196"/>
      <c r="D1502" s="196"/>
      <c r="E1502" s="196"/>
      <c r="F1502" s="196"/>
      <c r="G1502" s="196"/>
      <c r="H1502" s="196"/>
      <c r="I1502" s="196"/>
      <c r="J1502" s="196"/>
      <c r="K1502" s="196"/>
      <c r="L1502" s="196"/>
      <c r="M1502" s="196"/>
      <c r="N1502" s="196"/>
      <c r="O1502" s="196"/>
      <c r="P1502" s="196"/>
      <c r="Q1502" s="196"/>
      <c r="R1502" s="196"/>
      <c r="S1502" s="196"/>
      <c r="T1502" s="196"/>
      <c r="U1502" s="196"/>
      <c r="V1502" s="196"/>
      <c r="W1502" s="196"/>
      <c r="X1502" s="196"/>
      <c r="Y1502" s="196"/>
      <c r="Z1502" s="196"/>
      <c r="AA1502" s="196"/>
      <c r="AB1502" s="196"/>
      <c r="AC1502" s="196"/>
      <c r="AD1502" s="196"/>
      <c r="AE1502" s="196"/>
      <c r="AF1502" s="19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6"/>
      <c r="C1604" s="196"/>
      <c r="D1604" s="196"/>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F1604" s="19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6"/>
      <c r="C1699" s="196"/>
      <c r="D1699" s="196"/>
      <c r="E1699" s="196"/>
      <c r="F1699" s="196"/>
      <c r="G1699" s="196"/>
      <c r="H1699" s="196"/>
      <c r="I1699" s="196"/>
      <c r="J1699" s="196"/>
      <c r="K1699" s="196"/>
      <c r="L1699" s="196"/>
      <c r="M1699" s="196"/>
      <c r="N1699" s="196"/>
      <c r="O1699" s="196"/>
      <c r="P1699" s="196"/>
      <c r="Q1699" s="196"/>
      <c r="R1699" s="196"/>
      <c r="S1699" s="196"/>
      <c r="T1699" s="196"/>
      <c r="U1699" s="196"/>
      <c r="V1699" s="196"/>
      <c r="W1699" s="196"/>
      <c r="X1699" s="196"/>
      <c r="Y1699" s="196"/>
      <c r="Z1699" s="196"/>
      <c r="AA1699" s="196"/>
      <c r="AB1699" s="196"/>
      <c r="AC1699" s="196"/>
      <c r="AD1699" s="196"/>
      <c r="AE1699" s="196"/>
      <c r="AF1699" s="19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6"/>
      <c r="C1945" s="196"/>
      <c r="D1945" s="196"/>
      <c r="E1945" s="196"/>
      <c r="F1945" s="196"/>
      <c r="G1945" s="196"/>
      <c r="H1945" s="196"/>
      <c r="I1945" s="196"/>
      <c r="J1945" s="196"/>
      <c r="K1945" s="196"/>
      <c r="L1945" s="196"/>
      <c r="M1945" s="196"/>
      <c r="N1945" s="196"/>
      <c r="O1945" s="196"/>
      <c r="P1945" s="196"/>
      <c r="Q1945" s="196"/>
      <c r="R1945" s="196"/>
      <c r="S1945" s="196"/>
      <c r="T1945" s="196"/>
      <c r="U1945" s="196"/>
      <c r="V1945" s="196"/>
      <c r="W1945" s="196"/>
      <c r="X1945" s="196"/>
      <c r="Y1945" s="196"/>
      <c r="Z1945" s="196"/>
      <c r="AA1945" s="196"/>
      <c r="AB1945" s="196"/>
      <c r="AC1945" s="196"/>
      <c r="AD1945" s="196"/>
      <c r="AE1945" s="196"/>
      <c r="AF1945" s="19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6"/>
      <c r="C2031" s="196"/>
      <c r="D2031" s="196"/>
      <c r="E2031" s="196"/>
      <c r="F2031" s="196"/>
      <c r="G2031" s="196"/>
      <c r="H2031" s="196"/>
      <c r="I2031" s="196"/>
      <c r="J2031" s="196"/>
      <c r="K2031" s="196"/>
      <c r="L2031" s="196"/>
      <c r="M2031" s="196"/>
      <c r="N2031" s="196"/>
      <c r="O2031" s="196"/>
      <c r="P2031" s="196"/>
      <c r="Q2031" s="196"/>
      <c r="R2031" s="196"/>
      <c r="S2031" s="196"/>
      <c r="T2031" s="196"/>
      <c r="U2031" s="196"/>
      <c r="V2031" s="196"/>
      <c r="W2031" s="196"/>
      <c r="X2031" s="196"/>
      <c r="Y2031" s="196"/>
      <c r="Z2031" s="196"/>
      <c r="AA2031" s="196"/>
      <c r="AB2031" s="196"/>
      <c r="AC2031" s="196"/>
      <c r="AD2031" s="196"/>
      <c r="AE2031" s="196"/>
      <c r="AF2031" s="19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6"/>
      <c r="C2153" s="196"/>
      <c r="D2153" s="196"/>
      <c r="E2153" s="196"/>
      <c r="F2153" s="196"/>
      <c r="G2153" s="196"/>
      <c r="H2153" s="196"/>
      <c r="I2153" s="196"/>
      <c r="J2153" s="196"/>
      <c r="K2153" s="196"/>
      <c r="L2153" s="196"/>
      <c r="M2153" s="196"/>
      <c r="N2153" s="196"/>
      <c r="O2153" s="196"/>
      <c r="P2153" s="196"/>
      <c r="Q2153" s="196"/>
      <c r="R2153" s="196"/>
      <c r="S2153" s="196"/>
      <c r="T2153" s="196"/>
      <c r="U2153" s="196"/>
      <c r="V2153" s="196"/>
      <c r="W2153" s="196"/>
      <c r="X2153" s="196"/>
      <c r="Y2153" s="196"/>
      <c r="Z2153" s="196"/>
      <c r="AA2153" s="196"/>
      <c r="AB2153" s="196"/>
      <c r="AC2153" s="196"/>
      <c r="AD2153" s="196"/>
      <c r="AE2153" s="196"/>
      <c r="AF2153" s="19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6"/>
      <c r="C2317" s="196"/>
      <c r="D2317" s="196"/>
      <c r="E2317" s="196"/>
      <c r="F2317" s="196"/>
      <c r="G2317" s="196"/>
      <c r="H2317" s="196"/>
      <c r="I2317" s="196"/>
      <c r="J2317" s="196"/>
      <c r="K2317" s="196"/>
      <c r="L2317" s="196"/>
      <c r="M2317" s="196"/>
      <c r="N2317" s="196"/>
      <c r="O2317" s="196"/>
      <c r="P2317" s="196"/>
      <c r="Q2317" s="196"/>
      <c r="R2317" s="196"/>
      <c r="S2317" s="196"/>
      <c r="T2317" s="196"/>
      <c r="U2317" s="196"/>
      <c r="V2317" s="196"/>
      <c r="W2317" s="196"/>
      <c r="X2317" s="196"/>
      <c r="Y2317" s="196"/>
      <c r="Z2317" s="196"/>
      <c r="AA2317" s="196"/>
      <c r="AB2317" s="196"/>
      <c r="AC2317" s="196"/>
      <c r="AD2317" s="196"/>
      <c r="AE2317" s="196"/>
      <c r="AF2317" s="19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6"/>
      <c r="C2419" s="196"/>
      <c r="D2419" s="196"/>
      <c r="E2419" s="196"/>
      <c r="F2419" s="196"/>
      <c r="G2419" s="196"/>
      <c r="H2419" s="196"/>
      <c r="I2419" s="196"/>
      <c r="J2419" s="196"/>
      <c r="K2419" s="196"/>
      <c r="L2419" s="196"/>
      <c r="M2419" s="196"/>
      <c r="N2419" s="196"/>
      <c r="O2419" s="196"/>
      <c r="P2419" s="196"/>
      <c r="Q2419" s="196"/>
      <c r="R2419" s="196"/>
      <c r="S2419" s="196"/>
      <c r="T2419" s="196"/>
      <c r="U2419" s="196"/>
      <c r="V2419" s="196"/>
      <c r="W2419" s="196"/>
      <c r="X2419" s="196"/>
      <c r="Y2419" s="196"/>
      <c r="Z2419" s="196"/>
      <c r="AA2419" s="196"/>
      <c r="AB2419" s="196"/>
      <c r="AC2419" s="196"/>
      <c r="AD2419" s="196"/>
      <c r="AE2419" s="196"/>
      <c r="AF2419" s="19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6"/>
      <c r="C2509" s="196"/>
      <c r="D2509" s="196"/>
      <c r="E2509" s="196"/>
      <c r="F2509" s="196"/>
      <c r="G2509" s="196"/>
      <c r="H2509" s="196"/>
      <c r="I2509" s="196"/>
      <c r="J2509" s="196"/>
      <c r="K2509" s="196"/>
      <c r="L2509" s="196"/>
      <c r="M2509" s="196"/>
      <c r="N2509" s="196"/>
      <c r="O2509" s="196"/>
      <c r="P2509" s="196"/>
      <c r="Q2509" s="196"/>
      <c r="R2509" s="196"/>
      <c r="S2509" s="196"/>
      <c r="T2509" s="196"/>
      <c r="U2509" s="196"/>
      <c r="V2509" s="196"/>
      <c r="W2509" s="196"/>
      <c r="X2509" s="196"/>
      <c r="Y2509" s="196"/>
      <c r="Z2509" s="196"/>
      <c r="AA2509" s="196"/>
      <c r="AB2509" s="196"/>
      <c r="AC2509" s="196"/>
      <c r="AD2509" s="196"/>
      <c r="AE2509" s="196"/>
      <c r="AF2509" s="19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6"/>
      <c r="C2598" s="196"/>
      <c r="D2598" s="196"/>
      <c r="E2598" s="196"/>
      <c r="F2598" s="196"/>
      <c r="G2598" s="196"/>
      <c r="H2598" s="196"/>
      <c r="I2598" s="196"/>
      <c r="J2598" s="196"/>
      <c r="K2598" s="196"/>
      <c r="L2598" s="196"/>
      <c r="M2598" s="196"/>
      <c r="N2598" s="196"/>
      <c r="O2598" s="196"/>
      <c r="P2598" s="196"/>
      <c r="Q2598" s="196"/>
      <c r="R2598" s="196"/>
      <c r="S2598" s="196"/>
      <c r="T2598" s="196"/>
      <c r="U2598" s="196"/>
      <c r="V2598" s="196"/>
      <c r="W2598" s="196"/>
      <c r="X2598" s="196"/>
      <c r="Y2598" s="196"/>
      <c r="Z2598" s="196"/>
      <c r="AA2598" s="196"/>
      <c r="AB2598" s="196"/>
      <c r="AC2598" s="196"/>
      <c r="AD2598" s="196"/>
      <c r="AE2598" s="196"/>
      <c r="AF2598" s="19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6"/>
      <c r="C2719" s="196"/>
      <c r="D2719" s="196"/>
      <c r="E2719" s="196"/>
      <c r="F2719" s="196"/>
      <c r="G2719" s="196"/>
      <c r="H2719" s="196"/>
      <c r="I2719" s="196"/>
      <c r="J2719" s="196"/>
      <c r="K2719" s="196"/>
      <c r="L2719" s="196"/>
      <c r="M2719" s="196"/>
      <c r="N2719" s="196"/>
      <c r="O2719" s="196"/>
      <c r="P2719" s="196"/>
      <c r="Q2719" s="196"/>
      <c r="R2719" s="196"/>
      <c r="S2719" s="196"/>
      <c r="T2719" s="196"/>
      <c r="U2719" s="196"/>
      <c r="V2719" s="196"/>
      <c r="W2719" s="196"/>
      <c r="X2719" s="196"/>
      <c r="Y2719" s="196"/>
      <c r="Z2719" s="196"/>
      <c r="AA2719" s="196"/>
      <c r="AB2719" s="196"/>
      <c r="AC2719" s="196"/>
      <c r="AD2719" s="196"/>
      <c r="AE2719" s="196"/>
      <c r="AF2719" s="19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6"/>
      <c r="C2837" s="196"/>
      <c r="D2837" s="196"/>
      <c r="E2837" s="196"/>
      <c r="F2837" s="196"/>
      <c r="G2837" s="196"/>
      <c r="H2837" s="196"/>
      <c r="I2837" s="196"/>
      <c r="J2837" s="196"/>
      <c r="K2837" s="196"/>
      <c r="L2837" s="196"/>
      <c r="M2837" s="196"/>
      <c r="N2837" s="196"/>
      <c r="O2837" s="196"/>
      <c r="P2837" s="196"/>
      <c r="Q2837" s="196"/>
      <c r="R2837" s="196"/>
      <c r="S2837" s="196"/>
      <c r="T2837" s="196"/>
      <c r="U2837" s="196"/>
      <c r="V2837" s="196"/>
      <c r="W2837" s="196"/>
      <c r="X2837" s="196"/>
      <c r="Y2837" s="196"/>
      <c r="Z2837" s="196"/>
      <c r="AA2837" s="196"/>
      <c r="AB2837" s="196"/>
      <c r="AC2837" s="196"/>
      <c r="AD2837" s="196"/>
      <c r="AE2837" s="196"/>
      <c r="AF2837" s="19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2" t="s">
        <v>182</v>
      </c>
      <c r="C112" s="203">
        <v>12.999203</v>
      </c>
      <c r="D112" s="203">
        <v>13.756338</v>
      </c>
      <c r="E112" s="203">
        <v>14.272468</v>
      </c>
      <c r="F112" s="203">
        <v>13.87274</v>
      </c>
      <c r="G112" s="203">
        <v>13.379066999999999</v>
      </c>
      <c r="H112" s="203">
        <v>13.404615</v>
      </c>
      <c r="I112" s="203">
        <v>13.498896999999999</v>
      </c>
      <c r="J112" s="203">
        <v>13.628196000000001</v>
      </c>
      <c r="K112" s="203">
        <v>13.736962</v>
      </c>
      <c r="L112" s="203">
        <v>13.932218000000001</v>
      </c>
      <c r="M112" s="203">
        <v>14.950908999999999</v>
      </c>
      <c r="N112" s="203">
        <v>15.044097000000001</v>
      </c>
      <c r="O112" s="203">
        <v>15.321702</v>
      </c>
      <c r="P112" s="203">
        <v>15.516894000000001</v>
      </c>
      <c r="Q112" s="203">
        <v>15.691060999999999</v>
      </c>
      <c r="R112" s="203">
        <v>15.773815000000001</v>
      </c>
      <c r="S112" s="203">
        <v>15.950137</v>
      </c>
      <c r="T112" s="203">
        <v>16.117809000000001</v>
      </c>
      <c r="U112" s="203">
        <v>16.291615</v>
      </c>
      <c r="V112" s="203">
        <v>16.466549000000001</v>
      </c>
      <c r="W112" s="203">
        <v>16.700437999999998</v>
      </c>
      <c r="X112" s="203">
        <v>16.943705000000001</v>
      </c>
      <c r="Y112" s="203">
        <v>17.277073000000001</v>
      </c>
      <c r="Z112" s="203">
        <v>17.574244</v>
      </c>
      <c r="AA112" s="203">
        <v>17.982026999999999</v>
      </c>
      <c r="AB112" s="203">
        <v>18.336407000000001</v>
      </c>
      <c r="AC112" s="203">
        <v>18.741672999999999</v>
      </c>
      <c r="AD112" s="203">
        <v>19.208071</v>
      </c>
      <c r="AE112" s="203">
        <v>19.600466000000001</v>
      </c>
      <c r="AF112" s="203">
        <v>20.057380999999999</v>
      </c>
      <c r="AG112" s="203">
        <v>20.632099</v>
      </c>
      <c r="AH112" s="20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5" t="s">
        <v>305</v>
      </c>
      <c r="C146" s="206"/>
      <c r="D146" s="206"/>
      <c r="E146" s="206"/>
      <c r="F146" s="206"/>
      <c r="G146" s="206"/>
      <c r="H146" s="206"/>
      <c r="I146" s="206"/>
      <c r="J146" s="206"/>
      <c r="K146" s="206"/>
      <c r="L146" s="206"/>
      <c r="M146" s="206"/>
      <c r="N146" s="206"/>
      <c r="O146" s="206"/>
      <c r="P146" s="206"/>
      <c r="Q146" s="206"/>
      <c r="R146" s="206"/>
      <c r="S146" s="206"/>
      <c r="T146" s="206"/>
      <c r="U146" s="206"/>
      <c r="V146" s="206"/>
      <c r="W146" s="206"/>
      <c r="X146" s="206"/>
      <c r="Y146" s="206"/>
      <c r="Z146" s="206"/>
      <c r="AA146" s="206"/>
      <c r="AB146" s="206"/>
      <c r="AC146" s="206"/>
      <c r="AD146" s="206"/>
      <c r="AE146" s="206"/>
      <c r="AF146" s="206"/>
      <c r="AG146" s="206"/>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8"/>
      <c r="C308" s="198"/>
      <c r="D308" s="198"/>
      <c r="E308" s="198"/>
      <c r="F308" s="198"/>
      <c r="G308" s="198"/>
      <c r="H308" s="198"/>
      <c r="I308" s="198"/>
      <c r="J308" s="198"/>
      <c r="K308" s="198"/>
      <c r="L308" s="198"/>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row>
    <row r="511" spans="2:34" ht="15" customHeight="1">
      <c r="B511" s="198"/>
      <c r="C511" s="198"/>
      <c r="D511" s="198"/>
      <c r="E511" s="198"/>
      <c r="F511" s="198"/>
      <c r="G511" s="198"/>
      <c r="H511" s="198"/>
      <c r="I511" s="198"/>
      <c r="J511" s="198"/>
      <c r="K511" s="198"/>
      <c r="L511" s="198"/>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row>
    <row r="712" spans="2:34" ht="15" customHeight="1">
      <c r="B712" s="198"/>
      <c r="C712" s="198"/>
      <c r="D712" s="198"/>
      <c r="E712" s="198"/>
      <c r="F712" s="198"/>
      <c r="G712" s="198"/>
      <c r="H712" s="198"/>
      <c r="I712" s="198"/>
      <c r="J712" s="198"/>
      <c r="K712" s="198"/>
      <c r="L712" s="198"/>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row>
    <row r="887" spans="2:34" ht="15" customHeight="1">
      <c r="B887" s="198"/>
      <c r="C887" s="198"/>
      <c r="D887" s="198"/>
      <c r="E887" s="198"/>
      <c r="F887" s="198"/>
      <c r="G887" s="198"/>
      <c r="H887" s="198"/>
      <c r="I887" s="198"/>
      <c r="J887" s="198"/>
      <c r="K887" s="198"/>
      <c r="L887" s="198"/>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row>
    <row r="1100" spans="2:34" ht="15" customHeight="1">
      <c r="B1100" s="198"/>
      <c r="C1100" s="198"/>
      <c r="D1100" s="198"/>
      <c r="E1100" s="198"/>
      <c r="F1100" s="198"/>
      <c r="G1100" s="198"/>
      <c r="H1100" s="198"/>
      <c r="I1100" s="198"/>
      <c r="J1100" s="198"/>
      <c r="K1100" s="198"/>
      <c r="L1100" s="198"/>
      <c r="M1100" s="198"/>
      <c r="N1100" s="198"/>
      <c r="O1100" s="198"/>
      <c r="P1100" s="198"/>
      <c r="Q1100" s="198"/>
      <c r="R1100" s="198"/>
      <c r="S1100" s="198"/>
      <c r="T1100" s="198"/>
      <c r="U1100" s="198"/>
      <c r="V1100" s="198"/>
      <c r="W1100" s="198"/>
      <c r="X1100" s="198"/>
      <c r="Y1100" s="198"/>
      <c r="Z1100" s="198"/>
      <c r="AA1100" s="198"/>
      <c r="AB1100" s="198"/>
      <c r="AC1100" s="198"/>
      <c r="AD1100" s="198"/>
      <c r="AE1100" s="198"/>
      <c r="AF1100" s="198"/>
      <c r="AG1100" s="198"/>
      <c r="AH1100" s="198"/>
    </row>
    <row r="1227" spans="2:34" ht="15" customHeight="1">
      <c r="B1227" s="198"/>
      <c r="C1227" s="198"/>
      <c r="D1227" s="198"/>
      <c r="E1227" s="198"/>
      <c r="F1227" s="198"/>
      <c r="G1227" s="198"/>
      <c r="H1227" s="198"/>
      <c r="I1227" s="198"/>
      <c r="J1227" s="198"/>
      <c r="K1227" s="198"/>
      <c r="L1227" s="198"/>
      <c r="M1227" s="198"/>
      <c r="N1227" s="198"/>
      <c r="O1227" s="198"/>
      <c r="P1227" s="198"/>
      <c r="Q1227" s="198"/>
      <c r="R1227" s="198"/>
      <c r="S1227" s="198"/>
      <c r="T1227" s="198"/>
      <c r="U1227" s="198"/>
      <c r="V1227" s="198"/>
      <c r="W1227" s="198"/>
      <c r="X1227" s="198"/>
      <c r="Y1227" s="198"/>
      <c r="Z1227" s="198"/>
      <c r="AA1227" s="198"/>
      <c r="AB1227" s="198"/>
      <c r="AC1227" s="198"/>
      <c r="AD1227" s="198"/>
      <c r="AE1227" s="198"/>
      <c r="AF1227" s="198"/>
      <c r="AG1227" s="198"/>
      <c r="AH1227" s="198"/>
    </row>
    <row r="1390" spans="2:34" ht="15" customHeight="1">
      <c r="B1390" s="198"/>
      <c r="C1390" s="198"/>
      <c r="D1390" s="198"/>
      <c r="E1390" s="198"/>
      <c r="F1390" s="198"/>
      <c r="G1390" s="198"/>
      <c r="H1390" s="198"/>
      <c r="I1390" s="198"/>
      <c r="J1390" s="198"/>
      <c r="K1390" s="198"/>
      <c r="L1390" s="198"/>
      <c r="M1390" s="198"/>
      <c r="N1390" s="198"/>
      <c r="O1390" s="198"/>
      <c r="P1390" s="198"/>
      <c r="Q1390" s="198"/>
      <c r="R1390" s="198"/>
      <c r="S1390" s="198"/>
      <c r="T1390" s="198"/>
      <c r="U1390" s="198"/>
      <c r="V1390" s="198"/>
      <c r="W1390" s="198"/>
      <c r="X1390" s="198"/>
      <c r="Y1390" s="198"/>
      <c r="Z1390" s="198"/>
      <c r="AA1390" s="198"/>
      <c r="AB1390" s="198"/>
      <c r="AC1390" s="198"/>
      <c r="AD1390" s="198"/>
      <c r="AE1390" s="198"/>
      <c r="AF1390" s="198"/>
      <c r="AG1390" s="198"/>
      <c r="AH1390" s="198"/>
    </row>
    <row r="1502" spans="2:34" ht="15" customHeight="1">
      <c r="B1502" s="198"/>
      <c r="C1502" s="198"/>
      <c r="D1502" s="198"/>
      <c r="E1502" s="198"/>
      <c r="F1502" s="198"/>
      <c r="G1502" s="198"/>
      <c r="H1502" s="198"/>
      <c r="I1502" s="198"/>
      <c r="J1502" s="198"/>
      <c r="K1502" s="198"/>
      <c r="L1502" s="198"/>
      <c r="M1502" s="198"/>
      <c r="N1502" s="198"/>
      <c r="O1502" s="198"/>
      <c r="P1502" s="198"/>
      <c r="Q1502" s="198"/>
      <c r="R1502" s="198"/>
      <c r="S1502" s="198"/>
      <c r="T1502" s="198"/>
      <c r="U1502" s="198"/>
      <c r="V1502" s="198"/>
      <c r="W1502" s="198"/>
      <c r="X1502" s="198"/>
      <c r="Y1502" s="198"/>
      <c r="Z1502" s="198"/>
      <c r="AA1502" s="198"/>
      <c r="AB1502" s="198"/>
      <c r="AC1502" s="198"/>
      <c r="AD1502" s="198"/>
      <c r="AE1502" s="198"/>
      <c r="AF1502" s="198"/>
      <c r="AG1502" s="198"/>
      <c r="AH1502" s="198"/>
    </row>
    <row r="1604" spans="2:34" ht="15" customHeight="1">
      <c r="B1604" s="198"/>
      <c r="C1604" s="198"/>
      <c r="D1604" s="198"/>
      <c r="E1604" s="198"/>
      <c r="F1604" s="198"/>
      <c r="G1604" s="198"/>
      <c r="H1604" s="198"/>
      <c r="I1604" s="198"/>
      <c r="J1604" s="198"/>
      <c r="K1604" s="198"/>
      <c r="L1604" s="198"/>
      <c r="M1604" s="198"/>
      <c r="N1604" s="198"/>
      <c r="O1604" s="198"/>
      <c r="P1604" s="198"/>
      <c r="Q1604" s="198"/>
      <c r="R1604" s="198"/>
      <c r="S1604" s="198"/>
      <c r="T1604" s="198"/>
      <c r="U1604" s="198"/>
      <c r="V1604" s="198"/>
      <c r="W1604" s="198"/>
      <c r="X1604" s="198"/>
      <c r="Y1604" s="198"/>
      <c r="Z1604" s="198"/>
      <c r="AA1604" s="198"/>
      <c r="AB1604" s="198"/>
      <c r="AC1604" s="198"/>
      <c r="AD1604" s="198"/>
      <c r="AE1604" s="198"/>
      <c r="AF1604" s="198"/>
      <c r="AG1604" s="198"/>
      <c r="AH1604" s="198"/>
    </row>
    <row r="1698" spans="2:34" ht="15" customHeight="1">
      <c r="B1698" s="198"/>
      <c r="C1698" s="198"/>
      <c r="D1698" s="198"/>
      <c r="E1698" s="198"/>
      <c r="F1698" s="198"/>
      <c r="G1698" s="198"/>
      <c r="H1698" s="198"/>
      <c r="I1698" s="198"/>
      <c r="J1698" s="198"/>
      <c r="K1698" s="198"/>
      <c r="L1698" s="198"/>
      <c r="M1698" s="198"/>
      <c r="N1698" s="198"/>
      <c r="O1698" s="198"/>
      <c r="P1698" s="198"/>
      <c r="Q1698" s="198"/>
      <c r="R1698" s="198"/>
      <c r="S1698" s="198"/>
      <c r="T1698" s="198"/>
      <c r="U1698" s="198"/>
      <c r="V1698" s="198"/>
      <c r="W1698" s="198"/>
      <c r="X1698" s="198"/>
      <c r="Y1698" s="198"/>
      <c r="Z1698" s="198"/>
      <c r="AA1698" s="198"/>
      <c r="AB1698" s="198"/>
      <c r="AC1698" s="198"/>
      <c r="AD1698" s="198"/>
      <c r="AE1698" s="198"/>
      <c r="AF1698" s="198"/>
      <c r="AG1698" s="198"/>
      <c r="AH1698" s="198"/>
    </row>
    <row r="1945" spans="2:34" ht="15" customHeight="1">
      <c r="B1945" s="198"/>
      <c r="C1945" s="198"/>
      <c r="D1945" s="198"/>
      <c r="E1945" s="198"/>
      <c r="F1945" s="198"/>
      <c r="G1945" s="198"/>
      <c r="H1945" s="198"/>
      <c r="I1945" s="198"/>
      <c r="J1945" s="198"/>
      <c r="K1945" s="198"/>
      <c r="L1945" s="198"/>
      <c r="M1945" s="198"/>
      <c r="N1945" s="198"/>
      <c r="O1945" s="198"/>
      <c r="P1945" s="198"/>
      <c r="Q1945" s="198"/>
      <c r="R1945" s="198"/>
      <c r="S1945" s="198"/>
      <c r="T1945" s="198"/>
      <c r="U1945" s="198"/>
      <c r="V1945" s="198"/>
      <c r="W1945" s="198"/>
      <c r="X1945" s="198"/>
      <c r="Y1945" s="198"/>
      <c r="Z1945" s="198"/>
      <c r="AA1945" s="198"/>
      <c r="AB1945" s="198"/>
      <c r="AC1945" s="198"/>
      <c r="AD1945" s="198"/>
      <c r="AE1945" s="198"/>
      <c r="AF1945" s="198"/>
      <c r="AG1945" s="198"/>
      <c r="AH1945" s="198"/>
    </row>
    <row r="2031" spans="2:34" ht="15" customHeight="1">
      <c r="B2031" s="198"/>
      <c r="C2031" s="198"/>
      <c r="D2031" s="198"/>
      <c r="E2031" s="198"/>
      <c r="F2031" s="198"/>
      <c r="G2031" s="198"/>
      <c r="H2031" s="198"/>
      <c r="I2031" s="198"/>
      <c r="J2031" s="198"/>
      <c r="K2031" s="198"/>
      <c r="L2031" s="198"/>
      <c r="M2031" s="198"/>
      <c r="N2031" s="198"/>
      <c r="O2031" s="198"/>
      <c r="P2031" s="198"/>
      <c r="Q2031" s="198"/>
      <c r="R2031" s="198"/>
      <c r="S2031" s="198"/>
      <c r="T2031" s="198"/>
      <c r="U2031" s="198"/>
      <c r="V2031" s="198"/>
      <c r="W2031" s="198"/>
      <c r="X2031" s="198"/>
      <c r="Y2031" s="198"/>
      <c r="Z2031" s="198"/>
      <c r="AA2031" s="198"/>
      <c r="AB2031" s="198"/>
      <c r="AC2031" s="198"/>
      <c r="AD2031" s="198"/>
      <c r="AE2031" s="198"/>
      <c r="AF2031" s="198"/>
      <c r="AG2031" s="198"/>
      <c r="AH2031" s="198"/>
    </row>
    <row r="2153" spans="2:34" ht="15" customHeight="1">
      <c r="B2153" s="198"/>
      <c r="C2153" s="198"/>
      <c r="D2153" s="198"/>
      <c r="E2153" s="198"/>
      <c r="F2153" s="198"/>
      <c r="G2153" s="198"/>
      <c r="H2153" s="198"/>
      <c r="I2153" s="198"/>
      <c r="J2153" s="198"/>
      <c r="K2153" s="198"/>
      <c r="L2153" s="198"/>
      <c r="M2153" s="198"/>
      <c r="N2153" s="198"/>
      <c r="O2153" s="198"/>
      <c r="P2153" s="198"/>
      <c r="Q2153" s="198"/>
      <c r="R2153" s="198"/>
      <c r="S2153" s="198"/>
      <c r="T2153" s="198"/>
      <c r="U2153" s="198"/>
      <c r="V2153" s="198"/>
      <c r="W2153" s="198"/>
      <c r="X2153" s="198"/>
      <c r="Y2153" s="198"/>
      <c r="Z2153" s="198"/>
      <c r="AA2153" s="198"/>
      <c r="AB2153" s="198"/>
      <c r="AC2153" s="198"/>
      <c r="AD2153" s="198"/>
      <c r="AE2153" s="198"/>
      <c r="AF2153" s="198"/>
      <c r="AG2153" s="198"/>
      <c r="AH2153" s="198"/>
    </row>
    <row r="2317" spans="2:34" ht="15" customHeight="1">
      <c r="B2317" s="198"/>
      <c r="C2317" s="198"/>
      <c r="D2317" s="198"/>
      <c r="E2317" s="198"/>
      <c r="F2317" s="198"/>
      <c r="G2317" s="198"/>
      <c r="H2317" s="198"/>
      <c r="I2317" s="198"/>
      <c r="J2317" s="198"/>
      <c r="K2317" s="198"/>
      <c r="L2317" s="198"/>
      <c r="M2317" s="198"/>
      <c r="N2317" s="198"/>
      <c r="O2317" s="198"/>
      <c r="P2317" s="198"/>
      <c r="Q2317" s="198"/>
      <c r="R2317" s="198"/>
      <c r="S2317" s="198"/>
      <c r="T2317" s="198"/>
      <c r="U2317" s="198"/>
      <c r="V2317" s="198"/>
      <c r="W2317" s="198"/>
      <c r="X2317" s="198"/>
      <c r="Y2317" s="198"/>
      <c r="Z2317" s="198"/>
      <c r="AA2317" s="198"/>
      <c r="AB2317" s="198"/>
      <c r="AC2317" s="198"/>
      <c r="AD2317" s="198"/>
      <c r="AE2317" s="198"/>
      <c r="AF2317" s="198"/>
      <c r="AG2317" s="198"/>
      <c r="AH2317" s="198"/>
    </row>
    <row r="2419" spans="2:34" ht="15" customHeight="1">
      <c r="B2419" s="198"/>
      <c r="C2419" s="198"/>
      <c r="D2419" s="198"/>
      <c r="E2419" s="198"/>
      <c r="F2419" s="198"/>
      <c r="G2419" s="198"/>
      <c r="H2419" s="198"/>
      <c r="I2419" s="198"/>
      <c r="J2419" s="198"/>
      <c r="K2419" s="198"/>
      <c r="L2419" s="198"/>
      <c r="M2419" s="198"/>
      <c r="N2419" s="198"/>
      <c r="O2419" s="198"/>
      <c r="P2419" s="198"/>
      <c r="Q2419" s="198"/>
      <c r="R2419" s="198"/>
      <c r="S2419" s="198"/>
      <c r="T2419" s="198"/>
      <c r="U2419" s="198"/>
      <c r="V2419" s="198"/>
      <c r="W2419" s="198"/>
      <c r="X2419" s="198"/>
      <c r="Y2419" s="198"/>
      <c r="Z2419" s="198"/>
      <c r="AA2419" s="198"/>
      <c r="AB2419" s="198"/>
      <c r="AC2419" s="198"/>
      <c r="AD2419" s="198"/>
      <c r="AE2419" s="198"/>
      <c r="AF2419" s="198"/>
      <c r="AG2419" s="198"/>
      <c r="AH2419" s="198"/>
    </row>
    <row r="2509" spans="2:34" ht="15" customHeight="1">
      <c r="B2509" s="198"/>
      <c r="C2509" s="198"/>
      <c r="D2509" s="198"/>
      <c r="E2509" s="198"/>
      <c r="F2509" s="198"/>
      <c r="G2509" s="198"/>
      <c r="H2509" s="198"/>
      <c r="I2509" s="198"/>
      <c r="J2509" s="198"/>
      <c r="K2509" s="198"/>
      <c r="L2509" s="198"/>
      <c r="M2509" s="198"/>
      <c r="N2509" s="198"/>
      <c r="O2509" s="198"/>
      <c r="P2509" s="198"/>
      <c r="Q2509" s="198"/>
      <c r="R2509" s="198"/>
      <c r="S2509" s="198"/>
      <c r="T2509" s="198"/>
      <c r="U2509" s="198"/>
      <c r="V2509" s="198"/>
      <c r="W2509" s="198"/>
      <c r="X2509" s="198"/>
      <c r="Y2509" s="198"/>
      <c r="Z2509" s="198"/>
      <c r="AA2509" s="198"/>
      <c r="AB2509" s="198"/>
      <c r="AC2509" s="198"/>
      <c r="AD2509" s="198"/>
      <c r="AE2509" s="198"/>
      <c r="AF2509" s="198"/>
      <c r="AG2509" s="198"/>
      <c r="AH2509" s="198"/>
    </row>
    <row r="2598" spans="2:34" ht="15" customHeight="1">
      <c r="B2598" s="198"/>
      <c r="C2598" s="198"/>
      <c r="D2598" s="198"/>
      <c r="E2598" s="198"/>
      <c r="F2598" s="198"/>
      <c r="G2598" s="198"/>
      <c r="H2598" s="198"/>
      <c r="I2598" s="198"/>
      <c r="J2598" s="198"/>
      <c r="K2598" s="198"/>
      <c r="L2598" s="198"/>
      <c r="M2598" s="198"/>
      <c r="N2598" s="198"/>
      <c r="O2598" s="198"/>
      <c r="P2598" s="198"/>
      <c r="Q2598" s="198"/>
      <c r="R2598" s="198"/>
      <c r="S2598" s="198"/>
      <c r="T2598" s="198"/>
      <c r="U2598" s="198"/>
      <c r="V2598" s="198"/>
      <c r="W2598" s="198"/>
      <c r="X2598" s="198"/>
      <c r="Y2598" s="198"/>
      <c r="Z2598" s="198"/>
      <c r="AA2598" s="198"/>
      <c r="AB2598" s="198"/>
      <c r="AC2598" s="198"/>
      <c r="AD2598" s="198"/>
      <c r="AE2598" s="198"/>
      <c r="AF2598" s="198"/>
      <c r="AG2598" s="198"/>
      <c r="AH2598" s="198"/>
    </row>
    <row r="2719" spans="2:34" ht="15" customHeight="1">
      <c r="B2719" s="198"/>
      <c r="C2719" s="198"/>
      <c r="D2719" s="198"/>
      <c r="E2719" s="198"/>
      <c r="F2719" s="198"/>
      <c r="G2719" s="198"/>
      <c r="H2719" s="198"/>
      <c r="I2719" s="198"/>
      <c r="J2719" s="198"/>
      <c r="K2719" s="198"/>
      <c r="L2719" s="198"/>
      <c r="M2719" s="198"/>
      <c r="N2719" s="198"/>
      <c r="O2719" s="198"/>
      <c r="P2719" s="198"/>
      <c r="Q2719" s="198"/>
      <c r="R2719" s="198"/>
      <c r="S2719" s="198"/>
      <c r="T2719" s="198"/>
      <c r="U2719" s="198"/>
      <c r="V2719" s="198"/>
      <c r="W2719" s="198"/>
      <c r="X2719" s="198"/>
      <c r="Y2719" s="198"/>
      <c r="Z2719" s="198"/>
      <c r="AA2719" s="198"/>
      <c r="AB2719" s="198"/>
      <c r="AC2719" s="198"/>
      <c r="AD2719" s="198"/>
      <c r="AE2719" s="198"/>
      <c r="AF2719" s="198"/>
      <c r="AG2719" s="198"/>
      <c r="AH2719" s="198"/>
    </row>
    <row r="2837" spans="2:34" ht="15" customHeight="1">
      <c r="B2837" s="198"/>
      <c r="C2837" s="198"/>
      <c r="D2837" s="198"/>
      <c r="E2837" s="198"/>
      <c r="F2837" s="198"/>
      <c r="G2837" s="198"/>
      <c r="H2837" s="198"/>
      <c r="I2837" s="198"/>
      <c r="J2837" s="198"/>
      <c r="K2837" s="198"/>
      <c r="L2837" s="198"/>
      <c r="M2837" s="198"/>
      <c r="N2837" s="198"/>
      <c r="O2837" s="198"/>
      <c r="P2837" s="198"/>
      <c r="Q2837" s="198"/>
      <c r="R2837" s="198"/>
      <c r="S2837" s="198"/>
      <c r="T2837" s="198"/>
      <c r="U2837" s="198"/>
      <c r="V2837" s="198"/>
      <c r="W2837" s="198"/>
      <c r="X2837" s="198"/>
      <c r="Y2837" s="198"/>
      <c r="Z2837" s="198"/>
      <c r="AA2837" s="198"/>
      <c r="AB2837" s="198"/>
      <c r="AC2837" s="198"/>
      <c r="AD2837" s="198"/>
      <c r="AE2837" s="198"/>
      <c r="AF2837" s="198"/>
      <c r="AG2837" s="198"/>
      <c r="AH2837" s="19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7" t="s">
        <v>608</v>
      </c>
      <c r="B3" s="208"/>
      <c r="C3" s="208"/>
      <c r="D3" s="20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VA</v>
      </c>
      <c r="C6" s="91">
        <f t="shared" ref="C6:AE6" si="1">SUMIFS(C$20:C$119,$B$20:$B$119,$B$6,$A$20:$A$119,$A$6)</f>
        <v>28877488</v>
      </c>
      <c r="D6" s="91">
        <f t="shared" si="1"/>
        <v>29400320</v>
      </c>
      <c r="E6" s="91">
        <f t="shared" si="1"/>
        <v>29678463</v>
      </c>
      <c r="F6" s="91">
        <f t="shared" si="1"/>
        <v>30437308</v>
      </c>
      <c r="G6" s="91">
        <f t="shared" si="1"/>
        <v>30156199</v>
      </c>
      <c r="H6" s="91">
        <f t="shared" si="1"/>
        <v>32866650</v>
      </c>
      <c r="I6" s="91">
        <f t="shared" si="1"/>
        <v>31500656</v>
      </c>
      <c r="J6" s="91">
        <f t="shared" si="1"/>
        <v>29466309</v>
      </c>
      <c r="K6" s="91">
        <f t="shared" si="1"/>
        <v>29008475</v>
      </c>
      <c r="L6" s="91">
        <f t="shared" si="1"/>
        <v>30705823</v>
      </c>
      <c r="M6" s="91">
        <f t="shared" si="1"/>
        <v>31241626</v>
      </c>
      <c r="N6" s="91">
        <f t="shared" si="1"/>
        <v>32642807</v>
      </c>
      <c r="O6" s="91">
        <f t="shared" si="1"/>
        <v>37211367</v>
      </c>
      <c r="P6" s="91">
        <f t="shared" si="1"/>
        <v>37713380</v>
      </c>
      <c r="Q6" s="91">
        <f t="shared" si="1"/>
        <v>39458324</v>
      </c>
      <c r="R6" s="91">
        <f t="shared" si="1"/>
        <v>42376444</v>
      </c>
      <c r="S6" s="91">
        <f t="shared" si="1"/>
        <v>45677733</v>
      </c>
      <c r="T6" s="91">
        <f t="shared" si="1"/>
        <v>44487255</v>
      </c>
      <c r="U6" s="91">
        <f t="shared" si="1"/>
        <v>48576229</v>
      </c>
      <c r="V6" s="91">
        <f t="shared" si="1"/>
        <v>48698862</v>
      </c>
      <c r="W6" s="91">
        <f t="shared" si="1"/>
        <v>50858500</v>
      </c>
      <c r="X6" s="91">
        <f t="shared" si="1"/>
        <v>52912485</v>
      </c>
      <c r="Y6" s="91">
        <f t="shared" si="1"/>
        <v>46817968</v>
      </c>
      <c r="Z6" s="91">
        <f t="shared" si="1"/>
        <v>43672009</v>
      </c>
      <c r="AA6" s="91">
        <f t="shared" si="1"/>
        <v>43825494</v>
      </c>
      <c r="AB6" s="91">
        <f t="shared" si="1"/>
        <v>37638570</v>
      </c>
      <c r="AC6" s="91">
        <f t="shared" si="1"/>
        <v>29458600</v>
      </c>
      <c r="AD6" s="91">
        <f t="shared" si="1"/>
        <v>30579779</v>
      </c>
      <c r="AE6" s="91">
        <f t="shared" si="1"/>
        <v>32161239</v>
      </c>
      <c r="AF6" s="119">
        <f t="shared" ref="AF6:BK7" si="2">AE6</f>
        <v>32161239</v>
      </c>
      <c r="AG6" s="119">
        <f t="shared" si="2"/>
        <v>32161239</v>
      </c>
      <c r="AH6" s="119">
        <f t="shared" si="2"/>
        <v>32161239</v>
      </c>
      <c r="AI6" s="119">
        <f t="shared" si="2"/>
        <v>32161239</v>
      </c>
      <c r="AJ6" s="119">
        <f t="shared" si="2"/>
        <v>32161239</v>
      </c>
      <c r="AK6" s="119">
        <f t="shared" si="2"/>
        <v>32161239</v>
      </c>
      <c r="AL6" s="119">
        <f t="shared" si="2"/>
        <v>32161239</v>
      </c>
      <c r="AM6" s="119">
        <f t="shared" si="2"/>
        <v>32161239</v>
      </c>
      <c r="AN6" s="119">
        <f t="shared" si="2"/>
        <v>32161239</v>
      </c>
      <c r="AO6" s="119">
        <f t="shared" si="2"/>
        <v>32161239</v>
      </c>
      <c r="AP6" s="119">
        <f t="shared" si="2"/>
        <v>32161239</v>
      </c>
      <c r="AQ6" s="119">
        <f t="shared" si="2"/>
        <v>32161239</v>
      </c>
      <c r="AR6" s="119">
        <f t="shared" si="2"/>
        <v>32161239</v>
      </c>
      <c r="AS6" s="119">
        <f t="shared" si="2"/>
        <v>32161239</v>
      </c>
      <c r="AT6" s="119">
        <f t="shared" si="2"/>
        <v>32161239</v>
      </c>
      <c r="AU6" s="119">
        <f t="shared" si="2"/>
        <v>32161239</v>
      </c>
      <c r="AV6" s="119">
        <f t="shared" si="2"/>
        <v>32161239</v>
      </c>
      <c r="AW6" s="119">
        <f t="shared" si="2"/>
        <v>32161239</v>
      </c>
      <c r="AX6" s="119">
        <f t="shared" si="2"/>
        <v>32161239</v>
      </c>
      <c r="AY6" s="119">
        <f t="shared" si="2"/>
        <v>32161239</v>
      </c>
      <c r="AZ6" s="119">
        <f t="shared" si="2"/>
        <v>32161239</v>
      </c>
      <c r="BA6" s="119">
        <f t="shared" si="2"/>
        <v>32161239</v>
      </c>
      <c r="BB6" s="119">
        <f t="shared" si="2"/>
        <v>32161239</v>
      </c>
      <c r="BC6" s="119">
        <f t="shared" si="2"/>
        <v>32161239</v>
      </c>
      <c r="BD6" s="119">
        <f t="shared" si="2"/>
        <v>32161239</v>
      </c>
      <c r="BE6" s="119">
        <f t="shared" si="2"/>
        <v>32161239</v>
      </c>
      <c r="BF6" s="119">
        <f t="shared" si="2"/>
        <v>32161239</v>
      </c>
      <c r="BG6" s="119">
        <f t="shared" si="2"/>
        <v>32161239</v>
      </c>
      <c r="BH6" s="119">
        <f t="shared" si="2"/>
        <v>32161239</v>
      </c>
      <c r="BI6" s="119">
        <f t="shared" si="2"/>
        <v>32161239</v>
      </c>
      <c r="BJ6" s="119">
        <f t="shared" si="2"/>
        <v>32161239</v>
      </c>
      <c r="BK6" s="119">
        <f t="shared" si="2"/>
        <v>32161239</v>
      </c>
    </row>
    <row r="7" spans="1:63">
      <c r="A7" s="91" t="s">
        <v>848</v>
      </c>
      <c r="B7" s="91" t="str">
        <f>About!B2</f>
        <v>VA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VA</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375</v>
      </c>
      <c r="P10" s="91">
        <f t="shared" si="5"/>
        <v>16</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28220</v>
      </c>
      <c r="AE10" s="91">
        <f t="shared" si="5"/>
        <v>30492</v>
      </c>
      <c r="AF10" s="119">
        <f t="shared" ref="AF10:BK11" si="6">AE10</f>
        <v>30492</v>
      </c>
      <c r="AG10" s="119">
        <f t="shared" si="6"/>
        <v>30492</v>
      </c>
      <c r="AH10" s="119">
        <f t="shared" si="6"/>
        <v>30492</v>
      </c>
      <c r="AI10" s="119">
        <f t="shared" si="6"/>
        <v>30492</v>
      </c>
      <c r="AJ10" s="119">
        <f t="shared" si="6"/>
        <v>30492</v>
      </c>
      <c r="AK10" s="119">
        <f t="shared" si="6"/>
        <v>30492</v>
      </c>
      <c r="AL10" s="119">
        <f t="shared" si="6"/>
        <v>30492</v>
      </c>
      <c r="AM10" s="119">
        <f t="shared" si="6"/>
        <v>30492</v>
      </c>
      <c r="AN10" s="119">
        <f t="shared" si="6"/>
        <v>30492</v>
      </c>
      <c r="AO10" s="119">
        <f t="shared" si="6"/>
        <v>30492</v>
      </c>
      <c r="AP10" s="119">
        <f t="shared" si="6"/>
        <v>30492</v>
      </c>
      <c r="AQ10" s="119">
        <f t="shared" si="6"/>
        <v>30492</v>
      </c>
      <c r="AR10" s="119">
        <f t="shared" si="6"/>
        <v>30492</v>
      </c>
      <c r="AS10" s="119">
        <f t="shared" si="6"/>
        <v>30492</v>
      </c>
      <c r="AT10" s="119">
        <f t="shared" si="6"/>
        <v>30492</v>
      </c>
      <c r="AU10" s="119">
        <f t="shared" si="6"/>
        <v>30492</v>
      </c>
      <c r="AV10" s="119">
        <f t="shared" si="6"/>
        <v>30492</v>
      </c>
      <c r="AW10" s="119">
        <f t="shared" si="6"/>
        <v>30492</v>
      </c>
      <c r="AX10" s="119">
        <f t="shared" si="6"/>
        <v>30492</v>
      </c>
      <c r="AY10" s="119">
        <f t="shared" si="6"/>
        <v>30492</v>
      </c>
      <c r="AZ10" s="119">
        <f t="shared" si="6"/>
        <v>30492</v>
      </c>
      <c r="BA10" s="119">
        <f t="shared" si="6"/>
        <v>30492</v>
      </c>
      <c r="BB10" s="119">
        <f t="shared" si="6"/>
        <v>30492</v>
      </c>
      <c r="BC10" s="119">
        <f t="shared" si="6"/>
        <v>30492</v>
      </c>
      <c r="BD10" s="119">
        <f t="shared" si="6"/>
        <v>30492</v>
      </c>
      <c r="BE10" s="119">
        <f t="shared" si="6"/>
        <v>30492</v>
      </c>
      <c r="BF10" s="119">
        <f t="shared" si="6"/>
        <v>30492</v>
      </c>
      <c r="BG10" s="119">
        <f t="shared" si="6"/>
        <v>30492</v>
      </c>
      <c r="BH10" s="119">
        <f t="shared" si="6"/>
        <v>30492</v>
      </c>
      <c r="BI10" s="119">
        <f t="shared" si="6"/>
        <v>30492</v>
      </c>
      <c r="BJ10" s="119">
        <f t="shared" si="6"/>
        <v>30492</v>
      </c>
      <c r="BK10" s="119">
        <f t="shared" si="6"/>
        <v>30492</v>
      </c>
    </row>
    <row r="11" spans="1:63">
      <c r="A11" s="91" t="s">
        <v>848</v>
      </c>
      <c r="B11" s="91" t="str">
        <f>About!B2</f>
        <v>VA</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34</v>
      </c>
      <c r="AE11" s="91">
        <f t="shared" si="7"/>
        <v>856</v>
      </c>
      <c r="AF11" s="119">
        <f>AVERAGE(W11:AE11)</f>
        <v>98.888888888888886</v>
      </c>
      <c r="AG11" s="119">
        <f t="shared" si="6"/>
        <v>98.888888888888886</v>
      </c>
      <c r="AH11" s="119">
        <f t="shared" si="6"/>
        <v>98.888888888888886</v>
      </c>
      <c r="AI11" s="119">
        <f t="shared" si="6"/>
        <v>98.888888888888886</v>
      </c>
      <c r="AJ11" s="119">
        <f t="shared" si="6"/>
        <v>98.888888888888886</v>
      </c>
      <c r="AK11" s="119">
        <f t="shared" si="6"/>
        <v>98.888888888888886</v>
      </c>
      <c r="AL11" s="119">
        <f t="shared" si="6"/>
        <v>98.888888888888886</v>
      </c>
      <c r="AM11" s="119">
        <f t="shared" si="6"/>
        <v>98.888888888888886</v>
      </c>
      <c r="AN11" s="119">
        <f t="shared" si="6"/>
        <v>98.888888888888886</v>
      </c>
      <c r="AO11" s="119">
        <f t="shared" si="6"/>
        <v>98.888888888888886</v>
      </c>
      <c r="AP11" s="119">
        <f t="shared" si="6"/>
        <v>98.888888888888886</v>
      </c>
      <c r="AQ11" s="119">
        <f t="shared" si="6"/>
        <v>98.888888888888886</v>
      </c>
      <c r="AR11" s="119">
        <f t="shared" si="6"/>
        <v>98.888888888888886</v>
      </c>
      <c r="AS11" s="119">
        <f t="shared" si="6"/>
        <v>98.888888888888886</v>
      </c>
      <c r="AT11" s="119">
        <f t="shared" si="6"/>
        <v>98.888888888888886</v>
      </c>
      <c r="AU11" s="119">
        <f t="shared" si="6"/>
        <v>98.888888888888886</v>
      </c>
      <c r="AV11" s="119">
        <f t="shared" si="6"/>
        <v>98.888888888888886</v>
      </c>
      <c r="AW11" s="119">
        <f t="shared" si="6"/>
        <v>98.888888888888886</v>
      </c>
      <c r="AX11" s="119">
        <f t="shared" si="6"/>
        <v>98.888888888888886</v>
      </c>
      <c r="AY11" s="119">
        <f t="shared" si="6"/>
        <v>98.888888888888886</v>
      </c>
      <c r="AZ11" s="119">
        <f t="shared" si="6"/>
        <v>98.888888888888886</v>
      </c>
      <c r="BA11" s="119">
        <f t="shared" si="6"/>
        <v>98.888888888888886</v>
      </c>
      <c r="BB11" s="119">
        <f t="shared" si="6"/>
        <v>98.888888888888886</v>
      </c>
      <c r="BC11" s="119">
        <f t="shared" si="6"/>
        <v>98.888888888888886</v>
      </c>
      <c r="BD11" s="119">
        <f t="shared" si="6"/>
        <v>98.888888888888886</v>
      </c>
      <c r="BE11" s="119">
        <f t="shared" si="6"/>
        <v>98.888888888888886</v>
      </c>
      <c r="BF11" s="119">
        <f t="shared" si="6"/>
        <v>98.888888888888886</v>
      </c>
      <c r="BG11" s="119">
        <f t="shared" si="6"/>
        <v>98.888888888888886</v>
      </c>
      <c r="BH11" s="119">
        <f t="shared" si="6"/>
        <v>98.888888888888886</v>
      </c>
      <c r="BI11" s="119">
        <f t="shared" si="6"/>
        <v>98.888888888888886</v>
      </c>
      <c r="BJ11" s="119">
        <f t="shared" si="6"/>
        <v>98.888888888888886</v>
      </c>
      <c r="BK11" s="119">
        <f t="shared" si="6"/>
        <v>98.888888888888886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VA</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375</v>
      </c>
      <c r="P14" s="91">
        <f t="shared" si="9"/>
        <v>16</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28186</v>
      </c>
      <c r="AE14" s="91">
        <f t="shared" si="9"/>
        <v>29636</v>
      </c>
      <c r="AF14" s="91">
        <f t="shared" si="9"/>
        <v>30393.111111111109</v>
      </c>
      <c r="AG14" s="91">
        <f t="shared" si="9"/>
        <v>30393.111111111109</v>
      </c>
      <c r="AH14" s="91">
        <f t="shared" si="9"/>
        <v>30393.111111111109</v>
      </c>
      <c r="AI14" s="91">
        <f t="shared" si="9"/>
        <v>30393.111111111109</v>
      </c>
      <c r="AJ14" s="91">
        <f t="shared" si="9"/>
        <v>30393.111111111109</v>
      </c>
      <c r="AK14" s="91">
        <f t="shared" si="9"/>
        <v>30393.111111111109</v>
      </c>
      <c r="AL14" s="91">
        <f t="shared" si="9"/>
        <v>30393.111111111109</v>
      </c>
      <c r="AM14" s="91">
        <f t="shared" si="9"/>
        <v>30393.111111111109</v>
      </c>
      <c r="AN14" s="91">
        <f t="shared" si="9"/>
        <v>30393.111111111109</v>
      </c>
      <c r="AO14" s="91">
        <f t="shared" si="9"/>
        <v>30393.111111111109</v>
      </c>
      <c r="AP14" s="91">
        <f t="shared" si="9"/>
        <v>30393.111111111109</v>
      </c>
      <c r="AQ14" s="91">
        <f t="shared" si="9"/>
        <v>30393.111111111109</v>
      </c>
      <c r="AR14" s="91">
        <f t="shared" si="9"/>
        <v>30393.111111111109</v>
      </c>
      <c r="AS14" s="91">
        <f t="shared" si="9"/>
        <v>30393.111111111109</v>
      </c>
      <c r="AT14" s="91">
        <f t="shared" si="9"/>
        <v>30393.111111111109</v>
      </c>
      <c r="AU14" s="91">
        <f t="shared" si="9"/>
        <v>30393.111111111109</v>
      </c>
      <c r="AV14" s="91">
        <f t="shared" si="9"/>
        <v>30393.111111111109</v>
      </c>
      <c r="AW14" s="91">
        <f t="shared" si="9"/>
        <v>30393.111111111109</v>
      </c>
      <c r="AX14" s="91">
        <f t="shared" si="9"/>
        <v>30393.111111111109</v>
      </c>
      <c r="AY14" s="91">
        <f t="shared" si="9"/>
        <v>30393.111111111109</v>
      </c>
      <c r="AZ14" s="91">
        <f t="shared" si="9"/>
        <v>30393.111111111109</v>
      </c>
      <c r="BA14" s="91">
        <f t="shared" si="9"/>
        <v>30393.111111111109</v>
      </c>
      <c r="BB14" s="91">
        <f t="shared" si="9"/>
        <v>30393.111111111109</v>
      </c>
      <c r="BC14" s="91">
        <f t="shared" si="9"/>
        <v>30393.111111111109</v>
      </c>
      <c r="BD14" s="91">
        <f t="shared" si="9"/>
        <v>30393.111111111109</v>
      </c>
      <c r="BE14" s="91">
        <f t="shared" si="9"/>
        <v>30393.111111111109</v>
      </c>
      <c r="BF14" s="91">
        <f t="shared" si="9"/>
        <v>30393.111111111109</v>
      </c>
      <c r="BG14" s="91">
        <f t="shared" si="9"/>
        <v>30393.111111111109</v>
      </c>
      <c r="BH14" s="91">
        <f t="shared" si="9"/>
        <v>30393.111111111109</v>
      </c>
      <c r="BI14" s="91">
        <f t="shared" si="9"/>
        <v>30393.111111111109</v>
      </c>
      <c r="BJ14" s="91">
        <f t="shared" si="9"/>
        <v>30393.111111111109</v>
      </c>
      <c r="BK14" s="91">
        <f t="shared" si="9"/>
        <v>30393.111111111109</v>
      </c>
    </row>
    <row r="15" spans="1:63">
      <c r="A15" s="91" t="s">
        <v>848</v>
      </c>
      <c r="B15" s="91" t="str">
        <f>About!B2</f>
        <v>VA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VA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402.48107606000002</v>
      </c>
      <c r="R20" s="91">
        <f t="shared" si="2"/>
        <v>2.6671825093394871E-2</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268.02882799999998</v>
      </c>
      <c r="R23" s="91">
        <f t="shared" si="2"/>
        <v>1.7761873652260621E-2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3611.0856200999997</v>
      </c>
      <c r="R36" s="91">
        <f t="shared" si="2"/>
        <v>0.23930129833538424</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127.2095559</v>
      </c>
      <c r="R45" s="91">
        <f t="shared" si="2"/>
        <v>8.4299889534866917E-3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10681.316224</v>
      </c>
      <c r="R51" s="91">
        <f t="shared" si="2"/>
        <v>0.70783501396547355</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15090.12130406</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f t="shared" si="8"/>
        <v>127.2095559</v>
      </c>
      <c r="M230" s="91" t="str">
        <f t="shared" si="9"/>
        <v>TN</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NC</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NC</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NC</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f t="shared" si="8"/>
        <v>1319.0288889999999</v>
      </c>
      <c r="M249" s="91" t="str">
        <f t="shared" si="9"/>
        <v>WV</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f t="shared" si="10"/>
        <v>22.768276060000002</v>
      </c>
      <c r="M267" s="91" t="str">
        <f t="shared" si="11"/>
        <v>KY</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f t="shared" si="10"/>
        <v>379.71280000000002</v>
      </c>
      <c r="M270" s="91" t="str">
        <f t="shared" si="11"/>
        <v>KY</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f t="shared" si="10"/>
        <v>425.40309999999999</v>
      </c>
      <c r="M284" s="91" t="str">
        <f t="shared" si="11"/>
        <v>WV</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f t="shared" si="10"/>
        <v>8936.8842349999995</v>
      </c>
      <c r="M287" s="91" t="str">
        <f t="shared" si="11"/>
        <v>WV</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f t="shared" si="10"/>
        <v>268.02882799999998</v>
      </c>
      <c r="M297" s="91" t="str">
        <f t="shared" si="11"/>
        <v>MD</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15090.12130406</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09" t="s">
        <v>677</v>
      </c>
      <c r="C146" s="210"/>
      <c r="D146" s="210"/>
      <c r="E146" s="210"/>
      <c r="F146" s="210"/>
      <c r="G146" s="210"/>
      <c r="H146" s="210"/>
      <c r="I146" s="210"/>
      <c r="J146" s="210"/>
      <c r="K146" s="210"/>
      <c r="L146" s="210"/>
      <c r="M146" s="210"/>
      <c r="N146" s="210"/>
      <c r="O146" s="210"/>
      <c r="P146" s="210"/>
      <c r="Q146" s="210"/>
      <c r="R146" s="210"/>
      <c r="S146" s="210"/>
      <c r="T146" s="210"/>
      <c r="U146" s="210"/>
      <c r="V146" s="210"/>
      <c r="W146" s="210"/>
      <c r="X146" s="210"/>
      <c r="Y146" s="210"/>
      <c r="Z146" s="210"/>
      <c r="AA146" s="210"/>
      <c r="AB146" s="210"/>
      <c r="AC146" s="210"/>
      <c r="AD146" s="210"/>
      <c r="AE146" s="210"/>
      <c r="AF146" s="210"/>
      <c r="AG146" s="210"/>
      <c r="AH146" s="210"/>
      <c r="AI146" s="21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2.6671825093394871E-2</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1.7761873652260621E-2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0.23930129833538424</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8.4299889534866917E-3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0.70783501396547355</v>
      </c>
      <c r="D52" s="91">
        <f t="shared" si="0"/>
        <v>0.70783501396547355</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0.70783501396547355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Virginia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41102159</v>
      </c>
      <c r="C5" s="172">
        <f>SUMIFS(calcs!N:N,calcs!A:A,A2)</f>
        <v>41102159</v>
      </c>
      <c r="D5" s="174">
        <f>C5</f>
        <v>41102159</v>
      </c>
      <c r="E5" s="174">
        <f t="shared" ref="E5:AF5" si="0">D5</f>
        <v>41102159</v>
      </c>
      <c r="F5" s="174">
        <f t="shared" si="0"/>
        <v>41102159</v>
      </c>
      <c r="G5" s="174">
        <f t="shared" si="0"/>
        <v>41102159</v>
      </c>
      <c r="H5" s="174">
        <f t="shared" si="0"/>
        <v>41102159</v>
      </c>
      <c r="I5" s="174">
        <f t="shared" si="0"/>
        <v>41102159</v>
      </c>
      <c r="J5" s="174">
        <f t="shared" si="0"/>
        <v>41102159</v>
      </c>
      <c r="K5" s="174">
        <f t="shared" si="0"/>
        <v>41102159</v>
      </c>
      <c r="L5" s="174">
        <f t="shared" si="0"/>
        <v>41102159</v>
      </c>
      <c r="M5" s="174">
        <f t="shared" si="0"/>
        <v>41102159</v>
      </c>
      <c r="N5" s="174">
        <f t="shared" si="0"/>
        <v>41102159</v>
      </c>
      <c r="O5" s="174">
        <f t="shared" si="0"/>
        <v>41102159</v>
      </c>
      <c r="P5" s="174">
        <f t="shared" si="0"/>
        <v>41102159</v>
      </c>
      <c r="Q5" s="174">
        <f t="shared" si="0"/>
        <v>41102159</v>
      </c>
      <c r="R5" s="174">
        <f t="shared" si="0"/>
        <v>41102159</v>
      </c>
      <c r="S5" s="174">
        <f t="shared" si="0"/>
        <v>41102159</v>
      </c>
      <c r="T5" s="174">
        <f t="shared" si="0"/>
        <v>41102159</v>
      </c>
      <c r="U5" s="174">
        <f t="shared" si="0"/>
        <v>41102159</v>
      </c>
      <c r="V5" s="174">
        <f t="shared" si="0"/>
        <v>41102159</v>
      </c>
      <c r="W5" s="174">
        <f t="shared" si="0"/>
        <v>41102159</v>
      </c>
      <c r="X5" s="174">
        <f t="shared" si="0"/>
        <v>41102159</v>
      </c>
      <c r="Y5" s="174">
        <f t="shared" si="0"/>
        <v>41102159</v>
      </c>
      <c r="Z5" s="174">
        <f t="shared" si="0"/>
        <v>41102159</v>
      </c>
      <c r="AA5" s="174">
        <f t="shared" si="0"/>
        <v>41102159</v>
      </c>
      <c r="AB5" s="174">
        <f t="shared" si="0"/>
        <v>41102159</v>
      </c>
      <c r="AC5" s="174">
        <f t="shared" si="0"/>
        <v>41102159</v>
      </c>
      <c r="AD5" s="174">
        <f t="shared" si="0"/>
        <v>41102159</v>
      </c>
      <c r="AE5" s="174">
        <f t="shared" si="0"/>
        <v>41102159</v>
      </c>
      <c r="AF5" s="174">
        <f t="shared" si="0"/>
        <v>41102159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30110873.585329719</v>
      </c>
      <c r="C10">
        <f>D10</f>
        <v>30110873.585329719</v>
      </c>
      <c r="D10" s="170">
        <f>SUM(D$5*SUMIFS(C$39:C$48,$B$39:$B$48,$A10),D$6*IF($B$2=TRUE,SUMIFS($B$147:$B$162,$A$147:$A$162,$A10),SUMIFS(E$125:E$140,$A$125:$A$140,$A10)))</f>
        <v>30110873.585329719</v>
      </c>
      <c r="E10">
        <f t="shared" ref="E10:N10" si="1">SUM(E$5*SUMIFS(D$39:D$48,$B$39:$B$48,$A10),E$6*IF($B$2=TRUE,SUMIFS($B$147:$B$162,$A$147:$A$162,$A10),SUMIFS(F$125:F$140,$A$125:$A$140,$A10)))</f>
        <v>24744663.185814548</v>
      </c>
      <c r="F10">
        <f t="shared" si="1"/>
        <v>22661147.139595438</v>
      </c>
      <c r="G10">
        <f t="shared" si="1"/>
        <v>22588801.42804845</v>
      </c>
      <c r="H10">
        <f t="shared" si="1"/>
        <v>21217265.587153886</v>
      </c>
      <c r="I10">
        <f t="shared" si="1"/>
        <v>18225954.586860336</v>
      </c>
      <c r="J10">
        <f t="shared" si="1"/>
        <v>7778446.5743344873</v>
      </c>
      <c r="K10">
        <f t="shared" si="1"/>
        <v>4089686.4820150882</v>
      </c>
      <c r="L10">
        <f t="shared" si="1"/>
        <v>1443255.9678860256</v>
      </c>
      <c r="M10">
        <f t="shared" si="1"/>
        <v>1443255.9678860256</v>
      </c>
      <c r="N10">
        <f t="shared" si="1"/>
        <v>1443255.9678860256</v>
      </c>
      <c r="O10">
        <f t="shared" ref="O10:AE10" si="2">SUM(O$5*SUMIFS(N$39:N$48,$B$39:$B$48,$A10),O$6*IF($B$2=TRUE,SUMIFS($B$147:$B$162,$A$147:$A$162,$A10),SUMIFS(P$125:P$140,$A$125:$A$140,$A10)))</f>
        <v>1443255.9678860256</v>
      </c>
      <c r="P10">
        <f t="shared" si="2"/>
        <v>1443255.9678860256</v>
      </c>
      <c r="Q10">
        <f t="shared" si="2"/>
        <v>1443255.9678860256</v>
      </c>
      <c r="R10">
        <f t="shared" si="2"/>
        <v>1443255.9678860256</v>
      </c>
      <c r="S10">
        <f t="shared" si="2"/>
        <v>1443255.9678860256</v>
      </c>
      <c r="T10">
        <f t="shared" si="2"/>
        <v>1443255.9678860256</v>
      </c>
      <c r="U10">
        <f t="shared" si="2"/>
        <v>1443255.9678860256</v>
      </c>
      <c r="V10">
        <f t="shared" si="2"/>
        <v>1443255.9678860256</v>
      </c>
      <c r="W10">
        <f t="shared" si="2"/>
        <v>1443255.9678860256</v>
      </c>
      <c r="X10">
        <f t="shared" si="2"/>
        <v>1443255.9678860256</v>
      </c>
      <c r="Y10">
        <f t="shared" si="2"/>
        <v>1443255.9678860256</v>
      </c>
      <c r="Z10">
        <f t="shared" si="2"/>
        <v>1443255.9678860256</v>
      </c>
      <c r="AA10">
        <f t="shared" si="2"/>
        <v>1443255.9678860256</v>
      </c>
      <c r="AB10">
        <f t="shared" si="2"/>
        <v>1443255.9678860256</v>
      </c>
      <c r="AC10">
        <f t="shared" si="2"/>
        <v>1443255.9678860256</v>
      </c>
      <c r="AD10">
        <f t="shared" si="2"/>
        <v>1443255.9678860256</v>
      </c>
      <c r="AE10">
        <f t="shared" si="2"/>
        <v>1443255.9678860256</v>
      </c>
      <c r="AF10">
        <f>SUM(AF$5*SUMIFS(AE$39:AE$48,$B$39:$B$48,$A10),AF$6*IF($B$2=TRUE,SUMIFS($B$147:$B$162,$A$147:$A$162,$A10),SUMIFS(AG$125:AG$140,$A$125:$A$140,$A10)))</f>
        <v>1443255.9678860256</v>
      </c>
    </row>
    <row r="11" spans="1:32">
      <c r="A11" s="100" t="s">
        <v>346</v>
      </c>
      <c r="B11">
        <f t="shared" ref="B11:B33" si="3">D11</f>
        <v>3905674.8775039422</v>
      </c>
      <c r="C11">
        <f t="shared" ref="C11:C33" si="4">D11</f>
        <v>3905674.8775039422</v>
      </c>
      <c r="D11" s="170">
        <f t="shared" ref="D11:D33" si="5">SUM(D$5*SUMIFS(C$39:C$48,$B$39:$B$48,$A11),D$6*IF($B$2=TRUE,SUMIFS($B$147:$B$162,$A$147:$A$162,$A11),SUMIFS(E$125:E$140,$A$125:$A$140,$A11)))</f>
        <v>3905674.8775039422</v>
      </c>
      <c r="E11">
        <f t="shared" ref="E11:N11" si="6">SUM(E$5*SUMIFS(D$39:D$48,$B$39:$B$48,$A11),E$6*IF($B$2=TRUE,SUMIFS($B$147:$B$162,$A$147:$A$162,$A11),SUMIFS(F$125:F$140,$A$125:$A$140,$A11)))</f>
        <v>7661990.2933068685</v>
      </c>
      <c r="F11">
        <f t="shared" si="6"/>
        <v>8692957.5712951925</v>
      </c>
      <c r="G11">
        <f t="shared" si="6"/>
        <v>8652022.5582118127</v>
      </c>
      <c r="H11">
        <f t="shared" si="6"/>
        <v>9218133.1380375735</v>
      </c>
      <c r="I11">
        <f t="shared" si="6"/>
        <v>10178615.33490997</v>
      </c>
      <c r="J11">
        <f t="shared" si="6"/>
        <v>14164758.94218611</v>
      </c>
      <c r="K11">
        <f t="shared" si="6"/>
        <v>15592581.268645026</v>
      </c>
      <c r="L11">
        <f t="shared" si="6"/>
        <v>14460911.214890264</v>
      </c>
      <c r="M11">
        <f t="shared" si="6"/>
        <v>14460911.214890264</v>
      </c>
      <c r="N11">
        <f t="shared" si="6"/>
        <v>14460911.214890264</v>
      </c>
      <c r="O11">
        <f t="shared" ref="O11:AF11" si="7">SUM(O$5*SUMIFS(N$39:N$48,$B$39:$B$48,$A11),O$6*IF($B$2=TRUE,SUMIFS($B$147:$B$162,$A$147:$A$162,$A11),SUMIFS(P$125:P$140,$A$125:$A$140,$A11)))</f>
        <v>14460911.214890264</v>
      </c>
      <c r="P11">
        <f t="shared" si="7"/>
        <v>14460911.214890264</v>
      </c>
      <c r="Q11">
        <f t="shared" si="7"/>
        <v>14460911.214890264</v>
      </c>
      <c r="R11">
        <f t="shared" si="7"/>
        <v>14460911.214890264</v>
      </c>
      <c r="S11">
        <f t="shared" si="7"/>
        <v>14460911.214890264</v>
      </c>
      <c r="T11">
        <f t="shared" si="7"/>
        <v>14460911.214890264</v>
      </c>
      <c r="U11">
        <f t="shared" si="7"/>
        <v>14460911.214890264</v>
      </c>
      <c r="V11">
        <f t="shared" si="7"/>
        <v>14460911.214890264</v>
      </c>
      <c r="W11">
        <f t="shared" si="7"/>
        <v>14460911.214890264</v>
      </c>
      <c r="X11">
        <f t="shared" si="7"/>
        <v>14460911.214890264</v>
      </c>
      <c r="Y11">
        <f t="shared" si="7"/>
        <v>14460911.214890264</v>
      </c>
      <c r="Z11">
        <f t="shared" si="7"/>
        <v>14460911.214890264</v>
      </c>
      <c r="AA11">
        <f t="shared" si="7"/>
        <v>14460911.214890264</v>
      </c>
      <c r="AB11">
        <f t="shared" si="7"/>
        <v>14460911.214890264</v>
      </c>
      <c r="AC11">
        <f t="shared" si="7"/>
        <v>14460911.214890264</v>
      </c>
      <c r="AD11">
        <f t="shared" si="7"/>
        <v>14460911.214890264</v>
      </c>
      <c r="AE11">
        <f t="shared" si="7"/>
        <v>14460911.214890264</v>
      </c>
      <c r="AF11">
        <f t="shared" si="7"/>
        <v>14460911.214890264</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3023212.5861150813</v>
      </c>
      <c r="C13">
        <f t="shared" si="4"/>
        <v>3023212.5861150813</v>
      </c>
      <c r="D13" s="170">
        <f t="shared" si="5"/>
        <v>3023212.5861150813</v>
      </c>
      <c r="E13">
        <f t="shared" ref="E13:N13" si="10">SUM(E$5*SUMIFS(D$39:D$48,$B$39:$B$48,$A13),E$6*IF($B$2=TRUE,SUMIFS($B$147:$B$162,$A$147:$A$162,$A13),SUMIFS(F$125:F$140,$A$125:$A$140,$A13)))</f>
        <v>3163210.6279177293</v>
      </c>
      <c r="F13">
        <f t="shared" si="10"/>
        <v>3275681.8723313021</v>
      </c>
      <c r="G13">
        <f t="shared" si="10"/>
        <v>3322479.49564907</v>
      </c>
      <c r="H13">
        <f t="shared" si="10"/>
        <v>3368445.7544278987</v>
      </c>
      <c r="I13">
        <f t="shared" si="10"/>
        <v>3280907.8233709689</v>
      </c>
      <c r="J13">
        <f t="shared" si="10"/>
        <v>3513694.8682702803</v>
      </c>
      <c r="K13">
        <f t="shared" si="10"/>
        <v>3491580.9204276819</v>
      </c>
      <c r="L13">
        <f t="shared" si="10"/>
        <v>3124814.5987006016</v>
      </c>
      <c r="M13">
        <f t="shared" si="10"/>
        <v>3124814.5987006016</v>
      </c>
      <c r="N13">
        <f t="shared" si="10"/>
        <v>3124814.5987006016</v>
      </c>
      <c r="O13">
        <f t="shared" ref="O13:AF13" si="11">SUM(O$5*SUMIFS(N$39:N$48,$B$39:$B$48,$A13),O$6*IF($B$2=TRUE,SUMIFS($B$147:$B$162,$A$147:$A$162,$A13),SUMIFS(P$125:P$140,$A$125:$A$140,$A13)))</f>
        <v>3124814.5987006016</v>
      </c>
      <c r="P13">
        <f t="shared" si="11"/>
        <v>3124814.5987006016</v>
      </c>
      <c r="Q13">
        <f t="shared" si="11"/>
        <v>3124814.5987006016</v>
      </c>
      <c r="R13">
        <f t="shared" si="11"/>
        <v>3124814.5987006016</v>
      </c>
      <c r="S13">
        <f t="shared" si="11"/>
        <v>3124814.5987006016</v>
      </c>
      <c r="T13">
        <f t="shared" si="11"/>
        <v>3124814.5987006016</v>
      </c>
      <c r="U13">
        <f t="shared" si="11"/>
        <v>3124814.5987006016</v>
      </c>
      <c r="V13">
        <f t="shared" si="11"/>
        <v>3124814.5987006016</v>
      </c>
      <c r="W13">
        <f t="shared" si="11"/>
        <v>3124814.5987006016</v>
      </c>
      <c r="X13">
        <f t="shared" si="11"/>
        <v>3124814.5987006016</v>
      </c>
      <c r="Y13">
        <f t="shared" si="11"/>
        <v>3124814.5987006016</v>
      </c>
      <c r="Z13">
        <f t="shared" si="11"/>
        <v>3124814.5987006016</v>
      </c>
      <c r="AA13">
        <f t="shared" si="11"/>
        <v>3124814.5987006016</v>
      </c>
      <c r="AB13">
        <f t="shared" si="11"/>
        <v>3124814.5987006016</v>
      </c>
      <c r="AC13">
        <f t="shared" si="11"/>
        <v>3124814.5987006016</v>
      </c>
      <c r="AD13">
        <f t="shared" si="11"/>
        <v>3124814.5987006016</v>
      </c>
      <c r="AE13">
        <f t="shared" si="11"/>
        <v>3124814.5987006016</v>
      </c>
      <c r="AF13">
        <f t="shared" si="11"/>
        <v>3124814.5987006016</v>
      </c>
    </row>
    <row r="14" spans="1:32">
      <c r="A14" s="100" t="s">
        <v>101</v>
      </c>
      <c r="B14">
        <f t="shared" si="3"/>
        <v>1215135.0652834347</v>
      </c>
      <c r="C14">
        <f t="shared" si="4"/>
        <v>1215135.0652834347</v>
      </c>
      <c r="D14" s="170">
        <f t="shared" si="5"/>
        <v>1215135.0652834347</v>
      </c>
      <c r="E14">
        <f t="shared" ref="E14:N14" si="12">SUM(E$5*SUMIFS(D$39:D$48,$B$39:$B$48,$A14),E$6*IF($B$2=TRUE,SUMIFS($B$147:$B$162,$A$147:$A$162,$A14),SUMIFS(F$125:F$140,$A$125:$A$140,$A14)))</f>
        <v>1366775.1683533313</v>
      </c>
      <c r="F14">
        <f t="shared" si="12"/>
        <v>1564345.528072661</v>
      </c>
      <c r="G14">
        <f t="shared" si="12"/>
        <v>1581251.9994211232</v>
      </c>
      <c r="H14">
        <f t="shared" si="12"/>
        <v>1710078.3631749635</v>
      </c>
      <c r="I14">
        <f t="shared" si="12"/>
        <v>2063847.6184847848</v>
      </c>
      <c r="J14">
        <f t="shared" si="12"/>
        <v>3300449.6950831451</v>
      </c>
      <c r="K14">
        <f t="shared" si="12"/>
        <v>3759626.9856791575</v>
      </c>
      <c r="L14">
        <f t="shared" si="12"/>
        <v>4092654.480600643</v>
      </c>
      <c r="M14">
        <f t="shared" si="12"/>
        <v>4092654.480600643</v>
      </c>
      <c r="N14">
        <f t="shared" si="12"/>
        <v>4092654.480600643</v>
      </c>
      <c r="O14">
        <f t="shared" ref="O14:AF14" si="13">SUM(O$5*SUMIFS(N$39:N$48,$B$39:$B$48,$A14),O$6*IF($B$2=TRUE,SUMIFS($B$147:$B$162,$A$147:$A$162,$A14),SUMIFS(P$125:P$140,$A$125:$A$140,$A14)))</f>
        <v>4092654.480600643</v>
      </c>
      <c r="P14">
        <f t="shared" si="13"/>
        <v>4092654.480600643</v>
      </c>
      <c r="Q14">
        <f t="shared" si="13"/>
        <v>4092654.480600643</v>
      </c>
      <c r="R14">
        <f t="shared" si="13"/>
        <v>4092654.480600643</v>
      </c>
      <c r="S14">
        <f t="shared" si="13"/>
        <v>4092654.480600643</v>
      </c>
      <c r="T14">
        <f t="shared" si="13"/>
        <v>4092654.480600643</v>
      </c>
      <c r="U14">
        <f t="shared" si="13"/>
        <v>4092654.480600643</v>
      </c>
      <c r="V14">
        <f t="shared" si="13"/>
        <v>4092654.480600643</v>
      </c>
      <c r="W14">
        <f t="shared" si="13"/>
        <v>4092654.480600643</v>
      </c>
      <c r="X14">
        <f t="shared" si="13"/>
        <v>4092654.480600643</v>
      </c>
      <c r="Y14">
        <f t="shared" si="13"/>
        <v>4092654.480600643</v>
      </c>
      <c r="Z14">
        <f t="shared" si="13"/>
        <v>4092654.480600643</v>
      </c>
      <c r="AA14">
        <f t="shared" si="13"/>
        <v>4092654.480600643</v>
      </c>
      <c r="AB14">
        <f t="shared" si="13"/>
        <v>4092654.480600643</v>
      </c>
      <c r="AC14">
        <f t="shared" si="13"/>
        <v>4092654.480600643</v>
      </c>
      <c r="AD14">
        <f t="shared" si="13"/>
        <v>4092654.480600643</v>
      </c>
      <c r="AE14">
        <f t="shared" si="13"/>
        <v>4092654.480600643</v>
      </c>
      <c r="AF14">
        <f t="shared" si="13"/>
        <v>4092654.480600643</v>
      </c>
    </row>
    <row r="15" spans="1:32">
      <c r="A15" s="100" t="s">
        <v>100</v>
      </c>
      <c r="B15">
        <f t="shared" si="3"/>
        <v>1829553.1234339261</v>
      </c>
      <c r="C15">
        <f t="shared" si="4"/>
        <v>1829553.1234339261</v>
      </c>
      <c r="D15" s="170">
        <f t="shared" si="5"/>
        <v>1829553.1234339261</v>
      </c>
      <c r="E15">
        <f t="shared" ref="E15:N15" si="14">SUM(E$5*SUMIFS(D$39:D$48,$B$39:$B$48,$A15),E$6*IF($B$2=TRUE,SUMIFS($B$147:$B$162,$A$147:$A$162,$A15),SUMIFS(F$125:F$140,$A$125:$A$140,$A15)))</f>
        <v>2661698.1124761445</v>
      </c>
      <c r="F15">
        <f t="shared" si="14"/>
        <v>3301894.5904363077</v>
      </c>
      <c r="G15">
        <f t="shared" si="14"/>
        <v>3319652.6218639547</v>
      </c>
      <c r="H15">
        <f t="shared" si="14"/>
        <v>3699214.9264450991</v>
      </c>
      <c r="I15">
        <f t="shared" si="14"/>
        <v>4604298.4069206044</v>
      </c>
      <c r="J15">
        <f t="shared" si="14"/>
        <v>8287424.5090477271</v>
      </c>
      <c r="K15">
        <f t="shared" si="14"/>
        <v>9650478.0974241961</v>
      </c>
      <c r="L15">
        <f t="shared" si="14"/>
        <v>12275758.402979774</v>
      </c>
      <c r="M15">
        <f t="shared" si="14"/>
        <v>12275758.402979774</v>
      </c>
      <c r="N15">
        <f t="shared" si="14"/>
        <v>12275758.402979774</v>
      </c>
      <c r="O15">
        <f t="shared" ref="O15:AF15" si="15">SUM(O$5*SUMIFS(N$39:N$48,$B$39:$B$48,$A15),O$6*IF($B$2=TRUE,SUMIFS($B$147:$B$162,$A$147:$A$162,$A15),SUMIFS(P$125:P$140,$A$125:$A$140,$A15)))</f>
        <v>12275758.402979774</v>
      </c>
      <c r="P15">
        <f t="shared" si="15"/>
        <v>12275758.402979774</v>
      </c>
      <c r="Q15">
        <f t="shared" si="15"/>
        <v>12275758.402979774</v>
      </c>
      <c r="R15">
        <f t="shared" si="15"/>
        <v>12275758.402979774</v>
      </c>
      <c r="S15">
        <f t="shared" si="15"/>
        <v>12275758.402979774</v>
      </c>
      <c r="T15">
        <f t="shared" si="15"/>
        <v>12275758.402979774</v>
      </c>
      <c r="U15">
        <f t="shared" si="15"/>
        <v>12275758.402979774</v>
      </c>
      <c r="V15">
        <f t="shared" si="15"/>
        <v>12275758.402979774</v>
      </c>
      <c r="W15">
        <f t="shared" si="15"/>
        <v>12275758.402979774</v>
      </c>
      <c r="X15">
        <f t="shared" si="15"/>
        <v>12275758.402979774</v>
      </c>
      <c r="Y15">
        <f t="shared" si="15"/>
        <v>12275758.402979774</v>
      </c>
      <c r="Z15">
        <f t="shared" si="15"/>
        <v>12275758.402979774</v>
      </c>
      <c r="AA15">
        <f t="shared" si="15"/>
        <v>12275758.402979774</v>
      </c>
      <c r="AB15">
        <f t="shared" si="15"/>
        <v>12275758.402979774</v>
      </c>
      <c r="AC15">
        <f t="shared" si="15"/>
        <v>12275758.402979774</v>
      </c>
      <c r="AD15">
        <f t="shared" si="15"/>
        <v>12275758.402979774</v>
      </c>
      <c r="AE15">
        <f t="shared" si="15"/>
        <v>12275758.402979774</v>
      </c>
      <c r="AF15">
        <f t="shared" si="15"/>
        <v>12275758.402979774</v>
      </c>
    </row>
    <row r="16" spans="1:32">
      <c r="A16" s="100" t="s">
        <v>102</v>
      </c>
      <c r="B16">
        <f t="shared" si="3"/>
        <v>961777.86555670958</v>
      </c>
      <c r="C16">
        <f t="shared" si="4"/>
        <v>961777.86555670958</v>
      </c>
      <c r="D16" s="170">
        <f t="shared" si="5"/>
        <v>961777.86555670958</v>
      </c>
      <c r="E16">
        <f t="shared" ref="E16:N16" si="16">SUM(E$5*SUMIFS(D$39:D$48,$B$39:$B$48,$A16),E$6*IF($B$2=TRUE,SUMIFS($B$147:$B$162,$A$147:$A$162,$A16),SUMIFS(F$125:F$140,$A$125:$A$140,$A16)))</f>
        <v>1444934.5873034648</v>
      </c>
      <c r="F16">
        <f t="shared" si="16"/>
        <v>1534268.2282547895</v>
      </c>
      <c r="G16">
        <f t="shared" si="16"/>
        <v>1549171.2017399285</v>
      </c>
      <c r="H16">
        <f t="shared" si="16"/>
        <v>1641117.2815502819</v>
      </c>
      <c r="I16">
        <f t="shared" si="16"/>
        <v>2270813.7737661661</v>
      </c>
      <c r="J16">
        <f t="shared" si="16"/>
        <v>3412271.05624233</v>
      </c>
      <c r="K16">
        <f t="shared" si="16"/>
        <v>3595073.75889624</v>
      </c>
      <c r="L16">
        <f t="shared" si="16"/>
        <v>4796127.1941023115</v>
      </c>
      <c r="M16">
        <f t="shared" si="16"/>
        <v>4796127.1941023115</v>
      </c>
      <c r="N16">
        <f t="shared" si="16"/>
        <v>4796127.1941023115</v>
      </c>
      <c r="O16">
        <f t="shared" ref="O16:AF16" si="17">SUM(O$5*SUMIFS(N$39:N$48,$B$39:$B$48,$A16),O$6*IF($B$2=TRUE,SUMIFS($B$147:$B$162,$A$147:$A$162,$A16),SUMIFS(P$125:P$140,$A$125:$A$140,$A16)))</f>
        <v>4796127.1941023115</v>
      </c>
      <c r="P16">
        <f t="shared" si="17"/>
        <v>4796127.1941023115</v>
      </c>
      <c r="Q16">
        <f t="shared" si="17"/>
        <v>4796127.1941023115</v>
      </c>
      <c r="R16">
        <f t="shared" si="17"/>
        <v>4796127.1941023115</v>
      </c>
      <c r="S16">
        <f t="shared" si="17"/>
        <v>4796127.1941023115</v>
      </c>
      <c r="T16">
        <f t="shared" si="17"/>
        <v>4796127.1941023115</v>
      </c>
      <c r="U16">
        <f t="shared" si="17"/>
        <v>4796127.1941023115</v>
      </c>
      <c r="V16">
        <f t="shared" si="17"/>
        <v>4796127.1941023115</v>
      </c>
      <c r="W16">
        <f t="shared" si="17"/>
        <v>4796127.1941023115</v>
      </c>
      <c r="X16">
        <f t="shared" si="17"/>
        <v>4796127.1941023115</v>
      </c>
      <c r="Y16">
        <f t="shared" si="17"/>
        <v>4796127.1941023115</v>
      </c>
      <c r="Z16">
        <f t="shared" si="17"/>
        <v>4796127.1941023115</v>
      </c>
      <c r="AA16">
        <f t="shared" si="17"/>
        <v>4796127.1941023115</v>
      </c>
      <c r="AB16">
        <f t="shared" si="17"/>
        <v>4796127.1941023115</v>
      </c>
      <c r="AC16">
        <f t="shared" si="17"/>
        <v>4796127.1941023115</v>
      </c>
      <c r="AD16">
        <f t="shared" si="17"/>
        <v>4796127.1941023115</v>
      </c>
      <c r="AE16">
        <f t="shared" si="17"/>
        <v>4796127.1941023115</v>
      </c>
      <c r="AF16">
        <f t="shared" si="17"/>
        <v>4796127.1941023115</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54546.538386253415</v>
      </c>
      <c r="C18">
        <f t="shared" si="4"/>
        <v>54546.538386253415</v>
      </c>
      <c r="D18" s="170">
        <f t="shared" si="5"/>
        <v>54546.538386253415</v>
      </c>
      <c r="E18">
        <f t="shared" ref="E18:N18" si="20">SUM(E$5*SUMIFS(D$39:D$48,$B$39:$B$48,$A18),E$6*IF($B$2=TRUE,SUMIFS($B$147:$B$162,$A$147:$A$162,$A18),SUMIFS(F$125:F$140,$A$125:$A$140,$A18)))</f>
        <v>58383.41354933985</v>
      </c>
      <c r="F18">
        <f t="shared" si="20"/>
        <v>63338.969299756063</v>
      </c>
      <c r="G18">
        <f t="shared" si="20"/>
        <v>63477.818366334948</v>
      </c>
      <c r="H18">
        <f t="shared" si="20"/>
        <v>66614.835777198081</v>
      </c>
      <c r="I18">
        <f t="shared" si="20"/>
        <v>73281.449747870167</v>
      </c>
      <c r="J18">
        <f t="shared" si="20"/>
        <v>104109.53437544635</v>
      </c>
      <c r="K18">
        <f t="shared" si="20"/>
        <v>114883.06354314009</v>
      </c>
      <c r="L18">
        <f t="shared" si="20"/>
        <v>120663.24795720083</v>
      </c>
      <c r="M18">
        <f t="shared" si="20"/>
        <v>120663.24795720083</v>
      </c>
      <c r="N18">
        <f t="shared" si="20"/>
        <v>120663.24795720083</v>
      </c>
      <c r="O18">
        <f t="shared" ref="O18:AF18" si="21">SUM(O$5*SUMIFS(N$39:N$48,$B$39:$B$48,$A18),O$6*IF($B$2=TRUE,SUMIFS($B$147:$B$162,$A$147:$A$162,$A18),SUMIFS(P$125:P$140,$A$125:$A$140,$A18)))</f>
        <v>120663.24795720083</v>
      </c>
      <c r="P18">
        <f t="shared" si="21"/>
        <v>120663.24795720083</v>
      </c>
      <c r="Q18">
        <f t="shared" si="21"/>
        <v>120663.24795720083</v>
      </c>
      <c r="R18">
        <f t="shared" si="21"/>
        <v>120663.24795720083</v>
      </c>
      <c r="S18">
        <f t="shared" si="21"/>
        <v>120663.24795720083</v>
      </c>
      <c r="T18">
        <f t="shared" si="21"/>
        <v>120663.24795720083</v>
      </c>
      <c r="U18">
        <f t="shared" si="21"/>
        <v>120663.24795720083</v>
      </c>
      <c r="V18">
        <f t="shared" si="21"/>
        <v>120663.24795720083</v>
      </c>
      <c r="W18">
        <f t="shared" si="21"/>
        <v>120663.24795720083</v>
      </c>
      <c r="X18">
        <f t="shared" si="21"/>
        <v>120663.24795720083</v>
      </c>
      <c r="Y18">
        <f t="shared" si="21"/>
        <v>120663.24795720083</v>
      </c>
      <c r="Z18">
        <f t="shared" si="21"/>
        <v>120663.24795720083</v>
      </c>
      <c r="AA18">
        <f t="shared" si="21"/>
        <v>120663.24795720083</v>
      </c>
      <c r="AB18">
        <f t="shared" si="21"/>
        <v>120663.24795720083</v>
      </c>
      <c r="AC18">
        <f t="shared" si="21"/>
        <v>120663.24795720083</v>
      </c>
      <c r="AD18">
        <f t="shared" si="21"/>
        <v>120663.24795720083</v>
      </c>
      <c r="AE18">
        <f t="shared" si="21"/>
        <v>120663.24795720083</v>
      </c>
      <c r="AF18">
        <f t="shared" si="21"/>
        <v>120663.24795720083</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1385.3583909333499</v>
      </c>
      <c r="C20">
        <f t="shared" si="4"/>
        <v>1385.3583909333499</v>
      </c>
      <c r="D20" s="170">
        <f t="shared" si="5"/>
        <v>1385.3583909333499</v>
      </c>
      <c r="E20">
        <f t="shared" ref="E20:N20" si="24">SUM(E$5*SUMIFS(D$39:D$48,$B$39:$B$48,$A20),E$6*IF($B$2=TRUE,SUMIFS($B$147:$B$162,$A$147:$A$162,$A20),SUMIFS(F$125:F$140,$A$125:$A$140,$A20)))</f>
        <v>503.61127856903636</v>
      </c>
      <c r="F20">
        <f t="shared" si="24"/>
        <v>319.07078656987761</v>
      </c>
      <c r="G20">
        <f t="shared" si="24"/>
        <v>286.75369696278642</v>
      </c>
      <c r="H20">
        <f t="shared" si="24"/>
        <v>43.600972578982869</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8206.0299279864885</v>
      </c>
      <c r="G23">
        <f t="shared" si="30"/>
        <v>25015.123002364693</v>
      </c>
      <c r="H23">
        <f t="shared" si="30"/>
        <v>181245.51246052264</v>
      </c>
      <c r="I23">
        <f t="shared" si="30"/>
        <v>404440.0059392993</v>
      </c>
      <c r="J23">
        <f t="shared" si="30"/>
        <v>541003.82046047307</v>
      </c>
      <c r="K23">
        <f t="shared" si="30"/>
        <v>808248.42336946714</v>
      </c>
      <c r="L23">
        <f t="shared" si="30"/>
        <v>787973.89288317831</v>
      </c>
      <c r="M23">
        <f t="shared" si="30"/>
        <v>787973.89288317831</v>
      </c>
      <c r="N23">
        <f t="shared" si="30"/>
        <v>787973.89288317831</v>
      </c>
      <c r="O23">
        <f t="shared" ref="O23:AF23" si="31">SUM(O$5*SUMIFS(N$39:N$48,$B$39:$B$48,$A23),O$6*IF($B$2=TRUE,SUMIFS($B$147:$B$162,$A$147:$A$162,$A23),SUMIFS(P$125:P$140,$A$125:$A$140,$A23)))</f>
        <v>787973.89288317831</v>
      </c>
      <c r="P23">
        <f t="shared" si="31"/>
        <v>787973.89288317831</v>
      </c>
      <c r="Q23">
        <f t="shared" si="31"/>
        <v>787973.89288317831</v>
      </c>
      <c r="R23">
        <f t="shared" si="31"/>
        <v>787973.89288317831</v>
      </c>
      <c r="S23">
        <f t="shared" si="31"/>
        <v>787973.89288317831</v>
      </c>
      <c r="T23">
        <f t="shared" si="31"/>
        <v>787973.89288317831</v>
      </c>
      <c r="U23">
        <f t="shared" si="31"/>
        <v>787973.89288317831</v>
      </c>
      <c r="V23">
        <f t="shared" si="31"/>
        <v>787973.89288317831</v>
      </c>
      <c r="W23">
        <f t="shared" si="31"/>
        <v>787973.89288317831</v>
      </c>
      <c r="X23">
        <f t="shared" si="31"/>
        <v>787973.89288317831</v>
      </c>
      <c r="Y23">
        <f t="shared" si="31"/>
        <v>787973.89288317831</v>
      </c>
      <c r="Z23">
        <f t="shared" si="31"/>
        <v>787973.89288317831</v>
      </c>
      <c r="AA23">
        <f t="shared" si="31"/>
        <v>787973.89288317831</v>
      </c>
      <c r="AB23">
        <f t="shared" si="31"/>
        <v>787973.89288317831</v>
      </c>
      <c r="AC23">
        <f t="shared" si="31"/>
        <v>787973.89288317831</v>
      </c>
      <c r="AD23">
        <f t="shared" si="31"/>
        <v>787973.89288317831</v>
      </c>
      <c r="AE23">
        <f t="shared" si="31"/>
        <v>787973.89288317831</v>
      </c>
      <c r="AF23">
        <f t="shared" si="31"/>
        <v>787973.89288317831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1.3270966711567004E-3</v>
      </c>
      <c r="D39">
        <f>SUMPRODUCT(P$57:P$106,$B$57:$B$106)</f>
        <v>1.4204463942962182E-3</v>
      </c>
      <c r="E39">
        <f>SUMPRODUCT(AB$57:AB$106,$B$57:$B$106)</f>
        <v>1.5410131934859204E-3</v>
      </c>
      <c r="F39">
        <f>SUMPRODUCT(AN$57:AN$106,$B$57:$B$106)</f>
        <v>1.5443913388183562E-3</v>
      </c>
      <c r="G39">
        <f>SUMPRODUCT(AZ$57:AZ$106,$B$57:$B$106)</f>
        <v>1.6207137872538053E-3</v>
      </c>
      <c r="H39">
        <f>SUMPRODUCT(BL$57:BL$106,$B$57:$B$106)</f>
        <v>1.7829099865014431E-3</v>
      </c>
      <c r="I39">
        <f>SUMPRODUCT(BX$57:BX$106,$B$57:$B$106)</f>
        <v>2.5329456385842493E-3</v>
      </c>
      <c r="J39">
        <f>SUMPRODUCT(CJ$57:CJ$106,$B$57:$B$106)</f>
        <v>2.7950615329754352E-3</v>
      </c>
      <c r="K39">
        <f>SUMPRODUCT(CV$57:CV$106,$B$57:$B$106)</f>
        <v>2.9356912360054086E-3</v>
      </c>
      <c r="L39" s="156">
        <f>K39</f>
        <v>2.9356912360054086E-3</v>
      </c>
      <c r="M39" s="156">
        <f t="shared" ref="M39:AE50" si="53">L39</f>
        <v>2.9356912360054086E-3</v>
      </c>
      <c r="N39" s="156">
        <f t="shared" si="53"/>
        <v>2.9356912360054086E-3</v>
      </c>
      <c r="O39" s="156">
        <f t="shared" si="53"/>
        <v>2.9356912360054086E-3</v>
      </c>
      <c r="P39" s="156">
        <f t="shared" si="53"/>
        <v>2.9356912360054086E-3</v>
      </c>
      <c r="Q39" s="156">
        <f t="shared" si="53"/>
        <v>2.9356912360054086E-3</v>
      </c>
      <c r="R39" s="156">
        <f t="shared" si="53"/>
        <v>2.9356912360054086E-3</v>
      </c>
      <c r="S39" s="156">
        <f t="shared" si="53"/>
        <v>2.9356912360054086E-3</v>
      </c>
      <c r="T39" s="156">
        <f t="shared" si="53"/>
        <v>2.9356912360054086E-3</v>
      </c>
      <c r="U39" s="156">
        <f t="shared" si="53"/>
        <v>2.9356912360054086E-3</v>
      </c>
      <c r="V39" s="156">
        <f t="shared" si="53"/>
        <v>2.9356912360054086E-3</v>
      </c>
      <c r="W39" s="156">
        <f t="shared" si="53"/>
        <v>2.9356912360054086E-3</v>
      </c>
      <c r="X39" s="156">
        <f t="shared" si="53"/>
        <v>2.9356912360054086E-3</v>
      </c>
      <c r="Y39" s="156">
        <f t="shared" si="53"/>
        <v>2.9356912360054086E-3</v>
      </c>
      <c r="Z39" s="156">
        <f t="shared" si="53"/>
        <v>2.9356912360054086E-3</v>
      </c>
      <c r="AA39" s="156">
        <f t="shared" si="53"/>
        <v>2.9356912360054086E-3</v>
      </c>
      <c r="AB39" s="156">
        <f t="shared" si="53"/>
        <v>2.9356912360054086E-3</v>
      </c>
      <c r="AC39" s="156">
        <f t="shared" si="53"/>
        <v>2.9356912360054086E-3</v>
      </c>
      <c r="AD39" s="156">
        <f t="shared" si="53"/>
        <v>2.9356912360054086E-3</v>
      </c>
      <c r="AE39" s="156">
        <f t="shared" si="53"/>
        <v>2.9356912360054086E-3</v>
      </c>
    </row>
    <row r="40" spans="1:32">
      <c r="B40" s="2" t="s">
        <v>98</v>
      </c>
      <c r="C40">
        <f>SUMPRODUCT(E57:E106,$B$57:$B$106)</f>
        <v>0.73258617838857853</v>
      </c>
      <c r="D40">
        <f>SUMPRODUCT(Q$57:Q$106,$B$57:$B$106)</f>
        <v>0.60202830673236774</v>
      </c>
      <c r="E40">
        <f>SUMPRODUCT(AC$57:AC$106,$B$57:$B$106)</f>
        <v>0.55133714848398685</v>
      </c>
      <c r="F40">
        <f>SUMPRODUCT(AO$57:AO$106,$B$57:$B$106)</f>
        <v>0.5495770046543893</v>
      </c>
      <c r="G40">
        <f>SUMPRODUCT(BA$57:BA$106,$B$57:$B$106)</f>
        <v>0.51620805581414553</v>
      </c>
      <c r="H40">
        <f>SUMPRODUCT(BM$57:BM$106,$B$57:$B$106)</f>
        <v>0.44343058929970897</v>
      </c>
      <c r="I40">
        <f>SUMPRODUCT(BY$57:BY$106,$B$57:$B$106)</f>
        <v>0.18924666644237562</v>
      </c>
      <c r="J40">
        <f>SUMPRODUCT(CK$57:CK$106,$B$57:$B$106)</f>
        <v>9.9500527016478338E-2</v>
      </c>
      <c r="K40">
        <f>SUMPRODUCT(CW$57:CW$106,$B$57:$B$106)</f>
        <v>3.511387243395233E-2</v>
      </c>
      <c r="L40" s="156">
        <f t="shared" ref="L40:AA50" si="54">K40</f>
        <v>3.511387243395233E-2</v>
      </c>
      <c r="M40" s="156">
        <f t="shared" si="54"/>
        <v>3.511387243395233E-2</v>
      </c>
      <c r="N40" s="156">
        <f t="shared" si="54"/>
        <v>3.511387243395233E-2</v>
      </c>
      <c r="O40" s="156">
        <f t="shared" si="54"/>
        <v>3.511387243395233E-2</v>
      </c>
      <c r="P40" s="156">
        <f t="shared" si="54"/>
        <v>3.511387243395233E-2</v>
      </c>
      <c r="Q40" s="156">
        <f t="shared" si="54"/>
        <v>3.511387243395233E-2</v>
      </c>
      <c r="R40" s="156">
        <f t="shared" si="54"/>
        <v>3.511387243395233E-2</v>
      </c>
      <c r="S40" s="156">
        <f t="shared" si="54"/>
        <v>3.511387243395233E-2</v>
      </c>
      <c r="T40" s="156">
        <f t="shared" si="54"/>
        <v>3.511387243395233E-2</v>
      </c>
      <c r="U40" s="156">
        <f t="shared" si="54"/>
        <v>3.511387243395233E-2</v>
      </c>
      <c r="V40" s="156">
        <f t="shared" si="54"/>
        <v>3.511387243395233E-2</v>
      </c>
      <c r="W40" s="156">
        <f t="shared" si="54"/>
        <v>3.511387243395233E-2</v>
      </c>
      <c r="X40" s="156">
        <f t="shared" si="54"/>
        <v>3.511387243395233E-2</v>
      </c>
      <c r="Y40" s="156">
        <f t="shared" si="54"/>
        <v>3.511387243395233E-2</v>
      </c>
      <c r="Z40" s="156">
        <f t="shared" si="54"/>
        <v>3.511387243395233E-2</v>
      </c>
      <c r="AA40" s="156">
        <f t="shared" si="54"/>
        <v>3.511387243395233E-2</v>
      </c>
      <c r="AB40" s="156">
        <f t="shared" si="53"/>
        <v>3.511387243395233E-2</v>
      </c>
      <c r="AC40" s="156">
        <f t="shared" si="53"/>
        <v>3.511387243395233E-2</v>
      </c>
      <c r="AD40" s="156">
        <f t="shared" si="53"/>
        <v>3.511387243395233E-2</v>
      </c>
      <c r="AE40" s="156">
        <f t="shared" si="53"/>
        <v>3.511387243395233E-2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2.9563777058120834E-2</v>
      </c>
      <c r="D42">
        <f>SUMPRODUCT(S$57:S$106,$B$57:$B$106)</f>
        <v>3.3253123475906247E-2</v>
      </c>
      <c r="E42">
        <f>SUMPRODUCT(AE$57:AE$106,$B$57:$B$106)</f>
        <v>3.8059935685438348E-2</v>
      </c>
      <c r="F42">
        <f>SUMPRODUCT(AQ$57:AQ$106,$B$57:$B$106)</f>
        <v>3.8471263746050983E-2</v>
      </c>
      <c r="G42">
        <f>SUMPRODUCT(BC$57:BC$106,$B$57:$B$106)</f>
        <v>4.1605560505348721E-2</v>
      </c>
      <c r="H42">
        <f>SUMPRODUCT(BO$57:BO$106,$B$57:$B$106)</f>
        <v>5.0212632832372255E-2</v>
      </c>
      <c r="I42">
        <f>SUMPRODUCT(CA$57:CA$106,$B$57:$B$106)</f>
        <v>8.0298694165509527E-2</v>
      </c>
      <c r="J42">
        <f>SUMPRODUCT(CM$57:CM$106,$B$57:$B$106)</f>
        <v>9.1470304167699745E-2</v>
      </c>
      <c r="K42">
        <f>SUMPRODUCT(CY$57:CY$106,$B$57:$B$106)</f>
        <v>9.9572737300749656E-2</v>
      </c>
      <c r="L42" s="156">
        <f t="shared" si="54"/>
        <v>9.9572737300749656E-2</v>
      </c>
      <c r="M42" s="156">
        <f t="shared" si="53"/>
        <v>9.9572737300749656E-2</v>
      </c>
      <c r="N42" s="156">
        <f t="shared" si="53"/>
        <v>9.9572737300749656E-2</v>
      </c>
      <c r="O42" s="156">
        <f t="shared" si="53"/>
        <v>9.9572737300749656E-2</v>
      </c>
      <c r="P42" s="156">
        <f t="shared" si="53"/>
        <v>9.9572737300749656E-2</v>
      </c>
      <c r="Q42" s="156">
        <f t="shared" si="53"/>
        <v>9.9572737300749656E-2</v>
      </c>
      <c r="R42" s="156">
        <f t="shared" si="53"/>
        <v>9.9572737300749656E-2</v>
      </c>
      <c r="S42" s="156">
        <f t="shared" si="53"/>
        <v>9.9572737300749656E-2</v>
      </c>
      <c r="T42" s="156">
        <f t="shared" si="53"/>
        <v>9.9572737300749656E-2</v>
      </c>
      <c r="U42" s="156">
        <f t="shared" si="53"/>
        <v>9.9572737300749656E-2</v>
      </c>
      <c r="V42" s="156">
        <f t="shared" si="53"/>
        <v>9.9572737300749656E-2</v>
      </c>
      <c r="W42" s="156">
        <f t="shared" si="53"/>
        <v>9.9572737300749656E-2</v>
      </c>
      <c r="X42" s="156">
        <f t="shared" si="53"/>
        <v>9.9572737300749656E-2</v>
      </c>
      <c r="Y42" s="156">
        <f t="shared" si="53"/>
        <v>9.9572737300749656E-2</v>
      </c>
      <c r="Z42" s="156">
        <f t="shared" si="53"/>
        <v>9.9572737300749656E-2</v>
      </c>
      <c r="AA42" s="156">
        <f t="shared" si="53"/>
        <v>9.9572737300749656E-2</v>
      </c>
      <c r="AB42" s="156">
        <f t="shared" si="53"/>
        <v>9.9572737300749656E-2</v>
      </c>
      <c r="AC42" s="156">
        <f t="shared" si="53"/>
        <v>9.9572737300749656E-2</v>
      </c>
      <c r="AD42" s="156">
        <f t="shared" si="53"/>
        <v>9.9572737300749656E-2</v>
      </c>
      <c r="AE42" s="156">
        <f t="shared" si="53"/>
        <v>9.9572737300749656E-2</v>
      </c>
    </row>
    <row r="43" spans="1:32">
      <c r="B43" s="2" t="s">
        <v>346</v>
      </c>
      <c r="C43">
        <f>SUMPRODUCT(H57:H106,$B$57:$B$106)</f>
        <v>9.5023594198639108E-2</v>
      </c>
      <c r="D43">
        <f>SUMPRODUCT(T$57:T$106,$B$57:$B$106)</f>
        <v>0.18641332912236724</v>
      </c>
      <c r="E43">
        <f>SUMPRODUCT(AF$57:AF$106,$B$57:$B$106)</f>
        <v>0.21149637349452111</v>
      </c>
      <c r="F43">
        <f>SUMPRODUCT(AR$57:AR$106,$B$57:$B$106)</f>
        <v>0.21050044009152447</v>
      </c>
      <c r="G43">
        <f>SUMPRODUCT(BD$57:BD$106,$B$57:$B$106)</f>
        <v>0.22427369662108437</v>
      </c>
      <c r="H43">
        <f>SUMPRODUCT(BP$57:BP$106,$B$57:$B$106)</f>
        <v>0.24764186559907889</v>
      </c>
      <c r="I43">
        <f>SUMPRODUCT(CB$57:CB$106,$B$57:$B$106)</f>
        <v>0.34462323359184394</v>
      </c>
      <c r="J43">
        <f>SUMPRODUCT(CN$57:CN$106,$B$57:$B$106)</f>
        <v>0.37936161136073232</v>
      </c>
      <c r="K43">
        <f>SUMPRODUCT(CZ$57:CZ$106,$B$57:$B$106)</f>
        <v>0.3518285064998718</v>
      </c>
      <c r="L43" s="156">
        <f t="shared" si="54"/>
        <v>0.3518285064998718</v>
      </c>
      <c r="M43" s="156">
        <f t="shared" si="53"/>
        <v>0.3518285064998718</v>
      </c>
      <c r="N43" s="156">
        <f t="shared" si="53"/>
        <v>0.3518285064998718</v>
      </c>
      <c r="O43" s="156">
        <f t="shared" si="53"/>
        <v>0.3518285064998718</v>
      </c>
      <c r="P43" s="156">
        <f t="shared" si="53"/>
        <v>0.3518285064998718</v>
      </c>
      <c r="Q43" s="156">
        <f t="shared" si="53"/>
        <v>0.3518285064998718</v>
      </c>
      <c r="R43" s="156">
        <f t="shared" si="53"/>
        <v>0.3518285064998718</v>
      </c>
      <c r="S43" s="156">
        <f t="shared" si="53"/>
        <v>0.3518285064998718</v>
      </c>
      <c r="T43" s="156">
        <f t="shared" si="53"/>
        <v>0.3518285064998718</v>
      </c>
      <c r="U43" s="156">
        <f t="shared" si="53"/>
        <v>0.3518285064998718</v>
      </c>
      <c r="V43" s="156">
        <f t="shared" si="53"/>
        <v>0.3518285064998718</v>
      </c>
      <c r="W43" s="156">
        <f t="shared" si="53"/>
        <v>0.3518285064998718</v>
      </c>
      <c r="X43" s="156">
        <f t="shared" si="53"/>
        <v>0.3518285064998718</v>
      </c>
      <c r="Y43" s="156">
        <f t="shared" si="53"/>
        <v>0.3518285064998718</v>
      </c>
      <c r="Z43" s="156">
        <f t="shared" si="53"/>
        <v>0.3518285064998718</v>
      </c>
      <c r="AA43" s="156">
        <f t="shared" si="53"/>
        <v>0.3518285064998718</v>
      </c>
      <c r="AB43" s="156">
        <f t="shared" si="53"/>
        <v>0.3518285064998718</v>
      </c>
      <c r="AC43" s="156">
        <f t="shared" si="53"/>
        <v>0.3518285064998718</v>
      </c>
      <c r="AD43" s="156">
        <f t="shared" si="53"/>
        <v>0.3518285064998718</v>
      </c>
      <c r="AE43" s="156">
        <f t="shared" si="53"/>
        <v>0.3518285064998718</v>
      </c>
    </row>
    <row r="44" spans="1:32">
      <c r="B44" s="2" t="s">
        <v>99</v>
      </c>
      <c r="C44">
        <f>SUMPRODUCT(I57:I106,$B$57:$B$106)</f>
        <v>7.3553620044997672E-2</v>
      </c>
      <c r="D44">
        <f>SUMPRODUCT(U$57:U$106,$B$57:$B$106)</f>
        <v>7.6959719510542729E-2</v>
      </c>
      <c r="E44">
        <f>SUMPRODUCT(AG$57:AG$106,$B$57:$B$106)</f>
        <v>7.969610239528542E-2</v>
      </c>
      <c r="F44">
        <f>SUMPRODUCT(AS$57:AS$106,$B$57:$B$106)</f>
        <v>8.0834670890379989E-2</v>
      </c>
      <c r="G44">
        <f>SUMPRODUCT(BE$57:BE$106,$B$57:$B$106)</f>
        <v>8.1953012600333205E-2</v>
      </c>
      <c r="H44">
        <f>SUMPRODUCT(BQ$57:BQ$106,$B$57:$B$106)</f>
        <v>7.982324780970676E-2</v>
      </c>
      <c r="I44">
        <f>SUMPRODUCT(CC$57:CC$106,$B$57:$B$106)</f>
        <v>8.5486868664740465E-2</v>
      </c>
      <c r="J44">
        <f>SUMPRODUCT(CO$57:CO$106,$B$57:$B$106)</f>
        <v>8.4948844668419538E-2</v>
      </c>
      <c r="K44">
        <f>SUMPRODUCT(DA$57:DA$106,$B$57:$B$106)</f>
        <v>7.6025558625779283E-2</v>
      </c>
      <c r="L44" s="156">
        <f t="shared" si="54"/>
        <v>7.6025558625779283E-2</v>
      </c>
      <c r="M44" s="156">
        <f t="shared" si="53"/>
        <v>7.6025558625779283E-2</v>
      </c>
      <c r="N44" s="156">
        <f t="shared" si="53"/>
        <v>7.6025558625779283E-2</v>
      </c>
      <c r="O44" s="156">
        <f t="shared" si="53"/>
        <v>7.6025558625779283E-2</v>
      </c>
      <c r="P44" s="156">
        <f t="shared" si="53"/>
        <v>7.6025558625779283E-2</v>
      </c>
      <c r="Q44" s="156">
        <f t="shared" si="53"/>
        <v>7.6025558625779283E-2</v>
      </c>
      <c r="R44" s="156">
        <f t="shared" si="53"/>
        <v>7.6025558625779283E-2</v>
      </c>
      <c r="S44" s="156">
        <f t="shared" si="53"/>
        <v>7.6025558625779283E-2</v>
      </c>
      <c r="T44" s="156">
        <f t="shared" si="53"/>
        <v>7.6025558625779283E-2</v>
      </c>
      <c r="U44" s="156">
        <f t="shared" si="53"/>
        <v>7.6025558625779283E-2</v>
      </c>
      <c r="V44" s="156">
        <f t="shared" si="53"/>
        <v>7.6025558625779283E-2</v>
      </c>
      <c r="W44" s="156">
        <f t="shared" si="53"/>
        <v>7.6025558625779283E-2</v>
      </c>
      <c r="X44" s="156">
        <f t="shared" si="53"/>
        <v>7.6025558625779283E-2</v>
      </c>
      <c r="Y44" s="156">
        <f t="shared" si="53"/>
        <v>7.6025558625779283E-2</v>
      </c>
      <c r="Z44" s="156">
        <f t="shared" si="53"/>
        <v>7.6025558625779283E-2</v>
      </c>
      <c r="AA44" s="156">
        <f t="shared" si="53"/>
        <v>7.6025558625779283E-2</v>
      </c>
      <c r="AB44" s="156">
        <f t="shared" si="53"/>
        <v>7.6025558625779283E-2</v>
      </c>
      <c r="AC44" s="156">
        <f t="shared" si="53"/>
        <v>7.6025558625779283E-2</v>
      </c>
      <c r="AD44" s="156">
        <f t="shared" si="53"/>
        <v>7.6025558625779283E-2</v>
      </c>
      <c r="AE44" s="156">
        <f t="shared" si="53"/>
        <v>7.6025558625779283E-2</v>
      </c>
    </row>
    <row r="45" spans="1:32">
      <c r="B45" s="2" t="s">
        <v>109</v>
      </c>
      <c r="C45">
        <f>SUMPRODUCT(J57:J106,$B$57:$B$106)</f>
        <v>0</v>
      </c>
      <c r="D45">
        <f>SUMPRODUCT(V$57:V$106,$B$57:$B$106)</f>
        <v>0</v>
      </c>
      <c r="E45">
        <f>SUMPRODUCT(AH$57:AH$106,$B$57:$B$106)</f>
        <v>1.9964960789496458E-4</v>
      </c>
      <c r="F45">
        <f>SUMPRODUCT(AT$57:AT$106,$B$57:$B$106)</f>
        <v>6.0860849188882498E-4</v>
      </c>
      <c r="G45">
        <f>SUMPRODUCT(BF$57:BF$106,$B$57:$B$106)</f>
        <v>4.4096348432821411E-3</v>
      </c>
      <c r="H45">
        <f>SUMPRODUCT(BR$57:BR$106,$B$57:$B$106)</f>
        <v>9.8398725463375129E-3</v>
      </c>
      <c r="I45">
        <f>SUMPRODUCT(CD$57:CD$106,$B$57:$B$106)</f>
        <v>1.3162418559581581E-2</v>
      </c>
      <c r="J45">
        <f>SUMPRODUCT(CP$57:CP$106,$B$57:$B$106)</f>
        <v>1.9664378782863139E-2</v>
      </c>
      <c r="K45">
        <f>SUMPRODUCT(DB$57:DB$106,$B$57:$B$106)</f>
        <v>1.9171107115886012E-2</v>
      </c>
      <c r="L45" s="156">
        <f t="shared" si="54"/>
        <v>1.9171107115886012E-2</v>
      </c>
      <c r="M45" s="156">
        <f t="shared" si="53"/>
        <v>1.9171107115886012E-2</v>
      </c>
      <c r="N45" s="156">
        <f t="shared" si="53"/>
        <v>1.9171107115886012E-2</v>
      </c>
      <c r="O45" s="156">
        <f t="shared" si="53"/>
        <v>1.9171107115886012E-2</v>
      </c>
      <c r="P45" s="156">
        <f t="shared" si="53"/>
        <v>1.9171107115886012E-2</v>
      </c>
      <c r="Q45" s="156">
        <f t="shared" si="53"/>
        <v>1.9171107115886012E-2</v>
      </c>
      <c r="R45" s="156">
        <f t="shared" si="53"/>
        <v>1.9171107115886012E-2</v>
      </c>
      <c r="S45" s="156">
        <f t="shared" si="53"/>
        <v>1.9171107115886012E-2</v>
      </c>
      <c r="T45" s="156">
        <f t="shared" si="53"/>
        <v>1.9171107115886012E-2</v>
      </c>
      <c r="U45" s="156">
        <f t="shared" si="53"/>
        <v>1.9171107115886012E-2</v>
      </c>
      <c r="V45" s="156">
        <f t="shared" si="53"/>
        <v>1.9171107115886012E-2</v>
      </c>
      <c r="W45" s="156">
        <f t="shared" si="53"/>
        <v>1.9171107115886012E-2</v>
      </c>
      <c r="X45" s="156">
        <f t="shared" si="53"/>
        <v>1.9171107115886012E-2</v>
      </c>
      <c r="Y45" s="156">
        <f t="shared" si="53"/>
        <v>1.9171107115886012E-2</v>
      </c>
      <c r="Z45" s="156">
        <f t="shared" si="53"/>
        <v>1.9171107115886012E-2</v>
      </c>
      <c r="AA45" s="156">
        <f t="shared" si="53"/>
        <v>1.9171107115886012E-2</v>
      </c>
      <c r="AB45" s="156">
        <f t="shared" si="53"/>
        <v>1.9171107115886012E-2</v>
      </c>
      <c r="AC45" s="156">
        <f t="shared" si="53"/>
        <v>1.9171107115886012E-2</v>
      </c>
      <c r="AD45" s="156">
        <f t="shared" si="53"/>
        <v>1.9171107115886012E-2</v>
      </c>
      <c r="AE45" s="156">
        <f t="shared" si="53"/>
        <v>1.9171107115886012E-2</v>
      </c>
    </row>
    <row r="46" spans="1:32">
      <c r="B46" s="2" t="s">
        <v>106</v>
      </c>
      <c r="C46">
        <f>SUMPRODUCT(K57:K106,$B$57:$B$106)</f>
        <v>3.3705246260503007E-5</v>
      </c>
      <c r="D46">
        <f>SUMPRODUCT(W$57:W$106,$B$57:$B$106)</f>
        <v>1.2252672142332872E-5</v>
      </c>
      <c r="E46">
        <f>SUMPRODUCT(AI$57:AI$106,$B$57:$B$106)</f>
        <v>7.7628716917249439E-6</v>
      </c>
      <c r="F46">
        <f>SUMPRODUCT(AU$57:AU$106,$B$57:$B$106)</f>
        <v>6.9766091110393108E-6</v>
      </c>
      <c r="G46">
        <f>SUMPRODUCT(BG$57:BG$106,$B$57:$B$106)</f>
        <v>1.0607951903203642E-6</v>
      </c>
      <c r="H46">
        <f>SUMPRODUCT(BS$57:BS$106,$B$57:$B$106)</f>
        <v>0</v>
      </c>
      <c r="I46">
        <f>SUMPRODUCT(CE$57:CE$106,$B$57:$B$106)</f>
        <v>0</v>
      </c>
      <c r="J46">
        <f>SUMPRODUCT(CQ$57:CQ$106,$B$57:$B$106)</f>
        <v>0</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4.4512336284668795E-2</v>
      </c>
      <c r="D47">
        <f>SUMPRODUCT(X$57:X$106,$B$57:$B$106)</f>
        <v>6.4758109482184245E-2</v>
      </c>
      <c r="E47">
        <f>SUMPRODUCT(AJ$57:AJ$106,$B$57:$B$106)</f>
        <v>8.0333847923567903E-2</v>
      </c>
      <c r="F47">
        <f>SUMPRODUCT(AV$57:AV$106,$B$57:$B$106)</f>
        <v>8.0765894119186166E-2</v>
      </c>
      <c r="G47">
        <f>SUMPRODUCT(BH$57:BH$106,$B$57:$B$106)</f>
        <v>9.0000501590320331E-2</v>
      </c>
      <c r="H47">
        <f>SUMPRODUCT(BT$57:BT$106,$B$57:$B$106)</f>
        <v>0.11202084072811368</v>
      </c>
      <c r="I47">
        <f>SUMPRODUCT(CF$57:CF$106,$B$57:$B$106)</f>
        <v>0.20162990730116456</v>
      </c>
      <c r="J47">
        <f>SUMPRODUCT(CR$57:CR$106,$B$57:$B$106)</f>
        <v>0.23479248614225343</v>
      </c>
      <c r="K47">
        <f>SUMPRODUCT(DD$57:DD$106,$B$57:$B$106)</f>
        <v>0.29866456414077358</v>
      </c>
      <c r="L47" s="156">
        <f t="shared" si="54"/>
        <v>0.29866456414077358</v>
      </c>
      <c r="M47" s="156">
        <f t="shared" si="53"/>
        <v>0.29866456414077358</v>
      </c>
      <c r="N47" s="156">
        <f t="shared" si="53"/>
        <v>0.29866456414077358</v>
      </c>
      <c r="O47" s="156">
        <f t="shared" si="53"/>
        <v>0.29866456414077358</v>
      </c>
      <c r="P47" s="156">
        <f t="shared" si="53"/>
        <v>0.29866456414077358</v>
      </c>
      <c r="Q47" s="156">
        <f t="shared" si="53"/>
        <v>0.29866456414077358</v>
      </c>
      <c r="R47" s="156">
        <f t="shared" si="53"/>
        <v>0.29866456414077358</v>
      </c>
      <c r="S47" s="156">
        <f t="shared" si="53"/>
        <v>0.29866456414077358</v>
      </c>
      <c r="T47" s="156">
        <f t="shared" si="53"/>
        <v>0.29866456414077358</v>
      </c>
      <c r="U47" s="156">
        <f t="shared" si="53"/>
        <v>0.29866456414077358</v>
      </c>
      <c r="V47" s="156">
        <f t="shared" si="53"/>
        <v>0.29866456414077358</v>
      </c>
      <c r="W47" s="156">
        <f t="shared" si="53"/>
        <v>0.29866456414077358</v>
      </c>
      <c r="X47" s="156">
        <f t="shared" si="53"/>
        <v>0.29866456414077358</v>
      </c>
      <c r="Y47" s="156">
        <f t="shared" si="53"/>
        <v>0.29866456414077358</v>
      </c>
      <c r="Z47" s="156">
        <f t="shared" si="53"/>
        <v>0.29866456414077358</v>
      </c>
      <c r="AA47" s="156">
        <f t="shared" si="53"/>
        <v>0.29866456414077358</v>
      </c>
      <c r="AB47" s="156">
        <f t="shared" si="53"/>
        <v>0.29866456414077358</v>
      </c>
      <c r="AC47" s="156">
        <f t="shared" si="53"/>
        <v>0.29866456414077358</v>
      </c>
      <c r="AD47" s="156">
        <f t="shared" si="53"/>
        <v>0.29866456414077358</v>
      </c>
      <c r="AE47" s="156">
        <f t="shared" si="53"/>
        <v>0.29866456414077358</v>
      </c>
    </row>
    <row r="48" spans="1:32">
      <c r="B48" s="2" t="s">
        <v>102</v>
      </c>
      <c r="C48">
        <f>SUMPRODUCT(N57:N106,$B$57:$B$106)</f>
        <v>2.3399692107577842E-2</v>
      </c>
      <c r="D48">
        <f>SUMPRODUCT(Z$57:Z$106,$B$57:$B$106)</f>
        <v>3.5154712610193171E-2</v>
      </c>
      <c r="E48">
        <f>SUMPRODUCT(AL$57:AL$106,$B$57:$B$106)</f>
        <v>3.7328166344127799E-2</v>
      </c>
      <c r="F48">
        <f>SUMPRODUCT(AX$57:AX$106,$B$57:$B$106)</f>
        <v>3.7690750058650899E-2</v>
      </c>
      <c r="G48">
        <f>SUMPRODUCT(BJ$57:BJ$106,$B$57:$B$106)</f>
        <v>3.9927763443041567E-2</v>
      </c>
      <c r="H48">
        <f>SUMPRODUCT(BV$57:BV$106,$B$57:$B$106)</f>
        <v>5.5248041198180511E-2</v>
      </c>
      <c r="I48">
        <f>SUMPRODUCT(CH$57:CH$106,$B$57:$B$106)</f>
        <v>8.3019265636200032E-2</v>
      </c>
      <c r="J48">
        <f>SUMPRODUCT(CT$57:CT$106,$B$57:$B$106)</f>
        <v>8.7466786328578017E-2</v>
      </c>
      <c r="K48">
        <f>SUMPRODUCT(DF$57:DF$106,$B$57:$B$106)</f>
        <v>0.11668796264698192</v>
      </c>
      <c r="L48" s="156">
        <f t="shared" si="54"/>
        <v>0.11668796264698192</v>
      </c>
      <c r="M48" s="156">
        <f t="shared" si="53"/>
        <v>0.11668796264698192</v>
      </c>
      <c r="N48" s="156">
        <f t="shared" si="53"/>
        <v>0.11668796264698192</v>
      </c>
      <c r="O48" s="156">
        <f t="shared" si="53"/>
        <v>0.11668796264698192</v>
      </c>
      <c r="P48" s="156">
        <f t="shared" si="53"/>
        <v>0.11668796264698192</v>
      </c>
      <c r="Q48" s="156">
        <f t="shared" si="53"/>
        <v>0.11668796264698192</v>
      </c>
      <c r="R48" s="156">
        <f t="shared" si="53"/>
        <v>0.11668796264698192</v>
      </c>
      <c r="S48" s="156">
        <f t="shared" si="53"/>
        <v>0.11668796264698192</v>
      </c>
      <c r="T48" s="156">
        <f t="shared" si="53"/>
        <v>0.11668796264698192</v>
      </c>
      <c r="U48" s="156">
        <f t="shared" si="53"/>
        <v>0.11668796264698192</v>
      </c>
      <c r="V48" s="156">
        <f t="shared" si="53"/>
        <v>0.11668796264698192</v>
      </c>
      <c r="W48" s="156">
        <f t="shared" si="53"/>
        <v>0.11668796264698192</v>
      </c>
      <c r="X48" s="156">
        <f t="shared" si="53"/>
        <v>0.11668796264698192</v>
      </c>
      <c r="Y48" s="156">
        <f t="shared" si="53"/>
        <v>0.11668796264698192</v>
      </c>
      <c r="Z48" s="156">
        <f t="shared" si="53"/>
        <v>0.11668796264698192</v>
      </c>
      <c r="AA48" s="156">
        <f t="shared" si="53"/>
        <v>0.11668796264698192</v>
      </c>
      <c r="AB48" s="156">
        <f t="shared" si="53"/>
        <v>0.11668796264698192</v>
      </c>
      <c r="AC48" s="156">
        <f t="shared" si="53"/>
        <v>0.11668796264698192</v>
      </c>
      <c r="AD48" s="156">
        <f t="shared" si="53"/>
        <v>0.11668796264698192</v>
      </c>
      <c r="AE48" s="156">
        <f t="shared" si="53"/>
        <v>0.11668796264698192</v>
      </c>
    </row>
    <row r="49" spans="1:110">
      <c r="B49" s="1"/>
    </row>
    <row r="50" spans="1:110">
      <c r="B50" s="1"/>
      <c r="C50" s="160">
        <f>SUM(C39:C48)</f>
        <v>1</v>
      </c>
      <c r="D50" s="160">
        <f>SUM(D39:D48)</f>
        <v>0.99999999999999978</v>
      </c>
      <c r="E50" s="160">
        <f>SUM(E39:E48)</f>
        <v>1</v>
      </c>
      <c r="F50" s="160">
        <f>SUM(F39:F48)</f>
        <v>1.0000000000000002</v>
      </c>
      <c r="G50" s="160">
        <f t="shared" ref="G50:K50" si="55">SUM(G39:G48)</f>
        <v>1</v>
      </c>
      <c r="H50" s="160">
        <f t="shared" si="55"/>
        <v>1</v>
      </c>
      <c r="I50" s="160">
        <f t="shared" si="55"/>
        <v>0.99999999999999989</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2.6671825093394871E-2</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1.7761873652260621E-2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0.23930129833538424</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8.4299889534866917E-3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0.70783501396547355</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30110873.585329719</v>
      </c>
      <c r="C2" s="5">
        <f>SUMIFS(Imports_new!C$10:C$33,Imports_new!$A$10:$A$33,$A2)</f>
        <v>30110873.585329719</v>
      </c>
      <c r="D2" s="5">
        <f>SUMIFS(Imports_new!D$10:D$33,Imports_new!$A$10:$A$33,$A2)</f>
        <v>30110873.585329719</v>
      </c>
      <c r="E2" s="5">
        <f>SUMIFS(Imports_new!E$10:E$33,Imports_new!$A$10:$A$33,$A2)</f>
        <v>24744663.185814548</v>
      </c>
      <c r="F2" s="5">
        <f>SUMIFS(Imports_new!F$10:F$33,Imports_new!$A$10:$A$33,$A2)</f>
        <v>22661147.139595438</v>
      </c>
      <c r="G2" s="5">
        <f>SUMIFS(Imports_new!G$10:G$33,Imports_new!$A$10:$A$33,$A2)</f>
        <v>22588801.42804845</v>
      </c>
      <c r="H2" s="5">
        <f>SUMIFS(Imports_new!H$10:H$33,Imports_new!$A$10:$A$33,$A2)</f>
        <v>21217265.587153886</v>
      </c>
      <c r="I2" s="5">
        <f>SUMIFS(Imports_new!I$10:I$33,Imports_new!$A$10:$A$33,$A2)</f>
        <v>18225954.586860336</v>
      </c>
      <c r="J2" s="5">
        <f>SUMIFS(Imports_new!J$10:J$33,Imports_new!$A$10:$A$33,$A2)</f>
        <v>7778446.5743344873</v>
      </c>
      <c r="K2" s="5">
        <f>SUMIFS(Imports_new!K$10:K$33,Imports_new!$A$10:$A$33,$A2)</f>
        <v>4089686.4820150882</v>
      </c>
      <c r="L2" s="5">
        <f>SUMIFS(Imports_new!L$10:L$33,Imports_new!$A$10:$A$33,$A2)</f>
        <v>1443255.9678860256</v>
      </c>
      <c r="M2" s="5">
        <f>SUMIFS(Imports_new!M$10:M$33,Imports_new!$A$10:$A$33,$A2)</f>
        <v>1443255.9678860256</v>
      </c>
      <c r="N2" s="5">
        <f>SUMIFS(Imports_new!N$10:N$33,Imports_new!$A$10:$A$33,$A2)</f>
        <v>1443255.9678860256</v>
      </c>
      <c r="O2" s="5">
        <f>SUMIFS(Imports_new!O$10:O$33,Imports_new!$A$10:$A$33,$A2)</f>
        <v>1443255.9678860256</v>
      </c>
      <c r="P2" s="5">
        <f>SUMIFS(Imports_new!P$10:P$33,Imports_new!$A$10:$A$33,$A2)</f>
        <v>1443255.9678860256</v>
      </c>
      <c r="Q2" s="5">
        <f>SUMIFS(Imports_new!Q$10:Q$33,Imports_new!$A$10:$A$33,$A2)</f>
        <v>1443255.9678860256</v>
      </c>
      <c r="R2" s="5">
        <f>SUMIFS(Imports_new!R$10:R$33,Imports_new!$A$10:$A$33,$A2)</f>
        <v>1443255.9678860256</v>
      </c>
      <c r="S2" s="5">
        <f>SUMIFS(Imports_new!S$10:S$33,Imports_new!$A$10:$A$33,$A2)</f>
        <v>1443255.9678860256</v>
      </c>
      <c r="T2" s="5">
        <f>SUMIFS(Imports_new!T$10:T$33,Imports_new!$A$10:$A$33,$A2)</f>
        <v>1443255.9678860256</v>
      </c>
      <c r="U2" s="5">
        <f>SUMIFS(Imports_new!U$10:U$33,Imports_new!$A$10:$A$33,$A2)</f>
        <v>1443255.9678860256</v>
      </c>
      <c r="V2" s="5">
        <f>SUMIFS(Imports_new!V$10:V$33,Imports_new!$A$10:$A$33,$A2)</f>
        <v>1443255.9678860256</v>
      </c>
      <c r="W2" s="5">
        <f>SUMIFS(Imports_new!W$10:W$33,Imports_new!$A$10:$A$33,$A2)</f>
        <v>1443255.9678860256</v>
      </c>
      <c r="X2" s="5">
        <f>SUMIFS(Imports_new!X$10:X$33,Imports_new!$A$10:$A$33,$A2)</f>
        <v>1443255.9678860256</v>
      </c>
      <c r="Y2" s="5">
        <f>SUMIFS(Imports_new!Y$10:Y$33,Imports_new!$A$10:$A$33,$A2)</f>
        <v>1443255.9678860256</v>
      </c>
      <c r="Z2" s="5">
        <f>SUMIFS(Imports_new!Z$10:Z$33,Imports_new!$A$10:$A$33,$A2)</f>
        <v>1443255.9678860256</v>
      </c>
      <c r="AA2" s="5">
        <f>SUMIFS(Imports_new!AA$10:AA$33,Imports_new!$A$10:$A$33,$A2)</f>
        <v>1443255.9678860256</v>
      </c>
      <c r="AB2" s="5">
        <f>SUMIFS(Imports_new!AB$10:AB$33,Imports_new!$A$10:$A$33,$A2)</f>
        <v>1443255.9678860256</v>
      </c>
      <c r="AC2" s="5">
        <f>SUMIFS(Imports_new!AC$10:AC$33,Imports_new!$A$10:$A$33,$A2)</f>
        <v>1443255.9678860256</v>
      </c>
      <c r="AD2" s="5">
        <f>SUMIFS(Imports_new!AD$10:AD$33,Imports_new!$A$10:$A$33,$A2)</f>
        <v>1443255.9678860256</v>
      </c>
      <c r="AE2" s="5">
        <f>SUMIFS(Imports_new!AE$10:AE$33,Imports_new!$A$10:$A$33,$A2)</f>
        <v>1443255.9678860256</v>
      </c>
      <c r="AF2" s="5">
        <f>SUMIFS(Imports_new!AF$10:AF$33,Imports_new!$A$10:$A$33,$A2)</f>
        <v>1443255.9678860256</v>
      </c>
    </row>
    <row r="3" spans="1:32">
      <c r="A3" s="2" t="s">
        <v>346</v>
      </c>
      <c r="B3" s="5">
        <f>SUMIFS(Imports_new!B$10:B$33,Imports_new!$A$10:$A$33,$A3)</f>
        <v>3905674.8775039422</v>
      </c>
      <c r="C3" s="5">
        <f>SUMIFS(Imports_new!C$10:C$33,Imports_new!$A$10:$A$33,$A3)</f>
        <v>3905674.8775039422</v>
      </c>
      <c r="D3" s="5">
        <f>SUMIFS(Imports_new!D$10:D$33,Imports_new!$A$10:$A$33,$A3)</f>
        <v>3905674.8775039422</v>
      </c>
      <c r="E3" s="5">
        <f>SUMIFS(Imports_new!E$10:E$33,Imports_new!$A$10:$A$33,$A3)</f>
        <v>7661990.2933068685</v>
      </c>
      <c r="F3" s="5">
        <f>SUMIFS(Imports_new!F$10:F$33,Imports_new!$A$10:$A$33,$A3)</f>
        <v>8692957.5712951925</v>
      </c>
      <c r="G3" s="5">
        <f>SUMIFS(Imports_new!G$10:G$33,Imports_new!$A$10:$A$33,$A3)</f>
        <v>8652022.5582118127</v>
      </c>
      <c r="H3" s="5">
        <f>SUMIFS(Imports_new!H$10:H$33,Imports_new!$A$10:$A$33,$A3)</f>
        <v>9218133.1380375735</v>
      </c>
      <c r="I3" s="5">
        <f>SUMIFS(Imports_new!I$10:I$33,Imports_new!$A$10:$A$33,$A3)</f>
        <v>10178615.33490997</v>
      </c>
      <c r="J3" s="5">
        <f>SUMIFS(Imports_new!J$10:J$33,Imports_new!$A$10:$A$33,$A3)</f>
        <v>14164758.94218611</v>
      </c>
      <c r="K3" s="5">
        <f>SUMIFS(Imports_new!K$10:K$33,Imports_new!$A$10:$A$33,$A3)</f>
        <v>15592581.268645026</v>
      </c>
      <c r="L3" s="5">
        <f>SUMIFS(Imports_new!L$10:L$33,Imports_new!$A$10:$A$33,$A3)</f>
        <v>14460911.214890264</v>
      </c>
      <c r="M3" s="5">
        <f>SUMIFS(Imports_new!M$10:M$33,Imports_new!$A$10:$A$33,$A3)</f>
        <v>14460911.214890264</v>
      </c>
      <c r="N3" s="5">
        <f>SUMIFS(Imports_new!N$10:N$33,Imports_new!$A$10:$A$33,$A3)</f>
        <v>14460911.214890264</v>
      </c>
      <c r="O3" s="5">
        <f>SUMIFS(Imports_new!O$10:O$33,Imports_new!$A$10:$A$33,$A3)</f>
        <v>14460911.214890264</v>
      </c>
      <c r="P3" s="5">
        <f>SUMIFS(Imports_new!P$10:P$33,Imports_new!$A$10:$A$33,$A3)</f>
        <v>14460911.214890264</v>
      </c>
      <c r="Q3" s="5">
        <f>SUMIFS(Imports_new!Q$10:Q$33,Imports_new!$A$10:$A$33,$A3)</f>
        <v>14460911.214890264</v>
      </c>
      <c r="R3" s="5">
        <f>SUMIFS(Imports_new!R$10:R$33,Imports_new!$A$10:$A$33,$A3)</f>
        <v>14460911.214890264</v>
      </c>
      <c r="S3" s="5">
        <f>SUMIFS(Imports_new!S$10:S$33,Imports_new!$A$10:$A$33,$A3)</f>
        <v>14460911.214890264</v>
      </c>
      <c r="T3" s="5">
        <f>SUMIFS(Imports_new!T$10:T$33,Imports_new!$A$10:$A$33,$A3)</f>
        <v>14460911.214890264</v>
      </c>
      <c r="U3" s="5">
        <f>SUMIFS(Imports_new!U$10:U$33,Imports_new!$A$10:$A$33,$A3)</f>
        <v>14460911.214890264</v>
      </c>
      <c r="V3" s="5">
        <f>SUMIFS(Imports_new!V$10:V$33,Imports_new!$A$10:$A$33,$A3)</f>
        <v>14460911.214890264</v>
      </c>
      <c r="W3" s="5">
        <f>SUMIFS(Imports_new!W$10:W$33,Imports_new!$A$10:$A$33,$A3)</f>
        <v>14460911.214890264</v>
      </c>
      <c r="X3" s="5">
        <f>SUMIFS(Imports_new!X$10:X$33,Imports_new!$A$10:$A$33,$A3)</f>
        <v>14460911.214890264</v>
      </c>
      <c r="Y3" s="5">
        <f>SUMIFS(Imports_new!Y$10:Y$33,Imports_new!$A$10:$A$33,$A3)</f>
        <v>14460911.214890264</v>
      </c>
      <c r="Z3" s="5">
        <f>SUMIFS(Imports_new!Z$10:Z$33,Imports_new!$A$10:$A$33,$A3)</f>
        <v>14460911.214890264</v>
      </c>
      <c r="AA3" s="5">
        <f>SUMIFS(Imports_new!AA$10:AA$33,Imports_new!$A$10:$A$33,$A3)</f>
        <v>14460911.214890264</v>
      </c>
      <c r="AB3" s="5">
        <f>SUMIFS(Imports_new!AB$10:AB$33,Imports_new!$A$10:$A$33,$A3)</f>
        <v>14460911.214890264</v>
      </c>
      <c r="AC3" s="5">
        <f>SUMIFS(Imports_new!AC$10:AC$33,Imports_new!$A$10:$A$33,$A3)</f>
        <v>14460911.214890264</v>
      </c>
      <c r="AD3" s="5">
        <f>SUMIFS(Imports_new!AD$10:AD$33,Imports_new!$A$10:$A$33,$A3)</f>
        <v>14460911.214890264</v>
      </c>
      <c r="AE3" s="5">
        <f>SUMIFS(Imports_new!AE$10:AE$33,Imports_new!$A$10:$A$33,$A3)</f>
        <v>14460911.214890264</v>
      </c>
      <c r="AF3" s="5">
        <f>SUMIFS(Imports_new!AF$10:AF$33,Imports_new!$A$10:$A$33,$A3)</f>
        <v>14460911.214890264</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3023212.5861150813</v>
      </c>
      <c r="C5" s="5">
        <f>SUMIFS(Imports_new!C$10:C$33,Imports_new!$A$10:$A$33,$A5)</f>
        <v>3023212.5861150813</v>
      </c>
      <c r="D5" s="5">
        <f>SUMIFS(Imports_new!D$10:D$33,Imports_new!$A$10:$A$33,$A5)</f>
        <v>3023212.5861150813</v>
      </c>
      <c r="E5" s="5">
        <f>SUMIFS(Imports_new!E$10:E$33,Imports_new!$A$10:$A$33,$A5)</f>
        <v>3163210.6279177293</v>
      </c>
      <c r="F5" s="5">
        <f>SUMIFS(Imports_new!F$10:F$33,Imports_new!$A$10:$A$33,$A5)</f>
        <v>3275681.8723313021</v>
      </c>
      <c r="G5" s="5">
        <f>SUMIFS(Imports_new!G$10:G$33,Imports_new!$A$10:$A$33,$A5)</f>
        <v>3322479.49564907</v>
      </c>
      <c r="H5" s="5">
        <f>SUMIFS(Imports_new!H$10:H$33,Imports_new!$A$10:$A$33,$A5)</f>
        <v>3368445.7544278987</v>
      </c>
      <c r="I5" s="5">
        <f>SUMIFS(Imports_new!I$10:I$33,Imports_new!$A$10:$A$33,$A5)</f>
        <v>3280907.8233709689</v>
      </c>
      <c r="J5" s="5">
        <f>SUMIFS(Imports_new!J$10:J$33,Imports_new!$A$10:$A$33,$A5)</f>
        <v>3513694.8682702803</v>
      </c>
      <c r="K5" s="5">
        <f>SUMIFS(Imports_new!K$10:K$33,Imports_new!$A$10:$A$33,$A5)</f>
        <v>3491580.9204276819</v>
      </c>
      <c r="L5" s="5">
        <f>SUMIFS(Imports_new!L$10:L$33,Imports_new!$A$10:$A$33,$A5)</f>
        <v>3124814.5987006016</v>
      </c>
      <c r="M5" s="5">
        <f>SUMIFS(Imports_new!M$10:M$33,Imports_new!$A$10:$A$33,$A5)</f>
        <v>3124814.5987006016</v>
      </c>
      <c r="N5" s="5">
        <f>SUMIFS(Imports_new!N$10:N$33,Imports_new!$A$10:$A$33,$A5)</f>
        <v>3124814.5987006016</v>
      </c>
      <c r="O5" s="5">
        <f>SUMIFS(Imports_new!O$10:O$33,Imports_new!$A$10:$A$33,$A5)</f>
        <v>3124814.5987006016</v>
      </c>
      <c r="P5" s="5">
        <f>SUMIFS(Imports_new!P$10:P$33,Imports_new!$A$10:$A$33,$A5)</f>
        <v>3124814.5987006016</v>
      </c>
      <c r="Q5" s="5">
        <f>SUMIFS(Imports_new!Q$10:Q$33,Imports_new!$A$10:$A$33,$A5)</f>
        <v>3124814.5987006016</v>
      </c>
      <c r="R5" s="5">
        <f>SUMIFS(Imports_new!R$10:R$33,Imports_new!$A$10:$A$33,$A5)</f>
        <v>3124814.5987006016</v>
      </c>
      <c r="S5" s="5">
        <f>SUMIFS(Imports_new!S$10:S$33,Imports_new!$A$10:$A$33,$A5)</f>
        <v>3124814.5987006016</v>
      </c>
      <c r="T5" s="5">
        <f>SUMIFS(Imports_new!T$10:T$33,Imports_new!$A$10:$A$33,$A5)</f>
        <v>3124814.5987006016</v>
      </c>
      <c r="U5" s="5">
        <f>SUMIFS(Imports_new!U$10:U$33,Imports_new!$A$10:$A$33,$A5)</f>
        <v>3124814.5987006016</v>
      </c>
      <c r="V5" s="5">
        <f>SUMIFS(Imports_new!V$10:V$33,Imports_new!$A$10:$A$33,$A5)</f>
        <v>3124814.5987006016</v>
      </c>
      <c r="W5" s="5">
        <f>SUMIFS(Imports_new!W$10:W$33,Imports_new!$A$10:$A$33,$A5)</f>
        <v>3124814.5987006016</v>
      </c>
      <c r="X5" s="5">
        <f>SUMIFS(Imports_new!X$10:X$33,Imports_new!$A$10:$A$33,$A5)</f>
        <v>3124814.5987006016</v>
      </c>
      <c r="Y5" s="5">
        <f>SUMIFS(Imports_new!Y$10:Y$33,Imports_new!$A$10:$A$33,$A5)</f>
        <v>3124814.5987006016</v>
      </c>
      <c r="Z5" s="5">
        <f>SUMIFS(Imports_new!Z$10:Z$33,Imports_new!$A$10:$A$33,$A5)</f>
        <v>3124814.5987006016</v>
      </c>
      <c r="AA5" s="5">
        <f>SUMIFS(Imports_new!AA$10:AA$33,Imports_new!$A$10:$A$33,$A5)</f>
        <v>3124814.5987006016</v>
      </c>
      <c r="AB5" s="5">
        <f>SUMIFS(Imports_new!AB$10:AB$33,Imports_new!$A$10:$A$33,$A5)</f>
        <v>3124814.5987006016</v>
      </c>
      <c r="AC5" s="5">
        <f>SUMIFS(Imports_new!AC$10:AC$33,Imports_new!$A$10:$A$33,$A5)</f>
        <v>3124814.5987006016</v>
      </c>
      <c r="AD5" s="5">
        <f>SUMIFS(Imports_new!AD$10:AD$33,Imports_new!$A$10:$A$33,$A5)</f>
        <v>3124814.5987006016</v>
      </c>
      <c r="AE5" s="5">
        <f>SUMIFS(Imports_new!AE$10:AE$33,Imports_new!$A$10:$A$33,$A5)</f>
        <v>3124814.5987006016</v>
      </c>
      <c r="AF5" s="5">
        <f>SUMIFS(Imports_new!AF$10:AF$33,Imports_new!$A$10:$A$33,$A5)</f>
        <v>3124814.5987006016</v>
      </c>
    </row>
    <row r="6" spans="1:32">
      <c r="A6" s="2" t="s">
        <v>101</v>
      </c>
      <c r="B6" s="5">
        <f>SUMIFS(Imports_new!B$10:B$33,Imports_new!$A$10:$A$33,$A6)</f>
        <v>1215135.0652834347</v>
      </c>
      <c r="C6" s="5">
        <f>SUMIFS(Imports_new!C$10:C$33,Imports_new!$A$10:$A$33,$A6)</f>
        <v>1215135.0652834347</v>
      </c>
      <c r="D6" s="5">
        <f>SUMIFS(Imports_new!D$10:D$33,Imports_new!$A$10:$A$33,$A6)</f>
        <v>1215135.0652834347</v>
      </c>
      <c r="E6" s="5">
        <f>SUMIFS(Imports_new!E$10:E$33,Imports_new!$A$10:$A$33,$A6)</f>
        <v>1366775.1683533313</v>
      </c>
      <c r="F6" s="5">
        <f>SUMIFS(Imports_new!F$10:F$33,Imports_new!$A$10:$A$33,$A6)</f>
        <v>1564345.528072661</v>
      </c>
      <c r="G6" s="5">
        <f>SUMIFS(Imports_new!G$10:G$33,Imports_new!$A$10:$A$33,$A6)</f>
        <v>1581251.9994211232</v>
      </c>
      <c r="H6" s="5">
        <f>SUMIFS(Imports_new!H$10:H$33,Imports_new!$A$10:$A$33,$A6)</f>
        <v>1710078.3631749635</v>
      </c>
      <c r="I6" s="5">
        <f>SUMIFS(Imports_new!I$10:I$33,Imports_new!$A$10:$A$33,$A6)</f>
        <v>2063847.6184847848</v>
      </c>
      <c r="J6" s="5">
        <f>SUMIFS(Imports_new!J$10:J$33,Imports_new!$A$10:$A$33,$A6)</f>
        <v>3300449.6950831451</v>
      </c>
      <c r="K6" s="5">
        <f>SUMIFS(Imports_new!K$10:K$33,Imports_new!$A$10:$A$33,$A6)</f>
        <v>3759626.9856791575</v>
      </c>
      <c r="L6" s="5">
        <f>SUMIFS(Imports_new!L$10:L$33,Imports_new!$A$10:$A$33,$A6)</f>
        <v>4092654.480600643</v>
      </c>
      <c r="M6" s="5">
        <f>SUMIFS(Imports_new!M$10:M$33,Imports_new!$A$10:$A$33,$A6)</f>
        <v>4092654.480600643</v>
      </c>
      <c r="N6" s="5">
        <f>SUMIFS(Imports_new!N$10:N$33,Imports_new!$A$10:$A$33,$A6)</f>
        <v>4092654.480600643</v>
      </c>
      <c r="O6" s="5">
        <f>SUMIFS(Imports_new!O$10:O$33,Imports_new!$A$10:$A$33,$A6)</f>
        <v>4092654.480600643</v>
      </c>
      <c r="P6" s="5">
        <f>SUMIFS(Imports_new!P$10:P$33,Imports_new!$A$10:$A$33,$A6)</f>
        <v>4092654.480600643</v>
      </c>
      <c r="Q6" s="5">
        <f>SUMIFS(Imports_new!Q$10:Q$33,Imports_new!$A$10:$A$33,$A6)</f>
        <v>4092654.480600643</v>
      </c>
      <c r="R6" s="5">
        <f>SUMIFS(Imports_new!R$10:R$33,Imports_new!$A$10:$A$33,$A6)</f>
        <v>4092654.480600643</v>
      </c>
      <c r="S6" s="5">
        <f>SUMIFS(Imports_new!S$10:S$33,Imports_new!$A$10:$A$33,$A6)</f>
        <v>4092654.480600643</v>
      </c>
      <c r="T6" s="5">
        <f>SUMIFS(Imports_new!T$10:T$33,Imports_new!$A$10:$A$33,$A6)</f>
        <v>4092654.480600643</v>
      </c>
      <c r="U6" s="5">
        <f>SUMIFS(Imports_new!U$10:U$33,Imports_new!$A$10:$A$33,$A6)</f>
        <v>4092654.480600643</v>
      </c>
      <c r="V6" s="5">
        <f>SUMIFS(Imports_new!V$10:V$33,Imports_new!$A$10:$A$33,$A6)</f>
        <v>4092654.480600643</v>
      </c>
      <c r="W6" s="5">
        <f>SUMIFS(Imports_new!W$10:W$33,Imports_new!$A$10:$A$33,$A6)</f>
        <v>4092654.480600643</v>
      </c>
      <c r="X6" s="5">
        <f>SUMIFS(Imports_new!X$10:X$33,Imports_new!$A$10:$A$33,$A6)</f>
        <v>4092654.480600643</v>
      </c>
      <c r="Y6" s="5">
        <f>SUMIFS(Imports_new!Y$10:Y$33,Imports_new!$A$10:$A$33,$A6)</f>
        <v>4092654.480600643</v>
      </c>
      <c r="Z6" s="5">
        <f>SUMIFS(Imports_new!Z$10:Z$33,Imports_new!$A$10:$A$33,$A6)</f>
        <v>4092654.480600643</v>
      </c>
      <c r="AA6" s="5">
        <f>SUMIFS(Imports_new!AA$10:AA$33,Imports_new!$A$10:$A$33,$A6)</f>
        <v>4092654.480600643</v>
      </c>
      <c r="AB6" s="5">
        <f>SUMIFS(Imports_new!AB$10:AB$33,Imports_new!$A$10:$A$33,$A6)</f>
        <v>4092654.480600643</v>
      </c>
      <c r="AC6" s="5">
        <f>SUMIFS(Imports_new!AC$10:AC$33,Imports_new!$A$10:$A$33,$A6)</f>
        <v>4092654.480600643</v>
      </c>
      <c r="AD6" s="5">
        <f>SUMIFS(Imports_new!AD$10:AD$33,Imports_new!$A$10:$A$33,$A6)</f>
        <v>4092654.480600643</v>
      </c>
      <c r="AE6" s="5">
        <f>SUMIFS(Imports_new!AE$10:AE$33,Imports_new!$A$10:$A$33,$A6)</f>
        <v>4092654.480600643</v>
      </c>
      <c r="AF6" s="5">
        <f>SUMIFS(Imports_new!AF$10:AF$33,Imports_new!$A$10:$A$33,$A6)</f>
        <v>4092654.480600643</v>
      </c>
    </row>
    <row r="7" spans="1:32">
      <c r="A7" s="2" t="s">
        <v>100</v>
      </c>
      <c r="B7" s="5">
        <f>SUMIFS(Imports_new!B$10:B$33,Imports_new!$A$10:$A$33,$A7)</f>
        <v>1829553.1234339261</v>
      </c>
      <c r="C7" s="5">
        <f>SUMIFS(Imports_new!C$10:C$33,Imports_new!$A$10:$A$33,$A7)</f>
        <v>1829553.1234339261</v>
      </c>
      <c r="D7" s="5">
        <f>SUMIFS(Imports_new!D$10:D$33,Imports_new!$A$10:$A$33,$A7)</f>
        <v>1829553.1234339261</v>
      </c>
      <c r="E7" s="5">
        <f>SUMIFS(Imports_new!E$10:E$33,Imports_new!$A$10:$A$33,$A7)</f>
        <v>2661698.1124761445</v>
      </c>
      <c r="F7" s="5">
        <f>SUMIFS(Imports_new!F$10:F$33,Imports_new!$A$10:$A$33,$A7)</f>
        <v>3301894.5904363077</v>
      </c>
      <c r="G7" s="5">
        <f>SUMIFS(Imports_new!G$10:G$33,Imports_new!$A$10:$A$33,$A7)</f>
        <v>3319652.6218639547</v>
      </c>
      <c r="H7" s="5">
        <f>SUMIFS(Imports_new!H$10:H$33,Imports_new!$A$10:$A$33,$A7)</f>
        <v>3699214.9264450991</v>
      </c>
      <c r="I7" s="5">
        <f>SUMIFS(Imports_new!I$10:I$33,Imports_new!$A$10:$A$33,$A7)</f>
        <v>4604298.4069206044</v>
      </c>
      <c r="J7" s="5">
        <f>SUMIFS(Imports_new!J$10:J$33,Imports_new!$A$10:$A$33,$A7)</f>
        <v>8287424.5090477271</v>
      </c>
      <c r="K7" s="5">
        <f>SUMIFS(Imports_new!K$10:K$33,Imports_new!$A$10:$A$33,$A7)</f>
        <v>9650478.0974241961</v>
      </c>
      <c r="L7" s="5">
        <f>SUMIFS(Imports_new!L$10:L$33,Imports_new!$A$10:$A$33,$A7)</f>
        <v>12275758.402979774</v>
      </c>
      <c r="M7" s="5">
        <f>SUMIFS(Imports_new!M$10:M$33,Imports_new!$A$10:$A$33,$A7)</f>
        <v>12275758.402979774</v>
      </c>
      <c r="N7" s="5">
        <f>SUMIFS(Imports_new!N$10:N$33,Imports_new!$A$10:$A$33,$A7)</f>
        <v>12275758.402979774</v>
      </c>
      <c r="O7" s="5">
        <f>SUMIFS(Imports_new!O$10:O$33,Imports_new!$A$10:$A$33,$A7)</f>
        <v>12275758.402979774</v>
      </c>
      <c r="P7" s="5">
        <f>SUMIFS(Imports_new!P$10:P$33,Imports_new!$A$10:$A$33,$A7)</f>
        <v>12275758.402979774</v>
      </c>
      <c r="Q7" s="5">
        <f>SUMIFS(Imports_new!Q$10:Q$33,Imports_new!$A$10:$A$33,$A7)</f>
        <v>12275758.402979774</v>
      </c>
      <c r="R7" s="5">
        <f>SUMIFS(Imports_new!R$10:R$33,Imports_new!$A$10:$A$33,$A7)</f>
        <v>12275758.402979774</v>
      </c>
      <c r="S7" s="5">
        <f>SUMIFS(Imports_new!S$10:S$33,Imports_new!$A$10:$A$33,$A7)</f>
        <v>12275758.402979774</v>
      </c>
      <c r="T7" s="5">
        <f>SUMIFS(Imports_new!T$10:T$33,Imports_new!$A$10:$A$33,$A7)</f>
        <v>12275758.402979774</v>
      </c>
      <c r="U7" s="5">
        <f>SUMIFS(Imports_new!U$10:U$33,Imports_new!$A$10:$A$33,$A7)</f>
        <v>12275758.402979774</v>
      </c>
      <c r="V7" s="5">
        <f>SUMIFS(Imports_new!V$10:V$33,Imports_new!$A$10:$A$33,$A7)</f>
        <v>12275758.402979774</v>
      </c>
      <c r="W7" s="5">
        <f>SUMIFS(Imports_new!W$10:W$33,Imports_new!$A$10:$A$33,$A7)</f>
        <v>12275758.402979774</v>
      </c>
      <c r="X7" s="5">
        <f>SUMIFS(Imports_new!X$10:X$33,Imports_new!$A$10:$A$33,$A7)</f>
        <v>12275758.402979774</v>
      </c>
      <c r="Y7" s="5">
        <f>SUMIFS(Imports_new!Y$10:Y$33,Imports_new!$A$10:$A$33,$A7)</f>
        <v>12275758.402979774</v>
      </c>
      <c r="Z7" s="5">
        <f>SUMIFS(Imports_new!Z$10:Z$33,Imports_new!$A$10:$A$33,$A7)</f>
        <v>12275758.402979774</v>
      </c>
      <c r="AA7" s="5">
        <f>SUMIFS(Imports_new!AA$10:AA$33,Imports_new!$A$10:$A$33,$A7)</f>
        <v>12275758.402979774</v>
      </c>
      <c r="AB7" s="5">
        <f>SUMIFS(Imports_new!AB$10:AB$33,Imports_new!$A$10:$A$33,$A7)</f>
        <v>12275758.402979774</v>
      </c>
      <c r="AC7" s="5">
        <f>SUMIFS(Imports_new!AC$10:AC$33,Imports_new!$A$10:$A$33,$A7)</f>
        <v>12275758.402979774</v>
      </c>
      <c r="AD7" s="5">
        <f>SUMIFS(Imports_new!AD$10:AD$33,Imports_new!$A$10:$A$33,$A7)</f>
        <v>12275758.402979774</v>
      </c>
      <c r="AE7" s="5">
        <f>SUMIFS(Imports_new!AE$10:AE$33,Imports_new!$A$10:$A$33,$A7)</f>
        <v>12275758.402979774</v>
      </c>
      <c r="AF7" s="5">
        <f>SUMIFS(Imports_new!AF$10:AF$33,Imports_new!$A$10:$A$33,$A7)</f>
        <v>12275758.402979774</v>
      </c>
    </row>
    <row r="8" spans="1:32">
      <c r="A8" s="2" t="s">
        <v>102</v>
      </c>
      <c r="B8" s="5">
        <f>SUMIFS(Imports_new!B$10:B$33,Imports_new!$A$10:$A$33,$A8)</f>
        <v>961777.86555670958</v>
      </c>
      <c r="C8" s="5">
        <f>SUMIFS(Imports_new!C$10:C$33,Imports_new!$A$10:$A$33,$A8)</f>
        <v>961777.86555670958</v>
      </c>
      <c r="D8" s="5">
        <f>SUMIFS(Imports_new!D$10:D$33,Imports_new!$A$10:$A$33,$A8)</f>
        <v>961777.86555670958</v>
      </c>
      <c r="E8" s="5">
        <f>SUMIFS(Imports_new!E$10:E$33,Imports_new!$A$10:$A$33,$A8)</f>
        <v>1444934.5873034648</v>
      </c>
      <c r="F8" s="5">
        <f>SUMIFS(Imports_new!F$10:F$33,Imports_new!$A$10:$A$33,$A8)</f>
        <v>1534268.2282547895</v>
      </c>
      <c r="G8" s="5">
        <f>SUMIFS(Imports_new!G$10:G$33,Imports_new!$A$10:$A$33,$A8)</f>
        <v>1549171.2017399285</v>
      </c>
      <c r="H8" s="5">
        <f>SUMIFS(Imports_new!H$10:H$33,Imports_new!$A$10:$A$33,$A8)</f>
        <v>1641117.2815502819</v>
      </c>
      <c r="I8" s="5">
        <f>SUMIFS(Imports_new!I$10:I$33,Imports_new!$A$10:$A$33,$A8)</f>
        <v>2270813.7737661661</v>
      </c>
      <c r="J8" s="5">
        <f>SUMIFS(Imports_new!J$10:J$33,Imports_new!$A$10:$A$33,$A8)</f>
        <v>3412271.05624233</v>
      </c>
      <c r="K8" s="5">
        <f>SUMIFS(Imports_new!K$10:K$33,Imports_new!$A$10:$A$33,$A8)</f>
        <v>3595073.75889624</v>
      </c>
      <c r="L8" s="5">
        <f>SUMIFS(Imports_new!L$10:L$33,Imports_new!$A$10:$A$33,$A8)</f>
        <v>4796127.1941023115</v>
      </c>
      <c r="M8" s="5">
        <f>SUMIFS(Imports_new!M$10:M$33,Imports_new!$A$10:$A$33,$A8)</f>
        <v>4796127.1941023115</v>
      </c>
      <c r="N8" s="5">
        <f>SUMIFS(Imports_new!N$10:N$33,Imports_new!$A$10:$A$33,$A8)</f>
        <v>4796127.1941023115</v>
      </c>
      <c r="O8" s="5">
        <f>SUMIFS(Imports_new!O$10:O$33,Imports_new!$A$10:$A$33,$A8)</f>
        <v>4796127.1941023115</v>
      </c>
      <c r="P8" s="5">
        <f>SUMIFS(Imports_new!P$10:P$33,Imports_new!$A$10:$A$33,$A8)</f>
        <v>4796127.1941023115</v>
      </c>
      <c r="Q8" s="5">
        <f>SUMIFS(Imports_new!Q$10:Q$33,Imports_new!$A$10:$A$33,$A8)</f>
        <v>4796127.1941023115</v>
      </c>
      <c r="R8" s="5">
        <f>SUMIFS(Imports_new!R$10:R$33,Imports_new!$A$10:$A$33,$A8)</f>
        <v>4796127.1941023115</v>
      </c>
      <c r="S8" s="5">
        <f>SUMIFS(Imports_new!S$10:S$33,Imports_new!$A$10:$A$33,$A8)</f>
        <v>4796127.1941023115</v>
      </c>
      <c r="T8" s="5">
        <f>SUMIFS(Imports_new!T$10:T$33,Imports_new!$A$10:$A$33,$A8)</f>
        <v>4796127.1941023115</v>
      </c>
      <c r="U8" s="5">
        <f>SUMIFS(Imports_new!U$10:U$33,Imports_new!$A$10:$A$33,$A8)</f>
        <v>4796127.1941023115</v>
      </c>
      <c r="V8" s="5">
        <f>SUMIFS(Imports_new!V$10:V$33,Imports_new!$A$10:$A$33,$A8)</f>
        <v>4796127.1941023115</v>
      </c>
      <c r="W8" s="5">
        <f>SUMIFS(Imports_new!W$10:W$33,Imports_new!$A$10:$A$33,$A8)</f>
        <v>4796127.1941023115</v>
      </c>
      <c r="X8" s="5">
        <f>SUMIFS(Imports_new!X$10:X$33,Imports_new!$A$10:$A$33,$A8)</f>
        <v>4796127.1941023115</v>
      </c>
      <c r="Y8" s="5">
        <f>SUMIFS(Imports_new!Y$10:Y$33,Imports_new!$A$10:$A$33,$A8)</f>
        <v>4796127.1941023115</v>
      </c>
      <c r="Z8" s="5">
        <f>SUMIFS(Imports_new!Z$10:Z$33,Imports_new!$A$10:$A$33,$A8)</f>
        <v>4796127.1941023115</v>
      </c>
      <c r="AA8" s="5">
        <f>SUMIFS(Imports_new!AA$10:AA$33,Imports_new!$A$10:$A$33,$A8)</f>
        <v>4796127.1941023115</v>
      </c>
      <c r="AB8" s="5">
        <f>SUMIFS(Imports_new!AB$10:AB$33,Imports_new!$A$10:$A$33,$A8)</f>
        <v>4796127.1941023115</v>
      </c>
      <c r="AC8" s="5">
        <f>SUMIFS(Imports_new!AC$10:AC$33,Imports_new!$A$10:$A$33,$A8)</f>
        <v>4796127.1941023115</v>
      </c>
      <c r="AD8" s="5">
        <f>SUMIFS(Imports_new!AD$10:AD$33,Imports_new!$A$10:$A$33,$A8)</f>
        <v>4796127.1941023115</v>
      </c>
      <c r="AE8" s="5">
        <f>SUMIFS(Imports_new!AE$10:AE$33,Imports_new!$A$10:$A$33,$A8)</f>
        <v>4796127.1941023115</v>
      </c>
      <c r="AF8" s="5">
        <f>SUMIFS(Imports_new!AF$10:AF$33,Imports_new!$A$10:$A$33,$A8)</f>
        <v>4796127.1941023115</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54546.538386253415</v>
      </c>
      <c r="C10" s="5">
        <f>SUMIFS(Imports_new!C$10:C$33,Imports_new!$A$10:$A$33,$A10)</f>
        <v>54546.538386253415</v>
      </c>
      <c r="D10" s="5">
        <f>SUMIFS(Imports_new!D$10:D$33,Imports_new!$A$10:$A$33,$A10)</f>
        <v>54546.538386253415</v>
      </c>
      <c r="E10" s="5">
        <f>SUMIFS(Imports_new!E$10:E$33,Imports_new!$A$10:$A$33,$A10)</f>
        <v>58383.41354933985</v>
      </c>
      <c r="F10" s="5">
        <f>SUMIFS(Imports_new!F$10:F$33,Imports_new!$A$10:$A$33,$A10)</f>
        <v>63338.969299756063</v>
      </c>
      <c r="G10" s="5">
        <f>SUMIFS(Imports_new!G$10:G$33,Imports_new!$A$10:$A$33,$A10)</f>
        <v>63477.818366334948</v>
      </c>
      <c r="H10" s="5">
        <f>SUMIFS(Imports_new!H$10:H$33,Imports_new!$A$10:$A$33,$A10)</f>
        <v>66614.835777198081</v>
      </c>
      <c r="I10" s="5">
        <f>SUMIFS(Imports_new!I$10:I$33,Imports_new!$A$10:$A$33,$A10)</f>
        <v>73281.449747870167</v>
      </c>
      <c r="J10" s="5">
        <f>SUMIFS(Imports_new!J$10:J$33,Imports_new!$A$10:$A$33,$A10)</f>
        <v>104109.53437544635</v>
      </c>
      <c r="K10" s="5">
        <f>SUMIFS(Imports_new!K$10:K$33,Imports_new!$A$10:$A$33,$A10)</f>
        <v>114883.06354314009</v>
      </c>
      <c r="L10" s="5">
        <f>SUMIFS(Imports_new!L$10:L$33,Imports_new!$A$10:$A$33,$A10)</f>
        <v>120663.24795720083</v>
      </c>
      <c r="M10" s="5">
        <f>SUMIFS(Imports_new!M$10:M$33,Imports_new!$A$10:$A$33,$A10)</f>
        <v>120663.24795720083</v>
      </c>
      <c r="N10" s="5">
        <f>SUMIFS(Imports_new!N$10:N$33,Imports_new!$A$10:$A$33,$A10)</f>
        <v>120663.24795720083</v>
      </c>
      <c r="O10" s="5">
        <f>SUMIFS(Imports_new!O$10:O$33,Imports_new!$A$10:$A$33,$A10)</f>
        <v>120663.24795720083</v>
      </c>
      <c r="P10" s="5">
        <f>SUMIFS(Imports_new!P$10:P$33,Imports_new!$A$10:$A$33,$A10)</f>
        <v>120663.24795720083</v>
      </c>
      <c r="Q10" s="5">
        <f>SUMIFS(Imports_new!Q$10:Q$33,Imports_new!$A$10:$A$33,$A10)</f>
        <v>120663.24795720083</v>
      </c>
      <c r="R10" s="5">
        <f>SUMIFS(Imports_new!R$10:R$33,Imports_new!$A$10:$A$33,$A10)</f>
        <v>120663.24795720083</v>
      </c>
      <c r="S10" s="5">
        <f>SUMIFS(Imports_new!S$10:S$33,Imports_new!$A$10:$A$33,$A10)</f>
        <v>120663.24795720083</v>
      </c>
      <c r="T10" s="5">
        <f>SUMIFS(Imports_new!T$10:T$33,Imports_new!$A$10:$A$33,$A10)</f>
        <v>120663.24795720083</v>
      </c>
      <c r="U10" s="5">
        <f>SUMIFS(Imports_new!U$10:U$33,Imports_new!$A$10:$A$33,$A10)</f>
        <v>120663.24795720083</v>
      </c>
      <c r="V10" s="5">
        <f>SUMIFS(Imports_new!V$10:V$33,Imports_new!$A$10:$A$33,$A10)</f>
        <v>120663.24795720083</v>
      </c>
      <c r="W10" s="5">
        <f>SUMIFS(Imports_new!W$10:W$33,Imports_new!$A$10:$A$33,$A10)</f>
        <v>120663.24795720083</v>
      </c>
      <c r="X10" s="5">
        <f>SUMIFS(Imports_new!X$10:X$33,Imports_new!$A$10:$A$33,$A10)</f>
        <v>120663.24795720083</v>
      </c>
      <c r="Y10" s="5">
        <f>SUMIFS(Imports_new!Y$10:Y$33,Imports_new!$A$10:$A$33,$A10)</f>
        <v>120663.24795720083</v>
      </c>
      <c r="Z10" s="5">
        <f>SUMIFS(Imports_new!Z$10:Z$33,Imports_new!$A$10:$A$33,$A10)</f>
        <v>120663.24795720083</v>
      </c>
      <c r="AA10" s="5">
        <f>SUMIFS(Imports_new!AA$10:AA$33,Imports_new!$A$10:$A$33,$A10)</f>
        <v>120663.24795720083</v>
      </c>
      <c r="AB10" s="5">
        <f>SUMIFS(Imports_new!AB$10:AB$33,Imports_new!$A$10:$A$33,$A10)</f>
        <v>120663.24795720083</v>
      </c>
      <c r="AC10" s="5">
        <f>SUMIFS(Imports_new!AC$10:AC$33,Imports_new!$A$10:$A$33,$A10)</f>
        <v>120663.24795720083</v>
      </c>
      <c r="AD10" s="5">
        <f>SUMIFS(Imports_new!AD$10:AD$33,Imports_new!$A$10:$A$33,$A10)</f>
        <v>120663.24795720083</v>
      </c>
      <c r="AE10" s="5">
        <f>SUMIFS(Imports_new!AE$10:AE$33,Imports_new!$A$10:$A$33,$A10)</f>
        <v>120663.24795720083</v>
      </c>
      <c r="AF10" s="5">
        <f>SUMIFS(Imports_new!AF$10:AF$33,Imports_new!$A$10:$A$33,$A10)</f>
        <v>120663.24795720083</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1385.3583909333499</v>
      </c>
      <c r="C12" s="5">
        <f>SUMIFS(Imports_new!C$10:C$33,Imports_new!$A$10:$A$33,$A12)</f>
        <v>1385.3583909333499</v>
      </c>
      <c r="D12" s="5">
        <f>SUMIFS(Imports_new!D$10:D$33,Imports_new!$A$10:$A$33,$A12)</f>
        <v>1385.3583909333499</v>
      </c>
      <c r="E12" s="5">
        <f>SUMIFS(Imports_new!E$10:E$33,Imports_new!$A$10:$A$33,$A12)</f>
        <v>503.61127856903636</v>
      </c>
      <c r="F12" s="5">
        <f>SUMIFS(Imports_new!F$10:F$33,Imports_new!$A$10:$A$33,$A12)</f>
        <v>319.07078656987761</v>
      </c>
      <c r="G12" s="5">
        <f>SUMIFS(Imports_new!G$10:G$33,Imports_new!$A$10:$A$33,$A12)</f>
        <v>286.75369696278642</v>
      </c>
      <c r="H12" s="5">
        <f>SUMIFS(Imports_new!H$10:H$33,Imports_new!$A$10:$A$33,$A12)</f>
        <v>43.600972578982869</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8206.0299279864885</v>
      </c>
      <c r="G15" s="5">
        <f>SUMIFS(Imports_new!G$10:G$33,Imports_new!$A$10:$A$33,$A15)</f>
        <v>25015.123002364693</v>
      </c>
      <c r="H15" s="5">
        <f>SUMIFS(Imports_new!H$10:H$33,Imports_new!$A$10:$A$33,$A15)</f>
        <v>181245.51246052264</v>
      </c>
      <c r="I15" s="5">
        <f>SUMIFS(Imports_new!I$10:I$33,Imports_new!$A$10:$A$33,$A15)</f>
        <v>404440.0059392993</v>
      </c>
      <c r="J15" s="5">
        <f>SUMIFS(Imports_new!J$10:J$33,Imports_new!$A$10:$A$33,$A15)</f>
        <v>541003.82046047307</v>
      </c>
      <c r="K15" s="5">
        <f>SUMIFS(Imports_new!K$10:K$33,Imports_new!$A$10:$A$33,$A15)</f>
        <v>808248.42336946714</v>
      </c>
      <c r="L15" s="5">
        <f>SUMIFS(Imports_new!L$10:L$33,Imports_new!$A$10:$A$33,$A15)</f>
        <v>787973.89288317831</v>
      </c>
      <c r="M15" s="5">
        <f>SUMIFS(Imports_new!M$10:M$33,Imports_new!$A$10:$A$33,$A15)</f>
        <v>787973.89288317831</v>
      </c>
      <c r="N15" s="5">
        <f>SUMIFS(Imports_new!N$10:N$33,Imports_new!$A$10:$A$33,$A15)</f>
        <v>787973.89288317831</v>
      </c>
      <c r="O15" s="5">
        <f>SUMIFS(Imports_new!O$10:O$33,Imports_new!$A$10:$A$33,$A15)</f>
        <v>787973.89288317831</v>
      </c>
      <c r="P15" s="5">
        <f>SUMIFS(Imports_new!P$10:P$33,Imports_new!$A$10:$A$33,$A15)</f>
        <v>787973.89288317831</v>
      </c>
      <c r="Q15" s="5">
        <f>SUMIFS(Imports_new!Q$10:Q$33,Imports_new!$A$10:$A$33,$A15)</f>
        <v>787973.89288317831</v>
      </c>
      <c r="R15" s="5">
        <f>SUMIFS(Imports_new!R$10:R$33,Imports_new!$A$10:$A$33,$A15)</f>
        <v>787973.89288317831</v>
      </c>
      <c r="S15" s="5">
        <f>SUMIFS(Imports_new!S$10:S$33,Imports_new!$A$10:$A$33,$A15)</f>
        <v>787973.89288317831</v>
      </c>
      <c r="T15" s="5">
        <f>SUMIFS(Imports_new!T$10:T$33,Imports_new!$A$10:$A$33,$A15)</f>
        <v>787973.89288317831</v>
      </c>
      <c r="U15" s="5">
        <f>SUMIFS(Imports_new!U$10:U$33,Imports_new!$A$10:$A$33,$A15)</f>
        <v>787973.89288317831</v>
      </c>
      <c r="V15" s="5">
        <f>SUMIFS(Imports_new!V$10:V$33,Imports_new!$A$10:$A$33,$A15)</f>
        <v>787973.89288317831</v>
      </c>
      <c r="W15" s="5">
        <f>SUMIFS(Imports_new!W$10:W$33,Imports_new!$A$10:$A$33,$A15)</f>
        <v>787973.89288317831</v>
      </c>
      <c r="X15" s="5">
        <f>SUMIFS(Imports_new!X$10:X$33,Imports_new!$A$10:$A$33,$A15)</f>
        <v>787973.89288317831</v>
      </c>
      <c r="Y15" s="5">
        <f>SUMIFS(Imports_new!Y$10:Y$33,Imports_new!$A$10:$A$33,$A15)</f>
        <v>787973.89288317831</v>
      </c>
      <c r="Z15" s="5">
        <f>SUMIFS(Imports_new!Z$10:Z$33,Imports_new!$A$10:$A$33,$A15)</f>
        <v>787973.89288317831</v>
      </c>
      <c r="AA15" s="5">
        <f>SUMIFS(Imports_new!AA$10:AA$33,Imports_new!$A$10:$A$33,$A15)</f>
        <v>787973.89288317831</v>
      </c>
      <c r="AB15" s="5">
        <f>SUMIFS(Imports_new!AB$10:AB$33,Imports_new!$A$10:$A$33,$A15)</f>
        <v>787973.89288317831</v>
      </c>
      <c r="AC15" s="5">
        <f>SUMIFS(Imports_new!AC$10:AC$33,Imports_new!$A$10:$A$33,$A15)</f>
        <v>787973.89288317831</v>
      </c>
      <c r="AD15" s="5">
        <f>SUMIFS(Imports_new!AD$10:AD$33,Imports_new!$A$10:$A$33,$A15)</f>
        <v>787973.89288317831</v>
      </c>
      <c r="AE15" s="5">
        <f>SUMIFS(Imports_new!AE$10:AE$33,Imports_new!$A$10:$A$33,$A15)</f>
        <v>787973.89288317831</v>
      </c>
      <c r="AF15" s="5">
        <f>SUMIFS(Imports_new!AF$10:AF$33,Imports_new!$A$10:$A$33,$A15)</f>
        <v>787973.89288317831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0</v>
      </c>
      <c r="C2">
        <f>exports!E2</f>
        <v>0</v>
      </c>
      <c r="D2">
        <f>exports!F2</f>
        <v>0</v>
      </c>
      <c r="E2">
        <f>exports!G2</f>
        <v>0</v>
      </c>
      <c r="F2">
        <f>exports!H2</f>
        <v>0</v>
      </c>
      <c r="G2">
        <f>exports!I2</f>
        <v>0</v>
      </c>
      <c r="H2">
        <f>exports!J2</f>
        <v>0</v>
      </c>
      <c r="I2">
        <f>exports!K2</f>
        <v>0</v>
      </c>
      <c r="J2">
        <f>exports!L2</f>
        <v>0</v>
      </c>
      <c r="K2">
        <f>exports!M2</f>
        <v>0</v>
      </c>
      <c r="L2">
        <f>exports!N2</f>
        <v>0</v>
      </c>
      <c r="M2">
        <f>exports!O2</f>
        <v>0</v>
      </c>
      <c r="N2">
        <f>exports!P2</f>
        <v>0</v>
      </c>
      <c r="O2">
        <f>exports!Q2</f>
        <v>0</v>
      </c>
      <c r="P2">
        <f>exports!R2</f>
        <v>0</v>
      </c>
      <c r="Q2">
        <f>exports!S2</f>
        <v>0</v>
      </c>
      <c r="R2">
        <f>exports!T2</f>
        <v>0</v>
      </c>
      <c r="S2">
        <f>exports!U2</f>
        <v>0</v>
      </c>
      <c r="T2">
        <f>exports!V2</f>
        <v>0</v>
      </c>
      <c r="U2">
        <f>exports!W2</f>
        <v>0</v>
      </c>
      <c r="V2">
        <f>exports!X2</f>
        <v>0</v>
      </c>
      <c r="W2">
        <f>exports!Y2</f>
        <v>0</v>
      </c>
      <c r="X2">
        <f>exports!Z2</f>
        <v>0</v>
      </c>
      <c r="Y2">
        <f>exports!AA2</f>
        <v>0</v>
      </c>
      <c r="Z2">
        <f>exports!AB2</f>
        <v>0</v>
      </c>
      <c r="AA2">
        <f>exports!AC2</f>
        <v>0</v>
      </c>
      <c r="AB2">
        <f>exports!AD2</f>
        <v>0</v>
      </c>
      <c r="AC2">
        <f>exports!AE2</f>
        <v>0</v>
      </c>
      <c r="AD2">
        <f>exports!AF2</f>
        <v>0</v>
      </c>
      <c r="AE2">
        <f>exports!AG2</f>
        <v>0</v>
      </c>
      <c r="AF2">
        <f>exports!AH2</f>
        <v>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5">
        <f>SUMIFS('Table 7_Wholesale prices'!D$18:D$65,'Table 7_Wholesale prices'!$B$18:$B$65,About!$B$2)</f>
        <v>29.642824661472524</v>
      </c>
      <c r="F2" s="195">
        <f>SUMIFS('Table 7_Wholesale prices'!E$18:E$65,'Table 7_Wholesale prices'!$B$18:$B$65,About!$B$2)</f>
        <v>29.243467847273731</v>
      </c>
      <c r="G2" s="195">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2024-04-01T21:09:13Z</dcterms:modified>
</cp:coreProperties>
</file>