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160C8C1E-F177-4DC7-90FB-1336781BFC15}"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O21" i="26" s="1"/>
  <c r="P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G7" i="26"/>
  <c r="J7" i="26" s="1"/>
  <c r="K7" i="26" s="1"/>
  <c r="C3" i="20"/>
  <c r="G8" i="26"/>
  <c r="G24" i="26"/>
  <c r="G36" i="26"/>
  <c r="B3" i="20"/>
  <c r="G23" i="26"/>
  <c r="O23" i="26" s="1"/>
  <c r="P23" i="26" s="1"/>
  <c r="F3" i="20"/>
  <c r="G10" i="26"/>
  <c r="G25" i="26"/>
  <c r="O25" i="26" s="1"/>
  <c r="P25" i="26" s="1"/>
  <c r="G39" i="26"/>
  <c r="G35" i="26"/>
  <c r="O35" i="26" s="1"/>
  <c r="P35" i="26" s="1"/>
  <c r="O33" i="26"/>
  <c r="P33" i="26" s="1"/>
  <c r="M7" i="24"/>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9" i="26" l="1"/>
  <c r="P39" i="26" s="1"/>
  <c r="J39" i="26"/>
  <c r="K39" i="26" s="1"/>
  <c r="O8" i="26"/>
  <c r="P8" i="26" s="1"/>
  <c r="J8" i="26"/>
  <c r="K8" i="26" s="1"/>
  <c r="Q13" i="24"/>
  <c r="K2" i="24"/>
  <c r="J10" i="26"/>
  <c r="K10" i="26" s="1"/>
  <c r="O10" i="26"/>
  <c r="P10"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C10" i="28"/>
  <c r="H47" i="28"/>
  <c r="T27" i="28"/>
  <c r="H24" i="28"/>
  <c r="X20" i="28"/>
  <c r="AD15" i="28"/>
  <c r="AD13" i="28"/>
  <c r="S12" i="28"/>
  <c r="I11" i="28"/>
  <c r="AB9" i="28"/>
  <c r="S8" i="28"/>
  <c r="S6" i="28"/>
  <c r="S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37" i="28"/>
  <c r="AB22" i="28"/>
  <c r="C16" i="28"/>
  <c r="C12" i="28"/>
  <c r="Y8" i="28"/>
  <c r="C6" i="28"/>
  <c r="AB18" i="28"/>
  <c r="S10" i="28"/>
  <c r="AB7"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H49" i="28"/>
  <c r="Z33" i="28"/>
  <c r="C30" i="28"/>
  <c r="H28" i="28"/>
  <c r="K26" i="28"/>
  <c r="X24" i="28"/>
  <c r="AF20" i="28"/>
  <c r="S17" i="28"/>
  <c r="F14" i="28"/>
  <c r="F1" i="28" s="1"/>
  <c r="Y12" i="28"/>
  <c r="Y10" i="28"/>
  <c r="C8" i="28"/>
  <c r="Y6" i="28"/>
  <c r="Y4" i="28"/>
  <c r="AA35" i="28"/>
  <c r="L31" i="28"/>
  <c r="S29" i="28"/>
  <c r="C26" i="28"/>
  <c r="K22" i="28"/>
  <c r="AF16" i="28"/>
  <c r="AA14" i="28"/>
  <c r="I13" i="28"/>
  <c r="AB11" i="28"/>
  <c r="I9" i="28"/>
  <c r="I7" i="28"/>
  <c r="AF37" i="28"/>
  <c r="AA33" i="28"/>
  <c r="C32" i="28"/>
  <c r="H30" i="28"/>
  <c r="K28" i="28"/>
  <c r="X26" i="28"/>
  <c r="AB24" i="28"/>
  <c r="AB1" i="28" s="1"/>
  <c r="AF22" i="28"/>
  <c r="L21" i="28"/>
  <c r="S19" i="28"/>
  <c r="T17" i="28"/>
  <c r="K16" i="28"/>
  <c r="G15" i="28"/>
  <c r="G14" i="28"/>
  <c r="Q13" i="28"/>
  <c r="Q1" i="28" s="1"/>
  <c r="AA12" i="28"/>
  <c r="D12" i="28"/>
  <c r="Q11" i="28"/>
  <c r="AA10" i="28"/>
  <c r="D10" i="28"/>
  <c r="Q9" i="28"/>
  <c r="AA8" i="28"/>
  <c r="D8" i="28"/>
  <c r="Q7" i="28"/>
  <c r="AA6" i="28"/>
  <c r="D6" i="28"/>
  <c r="Q5" i="28"/>
  <c r="AA4" i="28"/>
  <c r="D4" i="28"/>
  <c r="D1" i="28" s="1"/>
  <c r="T31" i="28"/>
  <c r="L19" i="28"/>
  <c r="D15" i="28"/>
  <c r="L13" i="28"/>
  <c r="L11" i="28"/>
  <c r="L9" i="28"/>
  <c r="L7" i="28"/>
  <c r="L5" i="28"/>
  <c r="C4" i="28"/>
  <c r="AG32" i="28"/>
  <c r="I5" i="28"/>
  <c r="H48" i="28"/>
  <c r="H36" i="28"/>
  <c r="Q33" i="28"/>
  <c r="S31" i="28"/>
  <c r="T29" i="28"/>
  <c r="C28" i="28"/>
  <c r="H26" i="28"/>
  <c r="H1" i="28" s="1"/>
  <c r="K24" i="28"/>
  <c r="X22" i="28"/>
  <c r="AB20" i="28"/>
  <c r="AF18" i="28"/>
  <c r="L17" i="28"/>
  <c r="AF15" i="28"/>
  <c r="AB14" i="28"/>
  <c r="D14" i="28"/>
  <c r="K13" i="28"/>
  <c r="T12" i="28"/>
  <c r="AG11" i="28"/>
  <c r="K11" i="28"/>
  <c r="T10" i="28"/>
  <c r="AG9" i="28"/>
  <c r="K9" i="28"/>
  <c r="T8" i="28"/>
  <c r="AG7" i="28"/>
  <c r="K7" i="28"/>
  <c r="T6" i="28"/>
  <c r="AG5" i="28"/>
  <c r="AG1" i="28" s="1"/>
  <c r="K5" i="28"/>
  <c r="T4" i="28"/>
  <c r="AB5" i="28"/>
  <c r="AD1" i="28"/>
  <c r="V1" i="28"/>
  <c r="L7" i="24"/>
  <c r="J42" i="19" s="1"/>
  <c r="O22" i="26"/>
  <c r="P22" i="26" s="1"/>
  <c r="J22" i="26"/>
  <c r="K22" i="26" s="1"/>
  <c r="K6" i="24"/>
  <c r="L6" i="24" s="1"/>
  <c r="J33" i="19" s="1"/>
  <c r="O41" i="26"/>
  <c r="P41" i="26" s="1"/>
  <c r="J41" i="26"/>
  <c r="K41" i="26" s="1"/>
  <c r="O36" i="26"/>
  <c r="P36" i="26" s="1"/>
  <c r="J36" i="26"/>
  <c r="K36" i="26" s="1"/>
  <c r="K9" i="24"/>
  <c r="L9" i="24" s="1"/>
  <c r="J25" i="19" s="1"/>
  <c r="CE3" i="25"/>
  <c r="P2" i="24" s="1"/>
  <c r="N12" i="24"/>
  <c r="M2" i="24"/>
  <c r="K12" i="24"/>
  <c r="O29" i="26"/>
  <c r="P29" i="26" s="1"/>
  <c r="J29" i="26"/>
  <c r="K29" i="26" s="1"/>
  <c r="J24" i="26"/>
  <c r="K24" i="26" s="1"/>
  <c r="O24" i="26"/>
  <c r="P24" i="26"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AE1" i="28"/>
  <c r="E1" i="28"/>
  <c r="W1" i="28"/>
  <c r="O1" i="28"/>
  <c r="R161" i="1"/>
  <c r="Q161" i="1"/>
  <c r="P161" i="1"/>
  <c r="O161" i="1"/>
  <c r="N161" i="1"/>
  <c r="M161" i="1"/>
  <c r="L161" i="1"/>
  <c r="K161" i="1"/>
  <c r="J161" i="1"/>
  <c r="B161" i="1"/>
  <c r="A161" i="1"/>
  <c r="L12" i="24" l="1"/>
  <c r="J34" i="19" s="1"/>
  <c r="L2" i="24"/>
  <c r="J17" i="19" s="1"/>
  <c r="T1" i="28"/>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<sst xmlns="http://schemas.openxmlformats.org/spreadsheetml/2006/main" count="35255" uniqueCount="4358">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</sst>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3853</v>
      </c>
      <c r="C1" s="353">
        <v>45503</v>
      </c>
      <c r="G1" s="354" t="s">
        <v>3763</v>
      </c>
      <c r="H1" s="354" t="s">
        <v>3764</v>
      </c>
    </row>
    <row r="2" spans="1:8" x14ac:dyDescent="0.75">
      <c r="B2" t="str">
        <f>_xlfn.XLOOKUP(B1,H:H,G:G,0,0,1)</f>
        <v>VA</v>
      </c>
      <c r="C2" t="str">
        <f>_xlfn.XLOOKUP(B2,G:G, H:H, 0,0,1)</f>
        <v>Virginia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Virginia.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6"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Virginia</v>
      </c>
      <c r="B3" s="404">
        <f>ROUND(SUMIFS(B$4:B$54, $A$4:$A$54, $A$3),0)</f>
        <v>70816</v>
      </c>
      <c r="C3" s="405">
        <f t="shared" ref="C3" si="0">ROUND(SUMIFS(C$4:C$54, $A$4:$A$54, $A$3),0)</f>
        <v>71</v>
      </c>
      <c r="D3" s="404">
        <f>SUMIFS(D$4:D$54, $A$4:$A$54, $A$3)</f>
        <v>48576229</v>
      </c>
      <c r="E3" s="404">
        <f>SUMIFS(E$4:E$54, $A$4:$A$54, $A$3)</f>
        <v>41103596.99999994</v>
      </c>
      <c r="F3" s="406">
        <f>ROUND(SUMIFS(F$4:F$54,$A$4:$A$54,$A$3)*100,0)</f>
        <v>-15</v>
      </c>
      <c r="G3" s="178">
        <f>SUMIFS(G$4:G$54, $A$4:$A$54, $A$3)</f>
        <v>0</v>
      </c>
      <c r="H3" s="178">
        <f>SUMIFS(H$4:H$54, $A$4:$A$54, $A$3)</f>
        <v>0</v>
      </c>
      <c r="I3" s="406">
        <f>ROUND(SUMIFS(I$4:I$54,$A$4:$A$54,$A$3)*100,0)</f>
        <v>0</v>
      </c>
      <c r="J3" s="406">
        <f>ROUND(SUMIFS(J$4:J$54, $A$4:$A$54, $A$3),0)</f>
        <v>7698</v>
      </c>
      <c r="K3" s="178">
        <f t="shared" ref="K3:AI3" si="1">ROUND(SUMIFS(K$4:K$54, $A$4:$A$54, $A$3),0)</f>
        <v>2801</v>
      </c>
      <c r="L3" s="406">
        <f t="shared" si="1"/>
        <v>3682</v>
      </c>
      <c r="M3" s="178">
        <f t="shared" si="1"/>
        <v>450</v>
      </c>
      <c r="N3" s="178">
        <f t="shared" si="1"/>
        <v>800</v>
      </c>
      <c r="O3" s="178">
        <f t="shared" si="1"/>
        <v>0</v>
      </c>
      <c r="P3" s="178">
        <f t="shared" si="1"/>
        <v>156</v>
      </c>
      <c r="Q3" s="178">
        <f t="shared" si="1"/>
        <v>0</v>
      </c>
      <c r="R3" s="178">
        <f t="shared" si="1"/>
        <v>0</v>
      </c>
      <c r="S3" s="406">
        <f t="shared" si="1"/>
        <v>0</v>
      </c>
      <c r="T3" s="178">
        <f t="shared" si="1"/>
        <v>2836</v>
      </c>
      <c r="U3" s="178">
        <f t="shared" si="1"/>
        <v>8868</v>
      </c>
      <c r="V3" s="178">
        <f t="shared" si="1"/>
        <v>3568</v>
      </c>
      <c r="W3" s="178">
        <f t="shared" si="1"/>
        <v>863</v>
      </c>
      <c r="X3" s="178">
        <f t="shared" si="1"/>
        <v>0</v>
      </c>
      <c r="Y3" s="178">
        <f t="shared" si="1"/>
        <v>555</v>
      </c>
      <c r="Z3" s="178">
        <f t="shared" si="1"/>
        <v>0</v>
      </c>
      <c r="AA3" s="178">
        <f t="shared" si="1"/>
        <v>330</v>
      </c>
      <c r="AB3" s="178">
        <f t="shared" si="1"/>
        <v>0</v>
      </c>
      <c r="AC3" s="178">
        <f t="shared" si="1"/>
        <v>2336</v>
      </c>
      <c r="AD3" s="178">
        <f t="shared" si="1"/>
        <v>4707</v>
      </c>
      <c r="AE3" s="178">
        <f t="shared" si="1"/>
        <v>0</v>
      </c>
      <c r="AF3" s="178">
        <f t="shared" si="1"/>
        <v>0</v>
      </c>
      <c r="AG3" s="178">
        <f t="shared" si="1"/>
        <v>0</v>
      </c>
      <c r="AH3" s="178">
        <f t="shared" si="1"/>
        <v>0</v>
      </c>
      <c r="AI3" s="406">
        <f t="shared" si="1"/>
        <v>98</v>
      </c>
      <c r="AJ3" s="178">
        <f>ROUND(SUMIFS(AJ$4:AJ$54,$A$4:$A$54,$A$3)*100,0)</f>
        <v>4</v>
      </c>
      <c r="AK3" s="178">
        <f t="shared" ref="AK3:AL3" si="2">ROUND(SUMIFS(AK$4:AK$54,$A$4:$A$54,$A$3)*100,0)</f>
        <v>25</v>
      </c>
      <c r="AL3" s="178">
        <f t="shared" si="2"/>
        <v>83</v>
      </c>
      <c r="AM3" s="178">
        <f>SUMIFS(AM$4:AM$54, $A$4:$A$54, $A$3)</f>
        <v>1</v>
      </c>
      <c r="AN3" s="178">
        <f t="shared" ref="AN3:AQ3" si="3">SUMIFS(AN$4:AN$54, $A$4:$A$54, $A$3)</f>
        <v>0</v>
      </c>
      <c r="AO3" s="406">
        <f t="shared" si="3"/>
        <v>0</v>
      </c>
      <c r="AP3" s="406">
        <f t="shared" si="3"/>
        <v>2507</v>
      </c>
      <c r="AQ3" s="406">
        <f t="shared" si="3"/>
        <v>8752297</v>
      </c>
      <c r="AR3" s="406">
        <f>ROUND(SUMIFS(AR$4:AR$54,$A$4:$A$54,$A$3),2)</f>
        <v>28.64</v>
      </c>
      <c r="AS3" s="178">
        <f>SUMIFS(AS$4:AS$54, $A$4:$A$54, $A$3)</f>
        <v>0</v>
      </c>
      <c r="AT3" s="178">
        <f t="shared" ref="AT3:BH3" si="4">SUMIFS(AT$4:AT$54, $A$4:$A$54, $A$3)</f>
        <v>54338050077810</v>
      </c>
      <c r="AU3" s="178">
        <f t="shared" si="4"/>
        <v>0</v>
      </c>
      <c r="AV3" s="178">
        <f t="shared" si="4"/>
        <v>0</v>
      </c>
      <c r="AW3" s="178">
        <f t="shared" si="4"/>
        <v>0</v>
      </c>
      <c r="AX3" s="178">
        <f t="shared" si="4"/>
        <v>0</v>
      </c>
      <c r="AY3" s="178">
        <f t="shared" si="4"/>
        <v>0</v>
      </c>
      <c r="AZ3" s="178">
        <f t="shared" si="4"/>
        <v>0</v>
      </c>
      <c r="BA3" s="178">
        <f t="shared" si="4"/>
        <v>0</v>
      </c>
      <c r="BB3" s="178">
        <f t="shared" si="4"/>
        <v>253303975395861</v>
      </c>
      <c r="BC3" s="178">
        <f t="shared" si="4"/>
        <v>0</v>
      </c>
      <c r="BD3" s="178">
        <f t="shared" si="4"/>
        <v>0</v>
      </c>
      <c r="BE3" s="178">
        <f t="shared" si="4"/>
        <v>0</v>
      </c>
      <c r="BF3" s="178">
        <f t="shared" si="4"/>
        <v>116827058605324</v>
      </c>
      <c r="BG3" s="178">
        <f t="shared" si="4"/>
        <v>0</v>
      </c>
      <c r="BH3" s="178">
        <f t="shared" si="4"/>
        <v>0</v>
      </c>
      <c r="BI3" s="178">
        <f>ROUND(SUMIFS(BI$4:BI$54,$A$4:$A$54,$A$3),2)</f>
        <v>0</v>
      </c>
      <c r="BJ3" s="178">
        <f t="shared" ref="BJ3:BP3" si="5">ROUND(SUMIFS(BJ$4:BJ$54,$A$4:$A$54,$A$3),2)</f>
        <v>21.45</v>
      </c>
      <c r="BK3" s="178">
        <f t="shared" si="5"/>
        <v>0</v>
      </c>
      <c r="BL3" s="178">
        <f t="shared" si="5"/>
        <v>0</v>
      </c>
      <c r="BM3" s="178">
        <f t="shared" si="5"/>
        <v>0</v>
      </c>
      <c r="BN3" s="178">
        <f t="shared" si="5"/>
        <v>0</v>
      </c>
      <c r="BO3" s="178">
        <f t="shared" si="5"/>
        <v>0</v>
      </c>
      <c r="BP3" s="406">
        <f t="shared" si="5"/>
        <v>0</v>
      </c>
      <c r="BQ3" s="406">
        <f t="shared" ref="BQ3:BR3" si="6">ROUND(SUMIFS(BQ$4:BQ$54,$A$4:$A$54,$A$3)*100,0)</f>
        <v>10</v>
      </c>
      <c r="BR3" s="406">
        <f t="shared" si="6"/>
        <v>11</v>
      </c>
      <c r="BS3" s="406">
        <f>ROUND(SUMIFS(BS$4:BS$54,$A$4:$A$54,$A$3)*100,0)</f>
        <v>62</v>
      </c>
      <c r="BT3" s="406">
        <f>ROUND(SUMIFS(BT$4:BT$54,$A$4:$A$54,$A$3)*100,0)</f>
        <v>59</v>
      </c>
      <c r="BU3" s="406">
        <f t="shared" ref="BU3:CH3" si="7">ROUND(SUMIFS(BU$4:BU$54,$A$4:$A$54,$A$3)*100,0)</f>
        <v>75</v>
      </c>
      <c r="BV3" s="406">
        <f t="shared" si="7"/>
        <v>83</v>
      </c>
      <c r="BW3" s="406">
        <f t="shared" si="7"/>
        <v>25</v>
      </c>
      <c r="BX3" s="406">
        <f t="shared" si="7"/>
        <v>33</v>
      </c>
      <c r="BY3" s="406">
        <f t="shared" si="7"/>
        <v>65</v>
      </c>
      <c r="BZ3" s="406">
        <f>ROUND(SUMIFS(BZ$4:BZ$54,$A$4:$A$54,$A$3)*100,0)</f>
        <v>66</v>
      </c>
      <c r="CA3" s="406">
        <f>ROUND(SUMIFS(CA$4:CA$54,$A$4:$A$54,$A$3)*100,0)</f>
        <v>100</v>
      </c>
      <c r="CB3" s="406">
        <f>ROUND(SUMIFS(CB$4:CB$54,$A$4:$A$54,$A$3)*100,0)</f>
        <v>100</v>
      </c>
      <c r="CC3" s="406">
        <f t="shared" si="7"/>
        <v>25</v>
      </c>
      <c r="CD3" s="406">
        <f t="shared" si="7"/>
        <v>33</v>
      </c>
      <c r="CE3" s="406">
        <f t="shared" si="7"/>
        <v>65</v>
      </c>
      <c r="CF3" s="406">
        <f t="shared" si="7"/>
        <v>66</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VA</v>
      </c>
      <c r="C1" s="431">
        <f>SUM(C4:C87)</f>
        <v>94.604264200336914</v>
      </c>
      <c r="D1" s="431">
        <f t="shared" ref="D1:AG1" si="0">SUM(D4:D87)</f>
        <v>94.709045407909102</v>
      </c>
      <c r="E1" s="431">
        <f t="shared" si="0"/>
        <v>97.369215746583009</v>
      </c>
      <c r="F1" s="431">
        <f t="shared" si="0"/>
        <v>101.8276806850305</v>
      </c>
      <c r="G1" s="431">
        <f t="shared" si="0"/>
        <v>101.39321538802945</v>
      </c>
      <c r="H1" s="431">
        <f t="shared" si="0"/>
        <v>104.43784267798789</v>
      </c>
      <c r="I1" s="431">
        <f t="shared" si="0"/>
        <v>109.64689787297446</v>
      </c>
      <c r="J1" s="431">
        <f t="shared" si="0"/>
        <v>111.97595964063552</v>
      </c>
      <c r="K1" s="431">
        <f t="shared" si="0"/>
        <v>114.75022979767174</v>
      </c>
      <c r="L1" s="431">
        <f t="shared" si="0"/>
        <v>117.26618430730382</v>
      </c>
      <c r="M1" s="431">
        <f t="shared" si="0"/>
        <v>125.07392470937955</v>
      </c>
      <c r="N1" s="431">
        <f t="shared" si="0"/>
        <v>122.79978673632321</v>
      </c>
      <c r="O1" s="431">
        <f t="shared" si="0"/>
        <v>120.81786967424806</v>
      </c>
      <c r="P1" s="431">
        <f t="shared" si="0"/>
        <v>125.88188247427902</v>
      </c>
      <c r="Q1" s="431">
        <f t="shared" si="0"/>
        <v>129.42918206203368</v>
      </c>
      <c r="R1" s="431">
        <f t="shared" si="0"/>
        <v>129.89797361845356</v>
      </c>
      <c r="S1" s="431">
        <f t="shared" si="0"/>
        <v>123.55877202794349</v>
      </c>
      <c r="T1" s="431">
        <f t="shared" si="0"/>
        <v>129.26208674003442</v>
      </c>
      <c r="U1" s="431">
        <f t="shared" si="0"/>
        <v>118.8843347914665</v>
      </c>
      <c r="V1" s="431">
        <f t="shared" si="0"/>
        <v>107.89364750893634</v>
      </c>
      <c r="W1" s="431">
        <f t="shared" si="0"/>
        <v>112.57414136827387</v>
      </c>
      <c r="X1" s="431">
        <f t="shared" si="0"/>
        <v>102.724318957104</v>
      </c>
      <c r="Y1" s="431">
        <f t="shared" si="0"/>
        <v>99.870496276022081</v>
      </c>
      <c r="Z1" s="431">
        <f t="shared" si="0"/>
        <v>107.21201353654071</v>
      </c>
      <c r="AA1" s="431">
        <f t="shared" si="0"/>
        <v>108.99737174802641</v>
      </c>
      <c r="AB1" s="431">
        <f t="shared" si="0"/>
        <v>109.58649215292003</v>
      </c>
      <c r="AC1" s="431">
        <f t="shared" si="0"/>
        <v>111.69587500946413</v>
      </c>
      <c r="AD1" s="431">
        <f t="shared" si="0"/>
        <v>106.05837714447367</v>
      </c>
      <c r="AE1" s="431">
        <f t="shared" si="0"/>
        <v>110.59150851299967</v>
      </c>
      <c r="AF1" s="431">
        <f t="shared" si="0"/>
        <v>105.88962838281225</v>
      </c>
      <c r="AG1" s="431">
        <f t="shared" si="0"/>
        <v>101.09446152362729</v>
      </c>
      <c r="AH1" s="431">
        <f>SUM(AH4:AH87)</f>
        <v>101.88007253358815</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435" t="s">
        <v>2220</v>
      </c>
      <c r="B5" s="408" t="s">
        <v>4124</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435" t="s">
        <v>2220</v>
      </c>
      <c r="B6" s="408" t="s">
        <v>4128</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435" t="s">
        <v>2220</v>
      </c>
      <c r="B7" s="408" t="s">
        <v>4130</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435" t="s">
        <v>2220</v>
      </c>
      <c r="B8" s="408" t="s">
        <v>4132</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435" t="s">
        <v>2220</v>
      </c>
      <c r="B9" s="408" t="s">
        <v>4142</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435" t="s">
        <v>2220</v>
      </c>
      <c r="B10" s="408" t="s">
        <v>4151</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435" t="s">
        <v>2220</v>
      </c>
      <c r="B11" s="408" t="s">
        <v>4146</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435" t="s">
        <v>2220</v>
      </c>
      <c r="B12" s="408" t="s">
        <v>4157</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435" t="s">
        <v>2220</v>
      </c>
      <c r="B13" s="408" t="s">
        <v>4161</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435" t="s">
        <v>2220</v>
      </c>
      <c r="B17" s="408" t="s">
        <v>4159</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435" t="s">
        <v>2220</v>
      </c>
      <c r="B23" s="408" t="s">
        <v>4167</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435" t="s">
        <v>2220</v>
      </c>
      <c r="B30" s="408" t="s">
        <v>4192</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435" t="s">
        <v>2220</v>
      </c>
      <c r="B33" s="408" t="s">
        <v>4169</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36">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36">
        <f>SUMIFS('EPA Export Aggregation'!R:R,'EPA Export Aggregation'!$A:$A,$B33,'EPA Export Aggregation'!$D:$D,$A$1)*IF($A33="CH4",About!$D$58,IF($A33="N2O",About!$D$59,1))</f>
        <v>0.30133782780379997</v>
      </c>
      <c r="P33" s="436">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36">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36">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36">
        <f>SUMIFS('EPA Export Aggregation'!AD:AD,'EPA Export Aggregation'!$A:$A,$B33,'EPA Export Aggregation'!$D:$D,$A$1)*IF($A33="CH4",About!$D$58,IF($A33="N2O",About!$D$59,1))</f>
        <v>0.26477112365869998</v>
      </c>
      <c r="AB33" s="436">
        <f>SUMIFS('EPA Export Aggregation'!AE:AE,'EPA Export Aggregation'!$A:$A,$B33,'EPA Export Aggregation'!$D:$D,$A$1)*IF($A33="CH4",About!$D$58,IF($A33="N2O",About!$D$59,1))</f>
        <v>0.2504082342849</v>
      </c>
      <c r="AC33" s="436">
        <f>SUMIFS('EPA Export Aggregation'!AF:AF,'EPA Export Aggregation'!$A:$A,$B33,'EPA Export Aggregation'!$D:$D,$A$1)*IF($A33="CH4",About!$D$58,IF($A33="N2O",About!$D$59,1))</f>
        <v>0.18340338348599999</v>
      </c>
      <c r="AD33" s="436">
        <f>SUMIFS('EPA Export Aggregation'!AG:AG,'EPA Export Aggregation'!$A:$A,$B33,'EPA Export Aggregation'!$D:$D,$A$1)*IF($A33="CH4",About!$D$58,IF($A33="N2O",About!$D$59,1))</f>
        <v>0.2102207719741</v>
      </c>
      <c r="AE33" s="436">
        <f>SUMIFS('EPA Export Aggregation'!AH:AH,'EPA Export Aggregation'!$A:$A,$B33,'EPA Export Aggregation'!$D:$D,$A$1)*IF($A33="CH4",About!$D$58,IF($A33="N2O",About!$D$59,1))</f>
        <v>0.167062687943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1.6392219492399999E-2</v>
      </c>
      <c r="D76" s="436">
        <f>SUMIFS('EPA Export Aggregation'!G:G,'EPA Export Aggregation'!$A:$A,$B76,'EPA Export Aggregation'!$D:$D,$A$1)*IF($A76="CH4",About!$D$58,IF($A76="N2O",About!$D$59,1))</f>
        <v>1.6392219492399999E-2</v>
      </c>
      <c r="E76" s="436">
        <f>SUMIFS('EPA Export Aggregation'!H:H,'EPA Export Aggregation'!$A:$A,$B76,'EPA Export Aggregation'!$D:$D,$A$1)*IF($A76="CH4",About!$D$58,IF($A76="N2O",About!$D$59,1))</f>
        <v>1.6392219492399999E-2</v>
      </c>
      <c r="F76" s="436">
        <f>SUMIFS('EPA Export Aggregation'!I:I,'EPA Export Aggregation'!$A:$A,$B76,'EPA Export Aggregation'!$D:$D,$A$1)*IF($A76="CH4",About!$D$58,IF($A76="N2O",About!$D$59,1))</f>
        <v>2.04902742653E-2</v>
      </c>
      <c r="G76" s="436">
        <f>SUMIFS('EPA Export Aggregation'!J:J,'EPA Export Aggregation'!$A:$A,$B76,'EPA Export Aggregation'!$D:$D,$A$1)*IF($A76="CH4",About!$D$58,IF($A76="N2O",About!$D$59,1))</f>
        <v>2.2539301059799999E-2</v>
      </c>
      <c r="H76" s="436">
        <f>SUMIFS('EPA Export Aggregation'!K:K,'EPA Export Aggregation'!$A:$A,$B76,'EPA Export Aggregation'!$D:$D,$A$1)*IF($A76="CH4",About!$D$58,IF($A76="N2O",About!$D$59,1))</f>
        <v>2.83242560977E-2</v>
      </c>
      <c r="I76" s="436">
        <f>SUMIFS('EPA Export Aggregation'!L:L,'EPA Export Aggregation'!$A:$A,$B76,'EPA Export Aggregation'!$D:$D,$A$1)*IF($A76="CH4",About!$D$58,IF($A76="N2O",About!$D$59,1))</f>
        <v>3.1453034869899997E-2</v>
      </c>
      <c r="J76" s="436">
        <f>SUMIFS('EPA Export Aggregation'!M:M,'EPA Export Aggregation'!$A:$A,$B76,'EPA Export Aggregation'!$D:$D,$A$1)*IF($A76="CH4",About!$D$58,IF($A76="N2O",About!$D$59,1))</f>
        <v>3.3239568637999997E-2</v>
      </c>
      <c r="K76" s="436">
        <f>SUMIFS('EPA Export Aggregation'!N:N,'EPA Export Aggregation'!$A:$A,$B76,'EPA Export Aggregation'!$D:$D,$A$1)*IF($A76="CH4",About!$D$58,IF($A76="N2O",About!$D$59,1))</f>
        <v>4.0757562990499999E-2</v>
      </c>
      <c r="L76" s="436">
        <f>SUMIFS('EPA Export Aggregation'!O:O,'EPA Export Aggregation'!$A:$A,$B76,'EPA Export Aggregation'!$D:$D,$A$1)*IF($A76="CH4",About!$D$58,IF($A76="N2O",About!$D$59,1))</f>
        <v>4.1359123575899999E-2</v>
      </c>
      <c r="M76" s="436">
        <f>SUMIFS('EPA Export Aggregation'!P:P,'EPA Export Aggregation'!$A:$A,$B76,'EPA Export Aggregation'!$D:$D,$A$1)*IF($A76="CH4",About!$D$58,IF($A76="N2O",About!$D$59,1))</f>
        <v>2.5187117494099999E-2</v>
      </c>
      <c r="N76" s="436">
        <f>SUMIFS('EPA Export Aggregation'!Q:Q,'EPA Export Aggregation'!$A:$A,$B76,'EPA Export Aggregation'!$D:$D,$A$1)*IF($A76="CH4",About!$D$58,IF($A76="N2O",About!$D$59,1))</f>
        <v>1.6737095625899999E-2</v>
      </c>
      <c r="O76" s="436">
        <f>SUMIFS('EPA Export Aggregation'!R:R,'EPA Export Aggregation'!$A:$A,$B76,'EPA Export Aggregation'!$D:$D,$A$1)*IF($A76="CH4",About!$D$58,IF($A76="N2O",About!$D$59,1))</f>
        <v>1.6000876243499999E-2</v>
      </c>
      <c r="P76" s="436">
        <f>SUMIFS('EPA Export Aggregation'!S:S,'EPA Export Aggregation'!$A:$A,$B76,'EPA Export Aggregation'!$D:$D,$A$1)*IF($A76="CH4",About!$D$58,IF($A76="N2O",About!$D$59,1))</f>
        <v>1.6731742366500001E-2</v>
      </c>
      <c r="Q76" s="436">
        <f>SUMIFS('EPA Export Aggregation'!T:T,'EPA Export Aggregation'!$A:$A,$B76,'EPA Export Aggregation'!$D:$D,$A$1)*IF($A76="CH4",About!$D$58,IF($A76="N2O",About!$D$59,1))</f>
        <v>1.6659007060600001E-2</v>
      </c>
      <c r="R76" s="436">
        <f>SUMIFS('EPA Export Aggregation'!U:U,'EPA Export Aggregation'!$A:$A,$B76,'EPA Export Aggregation'!$D:$D,$A$1)*IF($A76="CH4",About!$D$58,IF($A76="N2O",About!$D$59,1))</f>
        <v>1.5991874597200001E-2</v>
      </c>
      <c r="S76" s="436">
        <f>SUMIFS('EPA Export Aggregation'!V:V,'EPA Export Aggregation'!$A:$A,$B76,'EPA Export Aggregation'!$D:$D,$A$1)*IF($A76="CH4",About!$D$58,IF($A76="N2O",About!$D$59,1))</f>
        <v>1.90396577006E-2</v>
      </c>
      <c r="T76" s="436">
        <f>SUMIFS('EPA Export Aggregation'!W:W,'EPA Export Aggregation'!$A:$A,$B76,'EPA Export Aggregation'!$D:$D,$A$1)*IF($A76="CH4",About!$D$58,IF($A76="N2O",About!$D$59,1))</f>
        <v>1.85277556194E-2</v>
      </c>
      <c r="U76" s="436">
        <f>SUMIFS('EPA Export Aggregation'!X:X,'EPA Export Aggregation'!$A:$A,$B76,'EPA Export Aggregation'!$D:$D,$A$1)*IF($A76="CH4",About!$D$58,IF($A76="N2O",About!$D$59,1))</f>
        <v>1.75116725147E-2</v>
      </c>
      <c r="V76" s="436">
        <f>SUMIFS('EPA Export Aggregation'!Y:Y,'EPA Export Aggregation'!$A:$A,$B76,'EPA Export Aggregation'!$D:$D,$A$1)*IF($A76="CH4",About!$D$58,IF($A76="N2O",About!$D$59,1))</f>
        <v>8.5030711905000004E-3</v>
      </c>
      <c r="W76" s="436">
        <f>SUMIFS('EPA Export Aggregation'!Z:Z,'EPA Export Aggregation'!$A:$A,$B76,'EPA Export Aggregation'!$D:$D,$A$1)*IF($A76="CH4",About!$D$58,IF($A76="N2O",About!$D$59,1))</f>
        <v>8.8993586548000003E-3</v>
      </c>
      <c r="X76" s="436">
        <f>SUMIFS('EPA Export Aggregation'!AA:AA,'EPA Export Aggregation'!$A:$A,$B76,'EPA Export Aggregation'!$D:$D,$A$1)*IF($A76="CH4",About!$D$58,IF($A76="N2O",About!$D$59,1))</f>
        <v>1.31476982453E-2</v>
      </c>
      <c r="Y76" s="436">
        <f>SUMIFS('EPA Export Aggregation'!AB:AB,'EPA Export Aggregation'!$A:$A,$B76,'EPA Export Aggregation'!$D:$D,$A$1)*IF($A76="CH4",About!$D$58,IF($A76="N2O",About!$D$59,1))</f>
        <v>1.42868440492E-2</v>
      </c>
      <c r="Z76" s="436">
        <f>SUMIFS('EPA Export Aggregation'!AC:AC,'EPA Export Aggregation'!$A:$A,$B76,'EPA Export Aggregation'!$D:$D,$A$1)*IF($A76="CH4",About!$D$58,IF($A76="N2O",About!$D$59,1))</f>
        <v>1.67436093031E-2</v>
      </c>
      <c r="AA76" s="436">
        <f>SUMIFS('EPA Export Aggregation'!AD:AD,'EPA Export Aggregation'!$A:$A,$B76,'EPA Export Aggregation'!$D:$D,$A$1)*IF($A76="CH4",About!$D$58,IF($A76="N2O",About!$D$59,1))</f>
        <v>1.4187308079699999E-2</v>
      </c>
      <c r="AB76" s="436">
        <f>SUMIFS('EPA Export Aggregation'!AE:AE,'EPA Export Aggregation'!$A:$A,$B76,'EPA Export Aggregation'!$D:$D,$A$1)*IF($A76="CH4",About!$D$58,IF($A76="N2O",About!$D$59,1))</f>
        <v>1.391523672E-2</v>
      </c>
      <c r="AC76" s="436">
        <f>SUMIFS('EPA Export Aggregation'!AF:AF,'EPA Export Aggregation'!$A:$A,$B76,'EPA Export Aggregation'!$D:$D,$A$1)*IF($A76="CH4",About!$D$58,IF($A76="N2O",About!$D$59,1))</f>
        <v>1.46623997716E-2</v>
      </c>
      <c r="AD76" s="436">
        <f>SUMIFS('EPA Export Aggregation'!AG:AG,'EPA Export Aggregation'!$A:$A,$B76,'EPA Export Aggregation'!$D:$D,$A$1)*IF($A76="CH4",About!$D$58,IF($A76="N2O",About!$D$59,1))</f>
        <v>1.4313574631600001E-2</v>
      </c>
      <c r="AE76" s="436">
        <f>SUMIFS('EPA Export Aggregation'!AH:AH,'EPA Export Aggregation'!$A:$A,$B76,'EPA Export Aggregation'!$D:$D,$A$1)*IF($A76="CH4",About!$D$58,IF($A76="N2O",About!$D$59,1))</f>
        <v>1.4112691646900001E-2</v>
      </c>
      <c r="AF76" s="436">
        <f>SUMIFS('EPA Export Aggregation'!AI:AI,'EPA Export Aggregation'!$A:$A,$B76,'EPA Export Aggregation'!$D:$D,$A$1)*IF($A76="CH4",About!$D$58,IF($A76="N2O",About!$D$59,1))</f>
        <v>1.3217540472700001E-2</v>
      </c>
      <c r="AG76" s="436">
        <f>SUMIFS('EPA Export Aggregation'!AJ:AJ,'EPA Export Aggregation'!$A:$A,$B76,'EPA Export Aggregation'!$D:$D,$A$1)*IF($A76="CH4",About!$D$58,IF($A76="N2O",About!$D$59,1))</f>
        <v>1.2768439852400001E-2</v>
      </c>
      <c r="AH76" s="436">
        <f>SUMIFS('EPA Export Aggregation'!AK:AK,'EPA Export Aggregation'!$A:$A,$B76,'EPA Export Aggregation'!$D:$D,$A$1)*IF($A76="CH4",About!$D$58,IF($A76="N2O",About!$D$59,1))</f>
        <v>1.49749234645E-2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0.22978845846729881</v>
      </c>
      <c r="D80" s="436">
        <f>SUMIFS('EPA Export Aggregation'!G:G,'EPA Export Aggregation'!$A:$A,$B80,'EPA Export Aggregation'!$D:$D,$A$1)*IF($A80="CH4",About!$D$58,IF($A80="N2O",About!$D$59,1))</f>
        <v>0.22978845846729881</v>
      </c>
      <c r="E80" s="436">
        <f>SUMIFS('EPA Export Aggregation'!H:H,'EPA Export Aggregation'!$A:$A,$B80,'EPA Export Aggregation'!$D:$D,$A$1)*IF($A80="CH4",About!$D$58,IF($A80="N2O",About!$D$59,1))</f>
        <v>0.22978845846729881</v>
      </c>
      <c r="F80" s="436">
        <f>SUMIFS('EPA Export Aggregation'!I:I,'EPA Export Aggregation'!$A:$A,$B80,'EPA Export Aggregation'!$D:$D,$A$1)*IF($A80="CH4",About!$D$58,IF($A80="N2O",About!$D$59,1))</f>
        <v>0.28723557303027353</v>
      </c>
      <c r="G80" s="436">
        <f>SUMIFS('EPA Export Aggregation'!J:J,'EPA Export Aggregation'!$A:$A,$B80,'EPA Export Aggregation'!$D:$D,$A$1)*IF($A80="CH4",About!$D$58,IF($A80="N2O",About!$D$59,1))</f>
        <v>0.31595913108826101</v>
      </c>
      <c r="H80" s="436">
        <f>SUMIFS('EPA Export Aggregation'!K:K,'EPA Export Aggregation'!$A:$A,$B80,'EPA Export Aggregation'!$D:$D,$A$1)*IF($A80="CH4",About!$D$58,IF($A80="N2O",About!$D$59,1))</f>
        <v>0.39705345829445438</v>
      </c>
      <c r="I80" s="436">
        <f>SUMIFS('EPA Export Aggregation'!L:L,'EPA Export Aggregation'!$A:$A,$B80,'EPA Export Aggregation'!$D:$D,$A$1)*IF($A80="CH4",About!$D$58,IF($A80="N2O",About!$D$59,1))</f>
        <v>0.44091311830487151</v>
      </c>
      <c r="J80" s="436">
        <f>SUMIFS('EPA Export Aggregation'!M:M,'EPA Export Aggregation'!$A:$A,$B80,'EPA Export Aggregation'!$D:$D,$A$1)*IF($A80="CH4",About!$D$58,IF($A80="N2O",About!$D$59,1))</f>
        <v>0.46595700775703708</v>
      </c>
      <c r="K80" s="436">
        <f>SUMIFS('EPA Export Aggregation'!N:N,'EPA Export Aggregation'!$A:$A,$B80,'EPA Export Aggregation'!$D:$D,$A$1)*IF($A80="CH4",About!$D$58,IF($A80="N2O",About!$D$59,1))</f>
        <v>0.57134531223158047</v>
      </c>
      <c r="L80" s="436">
        <f>SUMIFS('EPA Export Aggregation'!O:O,'EPA Export Aggregation'!$A:$A,$B80,'EPA Export Aggregation'!$D:$D,$A$1)*IF($A80="CH4",About!$D$58,IF($A80="N2O",About!$D$59,1))</f>
        <v>0.57977807052690511</v>
      </c>
      <c r="M80" s="436">
        <f>SUMIFS('EPA Export Aggregation'!P:P,'EPA Export Aggregation'!$A:$A,$B80,'EPA Export Aggregation'!$D:$D,$A$1)*IF($A80="CH4",About!$D$58,IF($A80="N2O",About!$D$59,1))</f>
        <v>0.49451092000953972</v>
      </c>
      <c r="N80" s="436">
        <f>SUMIFS('EPA Export Aggregation'!Q:Q,'EPA Export Aggregation'!$A:$A,$B80,'EPA Export Aggregation'!$D:$D,$A$1)*IF($A80="CH4",About!$D$58,IF($A80="N2O",About!$D$59,1))</f>
        <v>0.34802401248969722</v>
      </c>
      <c r="O80" s="436">
        <f>SUMIFS('EPA Export Aggregation'!R:R,'EPA Export Aggregation'!$A:$A,$B80,'EPA Export Aggregation'!$D:$D,$A$1)*IF($A80="CH4",About!$D$58,IF($A80="N2O",About!$D$59,1))</f>
        <v>0.34092954445389112</v>
      </c>
      <c r="P80" s="436">
        <f>SUMIFS('EPA Export Aggregation'!S:S,'EPA Export Aggregation'!$A:$A,$B80,'EPA Export Aggregation'!$D:$D,$A$1)*IF($A80="CH4",About!$D$58,IF($A80="N2O",About!$D$59,1))</f>
        <v>0.31170414030913263</v>
      </c>
      <c r="Q80" s="436">
        <f>SUMIFS('EPA Export Aggregation'!T:T,'EPA Export Aggregation'!$A:$A,$B80,'EPA Export Aggregation'!$D:$D,$A$1)*IF($A80="CH4",About!$D$58,IF($A80="N2O",About!$D$59,1))</f>
        <v>0.2895236139549312</v>
      </c>
      <c r="R80" s="436">
        <f>SUMIFS('EPA Export Aggregation'!U:U,'EPA Export Aggregation'!$A:$A,$B80,'EPA Export Aggregation'!$D:$D,$A$1)*IF($A80="CH4",About!$D$58,IF($A80="N2O",About!$D$59,1))</f>
        <v>0.2667572795470548</v>
      </c>
      <c r="S80" s="436">
        <f>SUMIFS('EPA Export Aggregation'!V:V,'EPA Export Aggregation'!$A:$A,$B80,'EPA Export Aggregation'!$D:$D,$A$1)*IF($A80="CH4",About!$D$58,IF($A80="N2O",About!$D$59,1))</f>
        <v>0.28500814381828821</v>
      </c>
      <c r="T80" s="436">
        <f>SUMIFS('EPA Export Aggregation'!W:W,'EPA Export Aggregation'!$A:$A,$B80,'EPA Export Aggregation'!$D:$D,$A$1)*IF($A80="CH4",About!$D$58,IF($A80="N2O",About!$D$59,1))</f>
        <v>0.27234398020890949</v>
      </c>
      <c r="U80" s="436">
        <f>SUMIFS('EPA Export Aggregation'!X:X,'EPA Export Aggregation'!$A:$A,$B80,'EPA Export Aggregation'!$D:$D,$A$1)*IF($A80="CH4",About!$D$58,IF($A80="N2O",About!$D$59,1))</f>
        <v>0.2474974250889091</v>
      </c>
      <c r="V80" s="436">
        <f>SUMIFS('EPA Export Aggregation'!Y:Y,'EPA Export Aggregation'!$A:$A,$B80,'EPA Export Aggregation'!$D:$D,$A$1)*IF($A80="CH4",About!$D$58,IF($A80="N2O",About!$D$59,1))</f>
        <v>0.1074119523528182</v>
      </c>
      <c r="W80" s="436">
        <f>SUMIFS('EPA Export Aggregation'!Z:Z,'EPA Export Aggregation'!$A:$A,$B80,'EPA Export Aggregation'!$D:$D,$A$1)*IF($A80="CH4",About!$D$58,IF($A80="N2O",About!$D$59,1))</f>
        <v>0.11310283604393639</v>
      </c>
      <c r="X80" s="436">
        <f>SUMIFS('EPA Export Aggregation'!AA:AA,'EPA Export Aggregation'!$A:$A,$B80,'EPA Export Aggregation'!$D:$D,$A$1)*IF($A80="CH4",About!$D$58,IF($A80="N2O",About!$D$59,1))</f>
        <v>0.1064317608207722</v>
      </c>
      <c r="Y80" s="436">
        <f>SUMIFS('EPA Export Aggregation'!AB:AB,'EPA Export Aggregation'!$A:$A,$B80,'EPA Export Aggregation'!$D:$D,$A$1)*IF($A80="CH4",About!$D$58,IF($A80="N2O",About!$D$59,1))</f>
        <v>0.1087339353028268</v>
      </c>
      <c r="Z80" s="436">
        <f>SUMIFS('EPA Export Aggregation'!AC:AC,'EPA Export Aggregation'!$A:$A,$B80,'EPA Export Aggregation'!$D:$D,$A$1)*IF($A80="CH4",About!$D$58,IF($A80="N2O",About!$D$59,1))</f>
        <v>0.1024416481750955</v>
      </c>
      <c r="AA80" s="436">
        <f>SUMIFS('EPA Export Aggregation'!AD:AD,'EPA Export Aggregation'!$A:$A,$B80,'EPA Export Aggregation'!$D:$D,$A$1)*IF($A80="CH4",About!$D$58,IF($A80="N2O",About!$D$59,1))</f>
        <v>0.10510897106383831</v>
      </c>
      <c r="AB80" s="436">
        <f>SUMIFS('EPA Export Aggregation'!AE:AE,'EPA Export Aggregation'!$A:$A,$B80,'EPA Export Aggregation'!$D:$D,$A$1)*IF($A80="CH4",About!$D$58,IF($A80="N2O",About!$D$59,1))</f>
        <v>0.1024660022592</v>
      </c>
      <c r="AC80" s="436">
        <f>SUMIFS('EPA Export Aggregation'!AF:AF,'EPA Export Aggregation'!$A:$A,$B80,'EPA Export Aggregation'!$D:$D,$A$1)*IF($A80="CH4",About!$D$58,IF($A80="N2O",About!$D$59,1))</f>
        <v>0.10748205660097</v>
      </c>
      <c r="AD80" s="436">
        <f>SUMIFS('EPA Export Aggregation'!AG:AG,'EPA Export Aggregation'!$A:$A,$B80,'EPA Export Aggregation'!$D:$D,$A$1)*IF($A80="CH4",About!$D$58,IF($A80="N2O",About!$D$59,1))</f>
        <v>0.1055339210391</v>
      </c>
      <c r="AE80" s="436">
        <f>SUMIFS('EPA Export Aggregation'!AH:AH,'EPA Export Aggregation'!$A:$A,$B80,'EPA Export Aggregation'!$D:$D,$A$1)*IF($A80="CH4",About!$D$58,IF($A80="N2O",About!$D$59,1))</f>
        <v>0.10745548621036891</v>
      </c>
      <c r="AF80" s="436">
        <f>SUMIFS('EPA Export Aggregation'!AI:AI,'EPA Export Aggregation'!$A:$A,$B80,'EPA Export Aggregation'!$D:$D,$A$1)*IF($A80="CH4",About!$D$58,IF($A80="N2O",About!$D$59,1))</f>
        <v>8.7856541932161497E-2</v>
      </c>
      <c r="AG80" s="436">
        <f>SUMIFS('EPA Export Aggregation'!AJ:AJ,'EPA Export Aggregation'!$A:$A,$B80,'EPA Export Aggregation'!$D:$D,$A$1)*IF($A80="CH4",About!$D$58,IF($A80="N2O",About!$D$59,1))</f>
        <v>9.0285608031599698E-2</v>
      </c>
      <c r="AH80" s="436">
        <f>SUMIFS('EPA Export Aggregation'!AK:AK,'EPA Export Aggregation'!$A:$A,$B80,'EPA Export Aggregation'!$D:$D,$A$1)*IF($A80="CH4",About!$D$58,IF($A80="N2O",About!$D$59,1))</f>
        <v>9.7251827621236894E-2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4.6190920849999997E-2</v>
      </c>
      <c r="D84" s="436">
        <f>SUMIFS('EPA Export Aggregation'!G:G,'EPA Export Aggregation'!$A:$A,$B84,'EPA Export Aggregation'!$D:$D,$A$1)*IF($A84="CH4",About!$D$58,IF($A84="N2O",About!$D$59,1))</f>
        <v>4.6190920849999997E-2</v>
      </c>
      <c r="E84" s="436">
        <f>SUMIFS('EPA Export Aggregation'!H:H,'EPA Export Aggregation'!$A:$A,$B84,'EPA Export Aggregation'!$D:$D,$A$1)*IF($A84="CH4",About!$D$58,IF($A84="N2O",About!$D$59,1))</f>
        <v>4.6190920849999997E-2</v>
      </c>
      <c r="F84" s="436">
        <f>SUMIFS('EPA Export Aggregation'!I:I,'EPA Export Aggregation'!$A:$A,$B84,'EPA Export Aggregation'!$D:$D,$A$1)*IF($A84="CH4",About!$D$58,IF($A84="N2O",About!$D$59,1))</f>
        <v>5.77386493E-2</v>
      </c>
      <c r="G84" s="436">
        <f>SUMIFS('EPA Export Aggregation'!J:J,'EPA Export Aggregation'!$A:$A,$B84,'EPA Export Aggregation'!$D:$D,$A$1)*IF($A84="CH4",About!$D$58,IF($A84="N2O",About!$D$59,1))</f>
        <v>6.3512514699999995E-2</v>
      </c>
      <c r="H84" s="436">
        <f>SUMIFS('EPA Export Aggregation'!K:K,'EPA Export Aggregation'!$A:$A,$B84,'EPA Export Aggregation'!$D:$D,$A$1)*IF($A84="CH4",About!$D$58,IF($A84="N2O",About!$D$59,1))</f>
        <v>7.9813689199999996E-2</v>
      </c>
      <c r="I84" s="436">
        <f>SUMIFS('EPA Export Aggregation'!L:L,'EPA Export Aggregation'!$A:$A,$B84,'EPA Export Aggregation'!$D:$D,$A$1)*IF($A84="CH4",About!$D$58,IF($A84="N2O",About!$D$59,1))</f>
        <v>8.86301372E-2</v>
      </c>
      <c r="J84" s="436">
        <f>SUMIFS('EPA Export Aggregation'!M:M,'EPA Export Aggregation'!$A:$A,$B84,'EPA Export Aggregation'!$D:$D,$A$1)*IF($A84="CH4",About!$D$58,IF($A84="N2O",About!$D$59,1))</f>
        <v>9.3664335400000007E-2</v>
      </c>
      <c r="K84" s="436">
        <f>SUMIFS('EPA Export Aggregation'!N:N,'EPA Export Aggregation'!$A:$A,$B84,'EPA Export Aggregation'!$D:$D,$A$1)*IF($A84="CH4",About!$D$58,IF($A84="N2O",About!$D$59,1))</f>
        <v>0.1148489603</v>
      </c>
      <c r="L84" s="436">
        <f>SUMIFS('EPA Export Aggregation'!O:O,'EPA Export Aggregation'!$A:$A,$B84,'EPA Export Aggregation'!$D:$D,$A$1)*IF($A84="CH4",About!$D$58,IF($A84="N2O",About!$D$59,1))</f>
        <v>0.1165440717</v>
      </c>
      <c r="M84" s="436">
        <f>SUMIFS('EPA Export Aggregation'!P:P,'EPA Export Aggregation'!$A:$A,$B84,'EPA Export Aggregation'!$D:$D,$A$1)*IF($A84="CH4",About!$D$58,IF($A84="N2O",About!$D$59,1))</f>
        <v>9.4196873599999995E-2</v>
      </c>
      <c r="N84" s="436">
        <f>SUMIFS('EPA Export Aggregation'!Q:Q,'EPA Export Aggregation'!$A:$A,$B84,'EPA Export Aggregation'!$D:$D,$A$1)*IF($A84="CH4",About!$D$58,IF($A84="N2O",About!$D$59,1))</f>
        <v>6.4045861300000007E-2</v>
      </c>
      <c r="O84" s="436">
        <f>SUMIFS('EPA Export Aggregation'!R:R,'EPA Export Aggregation'!$A:$A,$B84,'EPA Export Aggregation'!$D:$D,$A$1)*IF($A84="CH4",About!$D$58,IF($A84="N2O",About!$D$59,1))</f>
        <v>5.6848011050000001E-2</v>
      </c>
      <c r="P84" s="436">
        <f>SUMIFS('EPA Export Aggregation'!S:S,'EPA Export Aggregation'!$A:$A,$B84,'EPA Export Aggregation'!$D:$D,$A$1)*IF($A84="CH4",About!$D$58,IF($A84="N2O",About!$D$59,1))</f>
        <v>6.8485377900000005E-2</v>
      </c>
      <c r="Q84" s="436">
        <f>SUMIFS('EPA Export Aggregation'!T:T,'EPA Export Aggregation'!$A:$A,$B84,'EPA Export Aggregation'!$D:$D,$A$1)*IF($A84="CH4",About!$D$58,IF($A84="N2O",About!$D$59,1))</f>
        <v>6.5741508500000004E-2</v>
      </c>
      <c r="R84" s="436">
        <f>SUMIFS('EPA Export Aggregation'!U:U,'EPA Export Aggregation'!$A:$A,$B84,'EPA Export Aggregation'!$D:$D,$A$1)*IF($A84="CH4",About!$D$58,IF($A84="N2O",About!$D$59,1))</f>
        <v>7.1488346549999998E-2</v>
      </c>
      <c r="S84" s="436">
        <f>SUMIFS('EPA Export Aggregation'!V:V,'EPA Export Aggregation'!$A:$A,$B84,'EPA Export Aggregation'!$D:$D,$A$1)*IF($A84="CH4",About!$D$58,IF($A84="N2O",About!$D$59,1))</f>
        <v>6.9422673049999994E-2</v>
      </c>
      <c r="T84" s="436">
        <f>SUMIFS('EPA Export Aggregation'!W:W,'EPA Export Aggregation'!$A:$A,$B84,'EPA Export Aggregation'!$D:$D,$A$1)*IF($A84="CH4",About!$D$58,IF($A84="N2O",About!$D$59,1))</f>
        <v>5.5855530850000001E-2</v>
      </c>
      <c r="U84" s="436">
        <f>SUMIFS('EPA Export Aggregation'!X:X,'EPA Export Aggregation'!$A:$A,$B84,'EPA Export Aggregation'!$D:$D,$A$1)*IF($A84="CH4",About!$D$58,IF($A84="N2O",About!$D$59,1))</f>
        <v>5.1290937850000003E-2</v>
      </c>
      <c r="V84" s="436">
        <f>SUMIFS('EPA Export Aggregation'!Y:Y,'EPA Export Aggregation'!$A:$A,$B84,'EPA Export Aggregation'!$D:$D,$A$1)*IF($A84="CH4",About!$D$58,IF($A84="N2O",About!$D$59,1))</f>
        <v>2.479603205E-2</v>
      </c>
      <c r="W84" s="436">
        <f>SUMIFS('EPA Export Aggregation'!Z:Z,'EPA Export Aggregation'!$A:$A,$B84,'EPA Export Aggregation'!$D:$D,$A$1)*IF($A84="CH4",About!$D$58,IF($A84="N2O",About!$D$59,1))</f>
        <v>2.5396609800000001E-2</v>
      </c>
      <c r="X84" s="436">
        <f>SUMIFS('EPA Export Aggregation'!AA:AA,'EPA Export Aggregation'!$A:$A,$B84,'EPA Export Aggregation'!$D:$D,$A$1)*IF($A84="CH4",About!$D$58,IF($A84="N2O",About!$D$59,1))</f>
        <v>2.1926369500000001E-3</v>
      </c>
      <c r="Y84" s="436">
        <f>SUMIFS('EPA Export Aggregation'!AB:AB,'EPA Export Aggregation'!$A:$A,$B84,'EPA Export Aggregation'!$D:$D,$A$1)*IF($A84="CH4",About!$D$58,IF($A84="N2O",About!$D$59,1))</f>
        <v>3.1061030999999998E-3</v>
      </c>
      <c r="Z84" s="436">
        <f>SUMIFS('EPA Export Aggregation'!AC:AC,'EPA Export Aggregation'!$A:$A,$B84,'EPA Export Aggregation'!$D:$D,$A$1)*IF($A84="CH4",About!$D$58,IF($A84="N2O",About!$D$59,1))</f>
        <v>2.5175667500000002E-3</v>
      </c>
      <c r="AA84" s="436">
        <f>SUMIFS('EPA Export Aggregation'!AD:AD,'EPA Export Aggregation'!$A:$A,$B84,'EPA Export Aggregation'!$D:$D,$A$1)*IF($A84="CH4",About!$D$58,IF($A84="N2O",About!$D$59,1))</f>
        <v>4.14042035E-3</v>
      </c>
      <c r="AB84" s="436">
        <f>SUMIFS('EPA Export Aggregation'!AE:AE,'EPA Export Aggregation'!$A:$A,$B84,'EPA Export Aggregation'!$D:$D,$A$1)*IF($A84="CH4",About!$D$58,IF($A84="N2O",About!$D$59,1))</f>
        <v>4.4793937500000004E-3</v>
      </c>
      <c r="AC84" s="436">
        <f>SUMIFS('EPA Export Aggregation'!AF:AF,'EPA Export Aggregation'!$A:$A,$B84,'EPA Export Aggregation'!$D:$D,$A$1)*IF($A84="CH4",About!$D$58,IF($A84="N2O",About!$D$59,1))</f>
        <v>8.3569595499999993E-3</v>
      </c>
      <c r="AD84" s="436">
        <f>SUMIFS('EPA Export Aggregation'!AG:AG,'EPA Export Aggregation'!$A:$A,$B84,'EPA Export Aggregation'!$D:$D,$A$1)*IF($A84="CH4",About!$D$58,IF($A84="N2O",About!$D$59,1))</f>
        <v>2.6558172499999999E-3</v>
      </c>
      <c r="AE84" s="436">
        <f>SUMIFS('EPA Export Aggregation'!AH:AH,'EPA Export Aggregation'!$A:$A,$B84,'EPA Export Aggregation'!$D:$D,$A$1)*IF($A84="CH4",About!$D$58,IF($A84="N2O",About!$D$59,1))</f>
        <v>1.309854515E-2</v>
      </c>
      <c r="AF84" s="436">
        <f>SUMIFS('EPA Export Aggregation'!AI:AI,'EPA Export Aggregation'!$A:$A,$B84,'EPA Export Aggregation'!$D:$D,$A$1)*IF($A84="CH4",About!$D$58,IF($A84="N2O",About!$D$59,1))</f>
        <v>7.9496528500000007E-3</v>
      </c>
      <c r="AG84" s="436">
        <f>SUMIFS('EPA Export Aggregation'!AJ:AJ,'EPA Export Aggregation'!$A:$A,$B84,'EPA Export Aggregation'!$D:$D,$A$1)*IF($A84="CH4",About!$D$58,IF($A84="N2O",About!$D$59,1))</f>
        <v>2.6279203999999999E-3</v>
      </c>
      <c r="AH84" s="436">
        <f>SUMIFS('EPA Export Aggregation'!AK:AK,'EPA Export Aggregation'!$A:$A,$B84,'EPA Export Aggregation'!$D:$D,$A$1)*IF($A84="CH4",About!$D$58,IF($A84="N2O",About!$D$59,1))</f>
        <v>3.3929511499999998E-3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4.0567669099999997E-3</v>
      </c>
      <c r="D87" s="436">
        <f>SUMIFS('EPA Export Aggregation'!$F:$F,'EPA Export Aggregation'!$A:$A,$B87,'EPA Export Aggregation'!$D:$D,$A$1)*IF($A87="CH4",About!$D$58,IF($A87="N2O",About!$D$59,1))</f>
        <v>4.0567669099999997E-3</v>
      </c>
      <c r="E87" s="436">
        <f>SUMIFS('EPA Export Aggregation'!$F:$F,'EPA Export Aggregation'!$A:$A,$B87,'EPA Export Aggregation'!$D:$D,$A$1)*IF($A87="CH4",About!$D$58,IF($A87="N2O",About!$D$59,1))</f>
        <v>4.0567669099999997E-3</v>
      </c>
      <c r="F87" s="436">
        <f>SUMIFS('EPA Export Aggregation'!$F:$F,'EPA Export Aggregation'!$A:$A,$B87,'EPA Export Aggregation'!$D:$D,$A$1)*IF($A87="CH4",About!$D$58,IF($A87="N2O",About!$D$59,1))</f>
        <v>4.0567669099999997E-3</v>
      </c>
      <c r="G87" s="436">
        <f>SUMIFS('EPA Export Aggregation'!$F:$F,'EPA Export Aggregation'!$A:$A,$B87,'EPA Export Aggregation'!$D:$D,$A$1)*IF($A87="CH4",About!$D$58,IF($A87="N2O",About!$D$59,1))</f>
        <v>4.0567669099999997E-3</v>
      </c>
      <c r="H87" s="436">
        <f>SUMIFS('EPA Export Aggregation'!$F:$F,'EPA Export Aggregation'!$A:$A,$B87,'EPA Export Aggregation'!$D:$D,$A$1)*IF($A87="CH4",About!$D$58,IF($A87="N2O",About!$D$59,1))</f>
        <v>4.0567669099999997E-3</v>
      </c>
      <c r="I87" s="436">
        <f>SUMIFS('EPA Export Aggregation'!$F:$F,'EPA Export Aggregation'!$A:$A,$B87,'EPA Export Aggregation'!$D:$D,$A$1)*IF($A87="CH4",About!$D$58,IF($A87="N2O",About!$D$59,1))</f>
        <v>4.0567669099999997E-3</v>
      </c>
      <c r="J87" s="436">
        <f>SUMIFS('EPA Export Aggregation'!$F:$F,'EPA Export Aggregation'!$A:$A,$B87,'EPA Export Aggregation'!$D:$D,$A$1)*IF($A87="CH4",About!$D$58,IF($A87="N2O",About!$D$59,1))</f>
        <v>4.0567669099999997E-3</v>
      </c>
      <c r="K87" s="436">
        <f>SUMIFS('EPA Export Aggregation'!$F:$F,'EPA Export Aggregation'!$A:$A,$B87,'EPA Export Aggregation'!$D:$D,$A$1)*IF($A87="CH4",About!$D$58,IF($A87="N2O",About!$D$59,1))</f>
        <v>4.0567669099999997E-3</v>
      </c>
      <c r="L87" s="436">
        <f>SUMIFS('EPA Export Aggregation'!$F:$F,'EPA Export Aggregation'!$A:$A,$B87,'EPA Export Aggregation'!$D:$D,$A$1)*IF($A87="CH4",About!$D$58,IF($A87="N2O",About!$D$59,1))</f>
        <v>4.0567669099999997E-3</v>
      </c>
      <c r="M87" s="436">
        <f>SUMIFS('EPA Export Aggregation'!$F:$F,'EPA Export Aggregation'!$A:$A,$B87,'EPA Export Aggregation'!$D:$D,$A$1)*IF($A87="CH4",About!$D$58,IF($A87="N2O",About!$D$59,1))</f>
        <v>4.0567669099999997E-3</v>
      </c>
      <c r="N87" s="436">
        <f>SUMIFS('EPA Export Aggregation'!$F:$F,'EPA Export Aggregation'!$A:$A,$B87,'EPA Export Aggregation'!$D:$D,$A$1)*IF($A87="CH4",About!$D$58,IF($A87="N2O",About!$D$59,1))</f>
        <v>4.0567669099999997E-3</v>
      </c>
      <c r="O87" s="436">
        <f>SUMIFS('EPA Export Aggregation'!$F:$F,'EPA Export Aggregation'!$A:$A,$B87,'EPA Export Aggregation'!$D:$D,$A$1)*IF($A87="CH4",About!$D$58,IF($A87="N2O",About!$D$59,1))</f>
        <v>4.0567669099999997E-3</v>
      </c>
      <c r="P87" s="436">
        <f>SUMIFS('EPA Export Aggregation'!$F:$F,'EPA Export Aggregation'!$A:$A,$B87,'EPA Export Aggregation'!$D:$D,$A$1)*IF($A87="CH4",About!$D$58,IF($A87="N2O",About!$D$59,1))</f>
        <v>4.0567669099999997E-3</v>
      </c>
      <c r="Q87" s="436">
        <f>SUMIFS('EPA Export Aggregation'!$F:$F,'EPA Export Aggregation'!$A:$A,$B87,'EPA Export Aggregation'!$D:$D,$A$1)*IF($A87="CH4",About!$D$58,IF($A87="N2O",About!$D$59,1))</f>
        <v>4.0567669099999997E-3</v>
      </c>
      <c r="R87" s="436">
        <f>SUMIFS('EPA Export Aggregation'!$F:$F,'EPA Export Aggregation'!$A:$A,$B87,'EPA Export Aggregation'!$D:$D,$A$1)*IF($A87="CH4",About!$D$58,IF($A87="N2O",About!$D$59,1))</f>
        <v>4.0567669099999997E-3</v>
      </c>
      <c r="S87" s="436">
        <f>SUMIFS('EPA Export Aggregation'!$F:$F,'EPA Export Aggregation'!$A:$A,$B87,'EPA Export Aggregation'!$D:$D,$A$1)*IF($A87="CH4",About!$D$58,IF($A87="N2O",About!$D$59,1))</f>
        <v>4.0567669099999997E-3</v>
      </c>
      <c r="T87" s="436">
        <f>SUMIFS('EPA Export Aggregation'!$F:$F,'EPA Export Aggregation'!$A:$A,$B87,'EPA Export Aggregation'!$D:$D,$A$1)*IF($A87="CH4",About!$D$58,IF($A87="N2O",About!$D$59,1))</f>
        <v>4.0567669099999997E-3</v>
      </c>
      <c r="U87" s="436">
        <f>SUMIFS('EPA Export Aggregation'!$F:$F,'EPA Export Aggregation'!$A:$A,$B87,'EPA Export Aggregation'!$D:$D,$A$1)*IF($A87="CH4",About!$D$58,IF($A87="N2O",About!$D$59,1))</f>
        <v>4.0567669099999997E-3</v>
      </c>
      <c r="V87" s="436">
        <f>SUMIFS('EPA Export Aggregation'!$F:$F,'EPA Export Aggregation'!$A:$A,$B87,'EPA Export Aggregation'!$D:$D,$A$1)*IF($A87="CH4",About!$D$58,IF($A87="N2O",About!$D$59,1))</f>
        <v>4.0567669099999997E-3</v>
      </c>
      <c r="W87" s="436">
        <f>SUMIFS('EPA Export Aggregation'!$F:$F,'EPA Export Aggregation'!$A:$A,$B87,'EPA Export Aggregation'!$D:$D,$A$1)*IF($A87="CH4",About!$D$58,IF($A87="N2O",About!$D$59,1))</f>
        <v>4.0567669099999997E-3</v>
      </c>
      <c r="X87" s="436">
        <f>SUMIFS('EPA Export Aggregation'!$F:$F,'EPA Export Aggregation'!$A:$A,$B87,'EPA Export Aggregation'!$D:$D,$A$1)*IF($A87="CH4",About!$D$58,IF($A87="N2O",About!$D$59,1))</f>
        <v>4.0567669099999997E-3</v>
      </c>
      <c r="Y87" s="436">
        <f>SUMIFS('EPA Export Aggregation'!$F:$F,'EPA Export Aggregation'!$A:$A,$B87,'EPA Export Aggregation'!$D:$D,$A$1)*IF($A87="CH4",About!$D$58,IF($A87="N2O",About!$D$59,1))</f>
        <v>4.0567669099999997E-3</v>
      </c>
      <c r="Z87" s="436">
        <f>SUMIFS('EPA Export Aggregation'!$F:$F,'EPA Export Aggregation'!$A:$A,$B87,'EPA Export Aggregation'!$D:$D,$A$1)*IF($A87="CH4",About!$D$58,IF($A87="N2O",About!$D$59,1))</f>
        <v>4.0567669099999997E-3</v>
      </c>
      <c r="AA87" s="436">
        <f>SUMIFS('EPA Export Aggregation'!$F:$F,'EPA Export Aggregation'!$A:$A,$B87,'EPA Export Aggregation'!$D:$D,$A$1)*IF($A87="CH4",About!$D$58,IF($A87="N2O",About!$D$59,1))</f>
        <v>4.0567669099999997E-3</v>
      </c>
      <c r="AB87" s="436">
        <f>SUMIFS('EPA Export Aggregation'!$F:$F,'EPA Export Aggregation'!$A:$A,$B87,'EPA Export Aggregation'!$D:$D,$A$1)*IF($A87="CH4",About!$D$58,IF($A87="N2O",About!$D$59,1))</f>
        <v>4.0567669099999997E-3</v>
      </c>
      <c r="AC87" s="436">
        <f>SUMIFS('EPA Export Aggregation'!$F:$F,'EPA Export Aggregation'!$A:$A,$B87,'EPA Export Aggregation'!$D:$D,$A$1)*IF($A87="CH4",About!$D$58,IF($A87="N2O",About!$D$59,1))</f>
        <v>4.0567669099999997E-3</v>
      </c>
      <c r="AD87" s="436">
        <f>SUMIFS('EPA Export Aggregation'!$F:$F,'EPA Export Aggregation'!$A:$A,$B87,'EPA Export Aggregation'!$D:$D,$A$1)*IF($A87="CH4",About!$D$58,IF($A87="N2O",About!$D$59,1))</f>
        <v>4.0567669099999997E-3</v>
      </c>
      <c r="AE87" s="436">
        <f>SUMIFS('EPA Export Aggregation'!$F:$F,'EPA Export Aggregation'!$A:$A,$B87,'EPA Export Aggregation'!$D:$D,$A$1)*IF($A87="CH4",About!$D$58,IF($A87="N2O",About!$D$59,1))</f>
        <v>4.0567669099999997E-3</v>
      </c>
      <c r="AF87" s="436">
        <f>SUMIFS('EPA Export Aggregation'!$F:$F,'EPA Export Aggregation'!$A:$A,$B87,'EPA Export Aggregation'!$D:$D,$A$1)*IF($A87="CH4",About!$D$58,IF($A87="N2O",About!$D$59,1))</f>
        <v>4.0567669099999997E-3</v>
      </c>
      <c r="AG87" s="436">
        <f>SUMIFS('EPA Export Aggregation'!$F:$F,'EPA Export Aggregation'!$A:$A,$B87,'EPA Export Aggregation'!$D:$D,$A$1)*IF($A87="CH4",About!$D$58,IF($A87="N2O",About!$D$59,1))</f>
        <v>4.0567669099999997E-3</v>
      </c>
      <c r="AH87" s="436">
        <f>SUMIFS('EPA Export Aggregation'!$F:$F,'EPA Export Aggregation'!$A:$A,$B87,'EPA Export Aggregation'!$D:$D,$A$1)*IF($A87="CH4",About!$D$58,IF($A87="N2O",About!$D$59,1))</f>
        <v>4.0567669099999997E-3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2024-07-30T21:46:21Z</dcterms:modified>
</cp:coreProperties>
</file>