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690D1A88-3226-4DF1-843B-EC79E0527C61}"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X13" i="26"/>
  <c r="P15" i="26"/>
  <c r="X17" i="26"/>
  <c r="P19" i="26"/>
  <c r="X19" i="26"/>
  <c r="G23" i="26"/>
  <c r="G24" i="26"/>
  <c r="G32" i="26"/>
  <c r="G40" i="26"/>
  <c r="G48" i="26"/>
  <c r="G51" i="26"/>
  <c r="W62" i="26"/>
  <c r="J64" i="26"/>
  <c r="O36" i="24"/>
  <c r="P36" i="24" s="1"/>
  <c r="Q4" i="26"/>
  <c r="AG5" i="26"/>
  <c r="Y7" i="26"/>
  <c r="AG7" i="26"/>
  <c r="AG9" i="26"/>
  <c r="Q10" i="26"/>
  <c r="Y11" i="26"/>
  <c r="Y13" i="26"/>
  <c r="Y14" i="26"/>
  <c r="Q15" i="26"/>
  <c r="Q17" i="26"/>
  <c r="Y17" i="26"/>
  <c r="Y18" i="26"/>
  <c r="Y20" i="26"/>
  <c r="AG21" i="26"/>
  <c r="H23" i="26"/>
  <c r="H29" i="26"/>
  <c r="H31" i="26"/>
  <c r="H36" i="26"/>
  <c r="H43" i="26"/>
  <c r="H47" i="26"/>
  <c r="H48" i="26"/>
  <c r="K56" i="26"/>
  <c r="AE57" i="26"/>
  <c r="AE65" i="26"/>
  <c r="J39" i="24"/>
  <c r="K39" i="24" s="1"/>
  <c r="AH86" i="26"/>
  <c r="J86" i="26"/>
  <c r="R85" i="26"/>
  <c r="R84" i="26"/>
  <c r="Z83" i="26"/>
  <c r="R83" i="26"/>
  <c r="J82" i="26"/>
  <c r="Z81" i="26"/>
  <c r="R81" i="26"/>
  <c r="R80" i="26"/>
  <c r="Z79" i="26"/>
  <c r="R79" i="26"/>
  <c r="R78" i="26"/>
  <c r="J78" i="26"/>
  <c r="Z77" i="26"/>
  <c r="R77" i="26"/>
  <c r="R76" i="26"/>
  <c r="J76" i="26"/>
  <c r="R75" i="26"/>
  <c r="AH74" i="26"/>
  <c r="R74" i="26"/>
  <c r="J74" i="26"/>
  <c r="R73" i="26"/>
  <c r="AH72" i="26"/>
  <c r="J72" i="26"/>
  <c r="Z71" i="26"/>
  <c r="R71" i="26"/>
  <c r="AH70" i="26"/>
  <c r="J70" i="26"/>
  <c r="Z69" i="26"/>
  <c r="AH68" i="26"/>
  <c r="R68" i="26"/>
  <c r="J68" i="26"/>
  <c r="Z67" i="26"/>
  <c r="AH66" i="26"/>
  <c r="Y87" i="26"/>
  <c r="I87" i="26"/>
  <c r="AG86" i="26"/>
  <c r="Y86" i="26"/>
  <c r="Q86" i="26"/>
  <c r="AG85" i="26"/>
  <c r="Y85" i="26"/>
  <c r="I85" i="26"/>
  <c r="AG84" i="26"/>
  <c r="Y84" i="26"/>
  <c r="Q84" i="26"/>
  <c r="AG83" i="26"/>
  <c r="Y83" i="26"/>
  <c r="I83" i="26"/>
  <c r="AG82" i="26"/>
  <c r="Y82" i="26"/>
  <c r="Q82" i="26"/>
  <c r="AG81" i="26"/>
  <c r="Y81" i="26"/>
  <c r="I81" i="26"/>
  <c r="AG80" i="26"/>
  <c r="Y80" i="26"/>
  <c r="Q80" i="26"/>
  <c r="AG79" i="26"/>
  <c r="Y79" i="26"/>
  <c r="I79" i="26"/>
  <c r="AG78" i="26"/>
  <c r="Y78" i="26"/>
  <c r="Q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Q79" i="26" l="1"/>
  <c r="Q81" i="26"/>
  <c r="Q83" i="26"/>
  <c r="Q85" i="26"/>
  <c r="Q87" i="26"/>
  <c r="R69" i="26"/>
  <c r="R72" i="26"/>
  <c r="Z75" i="26"/>
  <c r="AH78" i="26"/>
  <c r="R82" i="26"/>
  <c r="J87" i="26"/>
  <c r="H44" i="26"/>
  <c r="Q21" i="26"/>
  <c r="AG13" i="26"/>
  <c r="Y6" i="26"/>
  <c r="G43" i="26"/>
  <c r="P18" i="26"/>
  <c r="P9" i="26"/>
  <c r="AF50" i="26"/>
  <c r="O20" i="26"/>
  <c r="W7" i="26"/>
  <c r="AE27" i="26"/>
  <c r="V9" i="26"/>
  <c r="X37" i="26"/>
  <c r="U12" i="26"/>
  <c r="I78" i="26"/>
  <c r="I80" i="26"/>
  <c r="I82" i="26"/>
  <c r="I84" i="26"/>
  <c r="I86" i="26"/>
  <c r="R67" i="26"/>
  <c r="R70" i="26"/>
  <c r="Z73" i="26"/>
  <c r="AH76" i="26"/>
  <c r="J80" i="26"/>
  <c r="J84" i="26"/>
  <c r="K64" i="26"/>
  <c r="H35" i="26"/>
  <c r="Q18" i="26"/>
  <c r="Q11" i="26"/>
  <c r="G28" i="26"/>
  <c r="X14" i="26"/>
  <c r="X5" i="26"/>
  <c r="AF38" i="26"/>
  <c r="W16" i="26"/>
  <c r="U82" i="26"/>
  <c r="V18" i="26"/>
  <c r="N5" i="26"/>
  <c r="D8" i="26"/>
  <c r="J21" i="24"/>
  <c r="K21" i="24" s="1"/>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J1" i="26" l="1"/>
  <c r="C1" i="26"/>
  <c r="G6" i="24" s="1"/>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<sst xmlns="http://schemas.openxmlformats.org/spreadsheetml/2006/main" count="28264" uniqueCount="2481">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</sst>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2003</v>
      </c>
      <c r="C1" s="260">
        <v>45369</v>
      </c>
      <c r="G1" s="147" t="s">
        <v>1914</v>
      </c>
      <c r="H1" s="147" t="s">
        <v>1915</v>
      </c>
    </row>
    <row r="2" spans="1:8" x14ac:dyDescent="0.25">
      <c r="B2" t="str">
        <f>B1</f>
        <v>Virginia</v>
      </c>
      <c r="C2" t="str">
        <f>INDEX(G:G,MATCH(B1,H:H,0))</f>
        <v>VA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Virginia,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Virginia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PV:**Virginia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Wind:**Virginia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Virginia will retire 0 MW of coal by 2050. Virginia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Virginia will retire 3950 MW of natural gas by 2050. Virginia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Virginia will retire 2000 MW of nuclear by 2050. Virginia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Virginia will retire 100 MW of natural gas by 2050. Virginia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Virginia will retire 0 MW of lignite by 2050. Virginia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13% to 22% through 2050.//**Urban Residential Appliances:** In the BAU case, in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13% to 22% through 2050.//**Rural Residential Appliances:** In the BAU case, in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9% to 10% through 2050.//**Comercial Appliances:** In the BAU case, in Virginia, the share of electricity among fuels used for appliances in commercial buildings will fall from 39% to 37% through 2050.//**Comercial Other Components:** In the BAU case, in Virginia,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0 MW of coal by 2050. Virginia currently has 0 MW of coal capacity.//**Natural gas non-peaker:** The EIA projects that Virginia will retire 3950 MW of natural gas by 2050. Virginia currently has 18863 MW of natural gas non-peaker capacity.//**Nuclear:** The EIA projects that Virginia will retire 2000 MW of nuclear by 2050. Virginia currently has 2240 MW of nuclear capacity.//**Natural gas peaker:** The EIA projects that Virginia will retire 100 MW of natural gas by 2050. Virginia currently has 15301 MW of natural gas peaker capacity.//**Lignite:** The EIA projects that Virginia will retire 0 MW of lignite by 2050. Virginia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conventional nuclear. However, the Investment Tax Credit, a similar program for solar power, covers 30% of system costs through 2019, with declining amounts thereafter.//**Solar PV:**Virginia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Net-zero emissions by 2045</v>
      </c>
      <c r="C2" s="1">
        <f>IF(INDEX('State Targets'!I:I,MATCH(About!$B$2,'State Targets'!$B:$B,0))=0,"",INDEX('State Targets'!I:I,MATCH(About!$B$2,'State Targets'!$B:$B,0)))</f>
        <v>2045</v>
      </c>
      <c r="D2" s="1">
        <f>INDEX('State Targets'!J:J,MATCH(About!$B$2,'State Targets'!$B:$B,0))</f>
        <v>0</v>
      </c>
      <c r="E2" s="1">
        <f>INDEX('State Targets'!K:K,MATCH(About!$B$2,'State Targets'!$B:$B,0))</f>
        <v>0</v>
      </c>
      <c r="F2" s="1" t="str">
        <f>IF(INDEX('State Targets'!L:L,MATCH(About!$B$2,'State Targets'!$B:$B,0))=0,"",INDEX('State Targets'!L:L,MATCH(About!$B$2,'State Targets'!$B:$B,0)))</f>
        <v>Virginia enacted a statutory target in 2020 to achieve net-zero GHG emissions across all sectors by 2045.</v>
      </c>
    </row>
    <row r="3" spans="1:6" x14ac:dyDescent="0.25">
      <c r="A3" s="1"/>
      <c r="B3" s="1" t="str">
        <f>IF(INDEX('State Targets'!H:H,MATCH(About!$B$2,'State Targets'!$B:$B,0))=0,"",INDEX('State Targets'!H:H,MATCH(About!$B$2,'State Targets'!$B:$B,0)))</f>
        <v>Net-zero emissions by 2045</v>
      </c>
      <c r="C3" s="1">
        <f>IF(INDEX('State Targets'!I:I,MATCH(About!$B$2,'State Targets'!$B:$B,0))=0,"",INDEX('State Targets'!I:I,MATCH(About!$B$2,'State Targets'!$B:$B,0)))</f>
        <v>2045</v>
      </c>
      <c r="D3" s="1">
        <f>INDEX('State Targets'!J:J,MATCH(About!$B$2,'State Targets'!$B:$B,0))</f>
        <v>0</v>
      </c>
      <c r="E3" s="1">
        <f>INDEX('State Targets'!K:K,MATCH(About!$B$2,'State Targets'!$B:$B,0))</f>
        <v>0</v>
      </c>
      <c r="F3" s="1" t="str">
        <f>IF(INDEX('State Targets'!L:L,MATCH(About!$B$2,'State Targets'!$B:$B,0))=0,"",INDEX('State Targets'!L:L,MATCH(About!$B$2,'State Targets'!$B:$B,0)))</f>
        <v>Virginia enacted a statutory target in 2020 to achieve net-zero GHG emissions across all sectors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VA</v>
      </c>
      <c r="C1" s="223">
        <f>SUM(C4:C87)</f>
        <v>94.604264200336914</v>
      </c>
      <c r="D1" s="223">
        <f t="shared" ref="D1:AH1" si="0">SUM(D4:D87)</f>
        <v>94.709045407909102</v>
      </c>
      <c r="E1" s="223">
        <f t="shared" si="0"/>
        <v>97.369215746583009</v>
      </c>
      <c r="F1" s="223">
        <f t="shared" si="0"/>
        <v>101.8276806850305</v>
      </c>
      <c r="G1" s="223">
        <f t="shared" si="0"/>
        <v>101.39321538802945</v>
      </c>
      <c r="H1" s="223">
        <f t="shared" si="0"/>
        <v>104.43784267798789</v>
      </c>
      <c r="I1" s="223">
        <f t="shared" si="0"/>
        <v>109.64689787297446</v>
      </c>
      <c r="J1" s="223">
        <f t="shared" si="0"/>
        <v>111.97595964063552</v>
      </c>
      <c r="K1" s="223">
        <f t="shared" si="0"/>
        <v>114.75022979767174</v>
      </c>
      <c r="L1" s="223">
        <f t="shared" si="0"/>
        <v>117.26618430730382</v>
      </c>
      <c r="M1" s="223">
        <f t="shared" si="0"/>
        <v>125.07392470937955</v>
      </c>
      <c r="N1" s="223">
        <f t="shared" si="0"/>
        <v>122.79978673632321</v>
      </c>
      <c r="O1" s="223">
        <f t="shared" si="0"/>
        <v>120.81786967424806</v>
      </c>
      <c r="P1" s="223">
        <f t="shared" si="0"/>
        <v>125.88188247427902</v>
      </c>
      <c r="Q1" s="223">
        <f t="shared" si="0"/>
        <v>129.42918206203368</v>
      </c>
      <c r="R1" s="223">
        <f t="shared" si="0"/>
        <v>129.89797361845356</v>
      </c>
      <c r="S1" s="223">
        <f t="shared" si="0"/>
        <v>123.55877202794349</v>
      </c>
      <c r="T1" s="223">
        <f t="shared" si="0"/>
        <v>129.26208674003442</v>
      </c>
      <c r="U1" s="223">
        <f t="shared" si="0"/>
        <v>118.8843347914665</v>
      </c>
      <c r="V1" s="223">
        <f t="shared" si="0"/>
        <v>107.89364750893634</v>
      </c>
      <c r="W1" s="223">
        <f t="shared" si="0"/>
        <v>112.57414136827387</v>
      </c>
      <c r="X1" s="223">
        <f t="shared" si="0"/>
        <v>102.724318957104</v>
      </c>
      <c r="Y1" s="223">
        <f t="shared" si="0"/>
        <v>99.870496276022081</v>
      </c>
      <c r="Z1" s="223">
        <f t="shared" si="0"/>
        <v>107.21201353654071</v>
      </c>
      <c r="AA1" s="223">
        <f t="shared" si="0"/>
        <v>108.99737174802641</v>
      </c>
      <c r="AB1" s="223">
        <f t="shared" si="0"/>
        <v>109.58649215292003</v>
      </c>
      <c r="AC1" s="223">
        <f t="shared" si="0"/>
        <v>111.69587500946413</v>
      </c>
      <c r="AD1" s="223">
        <f t="shared" si="0"/>
        <v>106.05837714447367</v>
      </c>
      <c r="AE1" s="223">
        <f t="shared" si="0"/>
        <v>110.59150851299967</v>
      </c>
      <c r="AF1" s="223">
        <f t="shared" si="0"/>
        <v>105.88962838281225</v>
      </c>
      <c r="AG1" s="223">
        <f t="shared" si="0"/>
        <v>101.09446152362729</v>
      </c>
      <c r="AH1" s="223">
        <f t="shared" si="0"/>
        <v>101.88007253358815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227" t="s">
        <v>479</v>
      </c>
      <c r="B5" s="199" t="s">
        <v>2259</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227" t="s">
        <v>479</v>
      </c>
      <c r="B6" s="199" t="s">
        <v>2263</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227" t="s">
        <v>479</v>
      </c>
      <c r="B7" s="199" t="s">
        <v>2265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227" t="s">
        <v>479</v>
      </c>
      <c r="B8" s="199" t="s">
        <v>2267</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227" t="s">
        <v>479</v>
      </c>
      <c r="B9" s="199" t="s">
        <v>2277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227" t="s">
        <v>479</v>
      </c>
      <c r="B10" s="199" t="s">
        <v>2286</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227" t="s">
        <v>479</v>
      </c>
      <c r="B11" s="199"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227" t="s">
        <v>479</v>
      </c>
      <c r="B12" s="199" t="s">
        <v>2292</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227" t="s">
        <v>479</v>
      </c>
      <c r="B13" s="199" t="s">
        <v>2296</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227" t="s">
        <v>479</v>
      </c>
      <c r="B17" s="199" t="s">
        <v>2294</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227" t="s">
        <v>479</v>
      </c>
      <c r="B23" s="199" t="s">
        <v>2302</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227" t="s">
        <v>479</v>
      </c>
      <c r="B30" s="199" t="s">
        <v>2327</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227" t="s">
        <v>479</v>
      </c>
      <c r="B33" s="199" t="s">
        <v>2304</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228">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228">
        <f>SUMIFS('EPA Export Aggregation'!R:R,'EPA Export Aggregation'!$A:$A,$B33,'EPA Export Aggregation'!$D:$D,$A$1)*IF($A33="CH4",About!$D$58,IF($A33="N2O",About!$D$59,1))</f>
        <v>0.30133782780379997</v>
      </c>
      <c r="P33" s="228">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228">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228">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228">
        <f>SUMIFS('EPA Export Aggregation'!AD:AD,'EPA Export Aggregation'!$A:$A,$B33,'EPA Export Aggregation'!$D:$D,$A$1)*IF($A33="CH4",About!$D$58,IF($A33="N2O",About!$D$59,1))</f>
        <v>0.26477112365869998</v>
      </c>
      <c r="AB33" s="228">
        <f>SUMIFS('EPA Export Aggregation'!AE:AE,'EPA Export Aggregation'!$A:$A,$B33,'EPA Export Aggregation'!$D:$D,$A$1)*IF($A33="CH4",About!$D$58,IF($A33="N2O",About!$D$59,1))</f>
        <v>0.2504082342849</v>
      </c>
      <c r="AC33" s="228">
        <f>SUMIFS('EPA Export Aggregation'!AF:AF,'EPA Export Aggregation'!$A:$A,$B33,'EPA Export Aggregation'!$D:$D,$A$1)*IF($A33="CH4",About!$D$58,IF($A33="N2O",About!$D$59,1))</f>
        <v>0.18340338348599999</v>
      </c>
      <c r="AD33" s="228">
        <f>SUMIFS('EPA Export Aggregation'!AG:AG,'EPA Export Aggregation'!$A:$A,$B33,'EPA Export Aggregation'!$D:$D,$A$1)*IF($A33="CH4",About!$D$58,IF($A33="N2O",About!$D$59,1))</f>
        <v>0.2102207719741</v>
      </c>
      <c r="AE33" s="228">
        <f>SUMIFS('EPA Export Aggregation'!AH:AH,'EPA Export Aggregation'!$A:$A,$B33,'EPA Export Aggregation'!$D:$D,$A$1)*IF($A33="CH4",About!$D$58,IF($A33="N2O",About!$D$59,1))</f>
        <v>0.167062687943</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1.6392219492399999E-2</v>
      </c>
      <c r="D76" s="228">
        <f>SUMIFS('EPA Export Aggregation'!G:G,'EPA Export Aggregation'!$A:$A,$B76,'EPA Export Aggregation'!$D:$D,$A$1)*IF($A76="CH4",About!$D$58,IF($A76="N2O",About!$D$59,1))</f>
        <v>1.6392219492399999E-2</v>
      </c>
      <c r="E76" s="228">
        <f>SUMIFS('EPA Export Aggregation'!H:H,'EPA Export Aggregation'!$A:$A,$B76,'EPA Export Aggregation'!$D:$D,$A$1)*IF($A76="CH4",About!$D$58,IF($A76="N2O",About!$D$59,1))</f>
        <v>1.6392219492399999E-2</v>
      </c>
      <c r="F76" s="228">
        <f>SUMIFS('EPA Export Aggregation'!I:I,'EPA Export Aggregation'!$A:$A,$B76,'EPA Export Aggregation'!$D:$D,$A$1)*IF($A76="CH4",About!$D$58,IF($A76="N2O",About!$D$59,1))</f>
        <v>2.04902742653E-2</v>
      </c>
      <c r="G76" s="228">
        <f>SUMIFS('EPA Export Aggregation'!J:J,'EPA Export Aggregation'!$A:$A,$B76,'EPA Export Aggregation'!$D:$D,$A$1)*IF($A76="CH4",About!$D$58,IF($A76="N2O",About!$D$59,1))</f>
        <v>2.2539301059799999E-2</v>
      </c>
      <c r="H76" s="228">
        <f>SUMIFS('EPA Export Aggregation'!K:K,'EPA Export Aggregation'!$A:$A,$B76,'EPA Export Aggregation'!$D:$D,$A$1)*IF($A76="CH4",About!$D$58,IF($A76="N2O",About!$D$59,1))</f>
        <v>2.83242560977E-2</v>
      </c>
      <c r="I76" s="228">
        <f>SUMIFS('EPA Export Aggregation'!L:L,'EPA Export Aggregation'!$A:$A,$B76,'EPA Export Aggregation'!$D:$D,$A$1)*IF($A76="CH4",About!$D$58,IF($A76="N2O",About!$D$59,1))</f>
        <v>3.1453034869899997E-2</v>
      </c>
      <c r="J76" s="228">
        <f>SUMIFS('EPA Export Aggregation'!M:M,'EPA Export Aggregation'!$A:$A,$B76,'EPA Export Aggregation'!$D:$D,$A$1)*IF($A76="CH4",About!$D$58,IF($A76="N2O",About!$D$59,1))</f>
        <v>3.3239568637999997E-2</v>
      </c>
      <c r="K76" s="228">
        <f>SUMIFS('EPA Export Aggregation'!N:N,'EPA Export Aggregation'!$A:$A,$B76,'EPA Export Aggregation'!$D:$D,$A$1)*IF($A76="CH4",About!$D$58,IF($A76="N2O",About!$D$59,1))</f>
        <v>4.0757562990499999E-2</v>
      </c>
      <c r="L76" s="228">
        <f>SUMIFS('EPA Export Aggregation'!O:O,'EPA Export Aggregation'!$A:$A,$B76,'EPA Export Aggregation'!$D:$D,$A$1)*IF($A76="CH4",About!$D$58,IF($A76="N2O",About!$D$59,1))</f>
        <v>4.1359123575899999E-2</v>
      </c>
      <c r="M76" s="228">
        <f>SUMIFS('EPA Export Aggregation'!P:P,'EPA Export Aggregation'!$A:$A,$B76,'EPA Export Aggregation'!$D:$D,$A$1)*IF($A76="CH4",About!$D$58,IF($A76="N2O",About!$D$59,1))</f>
        <v>2.5187117494099999E-2</v>
      </c>
      <c r="N76" s="228">
        <f>SUMIFS('EPA Export Aggregation'!Q:Q,'EPA Export Aggregation'!$A:$A,$B76,'EPA Export Aggregation'!$D:$D,$A$1)*IF($A76="CH4",About!$D$58,IF($A76="N2O",About!$D$59,1))</f>
        <v>1.6737095625899999E-2</v>
      </c>
      <c r="O76" s="228">
        <f>SUMIFS('EPA Export Aggregation'!R:R,'EPA Export Aggregation'!$A:$A,$B76,'EPA Export Aggregation'!$D:$D,$A$1)*IF($A76="CH4",About!$D$58,IF($A76="N2O",About!$D$59,1))</f>
        <v>1.6000876243499999E-2</v>
      </c>
      <c r="P76" s="228">
        <f>SUMIFS('EPA Export Aggregation'!S:S,'EPA Export Aggregation'!$A:$A,$B76,'EPA Export Aggregation'!$D:$D,$A$1)*IF($A76="CH4",About!$D$58,IF($A76="N2O",About!$D$59,1))</f>
        <v>1.6731742366500001E-2</v>
      </c>
      <c r="Q76" s="228">
        <f>SUMIFS('EPA Export Aggregation'!T:T,'EPA Export Aggregation'!$A:$A,$B76,'EPA Export Aggregation'!$D:$D,$A$1)*IF($A76="CH4",About!$D$58,IF($A76="N2O",About!$D$59,1))</f>
        <v>1.6659007060600001E-2</v>
      </c>
      <c r="R76" s="228">
        <f>SUMIFS('EPA Export Aggregation'!U:U,'EPA Export Aggregation'!$A:$A,$B76,'EPA Export Aggregation'!$D:$D,$A$1)*IF($A76="CH4",About!$D$58,IF($A76="N2O",About!$D$59,1))</f>
        <v>1.5991874597200001E-2</v>
      </c>
      <c r="S76" s="228">
        <f>SUMIFS('EPA Export Aggregation'!V:V,'EPA Export Aggregation'!$A:$A,$B76,'EPA Export Aggregation'!$D:$D,$A$1)*IF($A76="CH4",About!$D$58,IF($A76="N2O",About!$D$59,1))</f>
        <v>1.90396577006E-2</v>
      </c>
      <c r="T76" s="228">
        <f>SUMIFS('EPA Export Aggregation'!W:W,'EPA Export Aggregation'!$A:$A,$B76,'EPA Export Aggregation'!$D:$D,$A$1)*IF($A76="CH4",About!$D$58,IF($A76="N2O",About!$D$59,1))</f>
        <v>1.85277556194E-2</v>
      </c>
      <c r="U76" s="228">
        <f>SUMIFS('EPA Export Aggregation'!X:X,'EPA Export Aggregation'!$A:$A,$B76,'EPA Export Aggregation'!$D:$D,$A$1)*IF($A76="CH4",About!$D$58,IF($A76="N2O",About!$D$59,1))</f>
        <v>1.75116725147E-2</v>
      </c>
      <c r="V76" s="228">
        <f>SUMIFS('EPA Export Aggregation'!Y:Y,'EPA Export Aggregation'!$A:$A,$B76,'EPA Export Aggregation'!$D:$D,$A$1)*IF($A76="CH4",About!$D$58,IF($A76="N2O",About!$D$59,1))</f>
        <v>8.5030711905000004E-3</v>
      </c>
      <c r="W76" s="228">
        <f>SUMIFS('EPA Export Aggregation'!Z:Z,'EPA Export Aggregation'!$A:$A,$B76,'EPA Export Aggregation'!$D:$D,$A$1)*IF($A76="CH4",About!$D$58,IF($A76="N2O",About!$D$59,1))</f>
        <v>8.8993586548000003E-3</v>
      </c>
      <c r="X76" s="228">
        <f>SUMIFS('EPA Export Aggregation'!AA:AA,'EPA Export Aggregation'!$A:$A,$B76,'EPA Export Aggregation'!$D:$D,$A$1)*IF($A76="CH4",About!$D$58,IF($A76="N2O",About!$D$59,1))</f>
        <v>1.31476982453E-2</v>
      </c>
      <c r="Y76" s="228">
        <f>SUMIFS('EPA Export Aggregation'!AB:AB,'EPA Export Aggregation'!$A:$A,$B76,'EPA Export Aggregation'!$D:$D,$A$1)*IF($A76="CH4",About!$D$58,IF($A76="N2O",About!$D$59,1))</f>
        <v>1.42868440492E-2</v>
      </c>
      <c r="Z76" s="228">
        <f>SUMIFS('EPA Export Aggregation'!AC:AC,'EPA Export Aggregation'!$A:$A,$B76,'EPA Export Aggregation'!$D:$D,$A$1)*IF($A76="CH4",About!$D$58,IF($A76="N2O",About!$D$59,1))</f>
        <v>1.67436093031E-2</v>
      </c>
      <c r="AA76" s="228">
        <f>SUMIFS('EPA Export Aggregation'!AD:AD,'EPA Export Aggregation'!$A:$A,$B76,'EPA Export Aggregation'!$D:$D,$A$1)*IF($A76="CH4",About!$D$58,IF($A76="N2O",About!$D$59,1))</f>
        <v>1.4187308079699999E-2</v>
      </c>
      <c r="AB76" s="228">
        <f>SUMIFS('EPA Export Aggregation'!AE:AE,'EPA Export Aggregation'!$A:$A,$B76,'EPA Export Aggregation'!$D:$D,$A$1)*IF($A76="CH4",About!$D$58,IF($A76="N2O",About!$D$59,1))</f>
        <v>1.391523672E-2</v>
      </c>
      <c r="AC76" s="228">
        <f>SUMIFS('EPA Export Aggregation'!AF:AF,'EPA Export Aggregation'!$A:$A,$B76,'EPA Export Aggregation'!$D:$D,$A$1)*IF($A76="CH4",About!$D$58,IF($A76="N2O",About!$D$59,1))</f>
        <v>1.46623997716E-2</v>
      </c>
      <c r="AD76" s="228">
        <f>SUMIFS('EPA Export Aggregation'!AG:AG,'EPA Export Aggregation'!$A:$A,$B76,'EPA Export Aggregation'!$D:$D,$A$1)*IF($A76="CH4",About!$D$58,IF($A76="N2O",About!$D$59,1))</f>
        <v>1.4313574631600001E-2</v>
      </c>
      <c r="AE76" s="228">
        <f>SUMIFS('EPA Export Aggregation'!AH:AH,'EPA Export Aggregation'!$A:$A,$B76,'EPA Export Aggregation'!$D:$D,$A$1)*IF($A76="CH4",About!$D$58,IF($A76="N2O",About!$D$59,1))</f>
        <v>1.4112691646900001E-2</v>
      </c>
      <c r="AF76" s="228">
        <f>SUMIFS('EPA Export Aggregation'!AI:AI,'EPA Export Aggregation'!$A:$A,$B76,'EPA Export Aggregation'!$D:$D,$A$1)*IF($A76="CH4",About!$D$58,IF($A76="N2O",About!$D$59,1))</f>
        <v>1.3217540472700001E-2</v>
      </c>
      <c r="AG76" s="228">
        <f>SUMIFS('EPA Export Aggregation'!AJ:AJ,'EPA Export Aggregation'!$A:$A,$B76,'EPA Export Aggregation'!$D:$D,$A$1)*IF($A76="CH4",About!$D$58,IF($A76="N2O",About!$D$59,1))</f>
        <v>1.2768439852400001E-2</v>
      </c>
      <c r="AH76" s="228">
        <f>SUMIFS('EPA Export Aggregation'!AK:AK,'EPA Export Aggregation'!$A:$A,$B76,'EPA Export Aggregation'!$D:$D,$A$1)*IF($A76="CH4",About!$D$58,IF($A76="N2O",About!$D$59,1))</f>
        <v>1.49749234645E-2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0.22978845846729881</v>
      </c>
      <c r="D80" s="228">
        <f>SUMIFS('EPA Export Aggregation'!G:G,'EPA Export Aggregation'!$A:$A,$B80,'EPA Export Aggregation'!$D:$D,$A$1)*IF($A80="CH4",About!$D$58,IF($A80="N2O",About!$D$59,1))</f>
        <v>0.22978845846729881</v>
      </c>
      <c r="E80" s="228">
        <f>SUMIFS('EPA Export Aggregation'!H:H,'EPA Export Aggregation'!$A:$A,$B80,'EPA Export Aggregation'!$D:$D,$A$1)*IF($A80="CH4",About!$D$58,IF($A80="N2O",About!$D$59,1))</f>
        <v>0.22978845846729881</v>
      </c>
      <c r="F80" s="228">
        <f>SUMIFS('EPA Export Aggregation'!I:I,'EPA Export Aggregation'!$A:$A,$B80,'EPA Export Aggregation'!$D:$D,$A$1)*IF($A80="CH4",About!$D$58,IF($A80="N2O",About!$D$59,1))</f>
        <v>0.28723557303027353</v>
      </c>
      <c r="G80" s="228">
        <f>SUMIFS('EPA Export Aggregation'!J:J,'EPA Export Aggregation'!$A:$A,$B80,'EPA Export Aggregation'!$D:$D,$A$1)*IF($A80="CH4",About!$D$58,IF($A80="N2O",About!$D$59,1))</f>
        <v>0.31595913108826101</v>
      </c>
      <c r="H80" s="228">
        <f>SUMIFS('EPA Export Aggregation'!K:K,'EPA Export Aggregation'!$A:$A,$B80,'EPA Export Aggregation'!$D:$D,$A$1)*IF($A80="CH4",About!$D$58,IF($A80="N2O",About!$D$59,1))</f>
        <v>0.39705345829445438</v>
      </c>
      <c r="I80" s="228">
        <f>SUMIFS('EPA Export Aggregation'!L:L,'EPA Export Aggregation'!$A:$A,$B80,'EPA Export Aggregation'!$D:$D,$A$1)*IF($A80="CH4",About!$D$58,IF($A80="N2O",About!$D$59,1))</f>
        <v>0.44091311830487151</v>
      </c>
      <c r="J80" s="228">
        <f>SUMIFS('EPA Export Aggregation'!M:M,'EPA Export Aggregation'!$A:$A,$B80,'EPA Export Aggregation'!$D:$D,$A$1)*IF($A80="CH4",About!$D$58,IF($A80="N2O",About!$D$59,1))</f>
        <v>0.46595700775703708</v>
      </c>
      <c r="K80" s="228">
        <f>SUMIFS('EPA Export Aggregation'!N:N,'EPA Export Aggregation'!$A:$A,$B80,'EPA Export Aggregation'!$D:$D,$A$1)*IF($A80="CH4",About!$D$58,IF($A80="N2O",About!$D$59,1))</f>
        <v>0.57134531223158047</v>
      </c>
      <c r="L80" s="228">
        <f>SUMIFS('EPA Export Aggregation'!O:O,'EPA Export Aggregation'!$A:$A,$B80,'EPA Export Aggregation'!$D:$D,$A$1)*IF($A80="CH4",About!$D$58,IF($A80="N2O",About!$D$59,1))</f>
        <v>0.57977807052690511</v>
      </c>
      <c r="M80" s="228">
        <f>SUMIFS('EPA Export Aggregation'!P:P,'EPA Export Aggregation'!$A:$A,$B80,'EPA Export Aggregation'!$D:$D,$A$1)*IF($A80="CH4",About!$D$58,IF($A80="N2O",About!$D$59,1))</f>
        <v>0.49451092000953972</v>
      </c>
      <c r="N80" s="228">
        <f>SUMIFS('EPA Export Aggregation'!Q:Q,'EPA Export Aggregation'!$A:$A,$B80,'EPA Export Aggregation'!$D:$D,$A$1)*IF($A80="CH4",About!$D$58,IF($A80="N2O",About!$D$59,1))</f>
        <v>0.34802401248969722</v>
      </c>
      <c r="O80" s="228">
        <f>SUMIFS('EPA Export Aggregation'!R:R,'EPA Export Aggregation'!$A:$A,$B80,'EPA Export Aggregation'!$D:$D,$A$1)*IF($A80="CH4",About!$D$58,IF($A80="N2O",About!$D$59,1))</f>
        <v>0.34092954445389112</v>
      </c>
      <c r="P80" s="228">
        <f>SUMIFS('EPA Export Aggregation'!S:S,'EPA Export Aggregation'!$A:$A,$B80,'EPA Export Aggregation'!$D:$D,$A$1)*IF($A80="CH4",About!$D$58,IF($A80="N2O",About!$D$59,1))</f>
        <v>0.31170414030913263</v>
      </c>
      <c r="Q80" s="228">
        <f>SUMIFS('EPA Export Aggregation'!T:T,'EPA Export Aggregation'!$A:$A,$B80,'EPA Export Aggregation'!$D:$D,$A$1)*IF($A80="CH4",About!$D$58,IF($A80="N2O",About!$D$59,1))</f>
        <v>0.2895236139549312</v>
      </c>
      <c r="R80" s="228">
        <f>SUMIFS('EPA Export Aggregation'!U:U,'EPA Export Aggregation'!$A:$A,$B80,'EPA Export Aggregation'!$D:$D,$A$1)*IF($A80="CH4",About!$D$58,IF($A80="N2O",About!$D$59,1))</f>
        <v>0.2667572795470548</v>
      </c>
      <c r="S80" s="228">
        <f>SUMIFS('EPA Export Aggregation'!V:V,'EPA Export Aggregation'!$A:$A,$B80,'EPA Export Aggregation'!$D:$D,$A$1)*IF($A80="CH4",About!$D$58,IF($A80="N2O",About!$D$59,1))</f>
        <v>0.28500814381828821</v>
      </c>
      <c r="T80" s="228">
        <f>SUMIFS('EPA Export Aggregation'!W:W,'EPA Export Aggregation'!$A:$A,$B80,'EPA Export Aggregation'!$D:$D,$A$1)*IF($A80="CH4",About!$D$58,IF($A80="N2O",About!$D$59,1))</f>
        <v>0.27234398020890949</v>
      </c>
      <c r="U80" s="228">
        <f>SUMIFS('EPA Export Aggregation'!X:X,'EPA Export Aggregation'!$A:$A,$B80,'EPA Export Aggregation'!$D:$D,$A$1)*IF($A80="CH4",About!$D$58,IF($A80="N2O",About!$D$59,1))</f>
        <v>0.2474974250889091</v>
      </c>
      <c r="V80" s="228">
        <f>SUMIFS('EPA Export Aggregation'!Y:Y,'EPA Export Aggregation'!$A:$A,$B80,'EPA Export Aggregation'!$D:$D,$A$1)*IF($A80="CH4",About!$D$58,IF($A80="N2O",About!$D$59,1))</f>
        <v>0.1074119523528182</v>
      </c>
      <c r="W80" s="228">
        <f>SUMIFS('EPA Export Aggregation'!Z:Z,'EPA Export Aggregation'!$A:$A,$B80,'EPA Export Aggregation'!$D:$D,$A$1)*IF($A80="CH4",About!$D$58,IF($A80="N2O",About!$D$59,1))</f>
        <v>0.11310283604393639</v>
      </c>
      <c r="X80" s="228">
        <f>SUMIFS('EPA Export Aggregation'!AA:AA,'EPA Export Aggregation'!$A:$A,$B80,'EPA Export Aggregation'!$D:$D,$A$1)*IF($A80="CH4",About!$D$58,IF($A80="N2O",About!$D$59,1))</f>
        <v>0.1064317608207722</v>
      </c>
      <c r="Y80" s="228">
        <f>SUMIFS('EPA Export Aggregation'!AB:AB,'EPA Export Aggregation'!$A:$A,$B80,'EPA Export Aggregation'!$D:$D,$A$1)*IF($A80="CH4",About!$D$58,IF($A80="N2O",About!$D$59,1))</f>
        <v>0.1087339353028268</v>
      </c>
      <c r="Z80" s="228">
        <f>SUMIFS('EPA Export Aggregation'!AC:AC,'EPA Export Aggregation'!$A:$A,$B80,'EPA Export Aggregation'!$D:$D,$A$1)*IF($A80="CH4",About!$D$58,IF($A80="N2O",About!$D$59,1))</f>
        <v>0.1024416481750955</v>
      </c>
      <c r="AA80" s="228">
        <f>SUMIFS('EPA Export Aggregation'!AD:AD,'EPA Export Aggregation'!$A:$A,$B80,'EPA Export Aggregation'!$D:$D,$A$1)*IF($A80="CH4",About!$D$58,IF($A80="N2O",About!$D$59,1))</f>
        <v>0.10510897106383831</v>
      </c>
      <c r="AB80" s="228">
        <f>SUMIFS('EPA Export Aggregation'!AE:AE,'EPA Export Aggregation'!$A:$A,$B80,'EPA Export Aggregation'!$D:$D,$A$1)*IF($A80="CH4",About!$D$58,IF($A80="N2O",About!$D$59,1))</f>
        <v>0.1024660022592</v>
      </c>
      <c r="AC80" s="228">
        <f>SUMIFS('EPA Export Aggregation'!AF:AF,'EPA Export Aggregation'!$A:$A,$B80,'EPA Export Aggregation'!$D:$D,$A$1)*IF($A80="CH4",About!$D$58,IF($A80="N2O",About!$D$59,1))</f>
        <v>0.10748205660097</v>
      </c>
      <c r="AD80" s="228">
        <f>SUMIFS('EPA Export Aggregation'!AG:AG,'EPA Export Aggregation'!$A:$A,$B80,'EPA Export Aggregation'!$D:$D,$A$1)*IF($A80="CH4",About!$D$58,IF($A80="N2O",About!$D$59,1))</f>
        <v>0.1055339210391</v>
      </c>
      <c r="AE80" s="228">
        <f>SUMIFS('EPA Export Aggregation'!AH:AH,'EPA Export Aggregation'!$A:$A,$B80,'EPA Export Aggregation'!$D:$D,$A$1)*IF($A80="CH4",About!$D$58,IF($A80="N2O",About!$D$59,1))</f>
        <v>0.10745548621036891</v>
      </c>
      <c r="AF80" s="228">
        <f>SUMIFS('EPA Export Aggregation'!AI:AI,'EPA Export Aggregation'!$A:$A,$B80,'EPA Export Aggregation'!$D:$D,$A$1)*IF($A80="CH4",About!$D$58,IF($A80="N2O",About!$D$59,1))</f>
        <v>8.7856541932161497E-2</v>
      </c>
      <c r="AG80" s="228">
        <f>SUMIFS('EPA Export Aggregation'!AJ:AJ,'EPA Export Aggregation'!$A:$A,$B80,'EPA Export Aggregation'!$D:$D,$A$1)*IF($A80="CH4",About!$D$58,IF($A80="N2O",About!$D$59,1))</f>
        <v>9.0285608031599698E-2</v>
      </c>
      <c r="AH80" s="228">
        <f>SUMIFS('EPA Export Aggregation'!AK:AK,'EPA Export Aggregation'!$A:$A,$B80,'EPA Export Aggregation'!$D:$D,$A$1)*IF($A80="CH4",About!$D$58,IF($A80="N2O",About!$D$59,1))</f>
        <v>9.7251827621236894E-2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4.6190920849999997E-2</v>
      </c>
      <c r="D84" s="228">
        <f>SUMIFS('EPA Export Aggregation'!G:G,'EPA Export Aggregation'!$A:$A,$B84,'EPA Export Aggregation'!$D:$D,$A$1)*IF($A84="CH4",About!$D$58,IF($A84="N2O",About!$D$59,1))</f>
        <v>4.6190920849999997E-2</v>
      </c>
      <c r="E84" s="228">
        <f>SUMIFS('EPA Export Aggregation'!H:H,'EPA Export Aggregation'!$A:$A,$B84,'EPA Export Aggregation'!$D:$D,$A$1)*IF($A84="CH4",About!$D$58,IF($A84="N2O",About!$D$59,1))</f>
        <v>4.6190920849999997E-2</v>
      </c>
      <c r="F84" s="228">
        <f>SUMIFS('EPA Export Aggregation'!I:I,'EPA Export Aggregation'!$A:$A,$B84,'EPA Export Aggregation'!$D:$D,$A$1)*IF($A84="CH4",About!$D$58,IF($A84="N2O",About!$D$59,1))</f>
        <v>5.77386493E-2</v>
      </c>
      <c r="G84" s="228">
        <f>SUMIFS('EPA Export Aggregation'!J:J,'EPA Export Aggregation'!$A:$A,$B84,'EPA Export Aggregation'!$D:$D,$A$1)*IF($A84="CH4",About!$D$58,IF($A84="N2O",About!$D$59,1))</f>
        <v>6.3512514699999995E-2</v>
      </c>
      <c r="H84" s="228">
        <f>SUMIFS('EPA Export Aggregation'!K:K,'EPA Export Aggregation'!$A:$A,$B84,'EPA Export Aggregation'!$D:$D,$A$1)*IF($A84="CH4",About!$D$58,IF($A84="N2O",About!$D$59,1))</f>
        <v>7.9813689199999996E-2</v>
      </c>
      <c r="I84" s="228">
        <f>SUMIFS('EPA Export Aggregation'!L:L,'EPA Export Aggregation'!$A:$A,$B84,'EPA Export Aggregation'!$D:$D,$A$1)*IF($A84="CH4",About!$D$58,IF($A84="N2O",About!$D$59,1))</f>
        <v>8.86301372E-2</v>
      </c>
      <c r="J84" s="228">
        <f>SUMIFS('EPA Export Aggregation'!M:M,'EPA Export Aggregation'!$A:$A,$B84,'EPA Export Aggregation'!$D:$D,$A$1)*IF($A84="CH4",About!$D$58,IF($A84="N2O",About!$D$59,1))</f>
        <v>9.3664335400000007E-2</v>
      </c>
      <c r="K84" s="228">
        <f>SUMIFS('EPA Export Aggregation'!N:N,'EPA Export Aggregation'!$A:$A,$B84,'EPA Export Aggregation'!$D:$D,$A$1)*IF($A84="CH4",About!$D$58,IF($A84="N2O",About!$D$59,1))</f>
        <v>0.1148489603</v>
      </c>
      <c r="L84" s="228">
        <f>SUMIFS('EPA Export Aggregation'!O:O,'EPA Export Aggregation'!$A:$A,$B84,'EPA Export Aggregation'!$D:$D,$A$1)*IF($A84="CH4",About!$D$58,IF($A84="N2O",About!$D$59,1))</f>
        <v>0.1165440717</v>
      </c>
      <c r="M84" s="228">
        <f>SUMIFS('EPA Export Aggregation'!P:P,'EPA Export Aggregation'!$A:$A,$B84,'EPA Export Aggregation'!$D:$D,$A$1)*IF($A84="CH4",About!$D$58,IF($A84="N2O",About!$D$59,1))</f>
        <v>9.4196873599999995E-2</v>
      </c>
      <c r="N84" s="228">
        <f>SUMIFS('EPA Export Aggregation'!Q:Q,'EPA Export Aggregation'!$A:$A,$B84,'EPA Export Aggregation'!$D:$D,$A$1)*IF($A84="CH4",About!$D$58,IF($A84="N2O",About!$D$59,1))</f>
        <v>6.4045861300000007E-2</v>
      </c>
      <c r="O84" s="228">
        <f>SUMIFS('EPA Export Aggregation'!R:R,'EPA Export Aggregation'!$A:$A,$B84,'EPA Export Aggregation'!$D:$D,$A$1)*IF($A84="CH4",About!$D$58,IF($A84="N2O",About!$D$59,1))</f>
        <v>5.6848011050000001E-2</v>
      </c>
      <c r="P84" s="228">
        <f>SUMIFS('EPA Export Aggregation'!S:S,'EPA Export Aggregation'!$A:$A,$B84,'EPA Export Aggregation'!$D:$D,$A$1)*IF($A84="CH4",About!$D$58,IF($A84="N2O",About!$D$59,1))</f>
        <v>6.8485377900000005E-2</v>
      </c>
      <c r="Q84" s="228">
        <f>SUMIFS('EPA Export Aggregation'!T:T,'EPA Export Aggregation'!$A:$A,$B84,'EPA Export Aggregation'!$D:$D,$A$1)*IF($A84="CH4",About!$D$58,IF($A84="N2O",About!$D$59,1))</f>
        <v>6.5741508500000004E-2</v>
      </c>
      <c r="R84" s="228">
        <f>SUMIFS('EPA Export Aggregation'!U:U,'EPA Export Aggregation'!$A:$A,$B84,'EPA Export Aggregation'!$D:$D,$A$1)*IF($A84="CH4",About!$D$58,IF($A84="N2O",About!$D$59,1))</f>
        <v>7.1488346549999998E-2</v>
      </c>
      <c r="S84" s="228">
        <f>SUMIFS('EPA Export Aggregation'!V:V,'EPA Export Aggregation'!$A:$A,$B84,'EPA Export Aggregation'!$D:$D,$A$1)*IF($A84="CH4",About!$D$58,IF($A84="N2O",About!$D$59,1))</f>
        <v>6.9422673049999994E-2</v>
      </c>
      <c r="T84" s="228">
        <f>SUMIFS('EPA Export Aggregation'!W:W,'EPA Export Aggregation'!$A:$A,$B84,'EPA Export Aggregation'!$D:$D,$A$1)*IF($A84="CH4",About!$D$58,IF($A84="N2O",About!$D$59,1))</f>
        <v>5.5855530850000001E-2</v>
      </c>
      <c r="U84" s="228">
        <f>SUMIFS('EPA Export Aggregation'!X:X,'EPA Export Aggregation'!$A:$A,$B84,'EPA Export Aggregation'!$D:$D,$A$1)*IF($A84="CH4",About!$D$58,IF($A84="N2O",About!$D$59,1))</f>
        <v>5.1290937850000003E-2</v>
      </c>
      <c r="V84" s="228">
        <f>SUMIFS('EPA Export Aggregation'!Y:Y,'EPA Export Aggregation'!$A:$A,$B84,'EPA Export Aggregation'!$D:$D,$A$1)*IF($A84="CH4",About!$D$58,IF($A84="N2O",About!$D$59,1))</f>
        <v>2.479603205E-2</v>
      </c>
      <c r="W84" s="228">
        <f>SUMIFS('EPA Export Aggregation'!Z:Z,'EPA Export Aggregation'!$A:$A,$B84,'EPA Export Aggregation'!$D:$D,$A$1)*IF($A84="CH4",About!$D$58,IF($A84="N2O",About!$D$59,1))</f>
        <v>2.5396609800000001E-2</v>
      </c>
      <c r="X84" s="228">
        <f>SUMIFS('EPA Export Aggregation'!AA:AA,'EPA Export Aggregation'!$A:$A,$B84,'EPA Export Aggregation'!$D:$D,$A$1)*IF($A84="CH4",About!$D$58,IF($A84="N2O",About!$D$59,1))</f>
        <v>2.1926369500000001E-3</v>
      </c>
      <c r="Y84" s="228">
        <f>SUMIFS('EPA Export Aggregation'!AB:AB,'EPA Export Aggregation'!$A:$A,$B84,'EPA Export Aggregation'!$D:$D,$A$1)*IF($A84="CH4",About!$D$58,IF($A84="N2O",About!$D$59,1))</f>
        <v>3.1061030999999998E-3</v>
      </c>
      <c r="Z84" s="228">
        <f>SUMIFS('EPA Export Aggregation'!AC:AC,'EPA Export Aggregation'!$A:$A,$B84,'EPA Export Aggregation'!$D:$D,$A$1)*IF($A84="CH4",About!$D$58,IF($A84="N2O",About!$D$59,1))</f>
        <v>2.5175667500000002E-3</v>
      </c>
      <c r="AA84" s="228">
        <f>SUMIFS('EPA Export Aggregation'!AD:AD,'EPA Export Aggregation'!$A:$A,$B84,'EPA Export Aggregation'!$D:$D,$A$1)*IF($A84="CH4",About!$D$58,IF($A84="N2O",About!$D$59,1))</f>
        <v>4.14042035E-3</v>
      </c>
      <c r="AB84" s="228">
        <f>SUMIFS('EPA Export Aggregation'!AE:AE,'EPA Export Aggregation'!$A:$A,$B84,'EPA Export Aggregation'!$D:$D,$A$1)*IF($A84="CH4",About!$D$58,IF($A84="N2O",About!$D$59,1))</f>
        <v>4.4793937500000004E-3</v>
      </c>
      <c r="AC84" s="228">
        <f>SUMIFS('EPA Export Aggregation'!AF:AF,'EPA Export Aggregation'!$A:$A,$B84,'EPA Export Aggregation'!$D:$D,$A$1)*IF($A84="CH4",About!$D$58,IF($A84="N2O",About!$D$59,1))</f>
        <v>8.3569595499999993E-3</v>
      </c>
      <c r="AD84" s="228">
        <f>SUMIFS('EPA Export Aggregation'!AG:AG,'EPA Export Aggregation'!$A:$A,$B84,'EPA Export Aggregation'!$D:$D,$A$1)*IF($A84="CH4",About!$D$58,IF($A84="N2O",About!$D$59,1))</f>
        <v>2.6558172499999999E-3</v>
      </c>
      <c r="AE84" s="228">
        <f>SUMIFS('EPA Export Aggregation'!AH:AH,'EPA Export Aggregation'!$A:$A,$B84,'EPA Export Aggregation'!$D:$D,$A$1)*IF($A84="CH4",About!$D$58,IF($A84="N2O",About!$D$59,1))</f>
        <v>1.309854515E-2</v>
      </c>
      <c r="AF84" s="228">
        <f>SUMIFS('EPA Export Aggregation'!AI:AI,'EPA Export Aggregation'!$A:$A,$B84,'EPA Export Aggregation'!$D:$D,$A$1)*IF($A84="CH4",About!$D$58,IF($A84="N2O",About!$D$59,1))</f>
        <v>7.9496528500000007E-3</v>
      </c>
      <c r="AG84" s="228">
        <f>SUMIFS('EPA Export Aggregation'!AJ:AJ,'EPA Export Aggregation'!$A:$A,$B84,'EPA Export Aggregation'!$D:$D,$A$1)*IF($A84="CH4",About!$D$58,IF($A84="N2O",About!$D$59,1))</f>
        <v>2.6279203999999999E-3</v>
      </c>
      <c r="AH84" s="228">
        <f>SUMIFS('EPA Export Aggregation'!AK:AK,'EPA Export Aggregation'!$A:$A,$B84,'EPA Export Aggregation'!$D:$D,$A$1)*IF($A84="CH4",About!$D$58,IF($A84="N2O",About!$D$59,1))</f>
        <v>3.3929511499999998E-3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4.0567669099999997E-3</v>
      </c>
      <c r="D87" s="228">
        <f>SUMIFS('EPA Export Aggregation'!$F:$F,'EPA Export Aggregation'!$A:$A,$B87,'EPA Export Aggregation'!$D:$D,$A$1)*IF($A87="CH4",About!$D$58,IF($A87="N2O",About!$D$59,1))</f>
        <v>4.0567669099999997E-3</v>
      </c>
      <c r="E87" s="228">
        <f>SUMIFS('EPA Export Aggregation'!$F:$F,'EPA Export Aggregation'!$A:$A,$B87,'EPA Export Aggregation'!$D:$D,$A$1)*IF($A87="CH4",About!$D$58,IF($A87="N2O",About!$D$59,1))</f>
        <v>4.0567669099999997E-3</v>
      </c>
      <c r="F87" s="228">
        <f>SUMIFS('EPA Export Aggregation'!$F:$F,'EPA Export Aggregation'!$A:$A,$B87,'EPA Export Aggregation'!$D:$D,$A$1)*IF($A87="CH4",About!$D$58,IF($A87="N2O",About!$D$59,1))</f>
        <v>4.0567669099999997E-3</v>
      </c>
      <c r="G87" s="228">
        <f>SUMIFS('EPA Export Aggregation'!$F:$F,'EPA Export Aggregation'!$A:$A,$B87,'EPA Export Aggregation'!$D:$D,$A$1)*IF($A87="CH4",About!$D$58,IF($A87="N2O",About!$D$59,1))</f>
        <v>4.0567669099999997E-3</v>
      </c>
      <c r="H87" s="228">
        <f>SUMIFS('EPA Export Aggregation'!$F:$F,'EPA Export Aggregation'!$A:$A,$B87,'EPA Export Aggregation'!$D:$D,$A$1)*IF($A87="CH4",About!$D$58,IF($A87="N2O",About!$D$59,1))</f>
        <v>4.0567669099999997E-3</v>
      </c>
      <c r="I87" s="228">
        <f>SUMIFS('EPA Export Aggregation'!$F:$F,'EPA Export Aggregation'!$A:$A,$B87,'EPA Export Aggregation'!$D:$D,$A$1)*IF($A87="CH4",About!$D$58,IF($A87="N2O",About!$D$59,1))</f>
        <v>4.0567669099999997E-3</v>
      </c>
      <c r="J87" s="228">
        <f>SUMIFS('EPA Export Aggregation'!$F:$F,'EPA Export Aggregation'!$A:$A,$B87,'EPA Export Aggregation'!$D:$D,$A$1)*IF($A87="CH4",About!$D$58,IF($A87="N2O",About!$D$59,1))</f>
        <v>4.0567669099999997E-3</v>
      </c>
      <c r="K87" s="228">
        <f>SUMIFS('EPA Export Aggregation'!$F:$F,'EPA Export Aggregation'!$A:$A,$B87,'EPA Export Aggregation'!$D:$D,$A$1)*IF($A87="CH4",About!$D$58,IF($A87="N2O",About!$D$59,1))</f>
        <v>4.0567669099999997E-3</v>
      </c>
      <c r="L87" s="228">
        <f>SUMIFS('EPA Export Aggregation'!$F:$F,'EPA Export Aggregation'!$A:$A,$B87,'EPA Export Aggregation'!$D:$D,$A$1)*IF($A87="CH4",About!$D$58,IF($A87="N2O",About!$D$59,1))</f>
        <v>4.0567669099999997E-3</v>
      </c>
      <c r="M87" s="228">
        <f>SUMIFS('EPA Export Aggregation'!$F:$F,'EPA Export Aggregation'!$A:$A,$B87,'EPA Export Aggregation'!$D:$D,$A$1)*IF($A87="CH4",About!$D$58,IF($A87="N2O",About!$D$59,1))</f>
        <v>4.0567669099999997E-3</v>
      </c>
      <c r="N87" s="228">
        <f>SUMIFS('EPA Export Aggregation'!$F:$F,'EPA Export Aggregation'!$A:$A,$B87,'EPA Export Aggregation'!$D:$D,$A$1)*IF($A87="CH4",About!$D$58,IF($A87="N2O",About!$D$59,1))</f>
        <v>4.0567669099999997E-3</v>
      </c>
      <c r="O87" s="228">
        <f>SUMIFS('EPA Export Aggregation'!$F:$F,'EPA Export Aggregation'!$A:$A,$B87,'EPA Export Aggregation'!$D:$D,$A$1)*IF($A87="CH4",About!$D$58,IF($A87="N2O",About!$D$59,1))</f>
        <v>4.0567669099999997E-3</v>
      </c>
      <c r="P87" s="228">
        <f>SUMIFS('EPA Export Aggregation'!$F:$F,'EPA Export Aggregation'!$A:$A,$B87,'EPA Export Aggregation'!$D:$D,$A$1)*IF($A87="CH4",About!$D$58,IF($A87="N2O",About!$D$59,1))</f>
        <v>4.0567669099999997E-3</v>
      </c>
      <c r="Q87" s="228">
        <f>SUMIFS('EPA Export Aggregation'!$F:$F,'EPA Export Aggregation'!$A:$A,$B87,'EPA Export Aggregation'!$D:$D,$A$1)*IF($A87="CH4",About!$D$58,IF($A87="N2O",About!$D$59,1))</f>
        <v>4.0567669099999997E-3</v>
      </c>
      <c r="R87" s="228">
        <f>SUMIFS('EPA Export Aggregation'!$F:$F,'EPA Export Aggregation'!$A:$A,$B87,'EPA Export Aggregation'!$D:$D,$A$1)*IF($A87="CH4",About!$D$58,IF($A87="N2O",About!$D$59,1))</f>
        <v>4.0567669099999997E-3</v>
      </c>
      <c r="S87" s="228">
        <f>SUMIFS('EPA Export Aggregation'!$F:$F,'EPA Export Aggregation'!$A:$A,$B87,'EPA Export Aggregation'!$D:$D,$A$1)*IF($A87="CH4",About!$D$58,IF($A87="N2O",About!$D$59,1))</f>
        <v>4.0567669099999997E-3</v>
      </c>
      <c r="T87" s="228">
        <f>SUMIFS('EPA Export Aggregation'!$F:$F,'EPA Export Aggregation'!$A:$A,$B87,'EPA Export Aggregation'!$D:$D,$A$1)*IF($A87="CH4",About!$D$58,IF($A87="N2O",About!$D$59,1))</f>
        <v>4.0567669099999997E-3</v>
      </c>
      <c r="U87" s="228">
        <f>SUMIFS('EPA Export Aggregation'!$F:$F,'EPA Export Aggregation'!$A:$A,$B87,'EPA Export Aggregation'!$D:$D,$A$1)*IF($A87="CH4",About!$D$58,IF($A87="N2O",About!$D$59,1))</f>
        <v>4.0567669099999997E-3</v>
      </c>
      <c r="V87" s="228">
        <f>SUMIFS('EPA Export Aggregation'!$F:$F,'EPA Export Aggregation'!$A:$A,$B87,'EPA Export Aggregation'!$D:$D,$A$1)*IF($A87="CH4",About!$D$58,IF($A87="N2O",About!$D$59,1))</f>
        <v>4.0567669099999997E-3</v>
      </c>
      <c r="W87" s="228">
        <f>SUMIFS('EPA Export Aggregation'!$F:$F,'EPA Export Aggregation'!$A:$A,$B87,'EPA Export Aggregation'!$D:$D,$A$1)*IF($A87="CH4",About!$D$58,IF($A87="N2O",About!$D$59,1))</f>
        <v>4.0567669099999997E-3</v>
      </c>
      <c r="X87" s="228">
        <f>SUMIFS('EPA Export Aggregation'!$F:$F,'EPA Export Aggregation'!$A:$A,$B87,'EPA Export Aggregation'!$D:$D,$A$1)*IF($A87="CH4",About!$D$58,IF($A87="N2O",About!$D$59,1))</f>
        <v>4.0567669099999997E-3</v>
      </c>
      <c r="Y87" s="228">
        <f>SUMIFS('EPA Export Aggregation'!$F:$F,'EPA Export Aggregation'!$A:$A,$B87,'EPA Export Aggregation'!$D:$D,$A$1)*IF($A87="CH4",About!$D$58,IF($A87="N2O",About!$D$59,1))</f>
        <v>4.0567669099999997E-3</v>
      </c>
      <c r="Z87" s="228">
        <f>SUMIFS('EPA Export Aggregation'!$F:$F,'EPA Export Aggregation'!$A:$A,$B87,'EPA Export Aggregation'!$D:$D,$A$1)*IF($A87="CH4",About!$D$58,IF($A87="N2O",About!$D$59,1))</f>
        <v>4.0567669099999997E-3</v>
      </c>
      <c r="AA87" s="228">
        <f>SUMIFS('EPA Export Aggregation'!$F:$F,'EPA Export Aggregation'!$A:$A,$B87,'EPA Export Aggregation'!$D:$D,$A$1)*IF($A87="CH4",About!$D$58,IF($A87="N2O",About!$D$59,1))</f>
        <v>4.0567669099999997E-3</v>
      </c>
      <c r="AB87" s="228">
        <f>SUMIFS('EPA Export Aggregation'!$F:$F,'EPA Export Aggregation'!$A:$A,$B87,'EPA Export Aggregation'!$D:$D,$A$1)*IF($A87="CH4",About!$D$58,IF($A87="N2O",About!$D$59,1))</f>
        <v>4.0567669099999997E-3</v>
      </c>
      <c r="AC87" s="228">
        <f>SUMIFS('EPA Export Aggregation'!$F:$F,'EPA Export Aggregation'!$A:$A,$B87,'EPA Export Aggregation'!$D:$D,$A$1)*IF($A87="CH4",About!$D$58,IF($A87="N2O",About!$D$59,1))</f>
        <v>4.0567669099999997E-3</v>
      </c>
      <c r="AD87" s="228">
        <f>SUMIFS('EPA Export Aggregation'!$F:$F,'EPA Export Aggregation'!$A:$A,$B87,'EPA Export Aggregation'!$D:$D,$A$1)*IF($A87="CH4",About!$D$58,IF($A87="N2O",About!$D$59,1))</f>
        <v>4.0567669099999997E-3</v>
      </c>
      <c r="AE87" s="228">
        <f>SUMIFS('EPA Export Aggregation'!$F:$F,'EPA Export Aggregation'!$A:$A,$B87,'EPA Export Aggregation'!$D:$D,$A$1)*IF($A87="CH4",About!$D$58,IF($A87="N2O",About!$D$59,1))</f>
        <v>4.0567669099999997E-3</v>
      </c>
      <c r="AF87" s="228">
        <f>SUMIFS('EPA Export Aggregation'!$F:$F,'EPA Export Aggregation'!$A:$A,$B87,'EPA Export Aggregation'!$D:$D,$A$1)*IF($A87="CH4",About!$D$58,IF($A87="N2O",About!$D$59,1))</f>
        <v>4.0567669099999997E-3</v>
      </c>
      <c r="AG87" s="228">
        <f>SUMIFS('EPA Export Aggregation'!$F:$F,'EPA Export Aggregation'!$A:$A,$B87,'EPA Export Aggregation'!$D:$D,$A$1)*IF($A87="CH4",About!$D$58,IF($A87="N2O",About!$D$59,1))</f>
        <v>4.0567669099999997E-3</v>
      </c>
      <c r="AH87" s="228">
        <f>SUMIFS('EPA Export Aggregation'!$F:$F,'EPA Export Aggregation'!$A:$A,$B87,'EPA Export Aggregation'!$D:$D,$A$1)*IF($A87="CH4",About!$D$58,IF($A87="N2O",About!$D$59,1))</f>
        <v>4.0567669099999997E-3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2024-03-18T21:14:50Z</dcterms:modified>
</cp:coreProperties>
</file>