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C53B9F0D-01EB-4644-B92E-FF8DB56D1E20}"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G7" i="27"/>
  <c r="G28" i="27"/>
  <c r="J28" i="27" s="1"/>
  <c r="K28" i="27" s="1"/>
  <c r="G48" i="27"/>
  <c r="O48" i="27" s="1"/>
  <c r="P48" i="27" s="1"/>
  <c r="G8" i="27"/>
  <c r="G29" i="27"/>
  <c r="G49" i="27"/>
  <c r="G10" i="27"/>
  <c r="G32" i="27"/>
  <c r="F4" i="23"/>
  <c r="N4" i="23"/>
  <c r="F6" i="23"/>
  <c r="N6" i="23"/>
  <c r="N7" i="23"/>
  <c r="AD7" i="23"/>
  <c r="N8" i="23"/>
  <c r="V9" i="23"/>
  <c r="AD9" i="23"/>
  <c r="V10" i="23"/>
  <c r="AD10" i="23"/>
  <c r="V11" i="23"/>
  <c r="V12" i="23"/>
  <c r="AD12" i="23"/>
  <c r="AD13" i="23"/>
  <c r="N14" i="23"/>
  <c r="V14" i="23"/>
  <c r="AD15" i="23"/>
  <c r="N16" i="23"/>
  <c r="AD16" i="23"/>
  <c r="V17" i="23"/>
  <c r="AD17" i="23"/>
  <c r="AD18" i="23"/>
  <c r="X19" i="23"/>
  <c r="T20" i="23"/>
  <c r="AC20" i="23"/>
  <c r="G21" i="23"/>
  <c r="G23" i="23"/>
  <c r="Q23" i="23"/>
  <c r="K25" i="23"/>
  <c r="I26" i="23"/>
  <c r="AG27" i="23"/>
  <c r="Q32" i="23"/>
  <c r="T33" i="23"/>
  <c r="Y35" i="23"/>
  <c r="AB36" i="23"/>
  <c r="I38" i="23"/>
  <c r="I42" i="23"/>
  <c r="C49" i="23"/>
  <c r="AG50" i="23"/>
  <c r="AC57" i="23"/>
  <c r="I60" i="23"/>
  <c r="W66" i="23"/>
  <c r="M77" i="23"/>
  <c r="X5" i="23"/>
  <c r="H6" i="23"/>
  <c r="P6" i="23"/>
  <c r="X6" i="23"/>
  <c r="P7" i="23"/>
  <c r="X7" i="23"/>
  <c r="X8" i="23"/>
  <c r="P9" i="23"/>
  <c r="X9" i="23"/>
  <c r="H10" i="23"/>
  <c r="P10" i="23"/>
  <c r="X10" i="23"/>
  <c r="H12" i="23"/>
  <c r="P12" i="23"/>
  <c r="X12" i="23"/>
  <c r="P13" i="23"/>
  <c r="X13" i="23"/>
  <c r="H14" i="23"/>
  <c r="P15" i="23"/>
  <c r="X15" i="23"/>
  <c r="H16" i="23"/>
  <c r="P16" i="23"/>
  <c r="X16" i="23"/>
  <c r="P17" i="23"/>
  <c r="P18" i="23"/>
  <c r="X18" i="23"/>
  <c r="Q19" i="23"/>
  <c r="Z19" i="23"/>
  <c r="M20" i="23"/>
  <c r="V20" i="23"/>
  <c r="I22" i="23"/>
  <c r="AE22" i="23"/>
  <c r="I23" i="23"/>
  <c r="T23" i="23"/>
  <c r="T24" i="23"/>
  <c r="S25" i="23"/>
  <c r="C29" i="23"/>
  <c r="Y31" i="23"/>
  <c r="AB32" i="23"/>
  <c r="AG34" i="23"/>
  <c r="AG35" i="23"/>
  <c r="C37" i="23"/>
  <c r="AA45" i="23"/>
  <c r="Y47" i="23"/>
  <c r="T49" i="23"/>
  <c r="Y55" i="23"/>
  <c r="G58" i="23"/>
  <c r="I64" i="23"/>
  <c r="I17" i="23"/>
  <c r="Q17" i="23"/>
  <c r="AG17" i="23"/>
  <c r="I18" i="23"/>
  <c r="Q18" i="23"/>
  <c r="I19" i="23"/>
  <c r="N20" i="23"/>
  <c r="W20" i="23"/>
  <c r="U21" i="23"/>
  <c r="AF21" i="23"/>
  <c r="U22" i="23"/>
  <c r="AF22" i="23"/>
  <c r="Y24" i="23"/>
  <c r="Q26" i="23"/>
  <c r="L27" i="23"/>
  <c r="K28" i="23"/>
  <c r="AG30" i="23"/>
  <c r="AA31" i="23"/>
  <c r="I36" i="23"/>
  <c r="AA39" i="23"/>
  <c r="D41" i="23"/>
  <c r="L44" i="23"/>
  <c r="K46" i="23"/>
  <c r="AA47" i="23"/>
  <c r="M61" i="23"/>
  <c r="J64" i="23"/>
  <c r="AC70" i="23"/>
  <c r="Z87" i="23"/>
  <c r="R87" i="23"/>
  <c r="AH86" i="23"/>
  <c r="Z85" i="23"/>
  <c r="R85" i="23"/>
  <c r="AH84" i="23"/>
  <c r="Z84" i="23"/>
  <c r="R84" i="23"/>
  <c r="Z83" i="23"/>
  <c r="Z82" i="23"/>
  <c r="R82" i="23"/>
  <c r="Z81" i="23"/>
  <c r="R81" i="23"/>
  <c r="AH80" i="23"/>
  <c r="Z80" i="23"/>
  <c r="R79" i="23"/>
  <c r="AH78" i="23"/>
  <c r="Z78" i="23"/>
  <c r="R78" i="23"/>
  <c r="Z77" i="23"/>
  <c r="R77" i="23"/>
  <c r="R76" i="23"/>
  <c r="Z75" i="23"/>
  <c r="R75" i="23"/>
  <c r="AH74" i="23"/>
  <c r="Z74" i="23"/>
  <c r="R74" i="23"/>
  <c r="AH72" i="23"/>
  <c r="Z72" i="23"/>
  <c r="R72" i="23"/>
  <c r="Z71" i="23"/>
  <c r="R71" i="23"/>
  <c r="AH70" i="23"/>
  <c r="Z69" i="23"/>
  <c r="R69" i="23"/>
  <c r="AH68" i="23"/>
  <c r="Z68" i="23"/>
  <c r="R68" i="23"/>
  <c r="Z67" i="23"/>
  <c r="R67" i="23"/>
  <c r="AH66" i="23"/>
  <c r="AG87" i="23"/>
  <c r="Y87" i="23"/>
  <c r="AG86" i="23"/>
  <c r="Y86" i="23"/>
  <c r="I86" i="23"/>
  <c r="AG85" i="23"/>
  <c r="Y85" i="23"/>
  <c r="AG84" i="23"/>
  <c r="Y84" i="23"/>
  <c r="I84" i="23"/>
  <c r="AG83" i="23"/>
  <c r="Y83" i="23"/>
  <c r="I83" i="23"/>
  <c r="AG82" i="23"/>
  <c r="Y82" i="23"/>
  <c r="I82" i="23"/>
  <c r="AG81" i="23"/>
  <c r="Y81" i="23"/>
  <c r="I81" i="23"/>
  <c r="AG80" i="23"/>
  <c r="Y80" i="23"/>
  <c r="I80" i="23"/>
  <c r="AG79" i="23"/>
  <c r="Y79" i="23"/>
  <c r="I79" i="23"/>
  <c r="AG78" i="23"/>
  <c r="Y78" i="23"/>
  <c r="I78" i="23"/>
  <c r="AG77" i="23"/>
  <c r="Y77" i="23"/>
  <c r="I77" i="23"/>
  <c r="AG76" i="23"/>
  <c r="Y76" i="23"/>
  <c r="I76" i="23"/>
  <c r="AG75" i="23"/>
  <c r="Y75" i="23"/>
  <c r="I75" i="23"/>
  <c r="AG74" i="23"/>
  <c r="Y74" i="23"/>
  <c r="I74" i="23"/>
  <c r="AG73" i="23"/>
  <c r="Y73" i="23"/>
  <c r="I73" i="23"/>
  <c r="AG72" i="23"/>
  <c r="Y72" i="23"/>
  <c r="I72" i="23"/>
  <c r="AG71" i="23"/>
  <c r="Y71" i="23"/>
  <c r="I71" i="23"/>
  <c r="AG70" i="23"/>
  <c r="Y70" i="23"/>
  <c r="I70" i="23"/>
  <c r="AG69" i="23"/>
  <c r="Y69" i="23"/>
  <c r="I69" i="23"/>
  <c r="AG68" i="23"/>
  <c r="Y68" i="23"/>
  <c r="AF87" i="23"/>
  <c r="X87" i="23"/>
  <c r="P87" i="23"/>
  <c r="AF86" i="23"/>
  <c r="X86" i="23"/>
  <c r="P86" i="23"/>
  <c r="AF85" i="23"/>
  <c r="X85" i="23"/>
  <c r="P85" i="23"/>
  <c r="AF84" i="23"/>
  <c r="X84" i="23"/>
  <c r="P84" i="23"/>
  <c r="AF83" i="23"/>
  <c r="X83" i="23"/>
  <c r="P83" i="23"/>
  <c r="AF82" i="23"/>
  <c r="X82" i="23"/>
  <c r="P82" i="23"/>
  <c r="AF81" i="23"/>
  <c r="X81" i="23"/>
  <c r="P81" i="23"/>
  <c r="AF80" i="23"/>
  <c r="X80" i="23"/>
  <c r="P80" i="23"/>
  <c r="AF79" i="23"/>
  <c r="X79" i="23"/>
  <c r="P79" i="23"/>
  <c r="AF78" i="23"/>
  <c r="X78" i="23"/>
  <c r="P78" i="23"/>
  <c r="AF77" i="23"/>
  <c r="X77" i="23"/>
  <c r="P77" i="23"/>
  <c r="AF76" i="23"/>
  <c r="X76" i="23"/>
  <c r="P76" i="23"/>
  <c r="AF75" i="23"/>
  <c r="X75" i="23"/>
  <c r="P75" i="23"/>
  <c r="AF74" i="23"/>
  <c r="X74" i="23"/>
  <c r="P74" i="23"/>
  <c r="AF73" i="23"/>
  <c r="X73" i="23"/>
  <c r="P73" i="23"/>
  <c r="AF72" i="23"/>
  <c r="X72" i="23"/>
  <c r="P72" i="23"/>
  <c r="AF71" i="23"/>
  <c r="X71" i="23"/>
  <c r="P71" i="23"/>
  <c r="AF70" i="23"/>
  <c r="X70" i="23"/>
  <c r="P70" i="23"/>
  <c r="AF69" i="23"/>
  <c r="X69" i="23"/>
  <c r="P69" i="23"/>
  <c r="AF68" i="23"/>
  <c r="X68" i="23"/>
  <c r="P68" i="23"/>
  <c r="AF67" i="23"/>
  <c r="X67" i="23"/>
  <c r="P67" i="23"/>
  <c r="AF66" i="23"/>
  <c r="AE87" i="23"/>
  <c r="W87" i="23"/>
  <c r="G87" i="23"/>
  <c r="AE86" i="23"/>
  <c r="W86" i="23"/>
  <c r="G86" i="23"/>
  <c r="AE85" i="23"/>
  <c r="W85" i="23"/>
  <c r="G85" i="23"/>
  <c r="AE84" i="23"/>
  <c r="W84" i="23"/>
  <c r="G84" i="23"/>
  <c r="AE83" i="23"/>
  <c r="W83" i="23"/>
  <c r="G83" i="23"/>
  <c r="AE82" i="23"/>
  <c r="W82" i="23"/>
  <c r="G82" i="23"/>
  <c r="AE81" i="23"/>
  <c r="W81" i="23"/>
  <c r="G81" i="23"/>
  <c r="AE80" i="23"/>
  <c r="W80" i="23"/>
  <c r="G80" i="23"/>
  <c r="AE79" i="23"/>
  <c r="W79" i="23"/>
  <c r="G79" i="23"/>
  <c r="AE78" i="23"/>
  <c r="W78" i="23"/>
  <c r="G78" i="23"/>
  <c r="AE77" i="23"/>
  <c r="W77" i="23"/>
  <c r="G77" i="23"/>
  <c r="AE76" i="23"/>
  <c r="W76" i="23"/>
  <c r="G76" i="23"/>
  <c r="AE75" i="23"/>
  <c r="W75" i="23"/>
  <c r="G75" i="23"/>
  <c r="AE74" i="23"/>
  <c r="W74" i="23"/>
  <c r="G74" i="23"/>
  <c r="AE73" i="23"/>
  <c r="W73" i="23"/>
  <c r="G73" i="23"/>
  <c r="AE72" i="23"/>
  <c r="W72" i="23"/>
  <c r="G72" i="23"/>
  <c r="AE71" i="23"/>
  <c r="W71" i="23"/>
  <c r="G71" i="23"/>
  <c r="AE70" i="23"/>
  <c r="W70" i="23"/>
  <c r="G70" i="23"/>
  <c r="AE69" i="23"/>
  <c r="W69" i="23"/>
  <c r="G69" i="23"/>
  <c r="AE68" i="23"/>
  <c r="W68" i="23"/>
  <c r="G68" i="23"/>
  <c r="AE67" i="23"/>
  <c r="W67" i="23"/>
  <c r="G67" i="23"/>
  <c r="AE66" i="23"/>
  <c r="AB87" i="23"/>
  <c r="L87" i="23"/>
  <c r="D87" i="23"/>
  <c r="AB86" i="23"/>
  <c r="L86" i="23"/>
  <c r="D86" i="23"/>
  <c r="AB85" i="23"/>
  <c r="L85" i="23"/>
  <c r="D85" i="23"/>
  <c r="AB84" i="23"/>
  <c r="L84" i="23"/>
  <c r="D84" i="23"/>
  <c r="AB83" i="23"/>
  <c r="L83" i="23"/>
  <c r="D83" i="23"/>
  <c r="AB82" i="23"/>
  <c r="L82" i="23"/>
  <c r="D82" i="23"/>
  <c r="AB81" i="23"/>
  <c r="L81" i="23"/>
  <c r="D81" i="23"/>
  <c r="AB80" i="23"/>
  <c r="L80" i="23"/>
  <c r="D80" i="23"/>
  <c r="AB79" i="23"/>
  <c r="L79" i="23"/>
  <c r="D79" i="23"/>
  <c r="AB78" i="23"/>
  <c r="L78" i="23"/>
  <c r="D78" i="23"/>
  <c r="AB77" i="23"/>
  <c r="L77" i="23"/>
  <c r="D77" i="23"/>
  <c r="AB76" i="23"/>
  <c r="L76" i="23"/>
  <c r="D76" i="23"/>
  <c r="AB75" i="23"/>
  <c r="L75" i="23"/>
  <c r="D75" i="23"/>
  <c r="AB74" i="23"/>
  <c r="L74" i="23"/>
  <c r="D74" i="23"/>
  <c r="AB73" i="23"/>
  <c r="T73" i="23"/>
  <c r="L73" i="23"/>
  <c r="D73" i="23"/>
  <c r="AB72" i="23"/>
  <c r="L72" i="23"/>
  <c r="D72" i="23"/>
  <c r="AB71" i="23"/>
  <c r="T71" i="23"/>
  <c r="L71" i="23"/>
  <c r="D71" i="23"/>
  <c r="AB70" i="23"/>
  <c r="L70" i="23"/>
  <c r="D70" i="23"/>
  <c r="AB69" i="23"/>
  <c r="T69" i="23"/>
  <c r="L69" i="23"/>
  <c r="D69" i="23"/>
  <c r="AB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41" i="27" l="1"/>
  <c r="P41" i="27" s="1"/>
  <c r="J41" i="27"/>
  <c r="K41" i="27" s="1"/>
  <c r="AB23" i="23"/>
  <c r="AG19" i="23"/>
  <c r="V16" i="23"/>
  <c r="V13" i="23"/>
  <c r="N10" i="23"/>
  <c r="V6" i="23"/>
  <c r="R70" i="23"/>
  <c r="R73" i="23"/>
  <c r="Z76" i="23"/>
  <c r="Z79" i="23"/>
  <c r="AH82" i="23"/>
  <c r="R86" i="23"/>
  <c r="AC55" i="23"/>
  <c r="C35" i="23"/>
  <c r="J24" i="23"/>
  <c r="E20" i="23"/>
  <c r="AD79" i="23"/>
  <c r="L42" i="23"/>
  <c r="I28" i="23"/>
  <c r="AE21" i="23"/>
  <c r="H18" i="23"/>
  <c r="X14" i="23"/>
  <c r="X11" i="23"/>
  <c r="P8" i="23"/>
  <c r="P5" i="23"/>
  <c r="D47" i="23"/>
  <c r="Y29" i="23"/>
  <c r="Q22" i="23"/>
  <c r="V18" i="23"/>
  <c r="V15" i="23"/>
  <c r="N12" i="23"/>
  <c r="AD8" i="23"/>
  <c r="N5" i="23"/>
  <c r="Z70" i="23"/>
  <c r="Z73" i="23"/>
  <c r="AH76" i="23"/>
  <c r="R80" i="23"/>
  <c r="R83" i="23"/>
  <c r="Z86" i="23"/>
  <c r="D53" i="23"/>
  <c r="AG33" i="23"/>
  <c r="J23" i="23"/>
  <c r="R19" i="23"/>
  <c r="AA68" i="23"/>
  <c r="C41" i="23"/>
  <c r="C1" i="23" s="1"/>
  <c r="K27" i="23"/>
  <c r="AE20" i="23"/>
  <c r="X17" i="23"/>
  <c r="P14" i="23"/>
  <c r="P11" i="23"/>
  <c r="H8" i="23"/>
  <c r="X4" i="23"/>
  <c r="Y43" i="23"/>
  <c r="AB28" i="23"/>
  <c r="G22" i="23"/>
  <c r="N18" i="23"/>
  <c r="AD14" i="23"/>
  <c r="AD11" i="23"/>
  <c r="V8" i="23"/>
  <c r="V4" i="23"/>
  <c r="AD6" i="23"/>
  <c r="F9" i="23"/>
  <c r="F11" i="23"/>
  <c r="F13" i="23"/>
  <c r="F15" i="23"/>
  <c r="F17" i="23"/>
  <c r="F19" i="23"/>
  <c r="Q21" i="23"/>
  <c r="G24" i="23"/>
  <c r="T30" i="23"/>
  <c r="S39" i="23"/>
  <c r="Q52" i="23"/>
  <c r="AF4" i="23"/>
  <c r="AF6" i="23"/>
  <c r="AF8" i="23"/>
  <c r="AF10" i="23"/>
  <c r="AF12" i="23"/>
  <c r="AF1" i="23" s="1"/>
  <c r="AF14" i="23"/>
  <c r="AF16" i="23"/>
  <c r="AF18" i="23"/>
  <c r="I21" i="23"/>
  <c r="AE23" i="23"/>
  <c r="AG29" i="23"/>
  <c r="L38" i="23"/>
  <c r="D51" i="23"/>
  <c r="D1" i="23" s="1"/>
  <c r="Y16" i="23"/>
  <c r="Y18" i="23"/>
  <c r="AF20" i="23"/>
  <c r="U23" i="23"/>
  <c r="D29" i="23"/>
  <c r="D37" i="23"/>
  <c r="Y49" i="23"/>
  <c r="J86" i="23"/>
  <c r="J84" i="23"/>
  <c r="J82" i="23"/>
  <c r="J80" i="23"/>
  <c r="J78" i="23"/>
  <c r="J76" i="23"/>
  <c r="J74" i="23"/>
  <c r="J72" i="23"/>
  <c r="J70" i="23"/>
  <c r="J68" i="23"/>
  <c r="Q87" i="23"/>
  <c r="Q85" i="23"/>
  <c r="Q83" i="23"/>
  <c r="Q81" i="23"/>
  <c r="Q79" i="23"/>
  <c r="Q77" i="23"/>
  <c r="Q75" i="23"/>
  <c r="Q73" i="23"/>
  <c r="Q71" i="23"/>
  <c r="Q69" i="23"/>
  <c r="H87" i="23"/>
  <c r="H85" i="23"/>
  <c r="H83" i="23"/>
  <c r="H81" i="23"/>
  <c r="H79" i="23"/>
  <c r="H77" i="23"/>
  <c r="H75" i="23"/>
  <c r="H73" i="23"/>
  <c r="H71" i="23"/>
  <c r="H69" i="23"/>
  <c r="H67" i="23"/>
  <c r="O86" i="23"/>
  <c r="O84" i="23"/>
  <c r="O82" i="23"/>
  <c r="O80" i="23"/>
  <c r="O78" i="23"/>
  <c r="O76" i="23"/>
  <c r="O74" i="23"/>
  <c r="O72" i="23"/>
  <c r="O70" i="23"/>
  <c r="O68" i="23"/>
  <c r="T87" i="23"/>
  <c r="T85" i="23"/>
  <c r="T83" i="23"/>
  <c r="T81" i="23"/>
  <c r="T79" i="23"/>
  <c r="T77" i="23"/>
  <c r="T75" i="23"/>
  <c r="AD4" i="23"/>
  <c r="F7" i="23"/>
  <c r="F1" i="23" s="1"/>
  <c r="N9" i="23"/>
  <c r="N11" i="23"/>
  <c r="N13" i="23"/>
  <c r="N15" i="23"/>
  <c r="N17" i="23"/>
  <c r="O19" i="23"/>
  <c r="AB21" i="23"/>
  <c r="AB1" i="23" s="1"/>
  <c r="Q24" i="23"/>
  <c r="S31" i="23"/>
  <c r="AB40" i="23"/>
  <c r="X54" i="23"/>
  <c r="H5" i="23"/>
  <c r="H7" i="23"/>
  <c r="H9" i="23"/>
  <c r="H11" i="23"/>
  <c r="H13" i="23"/>
  <c r="H15" i="23"/>
  <c r="H17" i="23"/>
  <c r="H19" i="23"/>
  <c r="T21" i="23"/>
  <c r="I24" i="23"/>
  <c r="AB30" i="23"/>
  <c r="Y39" i="23"/>
  <c r="C53" i="23"/>
  <c r="AG16" i="23"/>
  <c r="AG18" i="23"/>
  <c r="J21" i="23"/>
  <c r="AF23" i="23"/>
  <c r="C30" i="23"/>
  <c r="Q38" i="23"/>
  <c r="T51" i="23"/>
  <c r="AH87" i="23"/>
  <c r="AH85" i="23"/>
  <c r="AH83" i="23"/>
  <c r="AH81" i="23"/>
  <c r="AH79" i="23"/>
  <c r="AH77" i="23"/>
  <c r="AH75" i="23"/>
  <c r="AH73" i="23"/>
  <c r="AH71" i="23"/>
  <c r="AH69" i="23"/>
  <c r="AH67" i="23"/>
  <c r="I87" i="23"/>
  <c r="I85" i="23"/>
  <c r="AD5" i="23"/>
  <c r="F8" i="23"/>
  <c r="F10" i="23"/>
  <c r="F12" i="23"/>
  <c r="F14" i="23"/>
  <c r="F16" i="23"/>
  <c r="F18" i="23"/>
  <c r="J20" i="23"/>
  <c r="AB22" i="23"/>
  <c r="C27" i="23"/>
  <c r="T34" i="23"/>
  <c r="T1" i="23" s="1"/>
  <c r="T45" i="23"/>
  <c r="M63" i="23"/>
  <c r="AF5" i="23"/>
  <c r="AF7" i="23"/>
  <c r="AF9" i="23"/>
  <c r="AF11" i="23"/>
  <c r="AF13" i="23"/>
  <c r="AF15" i="23"/>
  <c r="AF17" i="23"/>
  <c r="D20" i="23"/>
  <c r="T22" i="23"/>
  <c r="L26" i="23"/>
  <c r="AA33" i="23"/>
  <c r="K44" i="23"/>
  <c r="E61" i="23"/>
  <c r="Y17" i="23"/>
  <c r="Y1" i="23" s="1"/>
  <c r="AB19" i="23"/>
  <c r="J22" i="23"/>
  <c r="T25" i="23"/>
  <c r="AG32" i="23"/>
  <c r="Q42" i="23"/>
  <c r="AF58" i="23"/>
  <c r="J87" i="23"/>
  <c r="J85" i="23"/>
  <c r="J83" i="23"/>
  <c r="J81" i="23"/>
  <c r="J79" i="23"/>
  <c r="J77" i="23"/>
  <c r="J75" i="23"/>
  <c r="J73" i="23"/>
  <c r="J71" i="23"/>
  <c r="J69" i="23"/>
  <c r="J1" i="23" s="1"/>
  <c r="J67" i="23"/>
  <c r="Q86" i="23"/>
  <c r="Q84" i="23"/>
  <c r="Q82" i="23"/>
  <c r="Q80" i="23"/>
  <c r="Q78" i="23"/>
  <c r="Q76" i="23"/>
  <c r="Q74" i="23"/>
  <c r="Q72" i="23"/>
  <c r="Q70" i="23"/>
  <c r="Q68" i="23"/>
  <c r="H86" i="23"/>
  <c r="H84" i="23"/>
  <c r="H82" i="23"/>
  <c r="H80" i="23"/>
  <c r="H78" i="23"/>
  <c r="H76" i="23"/>
  <c r="H74" i="23"/>
  <c r="H72" i="23"/>
  <c r="H70" i="23"/>
  <c r="H68" i="23"/>
  <c r="O87" i="23"/>
  <c r="O85" i="23"/>
  <c r="O83" i="23"/>
  <c r="O81" i="23"/>
  <c r="O79" i="23"/>
  <c r="O77" i="23"/>
  <c r="O75" i="23"/>
  <c r="O73" i="23"/>
  <c r="O71" i="23"/>
  <c r="O69" i="23"/>
  <c r="O67" i="23"/>
  <c r="T86" i="23"/>
  <c r="T84" i="23"/>
  <c r="T82" i="23"/>
  <c r="T80" i="23"/>
  <c r="T78" i="23"/>
  <c r="T76" i="23"/>
  <c r="T74" i="23"/>
  <c r="T72" i="23"/>
  <c r="T70" i="23"/>
  <c r="T68" i="23"/>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H1" i="23"/>
  <c r="S1" i="23"/>
  <c r="I1" i="23"/>
  <c r="E1" i="23"/>
  <c r="K1" i="23"/>
  <c r="X1" i="23"/>
  <c r="P1" i="23"/>
  <c r="V1" i="23" l="1"/>
  <c r="AG1" i="23"/>
  <c r="W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57" i="31" s="1"/>
  <c r="L2" i="29"/>
  <c r="J18" i="19" s="1"/>
  <c r="P208" i="31" s="1"/>
  <c r="L13" i="29"/>
  <c r="J73" i="19" s="1"/>
  <c r="P1598" i="31" s="1"/>
  <c r="P214" i="31"/>
  <c r="P376" i="31"/>
  <c r="P368" i="31"/>
  <c r="P360" i="31"/>
  <c r="P369" i="31"/>
  <c r="P373" i="31"/>
  <c r="P365" i="31"/>
  <c r="P379" i="31"/>
  <c r="P378" i="31"/>
  <c r="P370" i="31"/>
  <c r="P362" i="31"/>
  <c r="P375" i="31"/>
  <c r="P359" i="31"/>
  <c r="P361" i="31"/>
  <c r="P367" i="31"/>
  <c r="P377" i="31"/>
  <c r="P372" i="31"/>
  <c r="P364" i="31"/>
  <c r="P356" i="31"/>
  <c r="P371" i="31"/>
  <c r="P374" i="31"/>
  <c r="P366" i="31"/>
  <c r="P358" i="31"/>
  <c r="P363" i="31"/>
  <c r="J119" i="19"/>
  <c r="K119" i="19"/>
  <c r="P209" i="31" l="1"/>
  <c r="P212" i="3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<sst xmlns="http://schemas.openxmlformats.org/spreadsheetml/2006/main" count="30722" uniqueCount="2647">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</sst>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2454</v>
      </c>
      <c r="C1" s="199">
        <v>45728</v>
      </c>
      <c r="G1" s="123" t="s">
        <v>2309</v>
      </c>
      <c r="H1" s="123" t="s">
        <v>2310</v>
      </c>
    </row>
    <row r="2" spans="1:8" x14ac:dyDescent="0.25">
      <c r="B2" t="str">
        <f>_xlfn.XLOOKUP(B1,H:H,G:G,0,0,1)</f>
        <v>VA</v>
      </c>
      <c r="C2" t="str">
        <f>_xlfn.XLOOKUP(B2,G:G, H:H, 0,0,1)</f>
        <v>Virginia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Virginia.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Virginia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PV:**Virginia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Wind:**Virginia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Virginia.</v>
      </c>
      <c r="L9" s="143" t="str">
        <f>J9&amp;K9</f>
        <v>**Description:** This policy prevents new capacity of the selected type(s) from being built or deployed.  // **Guidance for setting values:**No new coal is planned in Virginia.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78"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Virginia</v>
      </c>
      <c r="B3" s="183">
        <f>ROUND(SUMIFS(B$4:B$54, $A$4:$A$54, $A$3),0)</f>
        <v>70816</v>
      </c>
      <c r="C3" s="184">
        <f t="shared" ref="C3" si="0">ROUND(SUMIFS(C$4:C$54, $A$4:$A$54, $A$3),0)</f>
        <v>71</v>
      </c>
      <c r="D3" s="183">
        <f>SUMIFS(D$4:D$54, $A$4:$A$54, $A$3)</f>
        <v>48576229</v>
      </c>
      <c r="E3" s="183">
        <f>SUMIFS(E$4:E$54, $A$4:$A$54, $A$3)</f>
        <v>41103596.99999994</v>
      </c>
      <c r="F3" s="134">
        <f>ROUND(SUMIFS(F$4:F$54,$A$4:$A$54,$A$3)*100,0)</f>
        <v>-15</v>
      </c>
      <c r="G3" s="58">
        <f>SUMIFS(G$4:G$54, $A$4:$A$54, $A$3)</f>
        <v>0</v>
      </c>
      <c r="H3" s="58">
        <f>SUMIFS(H$4:H$54, $A$4:$A$54, $A$3)</f>
        <v>0</v>
      </c>
      <c r="I3" s="134">
        <f>ROUND(SUMIFS(I$4:I$54,$A$4:$A$54,$A$3)*100,0)</f>
        <v>0</v>
      </c>
      <c r="J3" s="134">
        <f>ROUND(SUMIFS(J$4:J$54, $A$4:$A$54, $A$3),0)</f>
        <v>7698</v>
      </c>
      <c r="K3" s="58">
        <f t="shared" ref="K3:AI3" si="1">ROUND(SUMIFS(K$4:K$54, $A$4:$A$54, $A$3),0)</f>
        <v>2801</v>
      </c>
      <c r="L3" s="134">
        <f t="shared" si="1"/>
        <v>3682</v>
      </c>
      <c r="M3" s="58">
        <f t="shared" si="1"/>
        <v>450</v>
      </c>
      <c r="N3" s="58">
        <f t="shared" si="1"/>
        <v>800</v>
      </c>
      <c r="O3" s="58">
        <f t="shared" si="1"/>
        <v>0</v>
      </c>
      <c r="P3" s="58">
        <f t="shared" si="1"/>
        <v>156</v>
      </c>
      <c r="Q3" s="58">
        <f t="shared" si="1"/>
        <v>0</v>
      </c>
      <c r="R3" s="58">
        <f t="shared" si="1"/>
        <v>0</v>
      </c>
      <c r="S3" s="134">
        <f t="shared" si="1"/>
        <v>0</v>
      </c>
      <c r="T3" s="58">
        <f t="shared" si="1"/>
        <v>2836</v>
      </c>
      <c r="U3" s="58">
        <f t="shared" si="1"/>
        <v>8868</v>
      </c>
      <c r="V3" s="58">
        <f t="shared" si="1"/>
        <v>3568</v>
      </c>
      <c r="W3" s="58">
        <f t="shared" si="1"/>
        <v>863</v>
      </c>
      <c r="X3" s="58">
        <f t="shared" si="1"/>
        <v>0</v>
      </c>
      <c r="Y3" s="58">
        <f t="shared" si="1"/>
        <v>555</v>
      </c>
      <c r="Z3" s="58">
        <f t="shared" si="1"/>
        <v>0</v>
      </c>
      <c r="AA3" s="58">
        <f t="shared" si="1"/>
        <v>330</v>
      </c>
      <c r="AB3" s="58">
        <f t="shared" si="1"/>
        <v>0</v>
      </c>
      <c r="AC3" s="58">
        <f t="shared" si="1"/>
        <v>2336</v>
      </c>
      <c r="AD3" s="58">
        <f t="shared" si="1"/>
        <v>4707</v>
      </c>
      <c r="AE3" s="58">
        <f t="shared" si="1"/>
        <v>0</v>
      </c>
      <c r="AF3" s="58">
        <f t="shared" si="1"/>
        <v>0</v>
      </c>
      <c r="AG3" s="58">
        <f t="shared" si="1"/>
        <v>0</v>
      </c>
      <c r="AH3" s="58">
        <f t="shared" si="1"/>
        <v>0</v>
      </c>
      <c r="AI3" s="134">
        <f t="shared" si="1"/>
        <v>98</v>
      </c>
      <c r="AJ3" s="58">
        <f>ROUND(SUMIFS(AJ$4:AJ$54,$A$4:$A$54,$A$3)*100,0)</f>
        <v>4</v>
      </c>
      <c r="AK3" s="58">
        <f t="shared" ref="AK3:AL3" si="2">ROUND(SUMIFS(AK$4:AK$54,$A$4:$A$54,$A$3)*100,0)</f>
        <v>25</v>
      </c>
      <c r="AL3" s="58">
        <f t="shared" si="2"/>
        <v>83</v>
      </c>
      <c r="AM3" s="58">
        <f>SUMIFS(AM$4:AM$54, $A$4:$A$54, $A$3)</f>
        <v>1</v>
      </c>
      <c r="AN3" s="58">
        <f t="shared" ref="AN3:AQ3" si="3">SUMIFS(AN$4:AN$54, $A$4:$A$54, $A$3)</f>
        <v>0</v>
      </c>
      <c r="AO3" s="134">
        <f t="shared" si="3"/>
        <v>0</v>
      </c>
      <c r="AP3" s="134">
        <f t="shared" si="3"/>
        <v>2507</v>
      </c>
      <c r="AQ3" s="134">
        <f t="shared" si="3"/>
        <v>8752297</v>
      </c>
      <c r="AR3" s="134">
        <f>ROUND(SUMIFS(AR$4:AR$54,$A$4:$A$54,$A$3),2)</f>
        <v>28.64</v>
      </c>
      <c r="AS3" s="58">
        <f>SUMIFS(AS$4:AS$54, $A$4:$A$54, $A$3)</f>
        <v>0</v>
      </c>
      <c r="AT3" s="58">
        <f t="shared" ref="AT3:BH3" si="4">SUMIFS(AT$4:AT$54, $A$4:$A$54, $A$3)</f>
        <v>54338050077810</v>
      </c>
      <c r="AU3" s="58">
        <f t="shared" si="4"/>
        <v>0</v>
      </c>
      <c r="AV3" s="58">
        <f t="shared" si="4"/>
        <v>0</v>
      </c>
      <c r="AW3" s="58">
        <f t="shared" si="4"/>
        <v>0</v>
      </c>
      <c r="AX3" s="58">
        <f t="shared" si="4"/>
        <v>0</v>
      </c>
      <c r="AY3" s="58">
        <f t="shared" si="4"/>
        <v>0</v>
      </c>
      <c r="AZ3" s="58">
        <f t="shared" si="4"/>
        <v>0</v>
      </c>
      <c r="BA3" s="58">
        <f t="shared" si="4"/>
        <v>0</v>
      </c>
      <c r="BB3" s="58">
        <f t="shared" si="4"/>
        <v>253303975395861</v>
      </c>
      <c r="BC3" s="58">
        <f t="shared" si="4"/>
        <v>0</v>
      </c>
      <c r="BD3" s="58">
        <f t="shared" si="4"/>
        <v>0</v>
      </c>
      <c r="BE3" s="58">
        <f t="shared" si="4"/>
        <v>0</v>
      </c>
      <c r="BF3" s="58">
        <f t="shared" si="4"/>
        <v>116827058605324</v>
      </c>
      <c r="BG3" s="58">
        <f t="shared" si="4"/>
        <v>0</v>
      </c>
      <c r="BH3" s="58">
        <f t="shared" si="4"/>
        <v>0</v>
      </c>
      <c r="BI3" s="58">
        <f>ROUND(SUMIFS(BI$4:BI$54,$A$4:$A$54,$A$3),2)</f>
        <v>0</v>
      </c>
      <c r="BJ3" s="58">
        <f t="shared" ref="BJ3:BP3" si="5">ROUND(SUMIFS(BJ$4:BJ$54,$A$4:$A$54,$A$3),2)</f>
        <v>21.45</v>
      </c>
      <c r="BK3" s="58">
        <f t="shared" si="5"/>
        <v>0</v>
      </c>
      <c r="BL3" s="58">
        <f t="shared" si="5"/>
        <v>0</v>
      </c>
      <c r="BM3" s="58">
        <f t="shared" si="5"/>
        <v>0</v>
      </c>
      <c r="BN3" s="58">
        <f t="shared" si="5"/>
        <v>0</v>
      </c>
      <c r="BO3" s="58">
        <f t="shared" si="5"/>
        <v>0</v>
      </c>
      <c r="BP3" s="134">
        <f t="shared" si="5"/>
        <v>0</v>
      </c>
      <c r="BQ3" s="134">
        <f t="shared" ref="BQ3:BR3" si="6">ROUND(SUMIFS(BQ$4:BQ$54,$A$4:$A$54,$A$3)*100,0)</f>
        <v>10</v>
      </c>
      <c r="BR3" s="134">
        <f t="shared" si="6"/>
        <v>11</v>
      </c>
      <c r="BS3" s="134">
        <f>ROUND(SUMIFS(BS$4:BS$54,$A$4:$A$54,$A$3)*100,0)</f>
        <v>62</v>
      </c>
      <c r="BT3" s="134">
        <f>ROUND(SUMIFS(BT$4:BT$54,$A$4:$A$54,$A$3)*100,0)</f>
        <v>59</v>
      </c>
      <c r="BU3" s="134">
        <f t="shared" ref="BU3:CH3" si="7">ROUND(SUMIFS(BU$4:BU$54,$A$4:$A$54,$A$3)*100,0)</f>
        <v>75</v>
      </c>
      <c r="BV3" s="134">
        <f t="shared" si="7"/>
        <v>83</v>
      </c>
      <c r="BW3" s="134">
        <f t="shared" si="7"/>
        <v>25</v>
      </c>
      <c r="BX3" s="134">
        <f t="shared" si="7"/>
        <v>33</v>
      </c>
      <c r="BY3" s="134">
        <f t="shared" si="7"/>
        <v>65</v>
      </c>
      <c r="BZ3" s="134">
        <f>ROUND(SUMIFS(BZ$4:BZ$54,$A$4:$A$54,$A$3)*100,0)</f>
        <v>66</v>
      </c>
      <c r="CA3" s="134">
        <f>ROUND(SUMIFS(CA$4:CA$54,$A$4:$A$54,$A$3)*100,0)</f>
        <v>100</v>
      </c>
      <c r="CB3" s="134">
        <f>ROUND(SUMIFS(CB$4:CB$54,$A$4:$A$54,$A$3)*100,0)</f>
        <v>100</v>
      </c>
      <c r="CC3" s="134">
        <f t="shared" si="7"/>
        <v>25</v>
      </c>
      <c r="CD3" s="134">
        <f t="shared" si="7"/>
        <v>33</v>
      </c>
      <c r="CE3" s="134">
        <f t="shared" si="7"/>
        <v>65</v>
      </c>
      <c r="CF3" s="134">
        <f t="shared" si="7"/>
        <v>66</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VA</v>
      </c>
      <c r="C1" s="115">
        <f>SUM(C4:C87)</f>
        <v>94.604264200336914</v>
      </c>
      <c r="D1" s="115">
        <f t="shared" ref="D1:AG1" si="0">SUM(D4:D87)</f>
        <v>94.709045407909102</v>
      </c>
      <c r="E1" s="115">
        <f t="shared" si="0"/>
        <v>97.369215746583009</v>
      </c>
      <c r="F1" s="115">
        <f t="shared" si="0"/>
        <v>101.8276806850305</v>
      </c>
      <c r="G1" s="115">
        <f t="shared" si="0"/>
        <v>101.39321538802945</v>
      </c>
      <c r="H1" s="115">
        <f t="shared" si="0"/>
        <v>104.43784267798789</v>
      </c>
      <c r="I1" s="115">
        <f t="shared" si="0"/>
        <v>109.64689787297446</v>
      </c>
      <c r="J1" s="115">
        <f t="shared" si="0"/>
        <v>111.97595964063552</v>
      </c>
      <c r="K1" s="115">
        <f t="shared" si="0"/>
        <v>114.75022979767174</v>
      </c>
      <c r="L1" s="115">
        <f t="shared" si="0"/>
        <v>117.26618430730382</v>
      </c>
      <c r="M1" s="115">
        <f t="shared" si="0"/>
        <v>125.07392470937955</v>
      </c>
      <c r="N1" s="115">
        <f t="shared" si="0"/>
        <v>122.79978673632321</v>
      </c>
      <c r="O1" s="115">
        <f t="shared" si="0"/>
        <v>120.81786967424806</v>
      </c>
      <c r="P1" s="115">
        <f t="shared" si="0"/>
        <v>125.88188247427902</v>
      </c>
      <c r="Q1" s="115">
        <f t="shared" si="0"/>
        <v>129.42918206203368</v>
      </c>
      <c r="R1" s="115">
        <f t="shared" si="0"/>
        <v>129.89797361845356</v>
      </c>
      <c r="S1" s="115">
        <f t="shared" si="0"/>
        <v>123.55877202794349</v>
      </c>
      <c r="T1" s="115">
        <f t="shared" si="0"/>
        <v>129.26208674003442</v>
      </c>
      <c r="U1" s="115">
        <f t="shared" si="0"/>
        <v>118.8843347914665</v>
      </c>
      <c r="V1" s="115">
        <f t="shared" si="0"/>
        <v>107.89364750893634</v>
      </c>
      <c r="W1" s="115">
        <f t="shared" si="0"/>
        <v>112.57414136827387</v>
      </c>
      <c r="X1" s="115">
        <f t="shared" si="0"/>
        <v>102.724318957104</v>
      </c>
      <c r="Y1" s="115">
        <f t="shared" si="0"/>
        <v>99.870496276022081</v>
      </c>
      <c r="Z1" s="115">
        <f t="shared" si="0"/>
        <v>107.21201353654071</v>
      </c>
      <c r="AA1" s="115">
        <f t="shared" si="0"/>
        <v>108.99737174802641</v>
      </c>
      <c r="AB1" s="115">
        <f t="shared" si="0"/>
        <v>109.58649215292003</v>
      </c>
      <c r="AC1" s="115">
        <f t="shared" si="0"/>
        <v>111.69587500946413</v>
      </c>
      <c r="AD1" s="115">
        <f t="shared" si="0"/>
        <v>106.05837714447367</v>
      </c>
      <c r="AE1" s="115">
        <f t="shared" si="0"/>
        <v>110.59150851299967</v>
      </c>
      <c r="AF1" s="115">
        <f t="shared" si="0"/>
        <v>105.88962838281225</v>
      </c>
      <c r="AG1" s="115">
        <f t="shared" si="0"/>
        <v>101.09446152362729</v>
      </c>
      <c r="AH1" s="115">
        <f>SUM(AH4:AH87)</f>
        <v>101.88007253358815</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119" t="s">
        <v>479</v>
      </c>
      <c r="B5" s="120" t="s">
        <v>2003</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119" t="s">
        <v>479</v>
      </c>
      <c r="B6" s="120" t="s">
        <v>2004</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119" t="s">
        <v>479</v>
      </c>
      <c r="B7" s="120" t="s">
        <v>2005</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119" t="s">
        <v>479</v>
      </c>
      <c r="B8" s="120" t="s">
        <v>2006</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119" t="s">
        <v>479</v>
      </c>
      <c r="B9" s="120" t="s">
        <v>2007</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119" t="s">
        <v>479</v>
      </c>
      <c r="B10" s="120" t="s">
        <v>2008</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119" t="s">
        <v>479</v>
      </c>
      <c r="B11" s="120" t="s">
        <v>2009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119" t="s">
        <v>479</v>
      </c>
      <c r="B12" s="120" t="s">
        <v>2010</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119" t="s">
        <v>479</v>
      </c>
      <c r="B13" s="120" t="s">
        <v>2011</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119" t="s">
        <v>479</v>
      </c>
      <c r="B14" s="120" t="s">
        <v>2012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119" t="s">
        <v>479</v>
      </c>
      <c r="B17" s="120" t="s">
        <v>2015</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119" t="s">
        <v>479</v>
      </c>
      <c r="B23" s="120" t="s">
        <v>2021</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119" t="s">
        <v>479</v>
      </c>
      <c r="B30" s="120" t="s">
        <v>2028</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119" t="s">
        <v>479</v>
      </c>
      <c r="B33" s="120" t="s">
        <v>2031</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121">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121">
        <f>SUMIFS('EPA Export Aggregation'!R:R,'EPA Export Aggregation'!$A:$A,$B33,'EPA Export Aggregation'!$D:$D,$A$1)*IF($A33="CH4",About!$D$58,IF($A33="N2O",About!$D$59,1))</f>
        <v>0.30133782780379997</v>
      </c>
      <c r="P33" s="121">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121">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121">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121">
        <f>SUMIFS('EPA Export Aggregation'!AD:AD,'EPA Export Aggregation'!$A:$A,$B33,'EPA Export Aggregation'!$D:$D,$A$1)*IF($A33="CH4",About!$D$58,IF($A33="N2O",About!$D$59,1))</f>
        <v>0.26477112365869998</v>
      </c>
      <c r="AB33" s="121">
        <f>SUMIFS('EPA Export Aggregation'!AE:AE,'EPA Export Aggregation'!$A:$A,$B33,'EPA Export Aggregation'!$D:$D,$A$1)*IF($A33="CH4",About!$D$58,IF($A33="N2O",About!$D$59,1))</f>
        <v>0.2504082342849</v>
      </c>
      <c r="AC33" s="121">
        <f>SUMIFS('EPA Export Aggregation'!AF:AF,'EPA Export Aggregation'!$A:$A,$B33,'EPA Export Aggregation'!$D:$D,$A$1)*IF($A33="CH4",About!$D$58,IF($A33="N2O",About!$D$59,1))</f>
        <v>0.18340338348599999</v>
      </c>
      <c r="AD33" s="121">
        <f>SUMIFS('EPA Export Aggregation'!AG:AG,'EPA Export Aggregation'!$A:$A,$B33,'EPA Export Aggregation'!$D:$D,$A$1)*IF($A33="CH4",About!$D$58,IF($A33="N2O",About!$D$59,1))</f>
        <v>0.2102207719741</v>
      </c>
      <c r="AE33" s="121">
        <f>SUMIFS('EPA Export Aggregation'!AH:AH,'EPA Export Aggregation'!$A:$A,$B33,'EPA Export Aggregation'!$D:$D,$A$1)*IF($A33="CH4",About!$D$58,IF($A33="N2O",About!$D$59,1))</f>
        <v>0.167062687943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1.6392219492399999E-2</v>
      </c>
      <c r="D76" s="121">
        <f>SUMIFS('EPA Export Aggregation'!G:G,'EPA Export Aggregation'!$A:$A,$B76,'EPA Export Aggregation'!$D:$D,$A$1)*IF($A76="CH4",About!$D$58,IF($A76="N2O",About!$D$59,1))</f>
        <v>1.6392219492399999E-2</v>
      </c>
      <c r="E76" s="121">
        <f>SUMIFS('EPA Export Aggregation'!H:H,'EPA Export Aggregation'!$A:$A,$B76,'EPA Export Aggregation'!$D:$D,$A$1)*IF($A76="CH4",About!$D$58,IF($A76="N2O",About!$D$59,1))</f>
        <v>1.6392219492399999E-2</v>
      </c>
      <c r="F76" s="121">
        <f>SUMIFS('EPA Export Aggregation'!I:I,'EPA Export Aggregation'!$A:$A,$B76,'EPA Export Aggregation'!$D:$D,$A$1)*IF($A76="CH4",About!$D$58,IF($A76="N2O",About!$D$59,1))</f>
        <v>2.04902742653E-2</v>
      </c>
      <c r="G76" s="121">
        <f>SUMIFS('EPA Export Aggregation'!J:J,'EPA Export Aggregation'!$A:$A,$B76,'EPA Export Aggregation'!$D:$D,$A$1)*IF($A76="CH4",About!$D$58,IF($A76="N2O",About!$D$59,1))</f>
        <v>2.2539301059799999E-2</v>
      </c>
      <c r="H76" s="121">
        <f>SUMIFS('EPA Export Aggregation'!K:K,'EPA Export Aggregation'!$A:$A,$B76,'EPA Export Aggregation'!$D:$D,$A$1)*IF($A76="CH4",About!$D$58,IF($A76="N2O",About!$D$59,1))</f>
        <v>2.83242560977E-2</v>
      </c>
      <c r="I76" s="121">
        <f>SUMIFS('EPA Export Aggregation'!L:L,'EPA Export Aggregation'!$A:$A,$B76,'EPA Export Aggregation'!$D:$D,$A$1)*IF($A76="CH4",About!$D$58,IF($A76="N2O",About!$D$59,1))</f>
        <v>3.1453034869899997E-2</v>
      </c>
      <c r="J76" s="121">
        <f>SUMIFS('EPA Export Aggregation'!M:M,'EPA Export Aggregation'!$A:$A,$B76,'EPA Export Aggregation'!$D:$D,$A$1)*IF($A76="CH4",About!$D$58,IF($A76="N2O",About!$D$59,1))</f>
        <v>3.3239568637999997E-2</v>
      </c>
      <c r="K76" s="121">
        <f>SUMIFS('EPA Export Aggregation'!N:N,'EPA Export Aggregation'!$A:$A,$B76,'EPA Export Aggregation'!$D:$D,$A$1)*IF($A76="CH4",About!$D$58,IF($A76="N2O",About!$D$59,1))</f>
        <v>4.0757562990499999E-2</v>
      </c>
      <c r="L76" s="121">
        <f>SUMIFS('EPA Export Aggregation'!O:O,'EPA Export Aggregation'!$A:$A,$B76,'EPA Export Aggregation'!$D:$D,$A$1)*IF($A76="CH4",About!$D$58,IF($A76="N2O",About!$D$59,1))</f>
        <v>4.1359123575899999E-2</v>
      </c>
      <c r="M76" s="121">
        <f>SUMIFS('EPA Export Aggregation'!P:P,'EPA Export Aggregation'!$A:$A,$B76,'EPA Export Aggregation'!$D:$D,$A$1)*IF($A76="CH4",About!$D$58,IF($A76="N2O",About!$D$59,1))</f>
        <v>2.5187117494099999E-2</v>
      </c>
      <c r="N76" s="121">
        <f>SUMIFS('EPA Export Aggregation'!Q:Q,'EPA Export Aggregation'!$A:$A,$B76,'EPA Export Aggregation'!$D:$D,$A$1)*IF($A76="CH4",About!$D$58,IF($A76="N2O",About!$D$59,1))</f>
        <v>1.6737095625899999E-2</v>
      </c>
      <c r="O76" s="121">
        <f>SUMIFS('EPA Export Aggregation'!R:R,'EPA Export Aggregation'!$A:$A,$B76,'EPA Export Aggregation'!$D:$D,$A$1)*IF($A76="CH4",About!$D$58,IF($A76="N2O",About!$D$59,1))</f>
        <v>1.6000876243499999E-2</v>
      </c>
      <c r="P76" s="121">
        <f>SUMIFS('EPA Export Aggregation'!S:S,'EPA Export Aggregation'!$A:$A,$B76,'EPA Export Aggregation'!$D:$D,$A$1)*IF($A76="CH4",About!$D$58,IF($A76="N2O",About!$D$59,1))</f>
        <v>1.6731742366500001E-2</v>
      </c>
      <c r="Q76" s="121">
        <f>SUMIFS('EPA Export Aggregation'!T:T,'EPA Export Aggregation'!$A:$A,$B76,'EPA Export Aggregation'!$D:$D,$A$1)*IF($A76="CH4",About!$D$58,IF($A76="N2O",About!$D$59,1))</f>
        <v>1.6659007060600001E-2</v>
      </c>
      <c r="R76" s="121">
        <f>SUMIFS('EPA Export Aggregation'!U:U,'EPA Export Aggregation'!$A:$A,$B76,'EPA Export Aggregation'!$D:$D,$A$1)*IF($A76="CH4",About!$D$58,IF($A76="N2O",About!$D$59,1))</f>
        <v>1.5991874597200001E-2</v>
      </c>
      <c r="S76" s="121">
        <f>SUMIFS('EPA Export Aggregation'!V:V,'EPA Export Aggregation'!$A:$A,$B76,'EPA Export Aggregation'!$D:$D,$A$1)*IF($A76="CH4",About!$D$58,IF($A76="N2O",About!$D$59,1))</f>
        <v>1.90396577006E-2</v>
      </c>
      <c r="T76" s="121">
        <f>SUMIFS('EPA Export Aggregation'!W:W,'EPA Export Aggregation'!$A:$A,$B76,'EPA Export Aggregation'!$D:$D,$A$1)*IF($A76="CH4",About!$D$58,IF($A76="N2O",About!$D$59,1))</f>
        <v>1.85277556194E-2</v>
      </c>
      <c r="U76" s="121">
        <f>SUMIFS('EPA Export Aggregation'!X:X,'EPA Export Aggregation'!$A:$A,$B76,'EPA Export Aggregation'!$D:$D,$A$1)*IF($A76="CH4",About!$D$58,IF($A76="N2O",About!$D$59,1))</f>
        <v>1.75116725147E-2</v>
      </c>
      <c r="V76" s="121">
        <f>SUMIFS('EPA Export Aggregation'!Y:Y,'EPA Export Aggregation'!$A:$A,$B76,'EPA Export Aggregation'!$D:$D,$A$1)*IF($A76="CH4",About!$D$58,IF($A76="N2O",About!$D$59,1))</f>
        <v>8.5030711905000004E-3</v>
      </c>
      <c r="W76" s="121">
        <f>SUMIFS('EPA Export Aggregation'!Z:Z,'EPA Export Aggregation'!$A:$A,$B76,'EPA Export Aggregation'!$D:$D,$A$1)*IF($A76="CH4",About!$D$58,IF($A76="N2O",About!$D$59,1))</f>
        <v>8.8993586548000003E-3</v>
      </c>
      <c r="X76" s="121">
        <f>SUMIFS('EPA Export Aggregation'!AA:AA,'EPA Export Aggregation'!$A:$A,$B76,'EPA Export Aggregation'!$D:$D,$A$1)*IF($A76="CH4",About!$D$58,IF($A76="N2O",About!$D$59,1))</f>
        <v>1.31476982453E-2</v>
      </c>
      <c r="Y76" s="121">
        <f>SUMIFS('EPA Export Aggregation'!AB:AB,'EPA Export Aggregation'!$A:$A,$B76,'EPA Export Aggregation'!$D:$D,$A$1)*IF($A76="CH4",About!$D$58,IF($A76="N2O",About!$D$59,1))</f>
        <v>1.42868440492E-2</v>
      </c>
      <c r="Z76" s="121">
        <f>SUMIFS('EPA Export Aggregation'!AC:AC,'EPA Export Aggregation'!$A:$A,$B76,'EPA Export Aggregation'!$D:$D,$A$1)*IF($A76="CH4",About!$D$58,IF($A76="N2O",About!$D$59,1))</f>
        <v>1.67436093031E-2</v>
      </c>
      <c r="AA76" s="121">
        <f>SUMIFS('EPA Export Aggregation'!AD:AD,'EPA Export Aggregation'!$A:$A,$B76,'EPA Export Aggregation'!$D:$D,$A$1)*IF($A76="CH4",About!$D$58,IF($A76="N2O",About!$D$59,1))</f>
        <v>1.4187308079699999E-2</v>
      </c>
      <c r="AB76" s="121">
        <f>SUMIFS('EPA Export Aggregation'!AE:AE,'EPA Export Aggregation'!$A:$A,$B76,'EPA Export Aggregation'!$D:$D,$A$1)*IF($A76="CH4",About!$D$58,IF($A76="N2O",About!$D$59,1))</f>
        <v>1.391523672E-2</v>
      </c>
      <c r="AC76" s="121">
        <f>SUMIFS('EPA Export Aggregation'!AF:AF,'EPA Export Aggregation'!$A:$A,$B76,'EPA Export Aggregation'!$D:$D,$A$1)*IF($A76="CH4",About!$D$58,IF($A76="N2O",About!$D$59,1))</f>
        <v>1.46623997716E-2</v>
      </c>
      <c r="AD76" s="121">
        <f>SUMIFS('EPA Export Aggregation'!AG:AG,'EPA Export Aggregation'!$A:$A,$B76,'EPA Export Aggregation'!$D:$D,$A$1)*IF($A76="CH4",About!$D$58,IF($A76="N2O",About!$D$59,1))</f>
        <v>1.4313574631600001E-2</v>
      </c>
      <c r="AE76" s="121">
        <f>SUMIFS('EPA Export Aggregation'!AH:AH,'EPA Export Aggregation'!$A:$A,$B76,'EPA Export Aggregation'!$D:$D,$A$1)*IF($A76="CH4",About!$D$58,IF($A76="N2O",About!$D$59,1))</f>
        <v>1.4112691646900001E-2</v>
      </c>
      <c r="AF76" s="121">
        <f>SUMIFS('EPA Export Aggregation'!AI:AI,'EPA Export Aggregation'!$A:$A,$B76,'EPA Export Aggregation'!$D:$D,$A$1)*IF($A76="CH4",About!$D$58,IF($A76="N2O",About!$D$59,1))</f>
        <v>1.3217540472700001E-2</v>
      </c>
      <c r="AG76" s="121">
        <f>SUMIFS('EPA Export Aggregation'!AJ:AJ,'EPA Export Aggregation'!$A:$A,$B76,'EPA Export Aggregation'!$D:$D,$A$1)*IF($A76="CH4",About!$D$58,IF($A76="N2O",About!$D$59,1))</f>
        <v>1.2768439852400001E-2</v>
      </c>
      <c r="AH76" s="121">
        <f>SUMIFS('EPA Export Aggregation'!AK:AK,'EPA Export Aggregation'!$A:$A,$B76,'EPA Export Aggregation'!$D:$D,$A$1)*IF($A76="CH4",About!$D$58,IF($A76="N2O",About!$D$59,1))</f>
        <v>1.49749234645E-2</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0.22978845846729881</v>
      </c>
      <c r="D80" s="121">
        <f>SUMIFS('EPA Export Aggregation'!G:G,'EPA Export Aggregation'!$A:$A,$B80,'EPA Export Aggregation'!$D:$D,$A$1)*IF($A80="CH4",About!$D$58,IF($A80="N2O",About!$D$59,1))</f>
        <v>0.22978845846729881</v>
      </c>
      <c r="E80" s="121">
        <f>SUMIFS('EPA Export Aggregation'!H:H,'EPA Export Aggregation'!$A:$A,$B80,'EPA Export Aggregation'!$D:$D,$A$1)*IF($A80="CH4",About!$D$58,IF($A80="N2O",About!$D$59,1))</f>
        <v>0.22978845846729881</v>
      </c>
      <c r="F80" s="121">
        <f>SUMIFS('EPA Export Aggregation'!I:I,'EPA Export Aggregation'!$A:$A,$B80,'EPA Export Aggregation'!$D:$D,$A$1)*IF($A80="CH4",About!$D$58,IF($A80="N2O",About!$D$59,1))</f>
        <v>0.28723557303027353</v>
      </c>
      <c r="G80" s="121">
        <f>SUMIFS('EPA Export Aggregation'!J:J,'EPA Export Aggregation'!$A:$A,$B80,'EPA Export Aggregation'!$D:$D,$A$1)*IF($A80="CH4",About!$D$58,IF($A80="N2O",About!$D$59,1))</f>
        <v>0.31595913108826101</v>
      </c>
      <c r="H80" s="121">
        <f>SUMIFS('EPA Export Aggregation'!K:K,'EPA Export Aggregation'!$A:$A,$B80,'EPA Export Aggregation'!$D:$D,$A$1)*IF($A80="CH4",About!$D$58,IF($A80="N2O",About!$D$59,1))</f>
        <v>0.39705345829445438</v>
      </c>
      <c r="I80" s="121">
        <f>SUMIFS('EPA Export Aggregation'!L:L,'EPA Export Aggregation'!$A:$A,$B80,'EPA Export Aggregation'!$D:$D,$A$1)*IF($A80="CH4",About!$D$58,IF($A80="N2O",About!$D$59,1))</f>
        <v>0.44091311830487151</v>
      </c>
      <c r="J80" s="121">
        <f>SUMIFS('EPA Export Aggregation'!M:M,'EPA Export Aggregation'!$A:$A,$B80,'EPA Export Aggregation'!$D:$D,$A$1)*IF($A80="CH4",About!$D$58,IF($A80="N2O",About!$D$59,1))</f>
        <v>0.46595700775703708</v>
      </c>
      <c r="K80" s="121">
        <f>SUMIFS('EPA Export Aggregation'!N:N,'EPA Export Aggregation'!$A:$A,$B80,'EPA Export Aggregation'!$D:$D,$A$1)*IF($A80="CH4",About!$D$58,IF($A80="N2O",About!$D$59,1))</f>
        <v>0.57134531223158047</v>
      </c>
      <c r="L80" s="121">
        <f>SUMIFS('EPA Export Aggregation'!O:O,'EPA Export Aggregation'!$A:$A,$B80,'EPA Export Aggregation'!$D:$D,$A$1)*IF($A80="CH4",About!$D$58,IF($A80="N2O",About!$D$59,1))</f>
        <v>0.57977807052690511</v>
      </c>
      <c r="M80" s="121">
        <f>SUMIFS('EPA Export Aggregation'!P:P,'EPA Export Aggregation'!$A:$A,$B80,'EPA Export Aggregation'!$D:$D,$A$1)*IF($A80="CH4",About!$D$58,IF($A80="N2O",About!$D$59,1))</f>
        <v>0.49451092000953972</v>
      </c>
      <c r="N80" s="121">
        <f>SUMIFS('EPA Export Aggregation'!Q:Q,'EPA Export Aggregation'!$A:$A,$B80,'EPA Export Aggregation'!$D:$D,$A$1)*IF($A80="CH4",About!$D$58,IF($A80="N2O",About!$D$59,1))</f>
        <v>0.34802401248969722</v>
      </c>
      <c r="O80" s="121">
        <f>SUMIFS('EPA Export Aggregation'!R:R,'EPA Export Aggregation'!$A:$A,$B80,'EPA Export Aggregation'!$D:$D,$A$1)*IF($A80="CH4",About!$D$58,IF($A80="N2O",About!$D$59,1))</f>
        <v>0.34092954445389112</v>
      </c>
      <c r="P80" s="121">
        <f>SUMIFS('EPA Export Aggregation'!S:S,'EPA Export Aggregation'!$A:$A,$B80,'EPA Export Aggregation'!$D:$D,$A$1)*IF($A80="CH4",About!$D$58,IF($A80="N2O",About!$D$59,1))</f>
        <v>0.31170414030913263</v>
      </c>
      <c r="Q80" s="121">
        <f>SUMIFS('EPA Export Aggregation'!T:T,'EPA Export Aggregation'!$A:$A,$B80,'EPA Export Aggregation'!$D:$D,$A$1)*IF($A80="CH4",About!$D$58,IF($A80="N2O",About!$D$59,1))</f>
        <v>0.2895236139549312</v>
      </c>
      <c r="R80" s="121">
        <f>SUMIFS('EPA Export Aggregation'!U:U,'EPA Export Aggregation'!$A:$A,$B80,'EPA Export Aggregation'!$D:$D,$A$1)*IF($A80="CH4",About!$D$58,IF($A80="N2O",About!$D$59,1))</f>
        <v>0.2667572795470548</v>
      </c>
      <c r="S80" s="121">
        <f>SUMIFS('EPA Export Aggregation'!V:V,'EPA Export Aggregation'!$A:$A,$B80,'EPA Export Aggregation'!$D:$D,$A$1)*IF($A80="CH4",About!$D$58,IF($A80="N2O",About!$D$59,1))</f>
        <v>0.28500814381828821</v>
      </c>
      <c r="T80" s="121">
        <f>SUMIFS('EPA Export Aggregation'!W:W,'EPA Export Aggregation'!$A:$A,$B80,'EPA Export Aggregation'!$D:$D,$A$1)*IF($A80="CH4",About!$D$58,IF($A80="N2O",About!$D$59,1))</f>
        <v>0.27234398020890949</v>
      </c>
      <c r="U80" s="121">
        <f>SUMIFS('EPA Export Aggregation'!X:X,'EPA Export Aggregation'!$A:$A,$B80,'EPA Export Aggregation'!$D:$D,$A$1)*IF($A80="CH4",About!$D$58,IF($A80="N2O",About!$D$59,1))</f>
        <v>0.2474974250889091</v>
      </c>
      <c r="V80" s="121">
        <f>SUMIFS('EPA Export Aggregation'!Y:Y,'EPA Export Aggregation'!$A:$A,$B80,'EPA Export Aggregation'!$D:$D,$A$1)*IF($A80="CH4",About!$D$58,IF($A80="N2O",About!$D$59,1))</f>
        <v>0.1074119523528182</v>
      </c>
      <c r="W80" s="121">
        <f>SUMIFS('EPA Export Aggregation'!Z:Z,'EPA Export Aggregation'!$A:$A,$B80,'EPA Export Aggregation'!$D:$D,$A$1)*IF($A80="CH4",About!$D$58,IF($A80="N2O",About!$D$59,1))</f>
        <v>0.11310283604393639</v>
      </c>
      <c r="X80" s="121">
        <f>SUMIFS('EPA Export Aggregation'!AA:AA,'EPA Export Aggregation'!$A:$A,$B80,'EPA Export Aggregation'!$D:$D,$A$1)*IF($A80="CH4",About!$D$58,IF($A80="N2O",About!$D$59,1))</f>
        <v>0.1064317608207722</v>
      </c>
      <c r="Y80" s="121">
        <f>SUMIFS('EPA Export Aggregation'!AB:AB,'EPA Export Aggregation'!$A:$A,$B80,'EPA Export Aggregation'!$D:$D,$A$1)*IF($A80="CH4",About!$D$58,IF($A80="N2O",About!$D$59,1))</f>
        <v>0.1087339353028268</v>
      </c>
      <c r="Z80" s="121">
        <f>SUMIFS('EPA Export Aggregation'!AC:AC,'EPA Export Aggregation'!$A:$A,$B80,'EPA Export Aggregation'!$D:$D,$A$1)*IF($A80="CH4",About!$D$58,IF($A80="N2O",About!$D$59,1))</f>
        <v>0.1024416481750955</v>
      </c>
      <c r="AA80" s="121">
        <f>SUMIFS('EPA Export Aggregation'!AD:AD,'EPA Export Aggregation'!$A:$A,$B80,'EPA Export Aggregation'!$D:$D,$A$1)*IF($A80="CH4",About!$D$58,IF($A80="N2O",About!$D$59,1))</f>
        <v>0.10510897106383831</v>
      </c>
      <c r="AB80" s="121">
        <f>SUMIFS('EPA Export Aggregation'!AE:AE,'EPA Export Aggregation'!$A:$A,$B80,'EPA Export Aggregation'!$D:$D,$A$1)*IF($A80="CH4",About!$D$58,IF($A80="N2O",About!$D$59,1))</f>
        <v>0.1024660022592</v>
      </c>
      <c r="AC80" s="121">
        <f>SUMIFS('EPA Export Aggregation'!AF:AF,'EPA Export Aggregation'!$A:$A,$B80,'EPA Export Aggregation'!$D:$D,$A$1)*IF($A80="CH4",About!$D$58,IF($A80="N2O",About!$D$59,1))</f>
        <v>0.10748205660097</v>
      </c>
      <c r="AD80" s="121">
        <f>SUMIFS('EPA Export Aggregation'!AG:AG,'EPA Export Aggregation'!$A:$A,$B80,'EPA Export Aggregation'!$D:$D,$A$1)*IF($A80="CH4",About!$D$58,IF($A80="N2O",About!$D$59,1))</f>
        <v>0.1055339210391</v>
      </c>
      <c r="AE80" s="121">
        <f>SUMIFS('EPA Export Aggregation'!AH:AH,'EPA Export Aggregation'!$A:$A,$B80,'EPA Export Aggregation'!$D:$D,$A$1)*IF($A80="CH4",About!$D$58,IF($A80="N2O",About!$D$59,1))</f>
        <v>0.10745548621036891</v>
      </c>
      <c r="AF80" s="121">
        <f>SUMIFS('EPA Export Aggregation'!AI:AI,'EPA Export Aggregation'!$A:$A,$B80,'EPA Export Aggregation'!$D:$D,$A$1)*IF($A80="CH4",About!$D$58,IF($A80="N2O",About!$D$59,1))</f>
        <v>8.7856541932161497E-2</v>
      </c>
      <c r="AG80" s="121">
        <f>SUMIFS('EPA Export Aggregation'!AJ:AJ,'EPA Export Aggregation'!$A:$A,$B80,'EPA Export Aggregation'!$D:$D,$A$1)*IF($A80="CH4",About!$D$58,IF($A80="N2O",About!$D$59,1))</f>
        <v>9.0285608031599698E-2</v>
      </c>
      <c r="AH80" s="121">
        <f>SUMIFS('EPA Export Aggregation'!AK:AK,'EPA Export Aggregation'!$A:$A,$B80,'EPA Export Aggregation'!$D:$D,$A$1)*IF($A80="CH4",About!$D$58,IF($A80="N2O",About!$D$59,1))</f>
        <v>9.7251827621236894E-2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4.6190920849999997E-2</v>
      </c>
      <c r="D84" s="121">
        <f>SUMIFS('EPA Export Aggregation'!G:G,'EPA Export Aggregation'!$A:$A,$B84,'EPA Export Aggregation'!$D:$D,$A$1)*IF($A84="CH4",About!$D$58,IF($A84="N2O",About!$D$59,1))</f>
        <v>4.6190920849999997E-2</v>
      </c>
      <c r="E84" s="121">
        <f>SUMIFS('EPA Export Aggregation'!H:H,'EPA Export Aggregation'!$A:$A,$B84,'EPA Export Aggregation'!$D:$D,$A$1)*IF($A84="CH4",About!$D$58,IF($A84="N2O",About!$D$59,1))</f>
        <v>4.6190920849999997E-2</v>
      </c>
      <c r="F84" s="121">
        <f>SUMIFS('EPA Export Aggregation'!I:I,'EPA Export Aggregation'!$A:$A,$B84,'EPA Export Aggregation'!$D:$D,$A$1)*IF($A84="CH4",About!$D$58,IF($A84="N2O",About!$D$59,1))</f>
        <v>5.77386493E-2</v>
      </c>
      <c r="G84" s="121">
        <f>SUMIFS('EPA Export Aggregation'!J:J,'EPA Export Aggregation'!$A:$A,$B84,'EPA Export Aggregation'!$D:$D,$A$1)*IF($A84="CH4",About!$D$58,IF($A84="N2O",About!$D$59,1))</f>
        <v>6.3512514699999995E-2</v>
      </c>
      <c r="H84" s="121">
        <f>SUMIFS('EPA Export Aggregation'!K:K,'EPA Export Aggregation'!$A:$A,$B84,'EPA Export Aggregation'!$D:$D,$A$1)*IF($A84="CH4",About!$D$58,IF($A84="N2O",About!$D$59,1))</f>
        <v>7.9813689199999996E-2</v>
      </c>
      <c r="I84" s="121">
        <f>SUMIFS('EPA Export Aggregation'!L:L,'EPA Export Aggregation'!$A:$A,$B84,'EPA Export Aggregation'!$D:$D,$A$1)*IF($A84="CH4",About!$D$58,IF($A84="N2O",About!$D$59,1))</f>
        <v>8.86301372E-2</v>
      </c>
      <c r="J84" s="121">
        <f>SUMIFS('EPA Export Aggregation'!M:M,'EPA Export Aggregation'!$A:$A,$B84,'EPA Export Aggregation'!$D:$D,$A$1)*IF($A84="CH4",About!$D$58,IF($A84="N2O",About!$D$59,1))</f>
        <v>9.3664335400000007E-2</v>
      </c>
      <c r="K84" s="121">
        <f>SUMIFS('EPA Export Aggregation'!N:N,'EPA Export Aggregation'!$A:$A,$B84,'EPA Export Aggregation'!$D:$D,$A$1)*IF($A84="CH4",About!$D$58,IF($A84="N2O",About!$D$59,1))</f>
        <v>0.1148489603</v>
      </c>
      <c r="L84" s="121">
        <f>SUMIFS('EPA Export Aggregation'!O:O,'EPA Export Aggregation'!$A:$A,$B84,'EPA Export Aggregation'!$D:$D,$A$1)*IF($A84="CH4",About!$D$58,IF($A84="N2O",About!$D$59,1))</f>
        <v>0.1165440717</v>
      </c>
      <c r="M84" s="121">
        <f>SUMIFS('EPA Export Aggregation'!P:P,'EPA Export Aggregation'!$A:$A,$B84,'EPA Export Aggregation'!$D:$D,$A$1)*IF($A84="CH4",About!$D$58,IF($A84="N2O",About!$D$59,1))</f>
        <v>9.4196873599999995E-2</v>
      </c>
      <c r="N84" s="121">
        <f>SUMIFS('EPA Export Aggregation'!Q:Q,'EPA Export Aggregation'!$A:$A,$B84,'EPA Export Aggregation'!$D:$D,$A$1)*IF($A84="CH4",About!$D$58,IF($A84="N2O",About!$D$59,1))</f>
        <v>6.4045861300000007E-2</v>
      </c>
      <c r="O84" s="121">
        <f>SUMIFS('EPA Export Aggregation'!R:R,'EPA Export Aggregation'!$A:$A,$B84,'EPA Export Aggregation'!$D:$D,$A$1)*IF($A84="CH4",About!$D$58,IF($A84="N2O",About!$D$59,1))</f>
        <v>5.6848011050000001E-2</v>
      </c>
      <c r="P84" s="121">
        <f>SUMIFS('EPA Export Aggregation'!S:S,'EPA Export Aggregation'!$A:$A,$B84,'EPA Export Aggregation'!$D:$D,$A$1)*IF($A84="CH4",About!$D$58,IF($A84="N2O",About!$D$59,1))</f>
        <v>6.8485377900000005E-2</v>
      </c>
      <c r="Q84" s="121">
        <f>SUMIFS('EPA Export Aggregation'!T:T,'EPA Export Aggregation'!$A:$A,$B84,'EPA Export Aggregation'!$D:$D,$A$1)*IF($A84="CH4",About!$D$58,IF($A84="N2O",About!$D$59,1))</f>
        <v>6.5741508500000004E-2</v>
      </c>
      <c r="R84" s="121">
        <f>SUMIFS('EPA Export Aggregation'!U:U,'EPA Export Aggregation'!$A:$A,$B84,'EPA Export Aggregation'!$D:$D,$A$1)*IF($A84="CH4",About!$D$58,IF($A84="N2O",About!$D$59,1))</f>
        <v>7.1488346549999998E-2</v>
      </c>
      <c r="S84" s="121">
        <f>SUMIFS('EPA Export Aggregation'!V:V,'EPA Export Aggregation'!$A:$A,$B84,'EPA Export Aggregation'!$D:$D,$A$1)*IF($A84="CH4",About!$D$58,IF($A84="N2O",About!$D$59,1))</f>
        <v>6.9422673049999994E-2</v>
      </c>
      <c r="T84" s="121">
        <f>SUMIFS('EPA Export Aggregation'!W:W,'EPA Export Aggregation'!$A:$A,$B84,'EPA Export Aggregation'!$D:$D,$A$1)*IF($A84="CH4",About!$D$58,IF($A84="N2O",About!$D$59,1))</f>
        <v>5.5855530850000001E-2</v>
      </c>
      <c r="U84" s="121">
        <f>SUMIFS('EPA Export Aggregation'!X:X,'EPA Export Aggregation'!$A:$A,$B84,'EPA Export Aggregation'!$D:$D,$A$1)*IF($A84="CH4",About!$D$58,IF($A84="N2O",About!$D$59,1))</f>
        <v>5.1290937850000003E-2</v>
      </c>
      <c r="V84" s="121">
        <f>SUMIFS('EPA Export Aggregation'!Y:Y,'EPA Export Aggregation'!$A:$A,$B84,'EPA Export Aggregation'!$D:$D,$A$1)*IF($A84="CH4",About!$D$58,IF($A84="N2O",About!$D$59,1))</f>
        <v>2.479603205E-2</v>
      </c>
      <c r="W84" s="121">
        <f>SUMIFS('EPA Export Aggregation'!Z:Z,'EPA Export Aggregation'!$A:$A,$B84,'EPA Export Aggregation'!$D:$D,$A$1)*IF($A84="CH4",About!$D$58,IF($A84="N2O",About!$D$59,1))</f>
        <v>2.5396609800000001E-2</v>
      </c>
      <c r="X84" s="121">
        <f>SUMIFS('EPA Export Aggregation'!AA:AA,'EPA Export Aggregation'!$A:$A,$B84,'EPA Export Aggregation'!$D:$D,$A$1)*IF($A84="CH4",About!$D$58,IF($A84="N2O",About!$D$59,1))</f>
        <v>2.1926369500000001E-3</v>
      </c>
      <c r="Y84" s="121">
        <f>SUMIFS('EPA Export Aggregation'!AB:AB,'EPA Export Aggregation'!$A:$A,$B84,'EPA Export Aggregation'!$D:$D,$A$1)*IF($A84="CH4",About!$D$58,IF($A84="N2O",About!$D$59,1))</f>
        <v>3.1061030999999998E-3</v>
      </c>
      <c r="Z84" s="121">
        <f>SUMIFS('EPA Export Aggregation'!AC:AC,'EPA Export Aggregation'!$A:$A,$B84,'EPA Export Aggregation'!$D:$D,$A$1)*IF($A84="CH4",About!$D$58,IF($A84="N2O",About!$D$59,1))</f>
        <v>2.5175667500000002E-3</v>
      </c>
      <c r="AA84" s="121">
        <f>SUMIFS('EPA Export Aggregation'!AD:AD,'EPA Export Aggregation'!$A:$A,$B84,'EPA Export Aggregation'!$D:$D,$A$1)*IF($A84="CH4",About!$D$58,IF($A84="N2O",About!$D$59,1))</f>
        <v>4.14042035E-3</v>
      </c>
      <c r="AB84" s="121">
        <f>SUMIFS('EPA Export Aggregation'!AE:AE,'EPA Export Aggregation'!$A:$A,$B84,'EPA Export Aggregation'!$D:$D,$A$1)*IF($A84="CH4",About!$D$58,IF($A84="N2O",About!$D$59,1))</f>
        <v>4.4793937500000004E-3</v>
      </c>
      <c r="AC84" s="121">
        <f>SUMIFS('EPA Export Aggregation'!AF:AF,'EPA Export Aggregation'!$A:$A,$B84,'EPA Export Aggregation'!$D:$D,$A$1)*IF($A84="CH4",About!$D$58,IF($A84="N2O",About!$D$59,1))</f>
        <v>8.3569595499999993E-3</v>
      </c>
      <c r="AD84" s="121">
        <f>SUMIFS('EPA Export Aggregation'!AG:AG,'EPA Export Aggregation'!$A:$A,$B84,'EPA Export Aggregation'!$D:$D,$A$1)*IF($A84="CH4",About!$D$58,IF($A84="N2O",About!$D$59,1))</f>
        <v>2.6558172499999999E-3</v>
      </c>
      <c r="AE84" s="121">
        <f>SUMIFS('EPA Export Aggregation'!AH:AH,'EPA Export Aggregation'!$A:$A,$B84,'EPA Export Aggregation'!$D:$D,$A$1)*IF($A84="CH4",About!$D$58,IF($A84="N2O",About!$D$59,1))</f>
        <v>1.309854515E-2</v>
      </c>
      <c r="AF84" s="121">
        <f>SUMIFS('EPA Export Aggregation'!AI:AI,'EPA Export Aggregation'!$A:$A,$B84,'EPA Export Aggregation'!$D:$D,$A$1)*IF($A84="CH4",About!$D$58,IF($A84="N2O",About!$D$59,1))</f>
        <v>7.9496528500000007E-3</v>
      </c>
      <c r="AG84" s="121">
        <f>SUMIFS('EPA Export Aggregation'!AJ:AJ,'EPA Export Aggregation'!$A:$A,$B84,'EPA Export Aggregation'!$D:$D,$A$1)*IF($A84="CH4",About!$D$58,IF($A84="N2O",About!$D$59,1))</f>
        <v>2.6279203999999999E-3</v>
      </c>
      <c r="AH84" s="121">
        <f>SUMIFS('EPA Export Aggregation'!AK:AK,'EPA Export Aggregation'!$A:$A,$B84,'EPA Export Aggregation'!$D:$D,$A$1)*IF($A84="CH4",About!$D$58,IF($A84="N2O",About!$D$59,1))</f>
        <v>3.3929511499999998E-3</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4.0567669099999997E-3</v>
      </c>
      <c r="D87" s="121">
        <f>SUMIFS('EPA Export Aggregation'!$F:$F,'EPA Export Aggregation'!$A:$A,$B87,'EPA Export Aggregation'!$D:$D,$A$1)*IF($A87="CH4",About!$D$58,IF($A87="N2O",About!$D$59,1))</f>
        <v>4.0567669099999997E-3</v>
      </c>
      <c r="E87" s="121">
        <f>SUMIFS('EPA Export Aggregation'!$F:$F,'EPA Export Aggregation'!$A:$A,$B87,'EPA Export Aggregation'!$D:$D,$A$1)*IF($A87="CH4",About!$D$58,IF($A87="N2O",About!$D$59,1))</f>
        <v>4.0567669099999997E-3</v>
      </c>
      <c r="F87" s="121">
        <f>SUMIFS('EPA Export Aggregation'!$F:$F,'EPA Export Aggregation'!$A:$A,$B87,'EPA Export Aggregation'!$D:$D,$A$1)*IF($A87="CH4",About!$D$58,IF($A87="N2O",About!$D$59,1))</f>
        <v>4.0567669099999997E-3</v>
      </c>
      <c r="G87" s="121">
        <f>SUMIFS('EPA Export Aggregation'!$F:$F,'EPA Export Aggregation'!$A:$A,$B87,'EPA Export Aggregation'!$D:$D,$A$1)*IF($A87="CH4",About!$D$58,IF($A87="N2O",About!$D$59,1))</f>
        <v>4.0567669099999997E-3</v>
      </c>
      <c r="H87" s="121">
        <f>SUMIFS('EPA Export Aggregation'!$F:$F,'EPA Export Aggregation'!$A:$A,$B87,'EPA Export Aggregation'!$D:$D,$A$1)*IF($A87="CH4",About!$D$58,IF($A87="N2O",About!$D$59,1))</f>
        <v>4.0567669099999997E-3</v>
      </c>
      <c r="I87" s="121">
        <f>SUMIFS('EPA Export Aggregation'!$F:$F,'EPA Export Aggregation'!$A:$A,$B87,'EPA Export Aggregation'!$D:$D,$A$1)*IF($A87="CH4",About!$D$58,IF($A87="N2O",About!$D$59,1))</f>
        <v>4.0567669099999997E-3</v>
      </c>
      <c r="J87" s="121">
        <f>SUMIFS('EPA Export Aggregation'!$F:$F,'EPA Export Aggregation'!$A:$A,$B87,'EPA Export Aggregation'!$D:$D,$A$1)*IF($A87="CH4",About!$D$58,IF($A87="N2O",About!$D$59,1))</f>
        <v>4.0567669099999997E-3</v>
      </c>
      <c r="K87" s="121">
        <f>SUMIFS('EPA Export Aggregation'!$F:$F,'EPA Export Aggregation'!$A:$A,$B87,'EPA Export Aggregation'!$D:$D,$A$1)*IF($A87="CH4",About!$D$58,IF($A87="N2O",About!$D$59,1))</f>
        <v>4.0567669099999997E-3</v>
      </c>
      <c r="L87" s="121">
        <f>SUMIFS('EPA Export Aggregation'!$F:$F,'EPA Export Aggregation'!$A:$A,$B87,'EPA Export Aggregation'!$D:$D,$A$1)*IF($A87="CH4",About!$D$58,IF($A87="N2O",About!$D$59,1))</f>
        <v>4.0567669099999997E-3</v>
      </c>
      <c r="M87" s="121">
        <f>SUMIFS('EPA Export Aggregation'!$F:$F,'EPA Export Aggregation'!$A:$A,$B87,'EPA Export Aggregation'!$D:$D,$A$1)*IF($A87="CH4",About!$D$58,IF($A87="N2O",About!$D$59,1))</f>
        <v>4.0567669099999997E-3</v>
      </c>
      <c r="N87" s="121">
        <f>SUMIFS('EPA Export Aggregation'!$F:$F,'EPA Export Aggregation'!$A:$A,$B87,'EPA Export Aggregation'!$D:$D,$A$1)*IF($A87="CH4",About!$D$58,IF($A87="N2O",About!$D$59,1))</f>
        <v>4.0567669099999997E-3</v>
      </c>
      <c r="O87" s="121">
        <f>SUMIFS('EPA Export Aggregation'!$F:$F,'EPA Export Aggregation'!$A:$A,$B87,'EPA Export Aggregation'!$D:$D,$A$1)*IF($A87="CH4",About!$D$58,IF($A87="N2O",About!$D$59,1))</f>
        <v>4.0567669099999997E-3</v>
      </c>
      <c r="P87" s="121">
        <f>SUMIFS('EPA Export Aggregation'!$F:$F,'EPA Export Aggregation'!$A:$A,$B87,'EPA Export Aggregation'!$D:$D,$A$1)*IF($A87="CH4",About!$D$58,IF($A87="N2O",About!$D$59,1))</f>
        <v>4.0567669099999997E-3</v>
      </c>
      <c r="Q87" s="121">
        <f>SUMIFS('EPA Export Aggregation'!$F:$F,'EPA Export Aggregation'!$A:$A,$B87,'EPA Export Aggregation'!$D:$D,$A$1)*IF($A87="CH4",About!$D$58,IF($A87="N2O",About!$D$59,1))</f>
        <v>4.0567669099999997E-3</v>
      </c>
      <c r="R87" s="121">
        <f>SUMIFS('EPA Export Aggregation'!$F:$F,'EPA Export Aggregation'!$A:$A,$B87,'EPA Export Aggregation'!$D:$D,$A$1)*IF($A87="CH4",About!$D$58,IF($A87="N2O",About!$D$59,1))</f>
        <v>4.0567669099999997E-3</v>
      </c>
      <c r="S87" s="121">
        <f>SUMIFS('EPA Export Aggregation'!$F:$F,'EPA Export Aggregation'!$A:$A,$B87,'EPA Export Aggregation'!$D:$D,$A$1)*IF($A87="CH4",About!$D$58,IF($A87="N2O",About!$D$59,1))</f>
        <v>4.0567669099999997E-3</v>
      </c>
      <c r="T87" s="121">
        <f>SUMIFS('EPA Export Aggregation'!$F:$F,'EPA Export Aggregation'!$A:$A,$B87,'EPA Export Aggregation'!$D:$D,$A$1)*IF($A87="CH4",About!$D$58,IF($A87="N2O",About!$D$59,1))</f>
        <v>4.0567669099999997E-3</v>
      </c>
      <c r="U87" s="121">
        <f>SUMIFS('EPA Export Aggregation'!$F:$F,'EPA Export Aggregation'!$A:$A,$B87,'EPA Export Aggregation'!$D:$D,$A$1)*IF($A87="CH4",About!$D$58,IF($A87="N2O",About!$D$59,1))</f>
        <v>4.0567669099999997E-3</v>
      </c>
      <c r="V87" s="121">
        <f>SUMIFS('EPA Export Aggregation'!$F:$F,'EPA Export Aggregation'!$A:$A,$B87,'EPA Export Aggregation'!$D:$D,$A$1)*IF($A87="CH4",About!$D$58,IF($A87="N2O",About!$D$59,1))</f>
        <v>4.0567669099999997E-3</v>
      </c>
      <c r="W87" s="121">
        <f>SUMIFS('EPA Export Aggregation'!$F:$F,'EPA Export Aggregation'!$A:$A,$B87,'EPA Export Aggregation'!$D:$D,$A$1)*IF($A87="CH4",About!$D$58,IF($A87="N2O",About!$D$59,1))</f>
        <v>4.0567669099999997E-3</v>
      </c>
      <c r="X87" s="121">
        <f>SUMIFS('EPA Export Aggregation'!$F:$F,'EPA Export Aggregation'!$A:$A,$B87,'EPA Export Aggregation'!$D:$D,$A$1)*IF($A87="CH4",About!$D$58,IF($A87="N2O",About!$D$59,1))</f>
        <v>4.0567669099999997E-3</v>
      </c>
      <c r="Y87" s="121">
        <f>SUMIFS('EPA Export Aggregation'!$F:$F,'EPA Export Aggregation'!$A:$A,$B87,'EPA Export Aggregation'!$D:$D,$A$1)*IF($A87="CH4",About!$D$58,IF($A87="N2O",About!$D$59,1))</f>
        <v>4.0567669099999997E-3</v>
      </c>
      <c r="Z87" s="121">
        <f>SUMIFS('EPA Export Aggregation'!$F:$F,'EPA Export Aggregation'!$A:$A,$B87,'EPA Export Aggregation'!$D:$D,$A$1)*IF($A87="CH4",About!$D$58,IF($A87="N2O",About!$D$59,1))</f>
        <v>4.0567669099999997E-3</v>
      </c>
      <c r="AA87" s="121">
        <f>SUMIFS('EPA Export Aggregation'!$F:$F,'EPA Export Aggregation'!$A:$A,$B87,'EPA Export Aggregation'!$D:$D,$A$1)*IF($A87="CH4",About!$D$58,IF($A87="N2O",About!$D$59,1))</f>
        <v>4.0567669099999997E-3</v>
      </c>
      <c r="AB87" s="121">
        <f>SUMIFS('EPA Export Aggregation'!$F:$F,'EPA Export Aggregation'!$A:$A,$B87,'EPA Export Aggregation'!$D:$D,$A$1)*IF($A87="CH4",About!$D$58,IF($A87="N2O",About!$D$59,1))</f>
        <v>4.0567669099999997E-3</v>
      </c>
      <c r="AC87" s="121">
        <f>SUMIFS('EPA Export Aggregation'!$F:$F,'EPA Export Aggregation'!$A:$A,$B87,'EPA Export Aggregation'!$D:$D,$A$1)*IF($A87="CH4",About!$D$58,IF($A87="N2O",About!$D$59,1))</f>
        <v>4.0567669099999997E-3</v>
      </c>
      <c r="AD87" s="121">
        <f>SUMIFS('EPA Export Aggregation'!$F:$F,'EPA Export Aggregation'!$A:$A,$B87,'EPA Export Aggregation'!$D:$D,$A$1)*IF($A87="CH4",About!$D$58,IF($A87="N2O",About!$D$59,1))</f>
        <v>4.0567669099999997E-3</v>
      </c>
      <c r="AE87" s="121">
        <f>SUMIFS('EPA Export Aggregation'!$F:$F,'EPA Export Aggregation'!$A:$A,$B87,'EPA Export Aggregation'!$D:$D,$A$1)*IF($A87="CH4",About!$D$58,IF($A87="N2O",About!$D$59,1))</f>
        <v>4.0567669099999997E-3</v>
      </c>
      <c r="AF87" s="121">
        <f>SUMIFS('EPA Export Aggregation'!$F:$F,'EPA Export Aggregation'!$A:$A,$B87,'EPA Export Aggregation'!$D:$D,$A$1)*IF($A87="CH4",About!$D$58,IF($A87="N2O",About!$D$59,1))</f>
        <v>4.0567669099999997E-3</v>
      </c>
      <c r="AG87" s="121">
        <f>SUMIFS('EPA Export Aggregation'!$F:$F,'EPA Export Aggregation'!$A:$A,$B87,'EPA Export Aggregation'!$D:$D,$A$1)*IF($A87="CH4",About!$D$58,IF($A87="N2O",About!$D$59,1))</f>
        <v>4.0567669099999997E-3</v>
      </c>
      <c r="AH87" s="121">
        <f>SUMIFS('EPA Export Aggregation'!$F:$F,'EPA Export Aggregation'!$A:$A,$B87,'EPA Export Aggregation'!$D:$D,$A$1)*IF($A87="CH4",About!$D$58,IF($A87="N2O",About!$D$59,1))</f>
        <v>4.0567669099999997E-3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2025-03-12T19:38:27Z</dcterms:modified>
</cp:coreProperties>
</file>