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bldgs\CiDESCTY\"/>
    </mc:Choice>
  </mc:AlternateContent>
  <xr:revisionPtr revIDLastSave="0" documentId="8_{91572E13-9936-44C8-8D65-C4A94610844F}"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K8" i="19"/>
  <c r="E8" i="19"/>
  <c r="AA8" i="17"/>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B8" i="18" l="1"/>
  <c r="L8" i="19"/>
  <c r="P8" i="23"/>
  <c r="AF8" i="24"/>
  <c r="C8" i="18"/>
  <c r="M8" i="19"/>
  <c r="R8" i="23"/>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C8" i="6" s="1"/>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22" l="1"/>
  <c r="AE8" i="10"/>
  <c r="S50" i="22"/>
  <c r="U8" i="7"/>
  <c r="Q8" i="10"/>
  <c r="O8" i="7"/>
  <c r="AC8" i="7"/>
  <c r="I8" i="7"/>
  <c r="W8" i="6"/>
  <c r="U8" i="6"/>
  <c r="S8" i="10"/>
  <c r="W8" i="7"/>
  <c r="S30" i="14"/>
  <c r="S50" i="14"/>
  <c r="Q8" i="6"/>
  <c r="AC8" i="6"/>
  <c r="K8" i="6"/>
  <c r="I8" i="6"/>
  <c r="U8" i="10"/>
  <c r="C8" i="7"/>
  <c r="G8" i="7"/>
  <c r="AE8" i="6"/>
  <c r="G8" i="6"/>
  <c r="M8" i="6"/>
  <c r="O8" i="6"/>
  <c r="E8" i="7"/>
  <c r="C8" i="10"/>
  <c r="O8" i="10"/>
  <c r="AE8" i="7"/>
  <c r="M8" i="10"/>
  <c r="W8" i="10"/>
  <c r="AA8" i="7"/>
  <c r="E8" i="6"/>
  <c r="AA8" i="6"/>
  <c r="Y8" i="7"/>
  <c r="E8" i="10"/>
  <c r="Q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<sst xmlns="http://schemas.openxmlformats.org/spreadsheetml/2006/main" count="55111" uniqueCount="1381">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</sst>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1317</v>
      </c>
      <c r="C1" s="71">
        <v>45686</v>
      </c>
      <c r="D1" s="13"/>
      <c r="E1" s="13"/>
      <c r="F1" s="72" t="s">
        <v>59</v>
      </c>
      <c r="G1" s="72" t="s">
        <v>59</v>
      </c>
    </row>
    <row r="2" spans="1:7" x14ac:dyDescent="0.75">
      <c r="B2" t="str">
        <f>LOOKUP(B1,F2:G51,G2:G51)</f>
        <v>VA</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b">
        <f>IF(A50=About!$B$1,SUM('BDESC-rural-residential'!$AF$8,'BDESC-urban-residential'!$AF$8,'BDESC-commercial'!$AF$8)='REEDS calc'!Q50,"NA")</f>
        <v>1</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b">
        <f>IF(A50=About!$B$1,SUM('DESC-rural-residential'!$AF$8,'DESC-urban-residential'!$AF$8,'DESC-commercial'!$AF$8)='REEDS calc-noIRA'!Q50,"NA")</f>
        <v>1</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VIRGINIA</v>
      </c>
    </row>
    <row r="3" spans="1:7" x14ac:dyDescent="0.65">
      <c r="A3" s="52" t="s">
        <v>1327</v>
      </c>
      <c r="B3" s="52">
        <v>0.59</v>
      </c>
      <c r="C3" s="52">
        <v>0.41</v>
      </c>
      <c r="F3" s="52" t="s">
        <v>10</v>
      </c>
      <c r="G3" s="52">
        <f>SUMIFS(B:B,A:A,G2)</f>
        <v>0.755</v>
      </c>
    </row>
    <row r="4" spans="1:7" x14ac:dyDescent="0.65">
      <c r="A4" s="52" t="s">
        <v>1328</v>
      </c>
      <c r="B4" s="52">
        <v>0.66</v>
      </c>
      <c r="C4" s="52">
        <v>0.33999999999999903</v>
      </c>
      <c r="F4" s="52" t="s">
        <v>11</v>
      </c>
      <c r="G4" s="52">
        <f>SUMIFS(C:C,A:A,G2)</f>
        <v>0.245</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55.545095909380706</v>
      </c>
      <c r="C8" s="65">
        <f>INDEX('REEDS calc'!$C$64:$AG$113,MATCH(About!$B$2,'REEDS calc'!$B$64:$B$113,0),MATCH(C$1,'REEDS calc'!$C$63:$AG$63,0))*SUMIFS('res v com'!$E$3:$E$52,'res v com'!$B$3:$B$52,About!$B$2)*SUMIFS('Urban and Rural'!$C$2:$C$53,'Urban and Rural'!$A$2:$A$53,About!$B$1)</f>
        <v>55.545095909380706</v>
      </c>
      <c r="D8" s="65">
        <f>INDEX('REEDS calc'!$C$64:$AG$113,MATCH(About!$B$2,'REEDS calc'!$B$64:$B$113,0),MATCH(D$1,'REEDS calc'!$C$63:$AG$63,0))*SUMIFS('res v com'!$E$3:$E$52,'res v com'!$B$3:$B$52,About!$B$2)*SUMIFS('Urban and Rural'!$C$2:$C$53,'Urban and Rural'!$A$2:$A$53,About!$B$1)</f>
        <v>55.545095909380706</v>
      </c>
      <c r="E8" s="65">
        <f>INDEX('REEDS calc'!$C$64:$AG$113,MATCH(About!$B$2,'REEDS calc'!$B$64:$B$113,0),MATCH(E$1,'REEDS calc'!$C$63:$AG$63,0))*SUMIFS('res v com'!$E$3:$E$52,'res v com'!$B$3:$B$52,About!$B$2)*SUMIFS('Urban and Rural'!$C$2:$C$53,'Urban and Rural'!$A$2:$A$53,About!$B$1)</f>
        <v>70.871518795683855</v>
      </c>
      <c r="F8" s="65">
        <f>INDEX('REEDS calc'!$C$64:$AG$113,MATCH(About!$B$2,'REEDS calc'!$B$64:$B$113,0),MATCH(F$1,'REEDS calc'!$C$63:$AG$63,0))*SUMIFS('res v com'!$E$3:$E$52,'res v com'!$B$3:$B$52,About!$B$2)*SUMIFS('Urban and Rural'!$C$2:$C$53,'Urban and Rural'!$A$2:$A$53,About!$B$1)</f>
        <v>86.197941681987018</v>
      </c>
      <c r="G8" s="65">
        <f>INDEX('REEDS calc'!$C$64:$AG$113,MATCH(About!$B$2,'REEDS calc'!$B$64:$B$113,0),MATCH(G$1,'REEDS calc'!$C$63:$AG$63,0))*SUMIFS('res v com'!$E$3:$E$52,'res v com'!$B$3:$B$52,About!$B$2)*SUMIFS('Urban and Rural'!$C$2:$C$53,'Urban and Rural'!$A$2:$A$53,About!$B$1)</f>
        <v>128.24440165084604</v>
      </c>
      <c r="H8" s="65">
        <f>INDEX('REEDS calc'!$C$64:$AG$113,MATCH(About!$B$2,'REEDS calc'!$B$64:$B$113,0),MATCH(H$1,'REEDS calc'!$C$63:$AG$63,0))*SUMIFS('res v com'!$E$3:$E$52,'res v com'!$B$3:$B$52,About!$B$2)*SUMIFS('Urban and Rural'!$C$2:$C$53,'Urban and Rural'!$A$2:$A$53,About!$B$1)</f>
        <v>170.29086161970511</v>
      </c>
      <c r="I8" s="65">
        <f>INDEX('REEDS calc'!$C$64:$AG$113,MATCH(About!$B$2,'REEDS calc'!$B$64:$B$113,0),MATCH(I$1,'REEDS calc'!$C$63:$AG$63,0))*SUMIFS('res v com'!$E$3:$E$52,'res v com'!$B$3:$B$52,About!$B$2)*SUMIFS('Urban and Rural'!$C$2:$C$53,'Urban and Rural'!$A$2:$A$53,About!$B$1)</f>
        <v>237.25574138183319</v>
      </c>
      <c r="J8" s="65">
        <f>INDEX('REEDS calc'!$C$64:$AG$113,MATCH(About!$B$2,'REEDS calc'!$B$64:$B$113,0),MATCH(J$1,'REEDS calc'!$C$63:$AG$63,0))*SUMIFS('res v com'!$E$3:$E$52,'res v com'!$B$3:$B$52,About!$B$2)*SUMIFS('Urban and Rural'!$C$2:$C$53,'Urban and Rural'!$A$2:$A$53,About!$B$1)</f>
        <v>304.2206211439613</v>
      </c>
      <c r="K8" s="65">
        <f>INDEX('REEDS calc'!$C$64:$AG$113,MATCH(About!$B$2,'REEDS calc'!$B$64:$B$113,0),MATCH(K$1,'REEDS calc'!$C$63:$AG$63,0))*SUMIFS('res v com'!$E$3:$E$52,'res v com'!$B$3:$B$52,About!$B$2)*SUMIFS('Urban and Rural'!$C$2:$C$53,'Urban and Rural'!$A$2:$A$53,About!$B$1)</f>
        <v>401.75329529508878</v>
      </c>
      <c r="L8" s="65">
        <f>INDEX('REEDS calc'!$C$64:$AG$113,MATCH(About!$B$2,'REEDS calc'!$B$64:$B$113,0),MATCH(L$1,'REEDS calc'!$C$63:$AG$63,0))*SUMIFS('res v com'!$E$3:$E$52,'res v com'!$B$3:$B$52,About!$B$2)*SUMIFS('Urban and Rural'!$C$2:$C$53,'Urban and Rural'!$A$2:$A$53,About!$B$1)</f>
        <v>499.28596944621614</v>
      </c>
      <c r="M8" s="65">
        <f>INDEX('REEDS calc'!$C$64:$AG$113,MATCH(About!$B$2,'REEDS calc'!$B$64:$B$113,0),MATCH(M$1,'REEDS calc'!$C$63:$AG$63,0))*SUMIFS('res v com'!$E$3:$E$52,'res v com'!$B$3:$B$52,About!$B$2)*SUMIFS('Urban and Rural'!$C$2:$C$53,'Urban and Rural'!$A$2:$A$53,About!$B$1)</f>
        <v>577.40566528908573</v>
      </c>
      <c r="N8" s="65">
        <f>INDEX('REEDS calc'!$C$64:$AG$113,MATCH(About!$B$2,'REEDS calc'!$B$64:$B$113,0),MATCH(N$1,'REEDS calc'!$C$63:$AG$63,0))*SUMIFS('res v com'!$E$3:$E$52,'res v com'!$B$3:$B$52,About!$B$2)*SUMIFS('Urban and Rural'!$C$2:$C$53,'Urban and Rural'!$A$2:$A$53,About!$B$1)</f>
        <v>655.52536113195504</v>
      </c>
      <c r="O8" s="65">
        <f>INDEX('REEDS calc'!$C$64:$AG$113,MATCH(About!$B$2,'REEDS calc'!$B$64:$B$113,0),MATCH(O$1,'REEDS calc'!$C$63:$AG$63,0))*SUMIFS('res v com'!$E$3:$E$52,'res v com'!$B$3:$B$52,About!$B$2)*SUMIFS('Urban and Rural'!$C$2:$C$53,'Urban and Rural'!$A$2:$A$53,About!$B$1)</f>
        <v>708.20487965519828</v>
      </c>
      <c r="P8" s="65">
        <f>INDEX('REEDS calc'!$C$64:$AG$113,MATCH(About!$B$2,'REEDS calc'!$B$64:$B$113,0),MATCH(P$1,'REEDS calc'!$C$63:$AG$63,0))*SUMIFS('res v com'!$E$3:$E$52,'res v com'!$B$3:$B$52,About!$B$2)*SUMIFS('Urban and Rural'!$C$2:$C$53,'Urban and Rural'!$A$2:$A$53,About!$B$1)</f>
        <v>760.88439817844153</v>
      </c>
      <c r="Q8" s="65">
        <f>INDEX('REEDS calc'!$C$64:$AG$113,MATCH(About!$B$2,'REEDS calc'!$B$64:$B$113,0),MATCH(Q$1,'REEDS calc'!$C$63:$AG$63,0))*SUMIFS('res v com'!$E$3:$E$52,'res v com'!$B$3:$B$52,About!$B$2)*SUMIFS('Urban and Rural'!$C$2:$C$53,'Urban and Rural'!$A$2:$A$53,About!$B$1)</f>
        <v>770.4019751247514</v>
      </c>
      <c r="R8" s="65">
        <f>INDEX('REEDS calc'!$C$64:$AG$113,MATCH(About!$B$2,'REEDS calc'!$B$64:$B$113,0),MATCH(R$1,'REEDS calc'!$C$63:$AG$63,0))*SUMIFS('res v com'!$E$3:$E$52,'res v com'!$B$3:$B$52,About!$B$2)*SUMIFS('Urban and Rural'!$C$2:$C$53,'Urban and Rural'!$A$2:$A$53,About!$B$1)</f>
        <v>779.91955207106128</v>
      </c>
      <c r="S8" s="65">
        <f>INDEX('REEDS calc'!$C$64:$AG$113,MATCH(About!$B$2,'REEDS calc'!$B$64:$B$113,0),MATCH(S$1,'REEDS calc'!$C$63:$AG$63,0))*SUMIFS('res v com'!$E$3:$E$52,'res v com'!$B$3:$B$52,About!$B$2)*SUMIFS('Urban and Rural'!$C$2:$C$53,'Urban and Rural'!$A$2:$A$53,About!$B$1)</f>
        <v>788.65449272783553</v>
      </c>
      <c r="T8" s="65">
        <f>INDEX('REEDS calc'!$C$64:$AG$113,MATCH(About!$B$2,'REEDS calc'!$B$64:$B$113,0),MATCH(T$1,'REEDS calc'!$C$63:$AG$63,0))*SUMIFS('res v com'!$E$3:$E$52,'res v com'!$B$3:$B$52,About!$B$2)*SUMIFS('Urban and Rural'!$C$2:$C$53,'Urban and Rural'!$A$2:$A$53,About!$B$1)</f>
        <v>797.38943338460967</v>
      </c>
      <c r="U8" s="65">
        <f>INDEX('REEDS calc'!$C$64:$AG$113,MATCH(About!$B$2,'REEDS calc'!$B$64:$B$113,0),MATCH(U$1,'REEDS calc'!$C$63:$AG$63,0))*SUMIFS('res v com'!$E$3:$E$52,'res v com'!$B$3:$B$52,About!$B$2)*SUMIFS('Urban and Rural'!$C$2:$C$53,'Urban and Rural'!$A$2:$A$53,About!$B$1)</f>
        <v>807.06893508047881</v>
      </c>
      <c r="V8" s="65">
        <f>INDEX('REEDS calc'!$C$64:$AG$113,MATCH(About!$B$2,'REEDS calc'!$B$64:$B$113,0),MATCH(V$1,'REEDS calc'!$C$63:$AG$63,0))*SUMIFS('res v com'!$E$3:$E$52,'res v com'!$B$3:$B$52,About!$B$2)*SUMIFS('Urban and Rural'!$C$2:$C$53,'Urban and Rural'!$A$2:$A$53,About!$B$1)</f>
        <v>816.74843677634783</v>
      </c>
      <c r="W8" s="65">
        <f>INDEX('REEDS calc'!$C$64:$AG$113,MATCH(About!$B$2,'REEDS calc'!$B$64:$B$113,0),MATCH(W$1,'REEDS calc'!$C$63:$AG$63,0))*SUMIFS('res v com'!$E$3:$E$52,'res v com'!$B$3:$B$52,About!$B$2)*SUMIFS('Urban and Rural'!$C$2:$C$53,'Urban and Rural'!$A$2:$A$53,About!$B$1)</f>
        <v>828.44300202228646</v>
      </c>
      <c r="X8" s="65">
        <f>INDEX('REEDS calc'!$C$64:$AG$113,MATCH(About!$B$2,'REEDS calc'!$B$64:$B$113,0),MATCH(X$1,'REEDS calc'!$C$63:$AG$63,0))*SUMIFS('res v com'!$E$3:$E$52,'res v com'!$B$3:$B$52,About!$B$2)*SUMIFS('Urban and Rural'!$C$2:$C$53,'Urban and Rural'!$A$2:$A$53,About!$B$1)</f>
        <v>840.13756726822498</v>
      </c>
      <c r="Y8" s="65">
        <f>INDEX('REEDS calc'!$C$64:$AG$113,MATCH(About!$B$2,'REEDS calc'!$B$64:$B$113,0),MATCH(Y$1,'REEDS calc'!$C$63:$AG$63,0))*SUMIFS('res v com'!$E$3:$E$52,'res v com'!$B$3:$B$52,About!$B$2)*SUMIFS('Urban and Rural'!$C$2:$C$53,'Urban and Rural'!$A$2:$A$53,About!$B$1)</f>
        <v>855.68234322590331</v>
      </c>
      <c r="Z8" s="65">
        <f>INDEX('REEDS calc'!$C$64:$AG$113,MATCH(About!$B$2,'REEDS calc'!$B$64:$B$113,0),MATCH(Z$1,'REEDS calc'!$C$63:$AG$63,0))*SUMIFS('res v com'!$E$3:$E$52,'res v com'!$B$3:$B$52,About!$B$2)*SUMIFS('Urban and Rural'!$C$2:$C$53,'Urban and Rural'!$A$2:$A$53,About!$B$1)</f>
        <v>871.22711918358152</v>
      </c>
      <c r="AA8" s="65">
        <f>INDEX('REEDS calc'!$C$64:$AG$113,MATCH(About!$B$2,'REEDS calc'!$B$64:$B$113,0),MATCH(AA$1,'REEDS calc'!$C$63:$AG$63,0))*SUMIFS('res v com'!$E$3:$E$52,'res v com'!$B$3:$B$52,About!$B$2)*SUMIFS('Urban and Rural'!$C$2:$C$53,'Urban and Rural'!$A$2:$A$53,About!$B$1)</f>
        <v>886.40306654504184</v>
      </c>
      <c r="AB8" s="65">
        <f>INDEX('REEDS calc'!$C$64:$AG$113,MATCH(About!$B$2,'REEDS calc'!$B$64:$B$113,0),MATCH(AB$1,'REEDS calc'!$C$63:$AG$63,0))*SUMIFS('res v com'!$E$3:$E$52,'res v com'!$B$3:$B$52,About!$B$2)*SUMIFS('Urban and Rural'!$C$2:$C$53,'Urban and Rural'!$A$2:$A$53,About!$B$1)</f>
        <v>901.57901390650215</v>
      </c>
      <c r="AC8" s="65">
        <f>INDEX('REEDS calc'!$C$64:$AG$113,MATCH(About!$B$2,'REEDS calc'!$B$64:$B$113,0),MATCH(AC$1,'REEDS calc'!$C$63:$AG$63,0))*SUMIFS('res v com'!$E$3:$E$52,'res v com'!$B$3:$B$52,About!$B$2)*SUMIFS('Urban and Rural'!$C$2:$C$53,'Urban and Rural'!$A$2:$A$53,About!$B$1)</f>
        <v>913.29157079128061</v>
      </c>
      <c r="AD8" s="65">
        <f>INDEX('REEDS calc'!$C$64:$AG$113,MATCH(About!$B$2,'REEDS calc'!$B$64:$B$113,0),MATCH(AD$1,'REEDS calc'!$C$63:$AG$63,0))*SUMIFS('res v com'!$E$3:$E$52,'res v com'!$B$3:$B$52,About!$B$2)*SUMIFS('Urban and Rural'!$C$2:$C$53,'Urban and Rural'!$A$2:$A$53,About!$B$1)</f>
        <v>925.00412767605894</v>
      </c>
      <c r="AE8" s="65">
        <f>INDEX('REEDS calc'!$C$64:$AG$113,MATCH(About!$B$2,'REEDS calc'!$B$64:$B$113,0),MATCH(AE$1,'REEDS calc'!$C$63:$AG$63,0))*SUMIFS('res v com'!$E$3:$E$52,'res v com'!$B$3:$B$52,About!$B$2)*SUMIFS('Urban and Rural'!$C$2:$C$53,'Urban and Rural'!$A$2:$A$53,About!$B$1)</f>
        <v>949.75162690034892</v>
      </c>
      <c r="AF8" s="65">
        <f>INDEX('REEDS calc'!$C$64:$AG$113,MATCH(About!$B$2,'REEDS calc'!$B$64:$B$113,0),MATCH(AF$1,'REEDS calc'!$C$63:$AG$63,0))*SUMIFS('res v com'!$E$3:$E$52,'res v com'!$B$3:$B$52,About!$B$2)*SUMIFS('Urban and Rural'!$C$2:$C$53,'Urban and Rural'!$A$2:$A$53,About!$B$1)</f>
        <v>974.49912612463879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171.16958127176503</v>
      </c>
      <c r="C8" s="65">
        <f>INDEX('REEDS calc'!$C$64:$AG$113,MATCH(About!$B$2,'REEDS calc'!$B$64:$B$113,0),MATCH(C$1,'REEDS calc'!$C$63:$AG$63,0))*SUMIFS('res v com'!$E$3:$E$52,'res v com'!$B$3:$B$52,About!$B$2)*SUMIFS('Urban and Rural'!$B$2:$B$53,'Urban and Rural'!$A$2:$A$53,About!$B$1)</f>
        <v>171.16958127176503</v>
      </c>
      <c r="D8" s="65">
        <f>INDEX('REEDS calc'!$C$64:$AG$113,MATCH(About!$B$2,'REEDS calc'!$B$64:$B$113,0),MATCH(D$1,'REEDS calc'!$C$63:$AG$63,0))*SUMIFS('res v com'!$E$3:$E$52,'res v com'!$B$3:$B$52,About!$B$2)*SUMIFS('Urban and Rural'!$B$2:$B$53,'Urban and Rural'!$A$2:$A$53,About!$B$1)</f>
        <v>171.16958127176503</v>
      </c>
      <c r="E8" s="65">
        <f>INDEX('REEDS calc'!$C$64:$AG$113,MATCH(About!$B$2,'REEDS calc'!$B$64:$B$113,0),MATCH(E$1,'REEDS calc'!$C$63:$AG$63,0))*SUMIFS('res v com'!$E$3:$E$52,'res v com'!$B$3:$B$52,About!$B$2)*SUMIFS('Urban and Rural'!$B$2:$B$53,'Urban and Rural'!$A$2:$A$53,About!$B$1)</f>
        <v>218.39998649282168</v>
      </c>
      <c r="F8" s="65">
        <f>INDEX('REEDS calc'!$C$64:$AG$113,MATCH(About!$B$2,'REEDS calc'!$B$64:$B$113,0),MATCH(F$1,'REEDS calc'!$C$63:$AG$63,0))*SUMIFS('res v com'!$E$3:$E$52,'res v com'!$B$3:$B$52,About!$B$2)*SUMIFS('Urban and Rural'!$B$2:$B$53,'Urban and Rural'!$A$2:$A$53,About!$B$1)</f>
        <v>265.6303917138784</v>
      </c>
      <c r="G8" s="65">
        <f>INDEX('REEDS calc'!$C$64:$AG$113,MATCH(About!$B$2,'REEDS calc'!$B$64:$B$113,0),MATCH(G$1,'REEDS calc'!$C$63:$AG$63,0))*SUMIFS('res v com'!$E$3:$E$52,'res v com'!$B$3:$B$52,About!$B$2)*SUMIFS('Urban and Rural'!$B$2:$B$53,'Urban and Rural'!$A$2:$A$53,About!$B$1)</f>
        <v>395.20213569954603</v>
      </c>
      <c r="H8" s="65">
        <f>INDEX('REEDS calc'!$C$64:$AG$113,MATCH(About!$B$2,'REEDS calc'!$B$64:$B$113,0),MATCH(H$1,'REEDS calc'!$C$63:$AG$63,0))*SUMIFS('res v com'!$E$3:$E$52,'res v com'!$B$3:$B$52,About!$B$2)*SUMIFS('Urban and Rural'!$B$2:$B$53,'Urban and Rural'!$A$2:$A$53,About!$B$1)</f>
        <v>524.77387968521373</v>
      </c>
      <c r="I8" s="65">
        <f>INDEX('REEDS calc'!$C$64:$AG$113,MATCH(About!$B$2,'REEDS calc'!$B$64:$B$113,0),MATCH(I$1,'REEDS calc'!$C$63:$AG$63,0))*SUMIFS('res v com'!$E$3:$E$52,'res v com'!$B$3:$B$52,About!$B$2)*SUMIFS('Urban and Rural'!$B$2:$B$53,'Urban and Rural'!$A$2:$A$53,About!$B$1)</f>
        <v>731.13503976850632</v>
      </c>
      <c r="J8" s="65">
        <f>INDEX('REEDS calc'!$C$64:$AG$113,MATCH(About!$B$2,'REEDS calc'!$B$64:$B$113,0),MATCH(J$1,'REEDS calc'!$C$63:$AG$63,0))*SUMIFS('res v com'!$E$3:$E$52,'res v com'!$B$3:$B$52,About!$B$2)*SUMIFS('Urban and Rural'!$B$2:$B$53,'Urban and Rural'!$A$2:$A$53,About!$B$1)</f>
        <v>937.49619985179913</v>
      </c>
      <c r="K8" s="65">
        <f>INDEX('REEDS calc'!$C$64:$AG$113,MATCH(About!$B$2,'REEDS calc'!$B$64:$B$113,0),MATCH(K$1,'REEDS calc'!$C$63:$AG$63,0))*SUMIFS('res v com'!$E$3:$E$52,'res v com'!$B$3:$B$52,About!$B$2)*SUMIFS('Urban and Rural'!$B$2:$B$53,'Urban and Rural'!$A$2:$A$53,About!$B$1)</f>
        <v>1238.056073256294</v>
      </c>
      <c r="L8" s="65">
        <f>INDEX('REEDS calc'!$C$64:$AG$113,MATCH(About!$B$2,'REEDS calc'!$B$64:$B$113,0),MATCH(L$1,'REEDS calc'!$C$63:$AG$63,0))*SUMIFS('res v com'!$E$3:$E$52,'res v com'!$B$3:$B$52,About!$B$2)*SUMIFS('Urban and Rural'!$B$2:$B$53,'Urban and Rural'!$A$2:$A$53,About!$B$1)</f>
        <v>1538.6159466607887</v>
      </c>
      <c r="M8" s="65">
        <f>INDEX('REEDS calc'!$C$64:$AG$113,MATCH(About!$B$2,'REEDS calc'!$B$64:$B$113,0),MATCH(M$1,'REEDS calc'!$C$63:$AG$63,0))*SUMIFS('res v com'!$E$3:$E$52,'res v com'!$B$3:$B$52,About!$B$2)*SUMIFS('Urban and Rural'!$B$2:$B$53,'Urban and Rural'!$A$2:$A$53,About!$B$1)</f>
        <v>1779.3521522173867</v>
      </c>
      <c r="N8" s="65">
        <f>INDEX('REEDS calc'!$C$64:$AG$113,MATCH(About!$B$2,'REEDS calc'!$B$64:$B$113,0),MATCH(N$1,'REEDS calc'!$C$63:$AG$63,0))*SUMIFS('res v com'!$E$3:$E$52,'res v com'!$B$3:$B$52,About!$B$2)*SUMIFS('Urban and Rural'!$B$2:$B$53,'Urban and Rural'!$A$2:$A$53,About!$B$1)</f>
        <v>2020.0883577739839</v>
      </c>
      <c r="O8" s="65">
        <f>INDEX('REEDS calc'!$C$64:$AG$113,MATCH(About!$B$2,'REEDS calc'!$B$64:$B$113,0),MATCH(O$1,'REEDS calc'!$C$63:$AG$63,0))*SUMIFS('res v com'!$E$3:$E$52,'res v com'!$B$3:$B$52,About!$B$2)*SUMIFS('Urban and Rural'!$B$2:$B$53,'Urban and Rural'!$A$2:$A$53,About!$B$1)</f>
        <v>2182.4272822027538</v>
      </c>
      <c r="P8" s="65">
        <f>INDEX('REEDS calc'!$C$64:$AG$113,MATCH(About!$B$2,'REEDS calc'!$B$64:$B$113,0),MATCH(P$1,'REEDS calc'!$C$63:$AG$63,0))*SUMIFS('res v com'!$E$3:$E$52,'res v com'!$B$3:$B$52,About!$B$2)*SUMIFS('Urban and Rural'!$B$2:$B$53,'Urban and Rural'!$A$2:$A$53,About!$B$1)</f>
        <v>2344.7662066315238</v>
      </c>
      <c r="Q8" s="65">
        <f>INDEX('REEDS calc'!$C$64:$AG$113,MATCH(About!$B$2,'REEDS calc'!$B$64:$B$113,0),MATCH(Q$1,'REEDS calc'!$C$63:$AG$63,0))*SUMIFS('res v com'!$E$3:$E$52,'res v com'!$B$3:$B$52,About!$B$2)*SUMIFS('Urban and Rural'!$B$2:$B$53,'Urban and Rural'!$A$2:$A$53,About!$B$1)</f>
        <v>2374.0958825272951</v>
      </c>
      <c r="R8" s="65">
        <f>INDEX('REEDS calc'!$C$64:$AG$113,MATCH(About!$B$2,'REEDS calc'!$B$64:$B$113,0),MATCH(R$1,'REEDS calc'!$C$63:$AG$63,0))*SUMIFS('res v com'!$E$3:$E$52,'res v com'!$B$3:$B$52,About!$B$2)*SUMIFS('Urban and Rural'!$B$2:$B$53,'Urban and Rural'!$A$2:$A$53,About!$B$1)</f>
        <v>2403.4255584230664</v>
      </c>
      <c r="S8" s="65">
        <f>INDEX('REEDS calc'!$C$64:$AG$113,MATCH(About!$B$2,'REEDS calc'!$B$64:$B$113,0),MATCH(S$1,'REEDS calc'!$C$63:$AG$63,0))*SUMIFS('res v com'!$E$3:$E$52,'res v com'!$B$3:$B$52,About!$B$2)*SUMIFS('Urban and Rural'!$B$2:$B$53,'Urban and Rural'!$A$2:$A$53,About!$B$1)</f>
        <v>2430.343436773534</v>
      </c>
      <c r="T8" s="65">
        <f>INDEX('REEDS calc'!$C$64:$AG$113,MATCH(About!$B$2,'REEDS calc'!$B$64:$B$113,0),MATCH(T$1,'REEDS calc'!$C$63:$AG$63,0))*SUMIFS('res v com'!$E$3:$E$52,'res v com'!$B$3:$B$52,About!$B$2)*SUMIFS('Urban and Rural'!$B$2:$B$53,'Urban and Rural'!$A$2:$A$53,About!$B$1)</f>
        <v>2457.2613151240012</v>
      </c>
      <c r="U8" s="65">
        <f>INDEX('REEDS calc'!$C$64:$AG$113,MATCH(About!$B$2,'REEDS calc'!$B$64:$B$113,0),MATCH(U$1,'REEDS calc'!$C$63:$AG$63,0))*SUMIFS('res v com'!$E$3:$E$52,'res v com'!$B$3:$B$52,About!$B$2)*SUMIFS('Urban and Rural'!$B$2:$B$53,'Urban and Rural'!$A$2:$A$53,About!$B$1)</f>
        <v>2487.089983615353</v>
      </c>
      <c r="V8" s="65">
        <f>INDEX('REEDS calc'!$C$64:$AG$113,MATCH(About!$B$2,'REEDS calc'!$B$64:$B$113,0),MATCH(V$1,'REEDS calc'!$C$63:$AG$63,0))*SUMIFS('res v com'!$E$3:$E$52,'res v com'!$B$3:$B$52,About!$B$2)*SUMIFS('Urban and Rural'!$B$2:$B$53,'Urban and Rural'!$A$2:$A$53,About!$B$1)</f>
        <v>2516.9186521067049</v>
      </c>
      <c r="W8" s="65">
        <f>INDEX('REEDS calc'!$C$64:$AG$113,MATCH(About!$B$2,'REEDS calc'!$B$64:$B$113,0),MATCH(W$1,'REEDS calc'!$C$63:$AG$63,0))*SUMIFS('res v com'!$E$3:$E$52,'res v com'!$B$3:$B$52,About!$B$2)*SUMIFS('Urban and Rural'!$B$2:$B$53,'Urban and Rural'!$A$2:$A$53,About!$B$1)</f>
        <v>2552.957006231944</v>
      </c>
      <c r="X8" s="65">
        <f>INDEX('REEDS calc'!$C$64:$AG$113,MATCH(About!$B$2,'REEDS calc'!$B$64:$B$113,0),MATCH(X$1,'REEDS calc'!$C$63:$AG$63,0))*SUMIFS('res v com'!$E$3:$E$52,'res v com'!$B$3:$B$52,About!$B$2)*SUMIFS('Urban and Rural'!$B$2:$B$53,'Urban and Rural'!$A$2:$A$53,About!$B$1)</f>
        <v>2588.995360357183</v>
      </c>
      <c r="Y8" s="65">
        <f>INDEX('REEDS calc'!$C$64:$AG$113,MATCH(About!$B$2,'REEDS calc'!$B$64:$B$113,0),MATCH(Y$1,'REEDS calc'!$C$63:$AG$63,0))*SUMIFS('res v com'!$E$3:$E$52,'res v com'!$B$3:$B$52,About!$B$2)*SUMIFS('Urban and Rural'!$B$2:$B$53,'Urban and Rural'!$A$2:$A$53,About!$B$1)</f>
        <v>2636.8986495328854</v>
      </c>
      <c r="Z8" s="65">
        <f>INDEX('REEDS calc'!$C$64:$AG$113,MATCH(About!$B$2,'REEDS calc'!$B$64:$B$113,0),MATCH(Z$1,'REEDS calc'!$C$63:$AG$63,0))*SUMIFS('res v com'!$E$3:$E$52,'res v com'!$B$3:$B$52,About!$B$2)*SUMIFS('Urban and Rural'!$B$2:$B$53,'Urban and Rural'!$A$2:$A$53,About!$B$1)</f>
        <v>2684.8019387085878</v>
      </c>
      <c r="AA8" s="65">
        <f>INDEX('REEDS calc'!$C$64:$AG$113,MATCH(About!$B$2,'REEDS calc'!$B$64:$B$113,0),MATCH(AA$1,'REEDS calc'!$C$63:$AG$63,0))*SUMIFS('res v com'!$E$3:$E$52,'res v com'!$B$3:$B$52,About!$B$2)*SUMIFS('Urban and Rural'!$B$2:$B$53,'Urban and Rural'!$A$2:$A$53,About!$B$1)</f>
        <v>2731.5686336388026</v>
      </c>
      <c r="AB8" s="65">
        <f>INDEX('REEDS calc'!$C$64:$AG$113,MATCH(About!$B$2,'REEDS calc'!$B$64:$B$113,0),MATCH(AB$1,'REEDS calc'!$C$63:$AG$63,0))*SUMIFS('res v com'!$E$3:$E$52,'res v com'!$B$3:$B$52,About!$B$2)*SUMIFS('Urban and Rural'!$B$2:$B$53,'Urban and Rural'!$A$2:$A$53,About!$B$1)</f>
        <v>2778.3353285690168</v>
      </c>
      <c r="AC8" s="65">
        <f>INDEX('REEDS calc'!$C$64:$AG$113,MATCH(About!$B$2,'REEDS calc'!$B$64:$B$113,0),MATCH(AC$1,'REEDS calc'!$C$63:$AG$63,0))*SUMIFS('res v com'!$E$3:$E$52,'res v com'!$B$3:$B$52,About!$B$2)*SUMIFS('Urban and Rural'!$B$2:$B$53,'Urban and Rural'!$A$2:$A$53,About!$B$1)</f>
        <v>2814.4291263159871</v>
      </c>
      <c r="AD8" s="65">
        <f>INDEX('REEDS calc'!$C$64:$AG$113,MATCH(About!$B$2,'REEDS calc'!$B$64:$B$113,0),MATCH(AD$1,'REEDS calc'!$C$63:$AG$63,0))*SUMIFS('res v com'!$E$3:$E$52,'res v com'!$B$3:$B$52,About!$B$2)*SUMIFS('Urban and Rural'!$B$2:$B$53,'Urban and Rural'!$A$2:$A$53,About!$B$1)</f>
        <v>2850.5229240629574</v>
      </c>
      <c r="AE8" s="65">
        <f>INDEX('REEDS calc'!$C$64:$AG$113,MATCH(About!$B$2,'REEDS calc'!$B$64:$B$113,0),MATCH(AE$1,'REEDS calc'!$C$63:$AG$63,0))*SUMIFS('res v com'!$E$3:$E$52,'res v com'!$B$3:$B$52,About!$B$2)*SUMIFS('Urban and Rural'!$B$2:$B$53,'Urban and Rural'!$A$2:$A$53,About!$B$1)</f>
        <v>2926.7856257541366</v>
      </c>
      <c r="AF8" s="65">
        <f>INDEX('REEDS calc'!$C$64:$AG$113,MATCH(About!$B$2,'REEDS calc'!$B$64:$B$113,0),MATCH(AF$1,'REEDS calc'!$C$63:$AG$63,0))*SUMIFS('res v com'!$E$3:$E$52,'res v com'!$B$3:$B$52,About!$B$2)*SUMIFS('Urban and Rural'!$B$2:$B$53,'Urban and Rural'!$A$2:$A$53,About!$B$1)</f>
        <v>3003.0483274453159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82.012595546126278</v>
      </c>
      <c r="C8" s="65">
        <f>INDEX('REEDS calc'!$C$64:$AG$113,MATCH(About!$B$2,'REEDS calc'!$B$64:$B$113,0),MATCH(C$1,'REEDS calc'!$C$63:$AG$63,0))*SUMIFS('res v com'!$F$3:$F$52,'res v com'!$B$3:$B$52,About!$B$2)</f>
        <v>82.012595546126278</v>
      </c>
      <c r="D8" s="65">
        <f>INDEX('REEDS calc'!$C$64:$AG$113,MATCH(About!$B$2,'REEDS calc'!$B$64:$B$113,0),MATCH(D$1,'REEDS calc'!$C$63:$AG$63,0))*SUMIFS('res v com'!$F$3:$F$52,'res v com'!$B$3:$B$52,About!$B$2)</f>
        <v>82.012595546126278</v>
      </c>
      <c r="E8" s="65">
        <f>INDEX('REEDS calc'!$C$64:$AG$113,MATCH(About!$B$2,'REEDS calc'!$B$64:$B$113,0),MATCH(E$1,'REEDS calc'!$C$63:$AG$63,0))*SUMIFS('res v com'!$F$3:$F$52,'res v com'!$B$3:$B$52,About!$B$2)</f>
        <v>104.64213107513042</v>
      </c>
      <c r="F8" s="65">
        <f>INDEX('REEDS calc'!$C$64:$AG$113,MATCH(About!$B$2,'REEDS calc'!$B$64:$B$113,0),MATCH(F$1,'REEDS calc'!$C$63:$AG$63,0))*SUMIFS('res v com'!$F$3:$F$52,'res v com'!$B$3:$B$52,About!$B$2)</f>
        <v>127.27166660413459</v>
      </c>
      <c r="G8" s="65">
        <f>INDEX('REEDS calc'!$C$64:$AG$113,MATCH(About!$B$2,'REEDS calc'!$B$64:$B$113,0),MATCH(G$1,'REEDS calc'!$C$63:$AG$63,0))*SUMIFS('res v com'!$F$3:$F$52,'res v com'!$B$3:$B$52,About!$B$2)</f>
        <v>189.35346264960788</v>
      </c>
      <c r="H8" s="65">
        <f>INDEX('REEDS calc'!$C$64:$AG$113,MATCH(About!$B$2,'REEDS calc'!$B$64:$B$113,0),MATCH(H$1,'REEDS calc'!$C$63:$AG$63,0))*SUMIFS('res v com'!$F$3:$F$52,'res v com'!$B$3:$B$52,About!$B$2)</f>
        <v>251.43525869508116</v>
      </c>
      <c r="I8" s="65">
        <f>INDEX('REEDS calc'!$C$64:$AG$113,MATCH(About!$B$2,'REEDS calc'!$B$64:$B$113,0),MATCH(I$1,'REEDS calc'!$C$63:$AG$63,0))*SUMIFS('res v com'!$F$3:$F$52,'res v com'!$B$3:$B$52,About!$B$2)</f>
        <v>350.3092188496604</v>
      </c>
      <c r="J8" s="65">
        <f>INDEX('REEDS calc'!$C$64:$AG$113,MATCH(About!$B$2,'REEDS calc'!$B$64:$B$113,0),MATCH(J$1,'REEDS calc'!$C$63:$AG$63,0))*SUMIFS('res v com'!$F$3:$F$52,'res v com'!$B$3:$B$52,About!$B$2)</f>
        <v>449.18317900423961</v>
      </c>
      <c r="K8" s="65">
        <f>INDEX('REEDS calc'!$C$64:$AG$113,MATCH(About!$B$2,'REEDS calc'!$B$64:$B$113,0),MATCH(K$1,'REEDS calc'!$C$63:$AG$63,0))*SUMIFS('res v com'!$F$3:$F$52,'res v com'!$B$3:$B$52,About!$B$2)</f>
        <v>593.1906314486173</v>
      </c>
      <c r="L8" s="65">
        <f>INDEX('REEDS calc'!$C$64:$AG$113,MATCH(About!$B$2,'REEDS calc'!$B$64:$B$113,0),MATCH(L$1,'REEDS calc'!$C$63:$AG$63,0))*SUMIFS('res v com'!$F$3:$F$52,'res v com'!$B$3:$B$52,About!$B$2)</f>
        <v>737.19808389299499</v>
      </c>
      <c r="M8" s="65">
        <f>INDEX('REEDS calc'!$C$64:$AG$113,MATCH(About!$B$2,'REEDS calc'!$B$64:$B$113,0),MATCH(M$1,'REEDS calc'!$C$63:$AG$63,0))*SUMIFS('res v com'!$F$3:$F$52,'res v com'!$B$3:$B$52,About!$B$2)</f>
        <v>852.54218249352778</v>
      </c>
      <c r="N8" s="65">
        <f>INDEX('REEDS calc'!$C$64:$AG$113,MATCH(About!$B$2,'REEDS calc'!$B$64:$B$113,0),MATCH(N$1,'REEDS calc'!$C$63:$AG$63,0))*SUMIFS('res v com'!$F$3:$F$52,'res v com'!$B$3:$B$52,About!$B$2)</f>
        <v>967.88628109406045</v>
      </c>
      <c r="O8" s="65">
        <f>INDEX('REEDS calc'!$C$64:$AG$113,MATCH(About!$B$2,'REEDS calc'!$B$64:$B$113,0),MATCH(O$1,'REEDS calc'!$C$63:$AG$63,0))*SUMIFS('res v com'!$F$3:$F$52,'res v com'!$B$3:$B$52,About!$B$2)</f>
        <v>1045.6678381420477</v>
      </c>
      <c r="P8" s="65">
        <f>INDEX('REEDS calc'!$C$64:$AG$113,MATCH(About!$B$2,'REEDS calc'!$B$64:$B$113,0),MATCH(P$1,'REEDS calc'!$C$63:$AG$63,0))*SUMIFS('res v com'!$F$3:$F$52,'res v com'!$B$3:$B$52,About!$B$2)</f>
        <v>1123.4493951900347</v>
      </c>
      <c r="Q8" s="65">
        <f>INDEX('REEDS calc'!$C$64:$AG$113,MATCH(About!$B$2,'REEDS calc'!$B$64:$B$113,0),MATCH(Q$1,'REEDS calc'!$C$63:$AG$63,0))*SUMIFS('res v com'!$F$3:$F$52,'res v com'!$B$3:$B$52,About!$B$2)</f>
        <v>1137.5021423479532</v>
      </c>
      <c r="R8" s="65">
        <f>INDEX('REEDS calc'!$C$64:$AG$113,MATCH(About!$B$2,'REEDS calc'!$B$64:$B$113,0),MATCH(R$1,'REEDS calc'!$C$63:$AG$63,0))*SUMIFS('res v com'!$F$3:$F$52,'res v com'!$B$3:$B$52,About!$B$2)</f>
        <v>1151.5548895058714</v>
      </c>
      <c r="S8" s="65">
        <f>INDEX('REEDS calc'!$C$64:$AG$113,MATCH(About!$B$2,'REEDS calc'!$B$64:$B$113,0),MATCH(S$1,'REEDS calc'!$C$63:$AG$63,0))*SUMIFS('res v com'!$F$3:$F$52,'res v com'!$B$3:$B$52,About!$B$2)</f>
        <v>1164.4520704986303</v>
      </c>
      <c r="T8" s="65">
        <f>INDEX('REEDS calc'!$C$64:$AG$113,MATCH(About!$B$2,'REEDS calc'!$B$64:$B$113,0),MATCH(T$1,'REEDS calc'!$C$63:$AG$63,0))*SUMIFS('res v com'!$F$3:$F$52,'res v com'!$B$3:$B$52,About!$B$2)</f>
        <v>1177.3492514913892</v>
      </c>
      <c r="U8" s="65">
        <f>INDEX('REEDS calc'!$C$64:$AG$113,MATCH(About!$B$2,'REEDS calc'!$B$64:$B$113,0),MATCH(U$1,'REEDS calc'!$C$63:$AG$63,0))*SUMIFS('res v com'!$F$3:$F$52,'res v com'!$B$3:$B$52,About!$B$2)</f>
        <v>1191.6410813041682</v>
      </c>
      <c r="V8" s="65">
        <f>INDEX('REEDS calc'!$C$64:$AG$113,MATCH(About!$B$2,'REEDS calc'!$B$64:$B$113,0),MATCH(V$1,'REEDS calc'!$C$63:$AG$63,0))*SUMIFS('res v com'!$F$3:$F$52,'res v com'!$B$3:$B$52,About!$B$2)</f>
        <v>1205.9329111169473</v>
      </c>
      <c r="W8" s="65">
        <f>INDEX('REEDS calc'!$C$64:$AG$113,MATCH(About!$B$2,'REEDS calc'!$B$64:$B$113,0),MATCH(W$1,'REEDS calc'!$C$63:$AG$63,0))*SUMIFS('res v com'!$F$3:$F$52,'res v com'!$B$3:$B$52,About!$B$2)</f>
        <v>1223.1999917457695</v>
      </c>
      <c r="X8" s="65">
        <f>INDEX('REEDS calc'!$C$64:$AG$113,MATCH(About!$B$2,'REEDS calc'!$B$64:$B$113,0),MATCH(X$1,'REEDS calc'!$C$63:$AG$63,0))*SUMIFS('res v com'!$F$3:$F$52,'res v com'!$B$3:$B$52,About!$B$2)</f>
        <v>1240.4670723745919</v>
      </c>
      <c r="Y8" s="65">
        <f>INDEX('REEDS calc'!$C$64:$AG$113,MATCH(About!$B$2,'REEDS calc'!$B$64:$B$113,0),MATCH(Y$1,'REEDS calc'!$C$63:$AG$63,0))*SUMIFS('res v com'!$F$3:$F$52,'res v com'!$B$3:$B$52,About!$B$2)</f>
        <v>1263.4190072412109</v>
      </c>
      <c r="Z8" s="65">
        <f>INDEX('REEDS calc'!$C$64:$AG$113,MATCH(About!$B$2,'REEDS calc'!$B$64:$B$113,0),MATCH(Z$1,'REEDS calc'!$C$63:$AG$63,0))*SUMIFS('res v com'!$F$3:$F$52,'res v com'!$B$3:$B$52,About!$B$2)</f>
        <v>1286.3709421078299</v>
      </c>
      <c r="AA8" s="65">
        <f>INDEX('REEDS calc'!$C$64:$AG$113,MATCH(About!$B$2,'REEDS calc'!$B$64:$B$113,0),MATCH(AA$1,'REEDS calc'!$C$63:$AG$63,0))*SUMIFS('res v com'!$F$3:$F$52,'res v com'!$B$3:$B$52,About!$B$2)</f>
        <v>1308.7782998161556</v>
      </c>
      <c r="AB8" s="65">
        <f>INDEX('REEDS calc'!$C$64:$AG$113,MATCH(About!$B$2,'REEDS calc'!$B$64:$B$113,0),MATCH(AB$1,'REEDS calc'!$C$63:$AG$63,0))*SUMIFS('res v com'!$F$3:$F$52,'res v com'!$B$3:$B$52,About!$B$2)</f>
        <v>1331.185657524481</v>
      </c>
      <c r="AC8" s="65">
        <f>INDEX('REEDS calc'!$C$64:$AG$113,MATCH(About!$B$2,'REEDS calc'!$B$64:$B$113,0),MATCH(AC$1,'REEDS calc'!$C$63:$AG$63,0))*SUMIFS('res v com'!$F$3:$F$52,'res v com'!$B$3:$B$52,About!$B$2)</f>
        <v>1348.4793028927324</v>
      </c>
      <c r="AD8" s="65">
        <f>INDEX('REEDS calc'!$C$64:$AG$113,MATCH(About!$B$2,'REEDS calc'!$B$64:$B$113,0),MATCH(AD$1,'REEDS calc'!$C$63:$AG$63,0))*SUMIFS('res v com'!$F$3:$F$52,'res v com'!$B$3:$B$52,About!$B$2)</f>
        <v>1365.7729482609834</v>
      </c>
      <c r="AE8" s="65">
        <f>INDEX('REEDS calc'!$C$64:$AG$113,MATCH(About!$B$2,'REEDS calc'!$B$64:$B$113,0),MATCH(AE$1,'REEDS calc'!$C$63:$AG$63,0))*SUMIFS('res v com'!$F$3:$F$52,'res v com'!$B$3:$B$52,About!$B$2)</f>
        <v>1402.3127473455143</v>
      </c>
      <c r="AF8" s="65">
        <f>INDEX('REEDS calc'!$C$64:$AG$113,MATCH(About!$B$2,'REEDS calc'!$B$64:$B$113,0),MATCH(AF$1,'REEDS calc'!$C$63:$AG$63,0))*SUMIFS('res v com'!$F$3:$F$52,'res v com'!$B$3:$B$52,About!$B$2)</f>
        <v>1438.8525464300449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55.545095909380706</v>
      </c>
      <c r="C8" s="65">
        <f>INDEX('REEDS calc-noIRA'!$C$64:$AG$113,MATCH(About!$B$2,'REEDS calc-noIRA'!$B$64:$B$113,0),MATCH(C$1,'REEDS calc-noIRA'!$C$63:$AG$63,0))*SUMIFS('res v com'!$E$3:$E$52,'res v com'!$B$3:$B$52,About!$B$2)*SUMIFS('Urban and Rural'!$C$2:$C$53,'Urban and Rural'!$A$2:$A$53,About!$B$1)</f>
        <v>55.545095909380706</v>
      </c>
      <c r="D8" s="65">
        <f>INDEX('REEDS calc-noIRA'!$C$64:$AG$113,MATCH(About!$B$2,'REEDS calc-noIRA'!$B$64:$B$113,0),MATCH(D$1,'REEDS calc-noIRA'!$C$63:$AG$63,0))*SUMIFS('res v com'!$E$3:$E$52,'res v com'!$B$3:$B$52,About!$B$2)*SUMIFS('Urban and Rural'!$C$2:$C$53,'Urban and Rural'!$A$2:$A$53,About!$B$1)</f>
        <v>55.545095909380706</v>
      </c>
      <c r="E8" s="65">
        <f>INDEX('REEDS calc-noIRA'!$C$64:$AG$113,MATCH(About!$B$2,'REEDS calc-noIRA'!$B$64:$B$113,0),MATCH(E$1,'REEDS calc-noIRA'!$C$63:$AG$63,0))*SUMIFS('res v com'!$E$3:$E$52,'res v com'!$B$3:$B$52,About!$B$2)*SUMIFS('Urban and Rural'!$C$2:$C$53,'Urban and Rural'!$A$2:$A$53,About!$B$1)</f>
        <v>75.532171056984836</v>
      </c>
      <c r="F8" s="65">
        <f>INDEX('REEDS calc-noIRA'!$C$64:$AG$113,MATCH(About!$B$2,'REEDS calc-noIRA'!$B$64:$B$113,0),MATCH(F$1,'REEDS calc-noIRA'!$C$63:$AG$63,0))*SUMIFS('res v com'!$E$3:$E$52,'res v com'!$B$3:$B$52,About!$B$2)*SUMIFS('Urban and Rural'!$C$2:$C$53,'Urban and Rural'!$A$2:$A$53,About!$B$1)</f>
        <v>95.519246204588953</v>
      </c>
      <c r="G8" s="65">
        <f>INDEX('REEDS calc-noIRA'!$C$64:$AG$113,MATCH(About!$B$2,'REEDS calc-noIRA'!$B$64:$B$113,0),MATCH(G$1,'REEDS calc-noIRA'!$C$63:$AG$63,0))*SUMIFS('res v com'!$E$3:$E$52,'res v com'!$B$3:$B$52,About!$B$2)*SUMIFS('Urban and Rural'!$C$2:$C$53,'Urban and Rural'!$A$2:$A$53,About!$B$1)</f>
        <v>107.10749722101899</v>
      </c>
      <c r="H8" s="65">
        <f>INDEX('REEDS calc-noIRA'!$C$64:$AG$113,MATCH(About!$B$2,'REEDS calc-noIRA'!$B$64:$B$113,0),MATCH(H$1,'REEDS calc-noIRA'!$C$63:$AG$63,0))*SUMIFS('res v com'!$E$3:$E$52,'res v com'!$B$3:$B$52,About!$B$2)*SUMIFS('Urban and Rural'!$C$2:$C$53,'Urban and Rural'!$A$2:$A$53,About!$B$1)</f>
        <v>118.69574823744901</v>
      </c>
      <c r="I8" s="65">
        <f>INDEX('REEDS calc-noIRA'!$C$64:$AG$113,MATCH(About!$B$2,'REEDS calc-noIRA'!$B$64:$B$113,0),MATCH(I$1,'REEDS calc-noIRA'!$C$63:$AG$63,0))*SUMIFS('res v com'!$E$3:$E$52,'res v com'!$B$3:$B$52,About!$B$2)*SUMIFS('Urban and Rural'!$C$2:$C$53,'Urban and Rural'!$A$2:$A$53,About!$B$1)</f>
        <v>142.83725635354023</v>
      </c>
      <c r="J8" s="65">
        <f>INDEX('REEDS calc-noIRA'!$C$64:$AG$113,MATCH(About!$B$2,'REEDS calc-noIRA'!$B$64:$B$113,0),MATCH(J$1,'REEDS calc-noIRA'!$C$63:$AG$63,0))*SUMIFS('res v com'!$E$3:$E$52,'res v com'!$B$3:$B$52,About!$B$2)*SUMIFS('Urban and Rural'!$C$2:$C$53,'Urban and Rural'!$A$2:$A$53,About!$B$1)</f>
        <v>166.97876446963139</v>
      </c>
      <c r="K8" s="65">
        <f>INDEX('REEDS calc-noIRA'!$C$64:$AG$113,MATCH(About!$B$2,'REEDS calc-noIRA'!$B$64:$B$113,0),MATCH(K$1,'REEDS calc-noIRA'!$C$63:$AG$63,0))*SUMIFS('res v com'!$E$3:$E$52,'res v com'!$B$3:$B$52,About!$B$2)*SUMIFS('Urban and Rural'!$C$2:$C$53,'Urban and Rural'!$A$2:$A$53,About!$B$1)</f>
        <v>210.80476108010961</v>
      </c>
      <c r="L8" s="65">
        <f>INDEX('REEDS calc-noIRA'!$C$64:$AG$113,MATCH(About!$B$2,'REEDS calc-noIRA'!$B$64:$B$113,0),MATCH(L$1,'REEDS calc-noIRA'!$C$63:$AG$63,0))*SUMIFS('res v com'!$E$3:$E$52,'res v com'!$B$3:$B$52,About!$B$2)*SUMIFS('Urban and Rural'!$C$2:$C$53,'Urban and Rural'!$A$2:$A$53,About!$B$1)</f>
        <v>254.63075769058787</v>
      </c>
      <c r="M8" s="65">
        <f>INDEX('REEDS calc-noIRA'!$C$64:$AG$113,MATCH(About!$B$2,'REEDS calc-noIRA'!$B$64:$B$113,0),MATCH(M$1,'REEDS calc-noIRA'!$C$63:$AG$63,0))*SUMIFS('res v com'!$E$3:$E$52,'res v com'!$B$3:$B$52,About!$B$2)*SUMIFS('Urban and Rural'!$C$2:$C$53,'Urban and Rural'!$A$2:$A$53,About!$B$1)</f>
        <v>299.60985479035145</v>
      </c>
      <c r="N8" s="65">
        <f>INDEX('REEDS calc-noIRA'!$C$64:$AG$113,MATCH(About!$B$2,'REEDS calc-noIRA'!$B$64:$B$113,0),MATCH(N$1,'REEDS calc-noIRA'!$C$63:$AG$63,0))*SUMIFS('res v com'!$E$3:$E$52,'res v com'!$B$3:$B$52,About!$B$2)*SUMIFS('Urban and Rural'!$C$2:$C$53,'Urban and Rural'!$A$2:$A$53,About!$B$1)</f>
        <v>344.58895189011508</v>
      </c>
      <c r="O8" s="65">
        <f>INDEX('REEDS calc-noIRA'!$C$64:$AG$113,MATCH(About!$B$2,'REEDS calc-noIRA'!$B$64:$B$113,0),MATCH(O$1,'REEDS calc-noIRA'!$C$63:$AG$63,0))*SUMIFS('res v com'!$E$3:$E$52,'res v com'!$B$3:$B$52,About!$B$2)*SUMIFS('Urban and Rural'!$C$2:$C$53,'Urban and Rural'!$A$2:$A$53,About!$B$1)</f>
        <v>385.42997205670139</v>
      </c>
      <c r="P8" s="65">
        <f>INDEX('REEDS calc-noIRA'!$C$64:$AG$113,MATCH(About!$B$2,'REEDS calc-noIRA'!$B$64:$B$113,0),MATCH(P$1,'REEDS calc-noIRA'!$C$63:$AG$63,0))*SUMIFS('res v com'!$E$3:$E$52,'res v com'!$B$3:$B$52,About!$B$2)*SUMIFS('Urban and Rural'!$C$2:$C$53,'Urban and Rural'!$A$2:$A$53,About!$B$1)</f>
        <v>426.27099222328769</v>
      </c>
      <c r="Q8" s="65">
        <f>INDEX('REEDS calc-noIRA'!$C$64:$AG$113,MATCH(About!$B$2,'REEDS calc-noIRA'!$B$64:$B$113,0),MATCH(Q$1,'REEDS calc-noIRA'!$C$63:$AG$63,0))*SUMIFS('res v com'!$E$3:$E$52,'res v com'!$B$3:$B$52,About!$B$2)*SUMIFS('Urban and Rural'!$C$2:$C$53,'Urban and Rural'!$A$2:$A$53,About!$B$1)</f>
        <v>462.8021970859503</v>
      </c>
      <c r="R8" s="65">
        <f>INDEX('REEDS calc-noIRA'!$C$64:$AG$113,MATCH(About!$B$2,'REEDS calc-noIRA'!$B$64:$B$113,0),MATCH(R$1,'REEDS calc-noIRA'!$C$63:$AG$63,0))*SUMIFS('res v com'!$E$3:$E$52,'res v com'!$B$3:$B$52,About!$B$2)*SUMIFS('Urban and Rural'!$C$2:$C$53,'Urban and Rural'!$A$2:$A$53,About!$B$1)</f>
        <v>499.33340194861296</v>
      </c>
      <c r="S8" s="65">
        <f>INDEX('REEDS calc-noIRA'!$C$64:$AG$113,MATCH(About!$B$2,'REEDS calc-noIRA'!$B$64:$B$113,0),MATCH(S$1,'REEDS calc-noIRA'!$C$63:$AG$63,0))*SUMIFS('res v com'!$E$3:$E$52,'res v com'!$B$3:$B$52,About!$B$2)*SUMIFS('Urban and Rural'!$C$2:$C$53,'Urban and Rural'!$A$2:$A$53,About!$B$1)</f>
        <v>534.60519209248127</v>
      </c>
      <c r="T8" s="65">
        <f>INDEX('REEDS calc-noIRA'!$C$64:$AG$113,MATCH(About!$B$2,'REEDS calc-noIRA'!$B$64:$B$113,0),MATCH(T$1,'REEDS calc-noIRA'!$C$63:$AG$63,0))*SUMIFS('res v com'!$E$3:$E$52,'res v com'!$B$3:$B$52,About!$B$2)*SUMIFS('Urban and Rural'!$C$2:$C$53,'Urban and Rural'!$A$2:$A$53,About!$B$1)</f>
        <v>569.8769822363497</v>
      </c>
      <c r="U8" s="65">
        <f>INDEX('REEDS calc-noIRA'!$C$64:$AG$113,MATCH(About!$B$2,'REEDS calc-noIRA'!$B$64:$B$113,0),MATCH(U$1,'REEDS calc-noIRA'!$C$63:$AG$63,0))*SUMIFS('res v com'!$E$3:$E$52,'res v com'!$B$3:$B$52,About!$B$2)*SUMIFS('Urban and Rural'!$C$2:$C$53,'Urban and Rural'!$A$2:$A$53,About!$B$1)</f>
        <v>605.32051075096342</v>
      </c>
      <c r="V8" s="65">
        <f>INDEX('REEDS calc-noIRA'!$C$64:$AG$113,MATCH(About!$B$2,'REEDS calc-noIRA'!$B$64:$B$113,0),MATCH(V$1,'REEDS calc-noIRA'!$C$63:$AG$63,0))*SUMIFS('res v com'!$E$3:$E$52,'res v com'!$B$3:$B$52,About!$B$2)*SUMIFS('Urban and Rural'!$C$2:$C$53,'Urban and Rural'!$A$2:$A$53,About!$B$1)</f>
        <v>640.76403926557714</v>
      </c>
      <c r="W8" s="65">
        <f>INDEX('REEDS calc-noIRA'!$C$64:$AG$113,MATCH(About!$B$2,'REEDS calc-noIRA'!$B$64:$B$113,0),MATCH(W$1,'REEDS calc-noIRA'!$C$63:$AG$63,0))*SUMIFS('res v com'!$E$3:$E$52,'res v com'!$B$3:$B$52,About!$B$2)*SUMIFS('Urban and Rural'!$C$2:$C$53,'Urban and Rural'!$A$2:$A$53,About!$B$1)</f>
        <v>670.49931145734774</v>
      </c>
      <c r="X8" s="65">
        <f>INDEX('REEDS calc-noIRA'!$C$64:$AG$113,MATCH(About!$B$2,'REEDS calc-noIRA'!$B$64:$B$113,0),MATCH(X$1,'REEDS calc-noIRA'!$C$63:$AG$63,0))*SUMIFS('res v com'!$E$3:$E$52,'res v com'!$B$3:$B$52,About!$B$2)*SUMIFS('Urban and Rural'!$C$2:$C$53,'Urban and Rural'!$A$2:$A$53,About!$B$1)</f>
        <v>700.23458364911835</v>
      </c>
      <c r="Y8" s="65">
        <f>INDEX('REEDS calc-noIRA'!$C$64:$AG$113,MATCH(About!$B$2,'REEDS calc-noIRA'!$B$64:$B$113,0),MATCH(Y$1,'REEDS calc-noIRA'!$C$63:$AG$63,0))*SUMIFS('res v com'!$E$3:$E$52,'res v com'!$B$3:$B$52,About!$B$2)*SUMIFS('Urban and Rural'!$C$2:$C$53,'Urban and Rural'!$A$2:$A$53,About!$B$1)</f>
        <v>732.21881069587721</v>
      </c>
      <c r="Z8" s="65">
        <f>INDEX('REEDS calc-noIRA'!$C$64:$AG$113,MATCH(About!$B$2,'REEDS calc-noIRA'!$B$64:$B$113,0),MATCH(Z$1,'REEDS calc-noIRA'!$C$63:$AG$63,0))*SUMIFS('res v com'!$E$3:$E$52,'res v com'!$B$3:$B$52,About!$B$2)*SUMIFS('Urban and Rural'!$C$2:$C$53,'Urban and Rural'!$A$2:$A$53,About!$B$1)</f>
        <v>764.20303774263596</v>
      </c>
      <c r="AA8" s="65">
        <f>INDEX('REEDS calc-noIRA'!$C$64:$AG$113,MATCH(About!$B$2,'REEDS calc-noIRA'!$B$64:$B$113,0),MATCH(AA$1,'REEDS calc-noIRA'!$C$63:$AG$63,0))*SUMIFS('res v com'!$E$3:$E$52,'res v com'!$B$3:$B$52,About!$B$2)*SUMIFS('Urban and Rural'!$C$2:$C$53,'Urban and Rural'!$A$2:$A$53,About!$B$1)</f>
        <v>817.09845593195973</v>
      </c>
      <c r="AB8" s="65">
        <f>INDEX('REEDS calc-noIRA'!$C$64:$AG$113,MATCH(About!$B$2,'REEDS calc-noIRA'!$B$64:$B$113,0),MATCH(AB$1,'REEDS calc-noIRA'!$C$63:$AG$63,0))*SUMIFS('res v com'!$E$3:$E$52,'res v com'!$B$3:$B$52,About!$B$2)*SUMIFS('Urban and Rural'!$C$2:$C$53,'Urban and Rural'!$A$2:$A$53,About!$B$1)</f>
        <v>869.99387412128362</v>
      </c>
      <c r="AC8" s="65">
        <f>INDEX('REEDS calc-noIRA'!$C$64:$AG$113,MATCH(About!$B$2,'REEDS calc-noIRA'!$B$64:$B$113,0),MATCH(AC$1,'REEDS calc-noIRA'!$C$63:$AG$63,0))*SUMIFS('res v com'!$E$3:$E$52,'res v com'!$B$3:$B$52,About!$B$2)*SUMIFS('Urban and Rural'!$C$2:$C$53,'Urban and Rural'!$A$2:$A$53,About!$B$1)</f>
        <v>894.33165466108176</v>
      </c>
      <c r="AD8" s="65">
        <f>INDEX('REEDS calc-noIRA'!$C$64:$AG$113,MATCH(About!$B$2,'REEDS calc-noIRA'!$B$64:$B$113,0),MATCH(AD$1,'REEDS calc-noIRA'!$C$63:$AG$63,0))*SUMIFS('res v com'!$E$3:$E$52,'res v com'!$B$3:$B$52,About!$B$2)*SUMIFS('Urban and Rural'!$C$2:$C$53,'Urban and Rural'!$A$2:$A$53,About!$B$1)</f>
        <v>918.66943520087966</v>
      </c>
      <c r="AE8" s="65">
        <f>INDEX('REEDS calc-noIRA'!$C$64:$AG$113,MATCH(About!$B$2,'REEDS calc-noIRA'!$B$64:$B$113,0),MATCH(AE$1,'REEDS calc-noIRA'!$C$63:$AG$63,0))*SUMIFS('res v com'!$E$3:$E$52,'res v com'!$B$3:$B$52,About!$B$2)*SUMIFS('Urban and Rural'!$C$2:$C$53,'Urban and Rural'!$A$2:$A$53,About!$B$1)</f>
        <v>962.94522278235627</v>
      </c>
      <c r="AF8" s="65">
        <f>INDEX('REEDS calc-noIRA'!$C$64:$AG$113,MATCH(About!$B$2,'REEDS calc-noIRA'!$B$64:$B$113,0),MATCH(AF$1,'REEDS calc-noIRA'!$C$63:$AG$63,0))*SUMIFS('res v com'!$E$3:$E$52,'res v com'!$B$3:$B$52,About!$B$2)*SUMIFS('Urban and Rural'!$C$2:$C$53,'Urban and Rural'!$A$2:$A$53,About!$B$1)</f>
        <v>1007.2210103638329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171.16958127176503</v>
      </c>
      <c r="C8" s="65">
        <f>INDEX('REEDS calc-noIRA'!$C$64:$AG$113,MATCH(About!$B$2,'REEDS calc-noIRA'!$B$64:$B$113,0),MATCH(C$1,'REEDS calc-noIRA'!$C$63:$AG$63,0))*SUMIFS('res v com'!$E$3:$E$52,'res v com'!$B$3:$B$52,About!$B$2)*SUMIFS('Urban and Rural'!$B$2:$B$53,'Urban and Rural'!$A$2:$A$53,About!$B$1)</f>
        <v>171.16958127176503</v>
      </c>
      <c r="D8" s="65">
        <f>INDEX('REEDS calc-noIRA'!$C$64:$AG$113,MATCH(About!$B$2,'REEDS calc-noIRA'!$B$64:$B$113,0),MATCH(D$1,'REEDS calc-noIRA'!$C$63:$AG$63,0))*SUMIFS('res v com'!$E$3:$E$52,'res v com'!$B$3:$B$52,About!$B$2)*SUMIFS('Urban and Rural'!$B$2:$B$53,'Urban and Rural'!$A$2:$A$53,About!$B$1)</f>
        <v>171.16958127176503</v>
      </c>
      <c r="E8" s="65">
        <f>INDEX('REEDS calc-noIRA'!$C$64:$AG$113,MATCH(About!$B$2,'REEDS calc-noIRA'!$B$64:$B$113,0),MATCH(E$1,'REEDS calc-noIRA'!$C$63:$AG$63,0))*SUMIFS('res v com'!$E$3:$E$52,'res v com'!$B$3:$B$52,About!$B$2)*SUMIFS('Urban and Rural'!$B$2:$B$53,'Urban and Rural'!$A$2:$A$53,About!$B$1)</f>
        <v>232.76240468581042</v>
      </c>
      <c r="F8" s="65">
        <f>INDEX('REEDS calc-noIRA'!$C$64:$AG$113,MATCH(About!$B$2,'REEDS calc-noIRA'!$B$64:$B$113,0),MATCH(F$1,'REEDS calc-noIRA'!$C$63:$AG$63,0))*SUMIFS('res v com'!$E$3:$E$52,'res v com'!$B$3:$B$52,About!$B$2)*SUMIFS('Urban and Rural'!$B$2:$B$53,'Urban and Rural'!$A$2:$A$53,About!$B$1)</f>
        <v>294.35522809985576</v>
      </c>
      <c r="G8" s="65">
        <f>INDEX('REEDS calc-noIRA'!$C$64:$AG$113,MATCH(About!$B$2,'REEDS calc-noIRA'!$B$64:$B$113,0),MATCH(G$1,'REEDS calc-noIRA'!$C$63:$AG$63,0))*SUMIFS('res v com'!$E$3:$E$52,'res v com'!$B$3:$B$52,About!$B$2)*SUMIFS('Urban and Rural'!$B$2:$B$53,'Urban and Rural'!$A$2:$A$53,About!$B$1)</f>
        <v>330.06596082395646</v>
      </c>
      <c r="H8" s="65">
        <f>INDEX('REEDS calc-noIRA'!$C$64:$AG$113,MATCH(About!$B$2,'REEDS calc-noIRA'!$B$64:$B$113,0),MATCH(H$1,'REEDS calc-noIRA'!$C$63:$AG$63,0))*SUMIFS('res v com'!$E$3:$E$52,'res v com'!$B$3:$B$52,About!$B$2)*SUMIFS('Urban and Rural'!$B$2:$B$53,'Urban and Rural'!$A$2:$A$53,About!$B$1)</f>
        <v>365.77669354805715</v>
      </c>
      <c r="I8" s="65">
        <f>INDEX('REEDS calc-noIRA'!$C$64:$AG$113,MATCH(About!$B$2,'REEDS calc-noIRA'!$B$64:$B$113,0),MATCH(I$1,'REEDS calc-noIRA'!$C$63:$AG$63,0))*SUMIFS('res v com'!$E$3:$E$52,'res v com'!$B$3:$B$52,About!$B$2)*SUMIFS('Urban and Rural'!$B$2:$B$53,'Urban and Rural'!$A$2:$A$53,About!$B$1)</f>
        <v>440.17195325274639</v>
      </c>
      <c r="J8" s="65">
        <f>INDEX('REEDS calc-noIRA'!$C$64:$AG$113,MATCH(About!$B$2,'REEDS calc-noIRA'!$B$64:$B$113,0),MATCH(J$1,'REEDS calc-noIRA'!$C$63:$AG$63,0))*SUMIFS('res v com'!$E$3:$E$52,'res v com'!$B$3:$B$52,About!$B$2)*SUMIFS('Urban and Rural'!$B$2:$B$53,'Urban and Rural'!$A$2:$A$53,About!$B$1)</f>
        <v>514.56721295743546</v>
      </c>
      <c r="K8" s="65">
        <f>INDEX('REEDS calc-noIRA'!$C$64:$AG$113,MATCH(About!$B$2,'REEDS calc-noIRA'!$B$64:$B$113,0),MATCH(K$1,'REEDS calc-noIRA'!$C$63:$AG$63,0))*SUMIFS('res v com'!$E$3:$E$52,'res v com'!$B$3:$B$52,About!$B$2)*SUMIFS('Urban and Rural'!$B$2:$B$53,'Urban and Rural'!$A$2:$A$53,About!$B$1)</f>
        <v>649.62283516523576</v>
      </c>
      <c r="L8" s="65">
        <f>INDEX('REEDS calc-noIRA'!$C$64:$AG$113,MATCH(About!$B$2,'REEDS calc-noIRA'!$B$64:$B$113,0),MATCH(L$1,'REEDS calc-noIRA'!$C$63:$AG$63,0))*SUMIFS('res v com'!$E$3:$E$52,'res v com'!$B$3:$B$52,About!$B$2)*SUMIFS('Urban and Rural'!$B$2:$B$53,'Urban and Rural'!$A$2:$A$53,About!$B$1)</f>
        <v>784.67845737303605</v>
      </c>
      <c r="M8" s="65">
        <f>INDEX('REEDS calc-noIRA'!$C$64:$AG$113,MATCH(About!$B$2,'REEDS calc-noIRA'!$B$64:$B$113,0),MATCH(M$1,'REEDS calc-noIRA'!$C$63:$AG$63,0))*SUMIFS('res v com'!$E$3:$E$52,'res v com'!$B$3:$B$52,About!$B$2)*SUMIFS('Urban and Rural'!$B$2:$B$53,'Urban and Rural'!$A$2:$A$53,About!$B$1)</f>
        <v>923.28751170087901</v>
      </c>
      <c r="N8" s="65">
        <f>INDEX('REEDS calc-noIRA'!$C$64:$AG$113,MATCH(About!$B$2,'REEDS calc-noIRA'!$B$64:$B$113,0),MATCH(N$1,'REEDS calc-noIRA'!$C$63:$AG$63,0))*SUMIFS('res v com'!$E$3:$E$52,'res v com'!$B$3:$B$52,About!$B$2)*SUMIFS('Urban and Rural'!$B$2:$B$53,'Urban and Rural'!$A$2:$A$53,About!$B$1)</f>
        <v>1061.896566028722</v>
      </c>
      <c r="O8" s="65">
        <f>INDEX('REEDS calc-noIRA'!$C$64:$AG$113,MATCH(About!$B$2,'REEDS calc-noIRA'!$B$64:$B$113,0),MATCH(O$1,'REEDS calc-noIRA'!$C$63:$AG$63,0))*SUMIFS('res v com'!$E$3:$E$52,'res v com'!$B$3:$B$52,About!$B$2)*SUMIFS('Urban and Rural'!$B$2:$B$53,'Urban and Rural'!$A$2:$A$53,About!$B$1)</f>
        <v>1187.7535873584063</v>
      </c>
      <c r="P8" s="65">
        <f>INDEX('REEDS calc-noIRA'!$C$64:$AG$113,MATCH(About!$B$2,'REEDS calc-noIRA'!$B$64:$B$113,0),MATCH(P$1,'REEDS calc-noIRA'!$C$63:$AG$63,0))*SUMIFS('res v com'!$E$3:$E$52,'res v com'!$B$3:$B$52,About!$B$2)*SUMIFS('Urban and Rural'!$B$2:$B$53,'Urban and Rural'!$A$2:$A$53,About!$B$1)</f>
        <v>1313.6106086880907</v>
      </c>
      <c r="Q8" s="65">
        <f>INDEX('REEDS calc-noIRA'!$C$64:$AG$113,MATCH(About!$B$2,'REEDS calc-noIRA'!$B$64:$B$113,0),MATCH(Q$1,'REEDS calc-noIRA'!$C$63:$AG$63,0))*SUMIFS('res v com'!$E$3:$E$52,'res v com'!$B$3:$B$52,About!$B$2)*SUMIFS('Urban and Rural'!$B$2:$B$53,'Urban and Rural'!$A$2:$A$53,About!$B$1)</f>
        <v>1426.1863624485406</v>
      </c>
      <c r="R8" s="65">
        <f>INDEX('REEDS calc-noIRA'!$C$64:$AG$113,MATCH(About!$B$2,'REEDS calc-noIRA'!$B$64:$B$113,0),MATCH(R$1,'REEDS calc-noIRA'!$C$63:$AG$63,0))*SUMIFS('res v com'!$E$3:$E$52,'res v com'!$B$3:$B$52,About!$B$2)*SUMIFS('Urban and Rural'!$B$2:$B$53,'Urban and Rural'!$A$2:$A$53,About!$B$1)</f>
        <v>1538.7621162089911</v>
      </c>
      <c r="S8" s="65">
        <f>INDEX('REEDS calc-noIRA'!$C$64:$AG$113,MATCH(About!$B$2,'REEDS calc-noIRA'!$B$64:$B$113,0),MATCH(S$1,'REEDS calc-noIRA'!$C$63:$AG$63,0))*SUMIFS('res v com'!$E$3:$E$52,'res v com'!$B$3:$B$52,About!$B$2)*SUMIFS('Urban and Rural'!$B$2:$B$53,'Urban and Rural'!$A$2:$A$53,About!$B$1)</f>
        <v>1647.4568164482587</v>
      </c>
      <c r="T8" s="65">
        <f>INDEX('REEDS calc-noIRA'!$C$64:$AG$113,MATCH(About!$B$2,'REEDS calc-noIRA'!$B$64:$B$113,0),MATCH(T$1,'REEDS calc-noIRA'!$C$63:$AG$63,0))*SUMIFS('res v com'!$E$3:$E$52,'res v com'!$B$3:$B$52,About!$B$2)*SUMIFS('Urban and Rural'!$B$2:$B$53,'Urban and Rural'!$A$2:$A$53,About!$B$1)</f>
        <v>1756.1515166875265</v>
      </c>
      <c r="U8" s="65">
        <f>INDEX('REEDS calc-noIRA'!$C$64:$AG$113,MATCH(About!$B$2,'REEDS calc-noIRA'!$B$64:$B$113,0),MATCH(U$1,'REEDS calc-noIRA'!$C$63:$AG$63,0))*SUMIFS('res v com'!$E$3:$E$52,'res v com'!$B$3:$B$52,About!$B$2)*SUMIFS('Urban and Rural'!$B$2:$B$53,'Urban and Rural'!$A$2:$A$53,About!$B$1)</f>
        <v>1865.3754514978668</v>
      </c>
      <c r="V8" s="65">
        <f>INDEX('REEDS calc-noIRA'!$C$64:$AG$113,MATCH(About!$B$2,'REEDS calc-noIRA'!$B$64:$B$113,0),MATCH(V$1,'REEDS calc-noIRA'!$C$63:$AG$63,0))*SUMIFS('res v com'!$E$3:$E$52,'res v com'!$B$3:$B$52,About!$B$2)*SUMIFS('Urban and Rural'!$B$2:$B$53,'Urban and Rural'!$A$2:$A$53,About!$B$1)</f>
        <v>1974.5993863082072</v>
      </c>
      <c r="W8" s="65">
        <f>INDEX('REEDS calc-noIRA'!$C$64:$AG$113,MATCH(About!$B$2,'REEDS calc-noIRA'!$B$64:$B$113,0),MATCH(W$1,'REEDS calc-noIRA'!$C$63:$AG$63,0))*SUMIFS('res v com'!$E$3:$E$52,'res v com'!$B$3:$B$52,About!$B$2)*SUMIFS('Urban and Rural'!$B$2:$B$53,'Urban and Rural'!$A$2:$A$53,About!$B$1)</f>
        <v>2066.2325720420308</v>
      </c>
      <c r="X8" s="65">
        <f>INDEX('REEDS calc-noIRA'!$C$64:$AG$113,MATCH(About!$B$2,'REEDS calc-noIRA'!$B$64:$B$113,0),MATCH(X$1,'REEDS calc-noIRA'!$C$63:$AG$63,0))*SUMIFS('res v com'!$E$3:$E$52,'res v com'!$B$3:$B$52,About!$B$2)*SUMIFS('Urban and Rural'!$B$2:$B$53,'Urban and Rural'!$A$2:$A$53,About!$B$1)</f>
        <v>2157.8657577758545</v>
      </c>
      <c r="Y8" s="65">
        <f>INDEX('REEDS calc-noIRA'!$C$64:$AG$113,MATCH(About!$B$2,'REEDS calc-noIRA'!$B$64:$B$113,0),MATCH(Y$1,'REEDS calc-noIRA'!$C$63:$AG$63,0))*SUMIFS('res v com'!$E$3:$E$52,'res v com'!$B$3:$B$52,About!$B$2)*SUMIFS('Urban and Rural'!$B$2:$B$53,'Urban and Rural'!$A$2:$A$53,About!$B$1)</f>
        <v>2256.4293962260708</v>
      </c>
      <c r="Z8" s="65">
        <f>INDEX('REEDS calc-noIRA'!$C$64:$AG$113,MATCH(About!$B$2,'REEDS calc-noIRA'!$B$64:$B$113,0),MATCH(Z$1,'REEDS calc-noIRA'!$C$63:$AG$63,0))*SUMIFS('res v com'!$E$3:$E$52,'res v com'!$B$3:$B$52,About!$B$2)*SUMIFS('Urban and Rural'!$B$2:$B$53,'Urban and Rural'!$A$2:$A$53,About!$B$1)</f>
        <v>2354.9930346762867</v>
      </c>
      <c r="AA8" s="65">
        <f>INDEX('REEDS calc-noIRA'!$C$64:$AG$113,MATCH(About!$B$2,'REEDS calc-noIRA'!$B$64:$B$113,0),MATCH(AA$1,'REEDS calc-noIRA'!$C$63:$AG$63,0))*SUMIFS('res v com'!$E$3:$E$52,'res v com'!$B$3:$B$52,About!$B$2)*SUMIFS('Urban and Rural'!$B$2:$B$53,'Urban and Rural'!$A$2:$A$53,About!$B$1)</f>
        <v>2517.9972825658351</v>
      </c>
      <c r="AB8" s="65">
        <f>INDEX('REEDS calc-noIRA'!$C$64:$AG$113,MATCH(About!$B$2,'REEDS calc-noIRA'!$B$64:$B$113,0),MATCH(AB$1,'REEDS calc-noIRA'!$C$63:$AG$63,0))*SUMIFS('res v com'!$E$3:$E$52,'res v com'!$B$3:$B$52,About!$B$2)*SUMIFS('Urban and Rural'!$B$2:$B$53,'Urban and Rural'!$A$2:$A$53,About!$B$1)</f>
        <v>2681.0015304553845</v>
      </c>
      <c r="AC8" s="65">
        <f>INDEX('REEDS calc-noIRA'!$C$64:$AG$113,MATCH(About!$B$2,'REEDS calc-noIRA'!$B$64:$B$113,0),MATCH(AC$1,'REEDS calc-noIRA'!$C$63:$AG$63,0))*SUMIFS('res v com'!$E$3:$E$52,'res v com'!$B$3:$B$52,About!$B$2)*SUMIFS('Urban and Rural'!$B$2:$B$53,'Urban and Rural'!$A$2:$A$53,About!$B$1)</f>
        <v>2756.0016296698641</v>
      </c>
      <c r="AD8" s="65">
        <f>INDEX('REEDS calc-noIRA'!$C$64:$AG$113,MATCH(About!$B$2,'REEDS calc-noIRA'!$B$64:$B$113,0),MATCH(AD$1,'REEDS calc-noIRA'!$C$63:$AG$63,0))*SUMIFS('res v com'!$E$3:$E$52,'res v com'!$B$3:$B$52,About!$B$2)*SUMIFS('Urban and Rural'!$B$2:$B$53,'Urban and Rural'!$A$2:$A$53,About!$B$1)</f>
        <v>2831.0017288843437</v>
      </c>
      <c r="AE8" s="65">
        <f>INDEX('REEDS calc-noIRA'!$C$64:$AG$113,MATCH(About!$B$2,'REEDS calc-noIRA'!$B$64:$B$113,0),MATCH(AE$1,'REEDS calc-noIRA'!$C$63:$AG$63,0))*SUMIFS('res v com'!$E$3:$E$52,'res v com'!$B$3:$B$52,About!$B$2)*SUMIFS('Urban and Rural'!$B$2:$B$53,'Urban and Rural'!$A$2:$A$53,About!$B$1)</f>
        <v>2967.4434416354243</v>
      </c>
      <c r="AF8" s="65">
        <f>INDEX('REEDS calc-noIRA'!$C$64:$AG$113,MATCH(About!$B$2,'REEDS calc-noIRA'!$B$64:$B$113,0),MATCH(AF$1,'REEDS calc-noIRA'!$C$63:$AG$63,0))*SUMIFS('res v com'!$E$3:$E$52,'res v com'!$B$3:$B$52,About!$B$2)*SUMIFS('Urban and Rural'!$B$2:$B$53,'Urban and Rural'!$A$2:$A$53,About!$B$1)</f>
        <v>3103.8851543865053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82.012595546126278</v>
      </c>
      <c r="C8" s="65">
        <f>INDEX('REEDS calc-noIRA'!$C$64:$AG$113,MATCH(About!$B$2,'REEDS calc-noIRA'!$B$64:$B$113,0),MATCH(C$1,'REEDS calc-noIRA'!$C$63:$AG$63,0))*SUMIFS('res v com'!$F$3:$F$52,'res v com'!$B$3:$B$52,About!$B$2)</f>
        <v>82.012595546126278</v>
      </c>
      <c r="D8" s="65">
        <f>INDEX('REEDS calc-noIRA'!$C$64:$AG$113,MATCH(About!$B$2,'REEDS calc-noIRA'!$B$64:$B$113,0),MATCH(D$1,'REEDS calc-noIRA'!$C$63:$AG$63,0))*SUMIFS('res v com'!$F$3:$F$52,'res v com'!$B$3:$B$52,About!$B$2)</f>
        <v>82.012595546126278</v>
      </c>
      <c r="E8" s="65">
        <f>INDEX('REEDS calc-noIRA'!$C$64:$AG$113,MATCH(About!$B$2,'REEDS calc-noIRA'!$B$64:$B$113,0),MATCH(E$1,'REEDS calc-noIRA'!$C$63:$AG$63,0))*SUMIFS('res v com'!$F$3:$F$52,'res v com'!$B$3:$B$52,About!$B$2)</f>
        <v>111.52360607538625</v>
      </c>
      <c r="F8" s="65">
        <f>INDEX('REEDS calc-noIRA'!$C$64:$AG$113,MATCH(About!$B$2,'REEDS calc-noIRA'!$B$64:$B$113,0),MATCH(F$1,'REEDS calc-noIRA'!$C$63:$AG$63,0))*SUMIFS('res v com'!$F$3:$F$52,'res v com'!$B$3:$B$52,About!$B$2)</f>
        <v>141.03461660464623</v>
      </c>
      <c r="G8" s="65">
        <f>INDEX('REEDS calc-noIRA'!$C$64:$AG$113,MATCH(About!$B$2,'REEDS calc-noIRA'!$B$64:$B$113,0),MATCH(G$1,'REEDS calc-noIRA'!$C$63:$AG$63,0))*SUMIFS('res v com'!$F$3:$F$52,'res v com'!$B$3:$B$52,About!$B$2)</f>
        <v>158.14472377320649</v>
      </c>
      <c r="H8" s="65">
        <f>INDEX('REEDS calc-noIRA'!$C$64:$AG$113,MATCH(About!$B$2,'REEDS calc-noIRA'!$B$64:$B$113,0),MATCH(H$1,'REEDS calc-noIRA'!$C$63:$AG$63,0))*SUMIFS('res v com'!$F$3:$F$52,'res v com'!$B$3:$B$52,About!$B$2)</f>
        <v>175.25483094176678</v>
      </c>
      <c r="I8" s="65">
        <f>INDEX('REEDS calc-noIRA'!$C$64:$AG$113,MATCH(About!$B$2,'REEDS calc-noIRA'!$B$64:$B$113,0),MATCH(I$1,'REEDS calc-noIRA'!$C$63:$AG$63,0))*SUMIFS('res v com'!$F$3:$F$52,'res v com'!$B$3:$B$52,About!$B$2)</f>
        <v>210.89988130280389</v>
      </c>
      <c r="J8" s="65">
        <f>INDEX('REEDS calc-noIRA'!$C$64:$AG$113,MATCH(About!$B$2,'REEDS calc-noIRA'!$B$64:$B$113,0),MATCH(J$1,'REEDS calc-noIRA'!$C$63:$AG$63,0))*SUMIFS('res v com'!$F$3:$F$52,'res v com'!$B$3:$B$52,About!$B$2)</f>
        <v>246.544931663841</v>
      </c>
      <c r="K8" s="65">
        <f>INDEX('REEDS calc-noIRA'!$C$64:$AG$113,MATCH(About!$B$2,'REEDS calc-noIRA'!$B$64:$B$113,0),MATCH(K$1,'REEDS calc-noIRA'!$C$63:$AG$63,0))*SUMIFS('res v com'!$F$3:$F$52,'res v com'!$B$3:$B$52,About!$B$2)</f>
        <v>311.25422193646853</v>
      </c>
      <c r="L8" s="65">
        <f>INDEX('REEDS calc-noIRA'!$C$64:$AG$113,MATCH(About!$B$2,'REEDS calc-noIRA'!$B$64:$B$113,0),MATCH(L$1,'REEDS calc-noIRA'!$C$63:$AG$63,0))*SUMIFS('res v com'!$F$3:$F$52,'res v com'!$B$3:$B$52,About!$B$2)</f>
        <v>375.96351220909605</v>
      </c>
      <c r="M8" s="65">
        <f>INDEX('REEDS calc-noIRA'!$C$64:$AG$113,MATCH(About!$B$2,'REEDS calc-noIRA'!$B$64:$B$113,0),MATCH(M$1,'REEDS calc-noIRA'!$C$63:$AG$63,0))*SUMIFS('res v com'!$F$3:$F$52,'res v com'!$B$3:$B$52,About!$B$2)</f>
        <v>442.37536078148941</v>
      </c>
      <c r="N8" s="65">
        <f>INDEX('REEDS calc-noIRA'!$C$64:$AG$113,MATCH(About!$B$2,'REEDS calc-noIRA'!$B$64:$B$113,0),MATCH(N$1,'REEDS calc-noIRA'!$C$63:$AG$63,0))*SUMIFS('res v com'!$F$3:$F$52,'res v com'!$B$3:$B$52,About!$B$2)</f>
        <v>508.7872093538827</v>
      </c>
      <c r="O8" s="65">
        <f>INDEX('REEDS calc-noIRA'!$C$64:$AG$113,MATCH(About!$B$2,'REEDS calc-noIRA'!$B$64:$B$113,0),MATCH(O$1,'REEDS calc-noIRA'!$C$63:$AG$63,0))*SUMIFS('res v com'!$F$3:$F$52,'res v com'!$B$3:$B$52,About!$B$2)</f>
        <v>569.08916785761721</v>
      </c>
      <c r="P8" s="65">
        <f>INDEX('REEDS calc-noIRA'!$C$64:$AG$113,MATCH(About!$B$2,'REEDS calc-noIRA'!$B$64:$B$113,0),MATCH(P$1,'REEDS calc-noIRA'!$C$63:$AG$63,0))*SUMIFS('res v com'!$F$3:$F$52,'res v com'!$B$3:$B$52,About!$B$2)</f>
        <v>629.39112636135178</v>
      </c>
      <c r="Q8" s="65">
        <f>INDEX('REEDS calc-noIRA'!$C$64:$AG$113,MATCH(About!$B$2,'REEDS calc-noIRA'!$B$64:$B$113,0),MATCH(Q$1,'REEDS calc-noIRA'!$C$63:$AG$63,0))*SUMIFS('res v com'!$F$3:$F$52,'res v com'!$B$3:$B$52,About!$B$2)</f>
        <v>683.32962228369388</v>
      </c>
      <c r="R8" s="65">
        <f>INDEX('REEDS calc-noIRA'!$C$64:$AG$113,MATCH(About!$B$2,'REEDS calc-noIRA'!$B$64:$B$113,0),MATCH(R$1,'REEDS calc-noIRA'!$C$63:$AG$63,0))*SUMIFS('res v com'!$F$3:$F$52,'res v com'!$B$3:$B$52,About!$B$2)</f>
        <v>737.26811820603598</v>
      </c>
      <c r="S8" s="65">
        <f>INDEX('REEDS calc-noIRA'!$C$64:$AG$113,MATCH(About!$B$2,'REEDS calc-noIRA'!$B$64:$B$113,0),MATCH(S$1,'REEDS calc-noIRA'!$C$63:$AG$63,0))*SUMIFS('res v com'!$F$3:$F$52,'res v com'!$B$3:$B$52,About!$B$2)</f>
        <v>789.34708236834979</v>
      </c>
      <c r="T8" s="65">
        <f>INDEX('REEDS calc-noIRA'!$C$64:$AG$113,MATCH(About!$B$2,'REEDS calc-noIRA'!$B$64:$B$113,0),MATCH(T$1,'REEDS calc-noIRA'!$C$63:$AG$63,0))*SUMIFS('res v com'!$F$3:$F$52,'res v com'!$B$3:$B$52,About!$B$2)</f>
        <v>841.42604653066348</v>
      </c>
      <c r="U8" s="65">
        <f>INDEX('REEDS calc-noIRA'!$C$64:$AG$113,MATCH(About!$B$2,'REEDS calc-noIRA'!$B$64:$B$113,0),MATCH(U$1,'REEDS calc-noIRA'!$C$63:$AG$63,0))*SUMIFS('res v com'!$F$3:$F$52,'res v com'!$B$3:$B$52,About!$B$2)</f>
        <v>893.75858320570944</v>
      </c>
      <c r="V8" s="65">
        <f>INDEX('REEDS calc-noIRA'!$C$64:$AG$113,MATCH(About!$B$2,'REEDS calc-noIRA'!$B$64:$B$113,0),MATCH(V$1,'REEDS calc-noIRA'!$C$63:$AG$63,0))*SUMIFS('res v com'!$F$3:$F$52,'res v com'!$B$3:$B$52,About!$B$2)</f>
        <v>946.0911198807554</v>
      </c>
      <c r="W8" s="65">
        <f>INDEX('REEDS calc-noIRA'!$C$64:$AG$113,MATCH(About!$B$2,'REEDS calc-noIRA'!$B$64:$B$113,0),MATCH(W$1,'REEDS calc-noIRA'!$C$63:$AG$63,0))*SUMIFS('res v com'!$F$3:$F$52,'res v com'!$B$3:$B$52,About!$B$2)</f>
        <v>989.99538922788611</v>
      </c>
      <c r="X8" s="65">
        <f>INDEX('REEDS calc-noIRA'!$C$64:$AG$113,MATCH(About!$B$2,'REEDS calc-noIRA'!$B$64:$B$113,0),MATCH(X$1,'REEDS calc-noIRA'!$C$63:$AG$63,0))*SUMIFS('res v com'!$F$3:$F$52,'res v com'!$B$3:$B$52,About!$B$2)</f>
        <v>1033.8996585750167</v>
      </c>
      <c r="Y8" s="65">
        <f>INDEX('REEDS calc-noIRA'!$C$64:$AG$113,MATCH(About!$B$2,'REEDS calc-noIRA'!$B$64:$B$113,0),MATCH(Y$1,'REEDS calc-noIRA'!$C$63:$AG$63,0))*SUMIFS('res v com'!$F$3:$F$52,'res v com'!$B$3:$B$52,About!$B$2)</f>
        <v>1081.1245203507672</v>
      </c>
      <c r="Z8" s="65">
        <f>INDEX('REEDS calc-noIRA'!$C$64:$AG$113,MATCH(About!$B$2,'REEDS calc-noIRA'!$B$64:$B$113,0),MATCH(Z$1,'REEDS calc-noIRA'!$C$63:$AG$63,0))*SUMIFS('res v com'!$F$3:$F$52,'res v com'!$B$3:$B$52,About!$B$2)</f>
        <v>1128.3493821265176</v>
      </c>
      <c r="AA8" s="65">
        <f>INDEX('REEDS calc-noIRA'!$C$64:$AG$113,MATCH(About!$B$2,'REEDS calc-noIRA'!$B$64:$B$113,0),MATCH(AA$1,'REEDS calc-noIRA'!$C$63:$AG$63,0))*SUMIFS('res v com'!$F$3:$F$52,'res v com'!$B$3:$B$52,About!$B$2)</f>
        <v>1206.4497160476549</v>
      </c>
      <c r="AB8" s="65">
        <f>INDEX('REEDS calc-noIRA'!$C$64:$AG$113,MATCH(About!$B$2,'REEDS calc-noIRA'!$B$64:$B$113,0),MATCH(AB$1,'REEDS calc-noIRA'!$C$63:$AG$63,0))*SUMIFS('res v com'!$F$3:$F$52,'res v com'!$B$3:$B$52,About!$B$2)</f>
        <v>1284.5500499687921</v>
      </c>
      <c r="AC8" s="65">
        <f>INDEX('REEDS calc-noIRA'!$C$64:$AG$113,MATCH(About!$B$2,'REEDS calc-noIRA'!$B$64:$B$113,0),MATCH(AC$1,'REEDS calc-noIRA'!$C$63:$AG$63,0))*SUMIFS('res v com'!$F$3:$F$52,'res v com'!$B$3:$B$52,About!$B$2)</f>
        <v>1320.4848974872341</v>
      </c>
      <c r="AD8" s="65">
        <f>INDEX('REEDS calc-noIRA'!$C$64:$AG$113,MATCH(About!$B$2,'REEDS calc-noIRA'!$B$64:$B$113,0),MATCH(AD$1,'REEDS calc-noIRA'!$C$63:$AG$63,0))*SUMIFS('res v com'!$F$3:$F$52,'res v com'!$B$3:$B$52,About!$B$2)</f>
        <v>1356.4197450056763</v>
      </c>
      <c r="AE8" s="65">
        <f>INDEX('REEDS calc-noIRA'!$C$64:$AG$113,MATCH(About!$B$2,'REEDS calc-noIRA'!$B$64:$B$113,0),MATCH(AE$1,'REEDS calc-noIRA'!$C$63:$AG$63,0))*SUMIFS('res v com'!$F$3:$F$52,'res v com'!$B$3:$B$52,About!$B$2)</f>
        <v>1421.7931537640288</v>
      </c>
      <c r="AF8" s="65">
        <f>INDEX('REEDS calc-noIRA'!$C$64:$AG$113,MATCH(About!$B$2,'REEDS calc-noIRA'!$B$64:$B$113,0),MATCH(AF$1,'REEDS calc-noIRA'!$C$63:$AG$63,0))*SUMIFS('res v com'!$F$3:$F$52,'res v com'!$B$3:$B$52,About!$B$2)</f>
        <v>1487.1665625223814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14.362418192988741</v>
      </c>
      <c r="E8" s="74">
        <f>'DESC-urban-residential'!F8-'BDESC-urban-residential'!F8</f>
        <v>28.724836385977369</v>
      </c>
      <c r="F8" s="74">
        <f>'DESC-urban-residential'!G8-'BDESC-urban-residential'!G8</f>
        <v>-65.136174875589575</v>
      </c>
      <c r="G8" s="74">
        <f>'DESC-urban-residential'!H8-'BDESC-urban-residential'!H8</f>
        <v>-158.99718613715658</v>
      </c>
      <c r="H8" s="74">
        <f>'DESC-urban-residential'!I8-'BDESC-urban-residential'!I8</f>
        <v>-290.96308651575993</v>
      </c>
      <c r="I8" s="74">
        <f>'DESC-urban-residential'!J8-'BDESC-urban-residential'!J8</f>
        <v>-422.92898689436367</v>
      </c>
      <c r="J8" s="74">
        <f>'DESC-urban-residential'!K8-'BDESC-urban-residential'!K8</f>
        <v>-588.43323809105823</v>
      </c>
      <c r="K8" s="74">
        <f>'DESC-urban-residential'!L8-'BDESC-urban-residential'!L8</f>
        <v>-753.93748928775267</v>
      </c>
      <c r="L8" s="74">
        <f>'DESC-urban-residential'!M8-'BDESC-urban-residential'!M8</f>
        <v>-856.06464051650767</v>
      </c>
      <c r="M8" s="74">
        <f>'DESC-urban-residential'!N8-'BDESC-urban-residential'!N8</f>
        <v>-958.19179174526198</v>
      </c>
      <c r="N8" s="74">
        <f>'DESC-urban-residential'!O8-'BDESC-urban-residential'!O8</f>
        <v>-994.67369484434744</v>
      </c>
      <c r="O8" s="74">
        <f>'DESC-urban-residential'!P8-'BDESC-urban-residential'!P8</f>
        <v>-1031.1555979434331</v>
      </c>
      <c r="P8" s="74">
        <f>'DESC-urban-residential'!Q8-'BDESC-urban-residential'!Q8</f>
        <v>-947.90952007875444</v>
      </c>
      <c r="Q8" s="74">
        <f>'DESC-urban-residential'!R8-'BDESC-urban-residential'!R8</f>
        <v>-864.6634422140753</v>
      </c>
      <c r="R8" s="74">
        <f>'DESC-urban-residential'!S8-'BDESC-urban-residential'!S8</f>
        <v>-782.88662032527532</v>
      </c>
      <c r="S8" s="74">
        <f>'DESC-urban-residential'!T8-'BDESC-urban-residential'!T8</f>
        <v>-701.10979843647465</v>
      </c>
      <c r="T8" s="74">
        <f>'DESC-urban-residential'!U8-'BDESC-urban-residential'!U8</f>
        <v>-621.71453211748621</v>
      </c>
      <c r="U8" s="74">
        <f>'DESC-urban-residential'!V8-'BDESC-urban-residential'!V8</f>
        <v>-542.31926579849778</v>
      </c>
      <c r="V8" s="74">
        <f>'DESC-urban-residential'!W8-'BDESC-urban-residential'!W8</f>
        <v>-486.72443418991315</v>
      </c>
      <c r="W8" s="74">
        <f>'DESC-urban-residential'!X8-'BDESC-urban-residential'!X8</f>
        <v>-431.12960258132853</v>
      </c>
      <c r="X8" s="74">
        <f>'DESC-urban-residential'!Y8-'BDESC-urban-residential'!Y8</f>
        <v>-380.46925330681461</v>
      </c>
      <c r="Y8" s="74">
        <f>'DESC-urban-residential'!Z8-'BDESC-urban-residential'!Z8</f>
        <v>-329.80890403230114</v>
      </c>
      <c r="Z8" s="74">
        <f>'DESC-urban-residential'!AA8-'BDESC-urban-residential'!AA8</f>
        <v>-213.57135107296745</v>
      </c>
      <c r="AA8" s="74">
        <f>'DESC-urban-residential'!AB8-'BDESC-urban-residential'!AB8</f>
        <v>-97.333798113632383</v>
      </c>
      <c r="AB8" s="74">
        <f>'DESC-urban-residential'!AC8-'BDESC-urban-residential'!AC8</f>
        <v>-58.427496646123018</v>
      </c>
      <c r="AC8" s="74">
        <f>'DESC-urban-residential'!AD8-'BDESC-urban-residential'!AD8</f>
        <v>-19.521195178613652</v>
      </c>
      <c r="AD8" s="74">
        <f>'DESC-urban-residential'!AE8-'BDESC-urban-residential'!AE8</f>
        <v>40.657815881287661</v>
      </c>
      <c r="AE8" s="74">
        <f>'DESC-urban-residential'!AF8-'BDESC-urban-residential'!AF8</f>
        <v>100.83682694118943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4.6606522613009815</v>
      </c>
      <c r="E8" s="74">
        <f>'DESC-rural-residential'!F8-'BDESC-rural-residential'!F8</f>
        <v>9.3213045226019347</v>
      </c>
      <c r="F8" s="74">
        <f>'DESC-rural-residential'!G8-'BDESC-rural-residential'!G8</f>
        <v>-21.136904429827055</v>
      </c>
      <c r="G8" s="74">
        <f>'DESC-rural-residential'!H8-'BDESC-rural-residential'!H8</f>
        <v>-51.595113382256102</v>
      </c>
      <c r="H8" s="74">
        <f>'DESC-rural-residential'!I8-'BDESC-rural-residential'!I8</f>
        <v>-94.418485028292963</v>
      </c>
      <c r="I8" s="74">
        <f>'DESC-rural-residential'!J8-'BDESC-rural-residential'!J8</f>
        <v>-137.24185667432991</v>
      </c>
      <c r="J8" s="74">
        <f>'DESC-rural-residential'!K8-'BDESC-rural-residential'!K8</f>
        <v>-190.94853421497916</v>
      </c>
      <c r="K8" s="74">
        <f>'DESC-rural-residential'!L8-'BDESC-rural-residential'!L8</f>
        <v>-244.65521175562827</v>
      </c>
      <c r="L8" s="74">
        <f>'DESC-rural-residential'!M8-'BDESC-rural-residential'!M8</f>
        <v>-277.79581049873428</v>
      </c>
      <c r="M8" s="74">
        <f>'DESC-rural-residential'!N8-'BDESC-rural-residential'!N8</f>
        <v>-310.93640924183995</v>
      </c>
      <c r="N8" s="74">
        <f>'DESC-rural-residential'!O8-'BDESC-rural-residential'!O8</f>
        <v>-322.7749075984969</v>
      </c>
      <c r="O8" s="74">
        <f>'DESC-rural-residential'!P8-'BDESC-rural-residential'!P8</f>
        <v>-334.61340595515384</v>
      </c>
      <c r="P8" s="74">
        <f>'DESC-rural-residential'!Q8-'BDESC-rural-residential'!Q8</f>
        <v>-307.59977803880111</v>
      </c>
      <c r="Q8" s="74">
        <f>'DESC-rural-residential'!R8-'BDESC-rural-residential'!R8</f>
        <v>-280.58615012244832</v>
      </c>
      <c r="R8" s="74">
        <f>'DESC-rural-residential'!S8-'BDESC-rural-residential'!S8</f>
        <v>-254.04930063535426</v>
      </c>
      <c r="S8" s="74">
        <f>'DESC-rural-residential'!T8-'BDESC-rural-residential'!T8</f>
        <v>-227.51245114825997</v>
      </c>
      <c r="T8" s="74">
        <f>'DESC-rural-residential'!U8-'BDESC-rural-residential'!U8</f>
        <v>-201.74842432951539</v>
      </c>
      <c r="U8" s="74">
        <f>'DESC-rural-residential'!V8-'BDESC-rural-residential'!V8</f>
        <v>-175.98439751077069</v>
      </c>
      <c r="V8" s="74">
        <f>'DESC-rural-residential'!W8-'BDESC-rural-residential'!W8</f>
        <v>-157.94369056493872</v>
      </c>
      <c r="W8" s="74">
        <f>'DESC-rural-residential'!X8-'BDESC-rural-residential'!X8</f>
        <v>-139.90298361910664</v>
      </c>
      <c r="X8" s="74">
        <f>'DESC-rural-residential'!Y8-'BDESC-rural-residential'!Y8</f>
        <v>-123.4635325300261</v>
      </c>
      <c r="Y8" s="74">
        <f>'DESC-rural-residential'!Z8-'BDESC-rural-residential'!Z8</f>
        <v>-107.02408144094557</v>
      </c>
      <c r="Z8" s="74">
        <f>'DESC-rural-residential'!AA8-'BDESC-rural-residential'!AA8</f>
        <v>-69.304610613082104</v>
      </c>
      <c r="AA8" s="74">
        <f>'DESC-rural-residential'!AB8-'BDESC-rural-residential'!AB8</f>
        <v>-31.58513978521853</v>
      </c>
      <c r="AB8" s="74">
        <f>'DESC-rural-residential'!AC8-'BDESC-rural-residential'!AC8</f>
        <v>-18.959916130198849</v>
      </c>
      <c r="AC8" s="74">
        <f>'DESC-rural-residential'!AD8-'BDESC-rural-residential'!AD8</f>
        <v>-6.3346924751792812</v>
      </c>
      <c r="AD8" s="74">
        <f>'DESC-rural-residential'!AE8-'BDESC-rural-residential'!AE8</f>
        <v>13.193595882007344</v>
      </c>
      <c r="AE8" s="74">
        <f>'DESC-rural-residential'!AF8-'BDESC-rural-residential'!AF8</f>
        <v>32.721884239194083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6.8814750002558327</v>
      </c>
      <c r="E8" s="74">
        <f>'DESC-commercial'!F8-'BDESC-commercial'!F8</f>
        <v>13.762950000511637</v>
      </c>
      <c r="F8" s="74">
        <f>'DESC-commercial'!G8-'BDESC-commercial'!G8</f>
        <v>-31.208738876401384</v>
      </c>
      <c r="G8" s="74">
        <f>'DESC-commercial'!H8-'BDESC-commercial'!H8</f>
        <v>-76.180427753314376</v>
      </c>
      <c r="H8" s="74">
        <f>'DESC-commercial'!I8-'BDESC-commercial'!I8</f>
        <v>-139.40933754685651</v>
      </c>
      <c r="I8" s="74">
        <f>'DESC-commercial'!J8-'BDESC-commercial'!J8</f>
        <v>-202.63824734039861</v>
      </c>
      <c r="J8" s="74">
        <f>'DESC-commercial'!K8-'BDESC-commercial'!K8</f>
        <v>-281.93640951214877</v>
      </c>
      <c r="K8" s="74">
        <f>'DESC-commercial'!L8-'BDESC-commercial'!L8</f>
        <v>-361.23457168389893</v>
      </c>
      <c r="L8" s="74">
        <f>'DESC-commercial'!M8-'BDESC-commercial'!M8</f>
        <v>-410.16682171203837</v>
      </c>
      <c r="M8" s="74">
        <f>'DESC-commercial'!N8-'BDESC-commercial'!N8</f>
        <v>-459.09907174017775</v>
      </c>
      <c r="N8" s="74">
        <f>'DESC-commercial'!O8-'BDESC-commercial'!O8</f>
        <v>-476.57867028443047</v>
      </c>
      <c r="O8" s="74">
        <f>'DESC-commercial'!P8-'BDESC-commercial'!P8</f>
        <v>-494.05826882868291</v>
      </c>
      <c r="P8" s="74">
        <f>'DESC-commercial'!Q8-'BDESC-commercial'!Q8</f>
        <v>-454.17252006425929</v>
      </c>
      <c r="Q8" s="74">
        <f>'DESC-commercial'!R8-'BDESC-commercial'!R8</f>
        <v>-414.28677129983544</v>
      </c>
      <c r="R8" s="74">
        <f>'DESC-commercial'!S8-'BDESC-commercial'!S8</f>
        <v>-375.1049881302805</v>
      </c>
      <c r="S8" s="74">
        <f>'DESC-commercial'!T8-'BDESC-commercial'!T8</f>
        <v>-335.92320496072568</v>
      </c>
      <c r="T8" s="74">
        <f>'DESC-commercial'!U8-'BDESC-commercial'!U8</f>
        <v>-297.88249809845877</v>
      </c>
      <c r="U8" s="74">
        <f>'DESC-commercial'!V8-'BDESC-commercial'!V8</f>
        <v>-259.84179123619185</v>
      </c>
      <c r="V8" s="74">
        <f>'DESC-commercial'!W8-'BDESC-commercial'!W8</f>
        <v>-233.20460251788336</v>
      </c>
      <c r="W8" s="74">
        <f>'DESC-commercial'!X8-'BDESC-commercial'!X8</f>
        <v>-206.56741379957521</v>
      </c>
      <c r="X8" s="74">
        <f>'DESC-commercial'!Y8-'BDESC-commercial'!Y8</f>
        <v>-182.29448689044375</v>
      </c>
      <c r="Y8" s="74">
        <f>'DESC-commercial'!Z8-'BDESC-commercial'!Z8</f>
        <v>-158.02155998131229</v>
      </c>
      <c r="Z8" s="74">
        <f>'DESC-commercial'!AA8-'BDESC-commercial'!AA8</f>
        <v>-102.32858376850072</v>
      </c>
      <c r="AA8" s="74">
        <f>'DESC-commercial'!AB8-'BDESC-commercial'!AB8</f>
        <v>-46.635607555688921</v>
      </c>
      <c r="AB8" s="74">
        <f>'DESC-commercial'!AC8-'BDESC-commercial'!AC8</f>
        <v>-27.994405405498355</v>
      </c>
      <c r="AC8" s="74">
        <f>'DESC-commercial'!AD8-'BDESC-commercial'!AD8</f>
        <v>-9.3532032553071076</v>
      </c>
      <c r="AD8" s="74">
        <f>'DESC-commercial'!AE8-'BDESC-commercial'!AE8</f>
        <v>19.480406418514576</v>
      </c>
      <c r="AE8" s="74">
        <f>'DESC-commercial'!AF8-'BDESC-commercial'!AF8</f>
        <v>48.314016092336487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2025-01-29T23:41:27Z</dcterms:modified>
</cp:coreProperties>
</file>