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VA\bldgs\SYDEC\"/>
    </mc:Choice>
  </mc:AlternateContent>
  <xr:revisionPtr revIDLastSave="0" documentId="8_{C590F8BA-14FC-4B38-9DEA-629CAB8CCFBB}"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0"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<sst xmlns="http://schemas.openxmlformats.org/spreadsheetml/2006/main" count="51018" uniqueCount="1393">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</sst>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85</v>
      </c>
      <c r="C1" s="17">
        <v>45330</v>
      </c>
      <c r="D1" s="2"/>
      <c r="E1" s="2"/>
      <c r="F1" s="19" t="s">
        <v>145</v>
      </c>
      <c r="G1" s="19" t="s">
        <v>145</v>
      </c>
    </row>
    <row r="2" spans="1:7" ht="14.25" customHeight="1" x14ac:dyDescent="0.25">
      <c r="A2" s="1"/>
      <c r="B2" s="18" t="str">
        <f>LOOKUP(B1,F2:G51,G2:G51)</f>
        <v>VA</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b">
        <f>IF(A50=About!$B$1,SUM('BDESC-rural-residential'!$AF$8,'BDESC-urban-residential'!$AF$8,'BDESC-commercial'!$AF$8)='REEDS calc'!Q50,"NA")</f>
        <v>1</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VIRGINIA</v>
      </c>
    </row>
    <row r="3" spans="1:7" x14ac:dyDescent="0.2">
      <c r="A3" s="18" t="s">
        <v>94</v>
      </c>
      <c r="B3" s="18">
        <v>0.59</v>
      </c>
      <c r="C3" s="18">
        <v>0.41</v>
      </c>
      <c r="F3" s="14" t="s">
        <v>12</v>
      </c>
      <c r="G3">
        <f>SUMIFS(B:B,A:A,G2)</f>
        <v>0.755</v>
      </c>
    </row>
    <row r="4" spans="1:7" x14ac:dyDescent="0.2">
      <c r="A4" s="18" t="s">
        <v>95</v>
      </c>
      <c r="B4" s="18">
        <v>0.66</v>
      </c>
      <c r="C4" s="18">
        <v>0.33999999999999903</v>
      </c>
      <c r="F4" s="14" t="s">
        <v>13</v>
      </c>
      <c r="G4">
        <f>SUMIFS(C:C,A:A,G2)</f>
        <v>0.245</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55.545095909380706</v>
      </c>
      <c r="C8" s="71">
        <f>INDEX('REEDS calc'!$C$64:$AG$113,MATCH(About!$B$2,'REEDS calc'!$B$64:$B$113,0),MATCH(C$1,'REEDS calc'!$C$63:$AG$63,0))*SUMIFS('res v com'!$E$3:$E$52,'res v com'!$B$3:$B$52,About!$B$2)*SUMIFS('Urban and Rural'!$C$2:$C$53,'Urban and Rural'!$A$2:$A$53,About!$B$1)</f>
        <v>55.545095909380706</v>
      </c>
      <c r="D8" s="71">
        <f>INDEX('REEDS calc'!$C$64:$AG$113,MATCH(About!$B$2,'REEDS calc'!$B$64:$B$113,0),MATCH(D$1,'REEDS calc'!$C$63:$AG$63,0))*SUMIFS('res v com'!$E$3:$E$52,'res v com'!$B$3:$B$52,About!$B$2)*SUMIFS('Urban and Rural'!$C$2:$C$53,'Urban and Rural'!$A$2:$A$53,About!$B$1)</f>
        <v>55.545095909380706</v>
      </c>
      <c r="E8" s="71">
        <f>INDEX('REEDS calc'!$C$64:$AG$113,MATCH(About!$B$2,'REEDS calc'!$B$64:$B$113,0),MATCH(E$1,'REEDS calc'!$C$63:$AG$63,0))*SUMIFS('res v com'!$E$3:$E$52,'res v com'!$B$3:$B$52,About!$B$2)*SUMIFS('Urban and Rural'!$C$2:$C$53,'Urban and Rural'!$A$2:$A$53,About!$B$1)</f>
        <v>70.871518795683855</v>
      </c>
      <c r="F8" s="71">
        <f>INDEX('REEDS calc'!$C$64:$AG$113,MATCH(About!$B$2,'REEDS calc'!$B$64:$B$113,0),MATCH(F$1,'REEDS calc'!$C$63:$AG$63,0))*SUMIFS('res v com'!$E$3:$E$52,'res v com'!$B$3:$B$52,About!$B$2)*SUMIFS('Urban and Rural'!$C$2:$C$53,'Urban and Rural'!$A$2:$A$53,About!$B$1)</f>
        <v>86.197941681987018</v>
      </c>
      <c r="G8" s="71">
        <f>INDEX('REEDS calc'!$C$64:$AG$113,MATCH(About!$B$2,'REEDS calc'!$B$64:$B$113,0),MATCH(G$1,'REEDS calc'!$C$63:$AG$63,0))*SUMIFS('res v com'!$E$3:$E$52,'res v com'!$B$3:$B$52,About!$B$2)*SUMIFS('Urban and Rural'!$C$2:$C$53,'Urban and Rural'!$A$2:$A$53,About!$B$1)</f>
        <v>128.24440165084604</v>
      </c>
      <c r="H8" s="71">
        <f>INDEX('REEDS calc'!$C$64:$AG$113,MATCH(About!$B$2,'REEDS calc'!$B$64:$B$113,0),MATCH(H$1,'REEDS calc'!$C$63:$AG$63,0))*SUMIFS('res v com'!$E$3:$E$52,'res v com'!$B$3:$B$52,About!$B$2)*SUMIFS('Urban and Rural'!$C$2:$C$53,'Urban and Rural'!$A$2:$A$53,About!$B$1)</f>
        <v>170.29086161970511</v>
      </c>
      <c r="I8" s="71">
        <f>INDEX('REEDS calc'!$C$64:$AG$113,MATCH(About!$B$2,'REEDS calc'!$B$64:$B$113,0),MATCH(I$1,'REEDS calc'!$C$63:$AG$63,0))*SUMIFS('res v com'!$E$3:$E$52,'res v com'!$B$3:$B$52,About!$B$2)*SUMIFS('Urban and Rural'!$C$2:$C$53,'Urban and Rural'!$A$2:$A$53,About!$B$1)</f>
        <v>237.25574138183319</v>
      </c>
      <c r="J8" s="71">
        <f>INDEX('REEDS calc'!$C$64:$AG$113,MATCH(About!$B$2,'REEDS calc'!$B$64:$B$113,0),MATCH(J$1,'REEDS calc'!$C$63:$AG$63,0))*SUMIFS('res v com'!$E$3:$E$52,'res v com'!$B$3:$B$52,About!$B$2)*SUMIFS('Urban and Rural'!$C$2:$C$53,'Urban and Rural'!$A$2:$A$53,About!$B$1)</f>
        <v>304.2206211439613</v>
      </c>
      <c r="K8" s="71">
        <f>INDEX('REEDS calc'!$C$64:$AG$113,MATCH(About!$B$2,'REEDS calc'!$B$64:$B$113,0),MATCH(K$1,'REEDS calc'!$C$63:$AG$63,0))*SUMIFS('res v com'!$E$3:$E$52,'res v com'!$B$3:$B$52,About!$B$2)*SUMIFS('Urban and Rural'!$C$2:$C$53,'Urban and Rural'!$A$2:$A$53,About!$B$1)</f>
        <v>401.75329529508878</v>
      </c>
      <c r="L8" s="71">
        <f>INDEX('REEDS calc'!$C$64:$AG$113,MATCH(About!$B$2,'REEDS calc'!$B$64:$B$113,0),MATCH(L$1,'REEDS calc'!$C$63:$AG$63,0))*SUMIFS('res v com'!$E$3:$E$52,'res v com'!$B$3:$B$52,About!$B$2)*SUMIFS('Urban and Rural'!$C$2:$C$53,'Urban and Rural'!$A$2:$A$53,About!$B$1)</f>
        <v>499.28596944621614</v>
      </c>
      <c r="M8" s="71">
        <f>INDEX('REEDS calc'!$C$64:$AG$113,MATCH(About!$B$2,'REEDS calc'!$B$64:$B$113,0),MATCH(M$1,'REEDS calc'!$C$63:$AG$63,0))*SUMIFS('res v com'!$E$3:$E$52,'res v com'!$B$3:$B$52,About!$B$2)*SUMIFS('Urban and Rural'!$C$2:$C$53,'Urban and Rural'!$A$2:$A$53,About!$B$1)</f>
        <v>577.40566528908573</v>
      </c>
      <c r="N8" s="71">
        <f>INDEX('REEDS calc'!$C$64:$AG$113,MATCH(About!$B$2,'REEDS calc'!$B$64:$B$113,0),MATCH(N$1,'REEDS calc'!$C$63:$AG$63,0))*SUMIFS('res v com'!$E$3:$E$52,'res v com'!$B$3:$B$52,About!$B$2)*SUMIFS('Urban and Rural'!$C$2:$C$53,'Urban and Rural'!$A$2:$A$53,About!$B$1)</f>
        <v>655.52536113195504</v>
      </c>
      <c r="O8" s="71">
        <f>INDEX('REEDS calc'!$C$64:$AG$113,MATCH(About!$B$2,'REEDS calc'!$B$64:$B$113,0),MATCH(O$1,'REEDS calc'!$C$63:$AG$63,0))*SUMIFS('res v com'!$E$3:$E$52,'res v com'!$B$3:$B$52,About!$B$2)*SUMIFS('Urban and Rural'!$C$2:$C$53,'Urban and Rural'!$A$2:$A$53,About!$B$1)</f>
        <v>708.20487965519828</v>
      </c>
      <c r="P8" s="71">
        <f>INDEX('REEDS calc'!$C$64:$AG$113,MATCH(About!$B$2,'REEDS calc'!$B$64:$B$113,0),MATCH(P$1,'REEDS calc'!$C$63:$AG$63,0))*SUMIFS('res v com'!$E$3:$E$52,'res v com'!$B$3:$B$52,About!$B$2)*SUMIFS('Urban and Rural'!$C$2:$C$53,'Urban and Rural'!$A$2:$A$53,About!$B$1)</f>
        <v>760.88439817844153</v>
      </c>
      <c r="Q8" s="71">
        <f>INDEX('REEDS calc'!$C$64:$AG$113,MATCH(About!$B$2,'REEDS calc'!$B$64:$B$113,0),MATCH(Q$1,'REEDS calc'!$C$63:$AG$63,0))*SUMIFS('res v com'!$E$3:$E$52,'res v com'!$B$3:$B$52,About!$B$2)*SUMIFS('Urban and Rural'!$C$2:$C$53,'Urban and Rural'!$A$2:$A$53,About!$B$1)</f>
        <v>770.4019751247514</v>
      </c>
      <c r="R8" s="71">
        <f>INDEX('REEDS calc'!$C$64:$AG$113,MATCH(About!$B$2,'REEDS calc'!$B$64:$B$113,0),MATCH(R$1,'REEDS calc'!$C$63:$AG$63,0))*SUMIFS('res v com'!$E$3:$E$52,'res v com'!$B$3:$B$52,About!$B$2)*SUMIFS('Urban and Rural'!$C$2:$C$53,'Urban and Rural'!$A$2:$A$53,About!$B$1)</f>
        <v>779.91955207106128</v>
      </c>
      <c r="S8" s="71">
        <f>INDEX('REEDS calc'!$C$64:$AG$113,MATCH(About!$B$2,'REEDS calc'!$B$64:$B$113,0),MATCH(S$1,'REEDS calc'!$C$63:$AG$63,0))*SUMIFS('res v com'!$E$3:$E$52,'res v com'!$B$3:$B$52,About!$B$2)*SUMIFS('Urban and Rural'!$C$2:$C$53,'Urban and Rural'!$A$2:$A$53,About!$B$1)</f>
        <v>788.65449272783553</v>
      </c>
      <c r="T8" s="71">
        <f>INDEX('REEDS calc'!$C$64:$AG$113,MATCH(About!$B$2,'REEDS calc'!$B$64:$B$113,0),MATCH(T$1,'REEDS calc'!$C$63:$AG$63,0))*SUMIFS('res v com'!$E$3:$E$52,'res v com'!$B$3:$B$52,About!$B$2)*SUMIFS('Urban and Rural'!$C$2:$C$53,'Urban and Rural'!$A$2:$A$53,About!$B$1)</f>
        <v>797.38943338460967</v>
      </c>
      <c r="U8" s="71">
        <f>INDEX('REEDS calc'!$C$64:$AG$113,MATCH(About!$B$2,'REEDS calc'!$B$64:$B$113,0),MATCH(U$1,'REEDS calc'!$C$63:$AG$63,0))*SUMIFS('res v com'!$E$3:$E$52,'res v com'!$B$3:$B$52,About!$B$2)*SUMIFS('Urban and Rural'!$C$2:$C$53,'Urban and Rural'!$A$2:$A$53,About!$B$1)</f>
        <v>807.06893508047881</v>
      </c>
      <c r="V8" s="71">
        <f>INDEX('REEDS calc'!$C$64:$AG$113,MATCH(About!$B$2,'REEDS calc'!$B$64:$B$113,0),MATCH(V$1,'REEDS calc'!$C$63:$AG$63,0))*SUMIFS('res v com'!$E$3:$E$52,'res v com'!$B$3:$B$52,About!$B$2)*SUMIFS('Urban and Rural'!$C$2:$C$53,'Urban and Rural'!$A$2:$A$53,About!$B$1)</f>
        <v>816.74843677634783</v>
      </c>
      <c r="W8" s="71">
        <f>INDEX('REEDS calc'!$C$64:$AG$113,MATCH(About!$B$2,'REEDS calc'!$B$64:$B$113,0),MATCH(W$1,'REEDS calc'!$C$63:$AG$63,0))*SUMIFS('res v com'!$E$3:$E$52,'res v com'!$B$3:$B$52,About!$B$2)*SUMIFS('Urban and Rural'!$C$2:$C$53,'Urban and Rural'!$A$2:$A$53,About!$B$1)</f>
        <v>828.44300202228646</v>
      </c>
      <c r="X8" s="71">
        <f>INDEX('REEDS calc'!$C$64:$AG$113,MATCH(About!$B$2,'REEDS calc'!$B$64:$B$113,0),MATCH(X$1,'REEDS calc'!$C$63:$AG$63,0))*SUMIFS('res v com'!$E$3:$E$52,'res v com'!$B$3:$B$52,About!$B$2)*SUMIFS('Urban and Rural'!$C$2:$C$53,'Urban and Rural'!$A$2:$A$53,About!$B$1)</f>
        <v>840.13756726822498</v>
      </c>
      <c r="Y8" s="71">
        <f>INDEX('REEDS calc'!$C$64:$AG$113,MATCH(About!$B$2,'REEDS calc'!$B$64:$B$113,0),MATCH(Y$1,'REEDS calc'!$C$63:$AG$63,0))*SUMIFS('res v com'!$E$3:$E$52,'res v com'!$B$3:$B$52,About!$B$2)*SUMIFS('Urban and Rural'!$C$2:$C$53,'Urban and Rural'!$A$2:$A$53,About!$B$1)</f>
        <v>855.68234322590331</v>
      </c>
      <c r="Z8" s="71">
        <f>INDEX('REEDS calc'!$C$64:$AG$113,MATCH(About!$B$2,'REEDS calc'!$B$64:$B$113,0),MATCH(Z$1,'REEDS calc'!$C$63:$AG$63,0))*SUMIFS('res v com'!$E$3:$E$52,'res v com'!$B$3:$B$52,About!$B$2)*SUMIFS('Urban and Rural'!$C$2:$C$53,'Urban and Rural'!$A$2:$A$53,About!$B$1)</f>
        <v>871.22711918358152</v>
      </c>
      <c r="AA8" s="71">
        <f>INDEX('REEDS calc'!$C$64:$AG$113,MATCH(About!$B$2,'REEDS calc'!$B$64:$B$113,0),MATCH(AA$1,'REEDS calc'!$C$63:$AG$63,0))*SUMIFS('res v com'!$E$3:$E$52,'res v com'!$B$3:$B$52,About!$B$2)*SUMIFS('Urban and Rural'!$C$2:$C$53,'Urban and Rural'!$A$2:$A$53,About!$B$1)</f>
        <v>886.40306654504184</v>
      </c>
      <c r="AB8" s="71">
        <f>INDEX('REEDS calc'!$C$64:$AG$113,MATCH(About!$B$2,'REEDS calc'!$B$64:$B$113,0),MATCH(AB$1,'REEDS calc'!$C$63:$AG$63,0))*SUMIFS('res v com'!$E$3:$E$52,'res v com'!$B$3:$B$52,About!$B$2)*SUMIFS('Urban and Rural'!$C$2:$C$53,'Urban and Rural'!$A$2:$A$53,About!$B$1)</f>
        <v>901.57901390650215</v>
      </c>
      <c r="AC8" s="71">
        <f>INDEX('REEDS calc'!$C$64:$AG$113,MATCH(About!$B$2,'REEDS calc'!$B$64:$B$113,0),MATCH(AC$1,'REEDS calc'!$C$63:$AG$63,0))*SUMIFS('res v com'!$E$3:$E$52,'res v com'!$B$3:$B$52,About!$B$2)*SUMIFS('Urban and Rural'!$C$2:$C$53,'Urban and Rural'!$A$2:$A$53,About!$B$1)</f>
        <v>913.29157079128061</v>
      </c>
      <c r="AD8" s="71">
        <f>INDEX('REEDS calc'!$C$64:$AG$113,MATCH(About!$B$2,'REEDS calc'!$B$64:$B$113,0),MATCH(AD$1,'REEDS calc'!$C$63:$AG$63,0))*SUMIFS('res v com'!$E$3:$E$52,'res v com'!$B$3:$B$52,About!$B$2)*SUMIFS('Urban and Rural'!$C$2:$C$53,'Urban and Rural'!$A$2:$A$53,About!$B$1)</f>
        <v>925.00412767605894</v>
      </c>
      <c r="AE8" s="71">
        <f>INDEX('REEDS calc'!$C$64:$AG$113,MATCH(About!$B$2,'REEDS calc'!$B$64:$B$113,0),MATCH(AE$1,'REEDS calc'!$C$63:$AG$63,0))*SUMIFS('res v com'!$E$3:$E$52,'res v com'!$B$3:$B$52,About!$B$2)*SUMIFS('Urban and Rural'!$C$2:$C$53,'Urban and Rural'!$A$2:$A$53,About!$B$1)</f>
        <v>949.75162690034892</v>
      </c>
      <c r="AF8" s="71">
        <f>INDEX('REEDS calc'!$C$64:$AG$113,MATCH(About!$B$2,'REEDS calc'!$B$64:$B$113,0),MATCH(AF$1,'REEDS calc'!$C$63:$AG$63,0))*SUMIFS('res v com'!$E$3:$E$52,'res v com'!$B$3:$B$52,About!$B$2)*SUMIFS('Urban and Rural'!$C$2:$C$53,'Urban and Rural'!$A$2:$A$53,About!$B$1)</f>
        <v>974.49912612463879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171.16958127176503</v>
      </c>
      <c r="C8" s="71">
        <f>INDEX('REEDS calc'!$C$64:$AG$113,MATCH(About!$B$2,'REEDS calc'!$B$64:$B$113,0),MATCH(C$1,'REEDS calc'!$C$63:$AG$63,0))*SUMIFS('res v com'!$E$3:$E$52,'res v com'!$B$3:$B$52,About!$B$2)*SUMIFS('Urban and Rural'!$B$2:$B$53,'Urban and Rural'!$A$2:$A$53,About!$B$1)</f>
        <v>171.16958127176503</v>
      </c>
      <c r="D8" s="71">
        <f>INDEX('REEDS calc'!$C$64:$AG$113,MATCH(About!$B$2,'REEDS calc'!$B$64:$B$113,0),MATCH(D$1,'REEDS calc'!$C$63:$AG$63,0))*SUMIFS('res v com'!$E$3:$E$52,'res v com'!$B$3:$B$52,About!$B$2)*SUMIFS('Urban and Rural'!$B$2:$B$53,'Urban and Rural'!$A$2:$A$53,About!$B$1)</f>
        <v>171.16958127176503</v>
      </c>
      <c r="E8" s="71">
        <f>INDEX('REEDS calc'!$C$64:$AG$113,MATCH(About!$B$2,'REEDS calc'!$B$64:$B$113,0),MATCH(E$1,'REEDS calc'!$C$63:$AG$63,0))*SUMIFS('res v com'!$E$3:$E$52,'res v com'!$B$3:$B$52,About!$B$2)*SUMIFS('Urban and Rural'!$B$2:$B$53,'Urban and Rural'!$A$2:$A$53,About!$B$1)</f>
        <v>218.39998649282168</v>
      </c>
      <c r="F8" s="71">
        <f>INDEX('REEDS calc'!$C$64:$AG$113,MATCH(About!$B$2,'REEDS calc'!$B$64:$B$113,0),MATCH(F$1,'REEDS calc'!$C$63:$AG$63,0))*SUMIFS('res v com'!$E$3:$E$52,'res v com'!$B$3:$B$52,About!$B$2)*SUMIFS('Urban and Rural'!$B$2:$B$53,'Urban and Rural'!$A$2:$A$53,About!$B$1)</f>
        <v>265.6303917138784</v>
      </c>
      <c r="G8" s="71">
        <f>INDEX('REEDS calc'!$C$64:$AG$113,MATCH(About!$B$2,'REEDS calc'!$B$64:$B$113,0),MATCH(G$1,'REEDS calc'!$C$63:$AG$63,0))*SUMIFS('res v com'!$E$3:$E$52,'res v com'!$B$3:$B$52,About!$B$2)*SUMIFS('Urban and Rural'!$B$2:$B$53,'Urban and Rural'!$A$2:$A$53,About!$B$1)</f>
        <v>395.20213569954603</v>
      </c>
      <c r="H8" s="71">
        <f>INDEX('REEDS calc'!$C$64:$AG$113,MATCH(About!$B$2,'REEDS calc'!$B$64:$B$113,0),MATCH(H$1,'REEDS calc'!$C$63:$AG$63,0))*SUMIFS('res v com'!$E$3:$E$52,'res v com'!$B$3:$B$52,About!$B$2)*SUMIFS('Urban and Rural'!$B$2:$B$53,'Urban and Rural'!$A$2:$A$53,About!$B$1)</f>
        <v>524.77387968521373</v>
      </c>
      <c r="I8" s="71">
        <f>INDEX('REEDS calc'!$C$64:$AG$113,MATCH(About!$B$2,'REEDS calc'!$B$64:$B$113,0),MATCH(I$1,'REEDS calc'!$C$63:$AG$63,0))*SUMIFS('res v com'!$E$3:$E$52,'res v com'!$B$3:$B$52,About!$B$2)*SUMIFS('Urban and Rural'!$B$2:$B$53,'Urban and Rural'!$A$2:$A$53,About!$B$1)</f>
        <v>731.13503976850632</v>
      </c>
      <c r="J8" s="71">
        <f>INDEX('REEDS calc'!$C$64:$AG$113,MATCH(About!$B$2,'REEDS calc'!$B$64:$B$113,0),MATCH(J$1,'REEDS calc'!$C$63:$AG$63,0))*SUMIFS('res v com'!$E$3:$E$52,'res v com'!$B$3:$B$52,About!$B$2)*SUMIFS('Urban and Rural'!$B$2:$B$53,'Urban and Rural'!$A$2:$A$53,About!$B$1)</f>
        <v>937.49619985179913</v>
      </c>
      <c r="K8" s="71">
        <f>INDEX('REEDS calc'!$C$64:$AG$113,MATCH(About!$B$2,'REEDS calc'!$B$64:$B$113,0),MATCH(K$1,'REEDS calc'!$C$63:$AG$63,0))*SUMIFS('res v com'!$E$3:$E$52,'res v com'!$B$3:$B$52,About!$B$2)*SUMIFS('Urban and Rural'!$B$2:$B$53,'Urban and Rural'!$A$2:$A$53,About!$B$1)</f>
        <v>1238.056073256294</v>
      </c>
      <c r="L8" s="71">
        <f>INDEX('REEDS calc'!$C$64:$AG$113,MATCH(About!$B$2,'REEDS calc'!$B$64:$B$113,0),MATCH(L$1,'REEDS calc'!$C$63:$AG$63,0))*SUMIFS('res v com'!$E$3:$E$52,'res v com'!$B$3:$B$52,About!$B$2)*SUMIFS('Urban and Rural'!$B$2:$B$53,'Urban and Rural'!$A$2:$A$53,About!$B$1)</f>
        <v>1538.6159466607887</v>
      </c>
      <c r="M8" s="71">
        <f>INDEX('REEDS calc'!$C$64:$AG$113,MATCH(About!$B$2,'REEDS calc'!$B$64:$B$113,0),MATCH(M$1,'REEDS calc'!$C$63:$AG$63,0))*SUMIFS('res v com'!$E$3:$E$52,'res v com'!$B$3:$B$52,About!$B$2)*SUMIFS('Urban and Rural'!$B$2:$B$53,'Urban and Rural'!$A$2:$A$53,About!$B$1)</f>
        <v>1779.3521522173867</v>
      </c>
      <c r="N8" s="71">
        <f>INDEX('REEDS calc'!$C$64:$AG$113,MATCH(About!$B$2,'REEDS calc'!$B$64:$B$113,0),MATCH(N$1,'REEDS calc'!$C$63:$AG$63,0))*SUMIFS('res v com'!$E$3:$E$52,'res v com'!$B$3:$B$52,About!$B$2)*SUMIFS('Urban and Rural'!$B$2:$B$53,'Urban and Rural'!$A$2:$A$53,About!$B$1)</f>
        <v>2020.0883577739839</v>
      </c>
      <c r="O8" s="71">
        <f>INDEX('REEDS calc'!$C$64:$AG$113,MATCH(About!$B$2,'REEDS calc'!$B$64:$B$113,0),MATCH(O$1,'REEDS calc'!$C$63:$AG$63,0))*SUMIFS('res v com'!$E$3:$E$52,'res v com'!$B$3:$B$52,About!$B$2)*SUMIFS('Urban and Rural'!$B$2:$B$53,'Urban and Rural'!$A$2:$A$53,About!$B$1)</f>
        <v>2182.4272822027538</v>
      </c>
      <c r="P8" s="71">
        <f>INDEX('REEDS calc'!$C$64:$AG$113,MATCH(About!$B$2,'REEDS calc'!$B$64:$B$113,0),MATCH(P$1,'REEDS calc'!$C$63:$AG$63,0))*SUMIFS('res v com'!$E$3:$E$52,'res v com'!$B$3:$B$52,About!$B$2)*SUMIFS('Urban and Rural'!$B$2:$B$53,'Urban and Rural'!$A$2:$A$53,About!$B$1)</f>
        <v>2344.7662066315238</v>
      </c>
      <c r="Q8" s="71">
        <f>INDEX('REEDS calc'!$C$64:$AG$113,MATCH(About!$B$2,'REEDS calc'!$B$64:$B$113,0),MATCH(Q$1,'REEDS calc'!$C$63:$AG$63,0))*SUMIFS('res v com'!$E$3:$E$52,'res v com'!$B$3:$B$52,About!$B$2)*SUMIFS('Urban and Rural'!$B$2:$B$53,'Urban and Rural'!$A$2:$A$53,About!$B$1)</f>
        <v>2374.0958825272951</v>
      </c>
      <c r="R8" s="71">
        <f>INDEX('REEDS calc'!$C$64:$AG$113,MATCH(About!$B$2,'REEDS calc'!$B$64:$B$113,0),MATCH(R$1,'REEDS calc'!$C$63:$AG$63,0))*SUMIFS('res v com'!$E$3:$E$52,'res v com'!$B$3:$B$52,About!$B$2)*SUMIFS('Urban and Rural'!$B$2:$B$53,'Urban and Rural'!$A$2:$A$53,About!$B$1)</f>
        <v>2403.4255584230664</v>
      </c>
      <c r="S8" s="71">
        <f>INDEX('REEDS calc'!$C$64:$AG$113,MATCH(About!$B$2,'REEDS calc'!$B$64:$B$113,0),MATCH(S$1,'REEDS calc'!$C$63:$AG$63,0))*SUMIFS('res v com'!$E$3:$E$52,'res v com'!$B$3:$B$52,About!$B$2)*SUMIFS('Urban and Rural'!$B$2:$B$53,'Urban and Rural'!$A$2:$A$53,About!$B$1)</f>
        <v>2430.343436773534</v>
      </c>
      <c r="T8" s="71">
        <f>INDEX('REEDS calc'!$C$64:$AG$113,MATCH(About!$B$2,'REEDS calc'!$B$64:$B$113,0),MATCH(T$1,'REEDS calc'!$C$63:$AG$63,0))*SUMIFS('res v com'!$E$3:$E$52,'res v com'!$B$3:$B$52,About!$B$2)*SUMIFS('Urban and Rural'!$B$2:$B$53,'Urban and Rural'!$A$2:$A$53,About!$B$1)</f>
        <v>2457.2613151240012</v>
      </c>
      <c r="U8" s="71">
        <f>INDEX('REEDS calc'!$C$64:$AG$113,MATCH(About!$B$2,'REEDS calc'!$B$64:$B$113,0),MATCH(U$1,'REEDS calc'!$C$63:$AG$63,0))*SUMIFS('res v com'!$E$3:$E$52,'res v com'!$B$3:$B$52,About!$B$2)*SUMIFS('Urban and Rural'!$B$2:$B$53,'Urban and Rural'!$A$2:$A$53,About!$B$1)</f>
        <v>2487.089983615353</v>
      </c>
      <c r="V8" s="71">
        <f>INDEX('REEDS calc'!$C$64:$AG$113,MATCH(About!$B$2,'REEDS calc'!$B$64:$B$113,0),MATCH(V$1,'REEDS calc'!$C$63:$AG$63,0))*SUMIFS('res v com'!$E$3:$E$52,'res v com'!$B$3:$B$52,About!$B$2)*SUMIFS('Urban and Rural'!$B$2:$B$53,'Urban and Rural'!$A$2:$A$53,About!$B$1)</f>
        <v>2516.9186521067049</v>
      </c>
      <c r="W8" s="71">
        <f>INDEX('REEDS calc'!$C$64:$AG$113,MATCH(About!$B$2,'REEDS calc'!$B$64:$B$113,0),MATCH(W$1,'REEDS calc'!$C$63:$AG$63,0))*SUMIFS('res v com'!$E$3:$E$52,'res v com'!$B$3:$B$52,About!$B$2)*SUMIFS('Urban and Rural'!$B$2:$B$53,'Urban and Rural'!$A$2:$A$53,About!$B$1)</f>
        <v>2552.957006231944</v>
      </c>
      <c r="X8" s="71">
        <f>INDEX('REEDS calc'!$C$64:$AG$113,MATCH(About!$B$2,'REEDS calc'!$B$64:$B$113,0),MATCH(X$1,'REEDS calc'!$C$63:$AG$63,0))*SUMIFS('res v com'!$E$3:$E$52,'res v com'!$B$3:$B$52,About!$B$2)*SUMIFS('Urban and Rural'!$B$2:$B$53,'Urban and Rural'!$A$2:$A$53,About!$B$1)</f>
        <v>2588.995360357183</v>
      </c>
      <c r="Y8" s="71">
        <f>INDEX('REEDS calc'!$C$64:$AG$113,MATCH(About!$B$2,'REEDS calc'!$B$64:$B$113,0),MATCH(Y$1,'REEDS calc'!$C$63:$AG$63,0))*SUMIFS('res v com'!$E$3:$E$52,'res v com'!$B$3:$B$52,About!$B$2)*SUMIFS('Urban and Rural'!$B$2:$B$53,'Urban and Rural'!$A$2:$A$53,About!$B$1)</f>
        <v>2636.8986495328854</v>
      </c>
      <c r="Z8" s="71">
        <f>INDEX('REEDS calc'!$C$64:$AG$113,MATCH(About!$B$2,'REEDS calc'!$B$64:$B$113,0),MATCH(Z$1,'REEDS calc'!$C$63:$AG$63,0))*SUMIFS('res v com'!$E$3:$E$52,'res v com'!$B$3:$B$52,About!$B$2)*SUMIFS('Urban and Rural'!$B$2:$B$53,'Urban and Rural'!$A$2:$A$53,About!$B$1)</f>
        <v>2684.8019387085878</v>
      </c>
      <c r="AA8" s="71">
        <f>INDEX('REEDS calc'!$C$64:$AG$113,MATCH(About!$B$2,'REEDS calc'!$B$64:$B$113,0),MATCH(AA$1,'REEDS calc'!$C$63:$AG$63,0))*SUMIFS('res v com'!$E$3:$E$52,'res v com'!$B$3:$B$52,About!$B$2)*SUMIFS('Urban and Rural'!$B$2:$B$53,'Urban and Rural'!$A$2:$A$53,About!$B$1)</f>
        <v>2731.5686336388026</v>
      </c>
      <c r="AB8" s="71">
        <f>INDEX('REEDS calc'!$C$64:$AG$113,MATCH(About!$B$2,'REEDS calc'!$B$64:$B$113,0),MATCH(AB$1,'REEDS calc'!$C$63:$AG$63,0))*SUMIFS('res v com'!$E$3:$E$52,'res v com'!$B$3:$B$52,About!$B$2)*SUMIFS('Urban and Rural'!$B$2:$B$53,'Urban and Rural'!$A$2:$A$53,About!$B$1)</f>
        <v>2778.3353285690168</v>
      </c>
      <c r="AC8" s="71">
        <f>INDEX('REEDS calc'!$C$64:$AG$113,MATCH(About!$B$2,'REEDS calc'!$B$64:$B$113,0),MATCH(AC$1,'REEDS calc'!$C$63:$AG$63,0))*SUMIFS('res v com'!$E$3:$E$52,'res v com'!$B$3:$B$52,About!$B$2)*SUMIFS('Urban and Rural'!$B$2:$B$53,'Urban and Rural'!$A$2:$A$53,About!$B$1)</f>
        <v>2814.4291263159871</v>
      </c>
      <c r="AD8" s="71">
        <f>INDEX('REEDS calc'!$C$64:$AG$113,MATCH(About!$B$2,'REEDS calc'!$B$64:$B$113,0),MATCH(AD$1,'REEDS calc'!$C$63:$AG$63,0))*SUMIFS('res v com'!$E$3:$E$52,'res v com'!$B$3:$B$52,About!$B$2)*SUMIFS('Urban and Rural'!$B$2:$B$53,'Urban and Rural'!$A$2:$A$53,About!$B$1)</f>
        <v>2850.5229240629574</v>
      </c>
      <c r="AE8" s="71">
        <f>INDEX('REEDS calc'!$C$64:$AG$113,MATCH(About!$B$2,'REEDS calc'!$B$64:$B$113,0),MATCH(AE$1,'REEDS calc'!$C$63:$AG$63,0))*SUMIFS('res v com'!$E$3:$E$52,'res v com'!$B$3:$B$52,About!$B$2)*SUMIFS('Urban and Rural'!$B$2:$B$53,'Urban and Rural'!$A$2:$A$53,About!$B$1)</f>
        <v>2926.7856257541366</v>
      </c>
      <c r="AF8" s="71">
        <f>INDEX('REEDS calc'!$C$64:$AG$113,MATCH(About!$B$2,'REEDS calc'!$B$64:$B$113,0),MATCH(AF$1,'REEDS calc'!$C$63:$AG$63,0))*SUMIFS('res v com'!$E$3:$E$52,'res v com'!$B$3:$B$52,About!$B$2)*SUMIFS('Urban and Rural'!$B$2:$B$53,'Urban and Rural'!$A$2:$A$53,About!$B$1)</f>
        <v>3003.0483274453159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82.012595546126278</v>
      </c>
      <c r="C8" s="71">
        <f>INDEX('REEDS calc'!$C$64:$AG$113,MATCH(About!$B$2,'REEDS calc'!$B$64:$B$113,0),MATCH(C$1,'REEDS calc'!$C$63:$AG$63,0))*SUMIFS('res v com'!$F$3:$F$52,'res v com'!$B$3:$B$52,About!$B$2)</f>
        <v>82.012595546126278</v>
      </c>
      <c r="D8" s="71">
        <f>INDEX('REEDS calc'!$C$64:$AG$113,MATCH(About!$B$2,'REEDS calc'!$B$64:$B$113,0),MATCH(D$1,'REEDS calc'!$C$63:$AG$63,0))*SUMIFS('res v com'!$F$3:$F$52,'res v com'!$B$3:$B$52,About!$B$2)</f>
        <v>82.012595546126278</v>
      </c>
      <c r="E8" s="71">
        <f>INDEX('REEDS calc'!$C$64:$AG$113,MATCH(About!$B$2,'REEDS calc'!$B$64:$B$113,0),MATCH(E$1,'REEDS calc'!$C$63:$AG$63,0))*SUMIFS('res v com'!$F$3:$F$52,'res v com'!$B$3:$B$52,About!$B$2)</f>
        <v>104.64213107513042</v>
      </c>
      <c r="F8" s="71">
        <f>INDEX('REEDS calc'!$C$64:$AG$113,MATCH(About!$B$2,'REEDS calc'!$B$64:$B$113,0),MATCH(F$1,'REEDS calc'!$C$63:$AG$63,0))*SUMIFS('res v com'!$F$3:$F$52,'res v com'!$B$3:$B$52,About!$B$2)</f>
        <v>127.27166660413459</v>
      </c>
      <c r="G8" s="71">
        <f>INDEX('REEDS calc'!$C$64:$AG$113,MATCH(About!$B$2,'REEDS calc'!$B$64:$B$113,0),MATCH(G$1,'REEDS calc'!$C$63:$AG$63,0))*SUMIFS('res v com'!$F$3:$F$52,'res v com'!$B$3:$B$52,About!$B$2)</f>
        <v>189.35346264960788</v>
      </c>
      <c r="H8" s="71">
        <f>INDEX('REEDS calc'!$C$64:$AG$113,MATCH(About!$B$2,'REEDS calc'!$B$64:$B$113,0),MATCH(H$1,'REEDS calc'!$C$63:$AG$63,0))*SUMIFS('res v com'!$F$3:$F$52,'res v com'!$B$3:$B$52,About!$B$2)</f>
        <v>251.43525869508116</v>
      </c>
      <c r="I8" s="71">
        <f>INDEX('REEDS calc'!$C$64:$AG$113,MATCH(About!$B$2,'REEDS calc'!$B$64:$B$113,0),MATCH(I$1,'REEDS calc'!$C$63:$AG$63,0))*SUMIFS('res v com'!$F$3:$F$52,'res v com'!$B$3:$B$52,About!$B$2)</f>
        <v>350.3092188496604</v>
      </c>
      <c r="J8" s="71">
        <f>INDEX('REEDS calc'!$C$64:$AG$113,MATCH(About!$B$2,'REEDS calc'!$B$64:$B$113,0),MATCH(J$1,'REEDS calc'!$C$63:$AG$63,0))*SUMIFS('res v com'!$F$3:$F$52,'res v com'!$B$3:$B$52,About!$B$2)</f>
        <v>449.18317900423961</v>
      </c>
      <c r="K8" s="71">
        <f>INDEX('REEDS calc'!$C$64:$AG$113,MATCH(About!$B$2,'REEDS calc'!$B$64:$B$113,0),MATCH(K$1,'REEDS calc'!$C$63:$AG$63,0))*SUMIFS('res v com'!$F$3:$F$52,'res v com'!$B$3:$B$52,About!$B$2)</f>
        <v>593.1906314486173</v>
      </c>
      <c r="L8" s="71">
        <f>INDEX('REEDS calc'!$C$64:$AG$113,MATCH(About!$B$2,'REEDS calc'!$B$64:$B$113,0),MATCH(L$1,'REEDS calc'!$C$63:$AG$63,0))*SUMIFS('res v com'!$F$3:$F$52,'res v com'!$B$3:$B$52,About!$B$2)</f>
        <v>737.19808389299499</v>
      </c>
      <c r="M8" s="71">
        <f>INDEX('REEDS calc'!$C$64:$AG$113,MATCH(About!$B$2,'REEDS calc'!$B$64:$B$113,0),MATCH(M$1,'REEDS calc'!$C$63:$AG$63,0))*SUMIFS('res v com'!$F$3:$F$52,'res v com'!$B$3:$B$52,About!$B$2)</f>
        <v>852.54218249352778</v>
      </c>
      <c r="N8" s="71">
        <f>INDEX('REEDS calc'!$C$64:$AG$113,MATCH(About!$B$2,'REEDS calc'!$B$64:$B$113,0),MATCH(N$1,'REEDS calc'!$C$63:$AG$63,0))*SUMIFS('res v com'!$F$3:$F$52,'res v com'!$B$3:$B$52,About!$B$2)</f>
        <v>967.88628109406045</v>
      </c>
      <c r="O8" s="71">
        <f>INDEX('REEDS calc'!$C$64:$AG$113,MATCH(About!$B$2,'REEDS calc'!$B$64:$B$113,0),MATCH(O$1,'REEDS calc'!$C$63:$AG$63,0))*SUMIFS('res v com'!$F$3:$F$52,'res v com'!$B$3:$B$52,About!$B$2)</f>
        <v>1045.6678381420477</v>
      </c>
      <c r="P8" s="71">
        <f>INDEX('REEDS calc'!$C$64:$AG$113,MATCH(About!$B$2,'REEDS calc'!$B$64:$B$113,0),MATCH(P$1,'REEDS calc'!$C$63:$AG$63,0))*SUMIFS('res v com'!$F$3:$F$52,'res v com'!$B$3:$B$52,About!$B$2)</f>
        <v>1123.4493951900347</v>
      </c>
      <c r="Q8" s="71">
        <f>INDEX('REEDS calc'!$C$64:$AG$113,MATCH(About!$B$2,'REEDS calc'!$B$64:$B$113,0),MATCH(Q$1,'REEDS calc'!$C$63:$AG$63,0))*SUMIFS('res v com'!$F$3:$F$52,'res v com'!$B$3:$B$52,About!$B$2)</f>
        <v>1137.5021423479532</v>
      </c>
      <c r="R8" s="71">
        <f>INDEX('REEDS calc'!$C$64:$AG$113,MATCH(About!$B$2,'REEDS calc'!$B$64:$B$113,0),MATCH(R$1,'REEDS calc'!$C$63:$AG$63,0))*SUMIFS('res v com'!$F$3:$F$52,'res v com'!$B$3:$B$52,About!$B$2)</f>
        <v>1151.5548895058714</v>
      </c>
      <c r="S8" s="71">
        <f>INDEX('REEDS calc'!$C$64:$AG$113,MATCH(About!$B$2,'REEDS calc'!$B$64:$B$113,0),MATCH(S$1,'REEDS calc'!$C$63:$AG$63,0))*SUMIFS('res v com'!$F$3:$F$52,'res v com'!$B$3:$B$52,About!$B$2)</f>
        <v>1164.4520704986303</v>
      </c>
      <c r="T8" s="71">
        <f>INDEX('REEDS calc'!$C$64:$AG$113,MATCH(About!$B$2,'REEDS calc'!$B$64:$B$113,0),MATCH(T$1,'REEDS calc'!$C$63:$AG$63,0))*SUMIFS('res v com'!$F$3:$F$52,'res v com'!$B$3:$B$52,About!$B$2)</f>
        <v>1177.3492514913892</v>
      </c>
      <c r="U8" s="71">
        <f>INDEX('REEDS calc'!$C$64:$AG$113,MATCH(About!$B$2,'REEDS calc'!$B$64:$B$113,0),MATCH(U$1,'REEDS calc'!$C$63:$AG$63,0))*SUMIFS('res v com'!$F$3:$F$52,'res v com'!$B$3:$B$52,About!$B$2)</f>
        <v>1191.6410813041682</v>
      </c>
      <c r="V8" s="71">
        <f>INDEX('REEDS calc'!$C$64:$AG$113,MATCH(About!$B$2,'REEDS calc'!$B$64:$B$113,0),MATCH(V$1,'REEDS calc'!$C$63:$AG$63,0))*SUMIFS('res v com'!$F$3:$F$52,'res v com'!$B$3:$B$52,About!$B$2)</f>
        <v>1205.9329111169473</v>
      </c>
      <c r="W8" s="71">
        <f>INDEX('REEDS calc'!$C$64:$AG$113,MATCH(About!$B$2,'REEDS calc'!$B$64:$B$113,0),MATCH(W$1,'REEDS calc'!$C$63:$AG$63,0))*SUMIFS('res v com'!$F$3:$F$52,'res v com'!$B$3:$B$52,About!$B$2)</f>
        <v>1223.1999917457695</v>
      </c>
      <c r="X8" s="71">
        <f>INDEX('REEDS calc'!$C$64:$AG$113,MATCH(About!$B$2,'REEDS calc'!$B$64:$B$113,0),MATCH(X$1,'REEDS calc'!$C$63:$AG$63,0))*SUMIFS('res v com'!$F$3:$F$52,'res v com'!$B$3:$B$52,About!$B$2)</f>
        <v>1240.4670723745919</v>
      </c>
      <c r="Y8" s="71">
        <f>INDEX('REEDS calc'!$C$64:$AG$113,MATCH(About!$B$2,'REEDS calc'!$B$64:$B$113,0),MATCH(Y$1,'REEDS calc'!$C$63:$AG$63,0))*SUMIFS('res v com'!$F$3:$F$52,'res v com'!$B$3:$B$52,About!$B$2)</f>
        <v>1263.4190072412109</v>
      </c>
      <c r="Z8" s="71">
        <f>INDEX('REEDS calc'!$C$64:$AG$113,MATCH(About!$B$2,'REEDS calc'!$B$64:$B$113,0),MATCH(Z$1,'REEDS calc'!$C$63:$AG$63,0))*SUMIFS('res v com'!$F$3:$F$52,'res v com'!$B$3:$B$52,About!$B$2)</f>
        <v>1286.3709421078299</v>
      </c>
      <c r="AA8" s="71">
        <f>INDEX('REEDS calc'!$C$64:$AG$113,MATCH(About!$B$2,'REEDS calc'!$B$64:$B$113,0),MATCH(AA$1,'REEDS calc'!$C$63:$AG$63,0))*SUMIFS('res v com'!$F$3:$F$52,'res v com'!$B$3:$B$52,About!$B$2)</f>
        <v>1308.7782998161556</v>
      </c>
      <c r="AB8" s="71">
        <f>INDEX('REEDS calc'!$C$64:$AG$113,MATCH(About!$B$2,'REEDS calc'!$B$64:$B$113,0),MATCH(AB$1,'REEDS calc'!$C$63:$AG$63,0))*SUMIFS('res v com'!$F$3:$F$52,'res v com'!$B$3:$B$52,About!$B$2)</f>
        <v>1331.185657524481</v>
      </c>
      <c r="AC8" s="71">
        <f>INDEX('REEDS calc'!$C$64:$AG$113,MATCH(About!$B$2,'REEDS calc'!$B$64:$B$113,0),MATCH(AC$1,'REEDS calc'!$C$63:$AG$63,0))*SUMIFS('res v com'!$F$3:$F$52,'res v com'!$B$3:$B$52,About!$B$2)</f>
        <v>1348.4793028927324</v>
      </c>
      <c r="AD8" s="71">
        <f>INDEX('REEDS calc'!$C$64:$AG$113,MATCH(About!$B$2,'REEDS calc'!$B$64:$B$113,0),MATCH(AD$1,'REEDS calc'!$C$63:$AG$63,0))*SUMIFS('res v com'!$F$3:$F$52,'res v com'!$B$3:$B$52,About!$B$2)</f>
        <v>1365.7729482609834</v>
      </c>
      <c r="AE8" s="71">
        <f>INDEX('REEDS calc'!$C$64:$AG$113,MATCH(About!$B$2,'REEDS calc'!$B$64:$B$113,0),MATCH(AE$1,'REEDS calc'!$C$63:$AG$63,0))*SUMIFS('res v com'!$F$3:$F$52,'res v com'!$B$3:$B$52,About!$B$2)</f>
        <v>1402.3127473455143</v>
      </c>
      <c r="AF8" s="71">
        <f>INDEX('REEDS calc'!$C$64:$AG$113,MATCH(About!$B$2,'REEDS calc'!$B$64:$B$113,0),MATCH(AF$1,'REEDS calc'!$C$63:$AG$63,0))*SUMIFS('res v com'!$F$3:$F$52,'res v com'!$B$3:$B$52,About!$B$2)</f>
        <v>1438.8525464300449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171.16958127176503</v>
      </c>
      <c r="C8" s="24">
        <f>'BDESC-rural-residential'!B8</f>
        <v>55.545095909380706</v>
      </c>
      <c r="D8" s="24">
        <f>'BDESC-commercial'!B8</f>
        <v>82.012595546126278</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2024-02-08T19:18:29Z</dcterms:modified>
</cp:coreProperties>
</file>