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VA\elec\EIaE\"/>
    </mc:Choice>
  </mc:AlternateContent>
  <xr:revisionPtr revIDLastSave="0" documentId="8_{2E0E155C-0E3D-4A39-AA24-F6FF36A9C6FA}"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Q15" i="6" l="1"/>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1" i="8" l="1"/>
  <c r="C15" i="11" s="1"/>
  <c r="B15" i="11" s="1"/>
  <c r="C41" i="8"/>
  <c r="D15" i="11" s="1"/>
  <c r="C42" i="8"/>
  <c r="D16" i="11" s="1"/>
  <c r="B42" i="8"/>
  <c r="C16" i="11" s="1"/>
  <c r="B16" i="11" s="1"/>
  <c r="C29" i="8"/>
  <c r="D3" i="11" s="1"/>
  <c r="B29" i="8"/>
  <c r="C3" i="11" s="1"/>
  <c r="B3" i="11" s="1"/>
  <c r="B40" i="8"/>
  <c r="C14" i="11" s="1"/>
  <c r="B14" i="11" s="1"/>
  <c r="C40" i="8"/>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C38" i="8"/>
  <c r="D12" i="11" s="1"/>
  <c r="B38" i="8"/>
  <c r="C12" i="11" s="1"/>
  <c r="B12" i="11" s="1"/>
  <c r="B36" i="8"/>
  <c r="C10" i="11" s="1"/>
  <c r="B10" i="11" s="1"/>
  <c r="C36" i="8"/>
  <c r="D10" i="11" s="1"/>
  <c r="C31" i="8"/>
  <c r="D5" i="11" s="1"/>
  <c r="B31" i="8"/>
  <c r="C5" i="11" s="1"/>
  <c r="B5" i="11" s="1"/>
  <c r="B37" i="8"/>
  <c r="C11" i="11" s="1"/>
  <c r="B11" i="11" s="1"/>
  <c r="C37" i="8"/>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35" i="8"/>
  <c r="D9" i="11" s="1"/>
  <c r="B35" i="8"/>
  <c r="C9" i="11" s="1"/>
  <c r="B9" i="11" s="1"/>
  <c r="C32" i="8"/>
  <c r="D6" i="11" s="1"/>
  <c r="B32" i="8"/>
  <c r="C6" i="11" s="1"/>
  <c r="B6" i="11" s="1"/>
  <c r="C43" i="8"/>
  <c r="D17" i="11" s="1"/>
  <c r="B43" i="8"/>
  <c r="C17" i="11" s="1"/>
  <c r="B17"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33" i="8"/>
  <c r="D7" i="11" s="1"/>
  <c r="B33" i="8"/>
  <c r="C7" i="11" s="1"/>
  <c r="B7" i="11" s="1"/>
  <c r="C30" i="8"/>
  <c r="D4" i="11" s="1"/>
  <c r="B30" i="8"/>
  <c r="C4" i="11" s="1"/>
  <c r="B4"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<sst xmlns="http://schemas.openxmlformats.org/spreadsheetml/2006/main" count="18126" uniqueCount="751">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</sst>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139</v>
      </c>
      <c r="C1" s="77">
        <v>44909</v>
      </c>
      <c r="K1" s="44" t="s">
        <v>2</v>
      </c>
      <c r="L1" s="44" t="s">
        <v>3</v>
      </c>
    </row>
    <row r="2" spans="1:15">
      <c r="A2" s="70" t="s">
        <v>4</v>
      </c>
      <c r="B2" s="1" t="str">
        <f>LOOKUP(B1,K1:L50,L1:L50)</f>
        <v>VA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402.48107606000002</v>
      </c>
      <c r="R20" s="1">
        <f t="shared" si="3"/>
        <v>2.6671825093394871E-2</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268.02882799999998</v>
      </c>
      <c r="R23" s="1">
        <f t="shared" si="3"/>
        <v>1.7761873652260621E-2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3611.0856200999997</v>
      </c>
      <c r="R36" s="1">
        <f t="shared" ref="R36:R53" si="5">Q36/$Q$54</f>
        <v>0.23930129833538424</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127.2095559</v>
      </c>
      <c r="R45" s="1">
        <f t="shared" si="5"/>
        <v>8.4299889534866917E-3</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10681.316224</v>
      </c>
      <c r="R51" s="1">
        <f t="shared" si="5"/>
        <v>0.70783501396547355</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15090.12130406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f t="shared" si="10"/>
        <v>127.2095559</v>
      </c>
      <c r="M230" s="1" t="str">
        <f t="shared" si="11"/>
        <v>TN</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f t="shared" si="10"/>
        <v>902.08314210000003</v>
      </c>
      <c r="M242" s="1" t="str">
        <f t="shared" si="11"/>
        <v>NC</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f t="shared" si="10"/>
        <v>1057.171699</v>
      </c>
      <c r="M244" s="1" t="str">
        <f t="shared" si="11"/>
        <v>NC</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f t="shared" si="10"/>
        <v>1651.8307789999999</v>
      </c>
      <c r="M246" s="1" t="str">
        <f t="shared" si="11"/>
        <v>NC</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f t="shared" si="10"/>
        <v>1319.0288889999999</v>
      </c>
      <c r="M249" s="1" t="str">
        <f t="shared" si="11"/>
        <v>WV</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f t="shared" si="12"/>
        <v>22.768276060000002</v>
      </c>
      <c r="M267" s="1" t="str">
        <f t="shared" si="13"/>
        <v>KY</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f t="shared" si="12"/>
        <v>379.71280000000002</v>
      </c>
      <c r="M270" s="1" t="str">
        <f t="shared" si="13"/>
        <v>KY</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f t="shared" si="12"/>
        <v>425.40309999999999</v>
      </c>
      <c r="M284" s="1" t="str">
        <f t="shared" si="13"/>
        <v>WV</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f t="shared" si="12"/>
        <v>8936.8842349999995</v>
      </c>
      <c r="M287" s="1" t="str">
        <f t="shared" si="13"/>
        <v>WV</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f t="shared" si="12"/>
        <v>268.02882799999998</v>
      </c>
      <c r="M297" s="1" t="str">
        <f t="shared" si="13"/>
        <v>MD</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15090.12130406</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2.6671825093394871E-2</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1.7761873652260621E-2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0.23930129833538424</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8.4299889534866917E-3</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0.70783501396547355</v>
      </c>
      <c r="D52" s="1">
        <f t="shared" si="2"/>
        <v>0.70783501396547355</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0.70783501396547355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VA</v>
      </c>
      <c r="C6" s="1">
        <f t="shared" ref="C6:AE6" si="1">SUMIFS(C$20:C$119,$B$20:$B$119,$B$6,$A$20:$A$119,$A$6)</f>
        <v>28877488</v>
      </c>
      <c r="D6" s="1">
        <f t="shared" si="1"/>
        <v>29400320</v>
      </c>
      <c r="E6" s="1">
        <f t="shared" si="1"/>
        <v>29678463</v>
      </c>
      <c r="F6" s="1">
        <f t="shared" si="1"/>
        <v>30437308</v>
      </c>
      <c r="G6" s="1">
        <f t="shared" si="1"/>
        <v>30156199</v>
      </c>
      <c r="H6" s="1">
        <f t="shared" si="1"/>
        <v>32866650</v>
      </c>
      <c r="I6" s="1">
        <f t="shared" si="1"/>
        <v>31500656</v>
      </c>
      <c r="J6" s="1">
        <f t="shared" si="1"/>
        <v>29466309</v>
      </c>
      <c r="K6" s="1">
        <f t="shared" si="1"/>
        <v>29008475</v>
      </c>
      <c r="L6" s="1">
        <f t="shared" si="1"/>
        <v>30705823</v>
      </c>
      <c r="M6" s="1">
        <f t="shared" si="1"/>
        <v>31241626</v>
      </c>
      <c r="N6" s="1">
        <f t="shared" si="1"/>
        <v>32642807</v>
      </c>
      <c r="O6" s="1">
        <f t="shared" si="1"/>
        <v>37211367</v>
      </c>
      <c r="P6" s="1">
        <f t="shared" si="1"/>
        <v>37713380</v>
      </c>
      <c r="Q6" s="1">
        <f t="shared" si="1"/>
        <v>39458324</v>
      </c>
      <c r="R6" s="1">
        <f t="shared" si="1"/>
        <v>42376444</v>
      </c>
      <c r="S6" s="1">
        <f t="shared" si="1"/>
        <v>45677733</v>
      </c>
      <c r="T6" s="1">
        <f t="shared" si="1"/>
        <v>44487255</v>
      </c>
      <c r="U6" s="1">
        <f t="shared" si="1"/>
        <v>48576229</v>
      </c>
      <c r="V6" s="1">
        <f t="shared" si="1"/>
        <v>48698862</v>
      </c>
      <c r="W6" s="1">
        <f t="shared" si="1"/>
        <v>50858500</v>
      </c>
      <c r="X6" s="1">
        <f t="shared" si="1"/>
        <v>52912485</v>
      </c>
      <c r="Y6" s="1">
        <f t="shared" si="1"/>
        <v>46817968</v>
      </c>
      <c r="Z6" s="1">
        <f t="shared" si="1"/>
        <v>43672009</v>
      </c>
      <c r="AA6" s="1">
        <f t="shared" si="1"/>
        <v>43825494</v>
      </c>
      <c r="AB6" s="1">
        <f t="shared" si="1"/>
        <v>37638570</v>
      </c>
      <c r="AC6" s="1">
        <f t="shared" si="1"/>
        <v>29458600</v>
      </c>
      <c r="AD6" s="1">
        <f t="shared" si="1"/>
        <v>30579779</v>
      </c>
      <c r="AE6" s="1">
        <f t="shared" si="1"/>
        <v>32161239</v>
      </c>
      <c r="AF6" s="48">
        <f t="shared" ref="AF6:BK6" si="2">AE6</f>
        <v>32161239</v>
      </c>
      <c r="AG6" s="48">
        <f t="shared" si="2"/>
        <v>32161239</v>
      </c>
      <c r="AH6" s="48">
        <f t="shared" si="2"/>
        <v>32161239</v>
      </c>
      <c r="AI6" s="48">
        <f t="shared" si="2"/>
        <v>32161239</v>
      </c>
      <c r="AJ6" s="48">
        <f t="shared" si="2"/>
        <v>32161239</v>
      </c>
      <c r="AK6" s="48">
        <f t="shared" si="2"/>
        <v>32161239</v>
      </c>
      <c r="AL6" s="48">
        <f t="shared" si="2"/>
        <v>32161239</v>
      </c>
      <c r="AM6" s="48">
        <f t="shared" si="2"/>
        <v>32161239</v>
      </c>
      <c r="AN6" s="48">
        <f t="shared" si="2"/>
        <v>32161239</v>
      </c>
      <c r="AO6" s="48">
        <f t="shared" si="2"/>
        <v>32161239</v>
      </c>
      <c r="AP6" s="48">
        <f t="shared" si="2"/>
        <v>32161239</v>
      </c>
      <c r="AQ6" s="48">
        <f t="shared" si="2"/>
        <v>32161239</v>
      </c>
      <c r="AR6" s="48">
        <f t="shared" si="2"/>
        <v>32161239</v>
      </c>
      <c r="AS6" s="48">
        <f t="shared" si="2"/>
        <v>32161239</v>
      </c>
      <c r="AT6" s="48">
        <f t="shared" si="2"/>
        <v>32161239</v>
      </c>
      <c r="AU6" s="48">
        <f t="shared" si="2"/>
        <v>32161239</v>
      </c>
      <c r="AV6" s="48">
        <f t="shared" si="2"/>
        <v>32161239</v>
      </c>
      <c r="AW6" s="48">
        <f t="shared" si="2"/>
        <v>32161239</v>
      </c>
      <c r="AX6" s="48">
        <f t="shared" si="2"/>
        <v>32161239</v>
      </c>
      <c r="AY6" s="48">
        <f t="shared" si="2"/>
        <v>32161239</v>
      </c>
      <c r="AZ6" s="48">
        <f t="shared" si="2"/>
        <v>32161239</v>
      </c>
      <c r="BA6" s="48">
        <f t="shared" si="2"/>
        <v>32161239</v>
      </c>
      <c r="BB6" s="48">
        <f t="shared" si="2"/>
        <v>32161239</v>
      </c>
      <c r="BC6" s="48">
        <f t="shared" si="2"/>
        <v>32161239</v>
      </c>
      <c r="BD6" s="48">
        <f t="shared" si="2"/>
        <v>32161239</v>
      </c>
      <c r="BE6" s="48">
        <f t="shared" si="2"/>
        <v>32161239</v>
      </c>
      <c r="BF6" s="48">
        <f t="shared" si="2"/>
        <v>32161239</v>
      </c>
      <c r="BG6" s="48">
        <f t="shared" si="2"/>
        <v>32161239</v>
      </c>
      <c r="BH6" s="48">
        <f t="shared" si="2"/>
        <v>32161239</v>
      </c>
      <c r="BI6" s="48">
        <f t="shared" si="2"/>
        <v>32161239</v>
      </c>
      <c r="BJ6" s="48">
        <f t="shared" si="2"/>
        <v>32161239</v>
      </c>
      <c r="BK6" s="48">
        <f t="shared" si="2"/>
        <v>32161239</v>
      </c>
    </row>
    <row r="7" spans="1:63">
      <c r="A7" s="1" t="s">
        <v>546</v>
      </c>
      <c r="B7" s="1" t="str">
        <f>About!B2</f>
        <v>VA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VA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375</v>
      </c>
      <c r="P10" s="29">
        <f t="shared" si="6"/>
        <v>16</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28220</v>
      </c>
      <c r="AE10" s="29">
        <f t="shared" si="6"/>
        <v>30492</v>
      </c>
      <c r="AF10" s="35">
        <f t="shared" ref="AF10:BK10" si="7">AE10</f>
        <v>30492</v>
      </c>
      <c r="AG10" s="35">
        <f t="shared" si="7"/>
        <v>30492</v>
      </c>
      <c r="AH10" s="35">
        <f t="shared" si="7"/>
        <v>30492</v>
      </c>
      <c r="AI10" s="35">
        <f t="shared" si="7"/>
        <v>30492</v>
      </c>
      <c r="AJ10" s="35">
        <f t="shared" si="7"/>
        <v>30492</v>
      </c>
      <c r="AK10" s="35">
        <f t="shared" si="7"/>
        <v>30492</v>
      </c>
      <c r="AL10" s="35">
        <f t="shared" si="7"/>
        <v>30492</v>
      </c>
      <c r="AM10" s="35">
        <f t="shared" si="7"/>
        <v>30492</v>
      </c>
      <c r="AN10" s="35">
        <f t="shared" si="7"/>
        <v>30492</v>
      </c>
      <c r="AO10" s="35">
        <f t="shared" si="7"/>
        <v>30492</v>
      </c>
      <c r="AP10" s="35">
        <f t="shared" si="7"/>
        <v>30492</v>
      </c>
      <c r="AQ10" s="35">
        <f t="shared" si="7"/>
        <v>30492</v>
      </c>
      <c r="AR10" s="35">
        <f t="shared" si="7"/>
        <v>30492</v>
      </c>
      <c r="AS10" s="35">
        <f t="shared" si="7"/>
        <v>30492</v>
      </c>
      <c r="AT10" s="35">
        <f t="shared" si="7"/>
        <v>30492</v>
      </c>
      <c r="AU10" s="35">
        <f t="shared" si="7"/>
        <v>30492</v>
      </c>
      <c r="AV10" s="35">
        <f t="shared" si="7"/>
        <v>30492</v>
      </c>
      <c r="AW10" s="35">
        <f t="shared" si="7"/>
        <v>30492</v>
      </c>
      <c r="AX10" s="35">
        <f t="shared" si="7"/>
        <v>30492</v>
      </c>
      <c r="AY10" s="35">
        <f t="shared" si="7"/>
        <v>30492</v>
      </c>
      <c r="AZ10" s="35">
        <f t="shared" si="7"/>
        <v>30492</v>
      </c>
      <c r="BA10" s="35">
        <f t="shared" si="7"/>
        <v>30492</v>
      </c>
      <c r="BB10" s="35">
        <f t="shared" si="7"/>
        <v>30492</v>
      </c>
      <c r="BC10" s="35">
        <f t="shared" si="7"/>
        <v>30492</v>
      </c>
      <c r="BD10" s="35">
        <f t="shared" si="7"/>
        <v>30492</v>
      </c>
      <c r="BE10" s="35">
        <f t="shared" si="7"/>
        <v>30492</v>
      </c>
      <c r="BF10" s="35">
        <f t="shared" si="7"/>
        <v>30492</v>
      </c>
      <c r="BG10" s="35">
        <f t="shared" si="7"/>
        <v>30492</v>
      </c>
      <c r="BH10" s="35">
        <f t="shared" si="7"/>
        <v>30492</v>
      </c>
      <c r="BI10" s="35">
        <f t="shared" si="7"/>
        <v>30492</v>
      </c>
      <c r="BJ10" s="35">
        <f t="shared" si="7"/>
        <v>30492</v>
      </c>
      <c r="BK10" s="35">
        <f t="shared" si="7"/>
        <v>30492</v>
      </c>
    </row>
    <row r="11" spans="1:63">
      <c r="A11" s="1" t="s">
        <v>546</v>
      </c>
      <c r="B11" s="29" t="str">
        <f>About!B2</f>
        <v>VA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34</v>
      </c>
      <c r="AE11" s="29">
        <f t="shared" si="8"/>
        <v>856</v>
      </c>
      <c r="AF11" s="35">
        <f>AVERAGE(W11:AE11)</f>
        <v>98.888888888888886</v>
      </c>
      <c r="AG11" s="35">
        <f t="shared" ref="AG11:BK11" si="9">AF11</f>
        <v>98.888888888888886</v>
      </c>
      <c r="AH11" s="35">
        <f t="shared" si="9"/>
        <v>98.888888888888886</v>
      </c>
      <c r="AI11" s="35">
        <f t="shared" si="9"/>
        <v>98.888888888888886</v>
      </c>
      <c r="AJ11" s="35">
        <f t="shared" si="9"/>
        <v>98.888888888888886</v>
      </c>
      <c r="AK11" s="35">
        <f t="shared" si="9"/>
        <v>98.888888888888886</v>
      </c>
      <c r="AL11" s="35">
        <f t="shared" si="9"/>
        <v>98.888888888888886</v>
      </c>
      <c r="AM11" s="35">
        <f t="shared" si="9"/>
        <v>98.888888888888886</v>
      </c>
      <c r="AN11" s="35">
        <f t="shared" si="9"/>
        <v>98.888888888888886</v>
      </c>
      <c r="AO11" s="35">
        <f t="shared" si="9"/>
        <v>98.888888888888886</v>
      </c>
      <c r="AP11" s="35">
        <f t="shared" si="9"/>
        <v>98.888888888888886</v>
      </c>
      <c r="AQ11" s="35">
        <f t="shared" si="9"/>
        <v>98.888888888888886</v>
      </c>
      <c r="AR11" s="35">
        <f t="shared" si="9"/>
        <v>98.888888888888886</v>
      </c>
      <c r="AS11" s="35">
        <f t="shared" si="9"/>
        <v>98.888888888888886</v>
      </c>
      <c r="AT11" s="35">
        <f t="shared" si="9"/>
        <v>98.888888888888886</v>
      </c>
      <c r="AU11" s="35">
        <f t="shared" si="9"/>
        <v>98.888888888888886</v>
      </c>
      <c r="AV11" s="35">
        <f t="shared" si="9"/>
        <v>98.888888888888886</v>
      </c>
      <c r="AW11" s="35">
        <f t="shared" si="9"/>
        <v>98.888888888888886</v>
      </c>
      <c r="AX11" s="35">
        <f t="shared" si="9"/>
        <v>98.888888888888886</v>
      </c>
      <c r="AY11" s="35">
        <f t="shared" si="9"/>
        <v>98.888888888888886</v>
      </c>
      <c r="AZ11" s="35">
        <f t="shared" si="9"/>
        <v>98.888888888888886</v>
      </c>
      <c r="BA11" s="35">
        <f t="shared" si="9"/>
        <v>98.888888888888886</v>
      </c>
      <c r="BB11" s="35">
        <f t="shared" si="9"/>
        <v>98.888888888888886</v>
      </c>
      <c r="BC11" s="35">
        <f t="shared" si="9"/>
        <v>98.888888888888886</v>
      </c>
      <c r="BD11" s="35">
        <f t="shared" si="9"/>
        <v>98.888888888888886</v>
      </c>
      <c r="BE11" s="35">
        <f t="shared" si="9"/>
        <v>98.888888888888886</v>
      </c>
      <c r="BF11" s="35">
        <f t="shared" si="9"/>
        <v>98.888888888888886</v>
      </c>
      <c r="BG11" s="35">
        <f t="shared" si="9"/>
        <v>98.888888888888886</v>
      </c>
      <c r="BH11" s="35">
        <f t="shared" si="9"/>
        <v>98.888888888888886</v>
      </c>
      <c r="BI11" s="35">
        <f t="shared" si="9"/>
        <v>98.888888888888886</v>
      </c>
      <c r="BJ11" s="35">
        <f t="shared" si="9"/>
        <v>98.888888888888886</v>
      </c>
      <c r="BK11" s="35">
        <f t="shared" si="9"/>
        <v>98.888888888888886</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VA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375</v>
      </c>
      <c r="P14" s="29">
        <f t="shared" si="11"/>
        <v>16</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28186</v>
      </c>
      <c r="AE14" s="29">
        <f t="shared" si="11"/>
        <v>29636</v>
      </c>
      <c r="AF14" s="29">
        <f t="shared" si="11"/>
        <v>30393.111111111109</v>
      </c>
      <c r="AG14" s="29">
        <f t="shared" si="11"/>
        <v>30393.111111111109</v>
      </c>
      <c r="AH14" s="29">
        <f t="shared" si="11"/>
        <v>30393.111111111109</v>
      </c>
      <c r="AI14" s="29">
        <f t="shared" ref="AI14:BK14" si="12">IF(AI10&gt;AI11,AI10-AI11,0)</f>
        <v>30393.111111111109</v>
      </c>
      <c r="AJ14" s="29">
        <f t="shared" si="12"/>
        <v>30393.111111111109</v>
      </c>
      <c r="AK14" s="29">
        <f t="shared" si="12"/>
        <v>30393.111111111109</v>
      </c>
      <c r="AL14" s="29">
        <f t="shared" si="12"/>
        <v>30393.111111111109</v>
      </c>
      <c r="AM14" s="29">
        <f t="shared" si="12"/>
        <v>30393.111111111109</v>
      </c>
      <c r="AN14" s="29">
        <f t="shared" si="12"/>
        <v>30393.111111111109</v>
      </c>
      <c r="AO14" s="29">
        <f t="shared" si="12"/>
        <v>30393.111111111109</v>
      </c>
      <c r="AP14" s="29">
        <f t="shared" si="12"/>
        <v>30393.111111111109</v>
      </c>
      <c r="AQ14" s="29">
        <f t="shared" si="12"/>
        <v>30393.111111111109</v>
      </c>
      <c r="AR14" s="29">
        <f t="shared" si="12"/>
        <v>30393.111111111109</v>
      </c>
      <c r="AS14" s="29">
        <f t="shared" si="12"/>
        <v>30393.111111111109</v>
      </c>
      <c r="AT14" s="29">
        <f t="shared" si="12"/>
        <v>30393.111111111109</v>
      </c>
      <c r="AU14" s="29">
        <f t="shared" si="12"/>
        <v>30393.111111111109</v>
      </c>
      <c r="AV14" s="29">
        <f t="shared" si="12"/>
        <v>30393.111111111109</v>
      </c>
      <c r="AW14" s="29">
        <f t="shared" si="12"/>
        <v>30393.111111111109</v>
      </c>
      <c r="AX14" s="29">
        <f t="shared" si="12"/>
        <v>30393.111111111109</v>
      </c>
      <c r="AY14" s="29">
        <f t="shared" si="12"/>
        <v>30393.111111111109</v>
      </c>
      <c r="AZ14" s="29">
        <f t="shared" si="12"/>
        <v>30393.111111111109</v>
      </c>
      <c r="BA14" s="29">
        <f t="shared" si="12"/>
        <v>30393.111111111109</v>
      </c>
      <c r="BB14" s="29">
        <f t="shared" si="12"/>
        <v>30393.111111111109</v>
      </c>
      <c r="BC14" s="29">
        <f t="shared" si="12"/>
        <v>30393.111111111109</v>
      </c>
      <c r="BD14" s="29">
        <f t="shared" si="12"/>
        <v>30393.111111111109</v>
      </c>
      <c r="BE14" s="29">
        <f t="shared" si="12"/>
        <v>30393.111111111109</v>
      </c>
      <c r="BF14" s="29">
        <f t="shared" si="12"/>
        <v>30393.111111111109</v>
      </c>
      <c r="BG14" s="29">
        <f t="shared" si="12"/>
        <v>30393.111111111109</v>
      </c>
      <c r="BH14" s="29">
        <f t="shared" si="12"/>
        <v>30393.111111111109</v>
      </c>
      <c r="BI14" s="29">
        <f t="shared" si="12"/>
        <v>30393.111111111109</v>
      </c>
      <c r="BJ14" s="29">
        <f t="shared" si="12"/>
        <v>30393.111111111109</v>
      </c>
      <c r="BK14" s="29">
        <f t="shared" si="12"/>
        <v>30393.111111111109</v>
      </c>
    </row>
    <row r="15" spans="1:63">
      <c r="A15" s="1" t="s">
        <v>546</v>
      </c>
      <c r="B15" s="29" t="str">
        <f>About!B2</f>
        <v>VA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Virginia</v>
      </c>
      <c r="B1" s="85">
        <v>2020</v>
      </c>
      <c r="C1" s="74">
        <v>2021</v>
      </c>
      <c r="D1" s="78"/>
      <c r="E1" s="78"/>
      <c r="F1" s="78"/>
      <c r="G1" s="78"/>
      <c r="H1" s="78"/>
      <c r="I1" s="78"/>
      <c r="J1" s="78"/>
      <c r="K1" s="78"/>
      <c r="L1" s="78"/>
    </row>
    <row r="2" spans="1:12" ht="15">
      <c r="A2" s="85" t="s">
        <v>744</v>
      </c>
      <c r="B2" s="91">
        <f>SUM(SUMIFS(all!$D:$D,all!$A:$A,About!$B$1,all!$B:$B,$E$2),SUMIFS(all!$D:$D,all!$A:$A,About!$B$1,all!$B:$B,$D$2))</f>
        <v>23301608</v>
      </c>
      <c r="C2" s="91">
        <f>SUM(SUMIFS(all!$C:$C,all!$A:$A,About!$B$1,all!$B:$B,$E$2),SUMIFS(all!$C:$C,all!$A:$A,About!$B$1,all!$B:$B,$D$2))</f>
        <v>41102159</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23301608</v>
      </c>
      <c r="C4" s="94">
        <f>SUM(C2:C3)</f>
        <v>41102159</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25614082.190150414</v>
      </c>
      <c r="C9" s="104">
        <f>B9/SUM($B$9:$B$24)</f>
        <v>0.7956727207415597</v>
      </c>
      <c r="D9" s="82">
        <f>SUM(C9:C24)</f>
        <v>1</v>
      </c>
      <c r="E9" s="78"/>
      <c r="F9" s="78"/>
      <c r="G9" s="78"/>
      <c r="H9" s="78"/>
      <c r="I9" s="78"/>
      <c r="J9" s="78"/>
      <c r="K9" s="78"/>
      <c r="L9" s="78"/>
    </row>
    <row r="10" spans="1:12" ht="15" customHeight="1">
      <c r="A10" s="102" t="s">
        <v>488</v>
      </c>
      <c r="B10" s="103">
        <f>(Calculations!B61*'EIA SEDS data'!AF$6)+('EIA SEDS data'!AF$10*IF(About!$N$12,Calculations!$B115,Calculations!B93))</f>
        <v>3315545.1471358961</v>
      </c>
      <c r="C10" s="104">
        <f t="shared" ref="C10:C24" si="0">B10/SUM($B$9:$B$24)</f>
        <v>0.10299368950168898</v>
      </c>
      <c r="E10" s="78"/>
      <c r="F10" s="78"/>
      <c r="G10" s="78"/>
      <c r="H10" s="78"/>
      <c r="I10" s="78"/>
      <c r="J10" s="78"/>
      <c r="K10" s="78"/>
      <c r="L10" s="78"/>
    </row>
    <row r="11" spans="1:12" ht="15" customHeight="1">
      <c r="A11" s="102" t="s">
        <v>489</v>
      </c>
      <c r="B11" s="103">
        <f>(Calculations!B62*'EIA SEDS data'!AF$6)+('EIA SEDS data'!AF$10*IF(About!$N$12,Calculations!$B116,Calculations!B94))</f>
        <v>4455.3880510397794</v>
      </c>
      <c r="C11" s="104">
        <f t="shared" si="0"/>
        <v>1.3840163025218428E-4</v>
      </c>
      <c r="E11" s="78"/>
      <c r="F11" s="78"/>
      <c r="G11" s="78"/>
      <c r="H11" s="78"/>
      <c r="I11" s="78"/>
      <c r="J11" s="78"/>
      <c r="K11" s="78"/>
      <c r="L11" s="78"/>
    </row>
    <row r="12" spans="1:12" ht="15" customHeight="1">
      <c r="A12" s="102" t="s">
        <v>490</v>
      </c>
      <c r="B12" s="103">
        <f>(Calculations!B63*'EIA SEDS data'!AF$6)+('EIA SEDS data'!AF$10*IF(About!$N$12,Calculations!$B117,Calculations!B95))</f>
        <v>1427639.2968739332</v>
      </c>
      <c r="C12" s="104">
        <f t="shared" si="0"/>
        <v>4.4348012751284888E-2</v>
      </c>
      <c r="F12" s="78"/>
      <c r="G12" s="80"/>
      <c r="H12" s="81"/>
    </row>
    <row r="13" spans="1:12" ht="15" customHeight="1">
      <c r="A13" s="102" t="s">
        <v>491</v>
      </c>
      <c r="B13" s="103">
        <f>(Calculations!B64*'EIA SEDS data'!AF$6)+('EIA SEDS data'!AF$10*IF(About!$N$12,Calculations!$B118,Calculations!B96))</f>
        <v>1737327.9666512585</v>
      </c>
      <c r="C13" s="104">
        <f t="shared" si="0"/>
        <v>5.3968143764970521E-2</v>
      </c>
      <c r="F13" s="78"/>
      <c r="G13" s="80"/>
      <c r="H13" s="81"/>
    </row>
    <row r="14" spans="1:12" ht="15" customHeight="1">
      <c r="A14" s="102" t="s">
        <v>492</v>
      </c>
      <c r="B14" s="103">
        <f>(Calculations!B65*'EIA SEDS data'!AF$6)+('EIA SEDS data'!AF$10*IF(About!$N$12,Calculations!$B119,Calculations!B97))</f>
        <v>59007.367405347672</v>
      </c>
      <c r="C14" s="104">
        <f t="shared" si="0"/>
        <v>1.8329976541288713E-3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175.74632342540204</v>
      </c>
      <c r="C16" s="104">
        <f t="shared" si="0"/>
        <v>5.4593623258532453E-6</v>
      </c>
      <c r="F16" s="78"/>
      <c r="G16" s="80"/>
      <c r="H16" s="81"/>
    </row>
    <row r="17" spans="1:8" ht="15" customHeight="1">
      <c r="A17" s="102" t="s">
        <v>495</v>
      </c>
      <c r="B17" s="103">
        <f>(Calculations!B68*'EIA SEDS data'!AF$6)+('EIA SEDS data'!AF$10*IF(About!$N$12,Calculations!$B122,Calculations!B100))</f>
        <v>175.74632342540204</v>
      </c>
      <c r="C17" s="104">
        <f t="shared" si="0"/>
        <v>5.4593623258532453E-6</v>
      </c>
      <c r="F17" s="78"/>
      <c r="G17" s="80"/>
      <c r="H17" s="81"/>
    </row>
    <row r="18" spans="1:8" ht="15" customHeight="1">
      <c r="A18" s="102" t="s">
        <v>496</v>
      </c>
      <c r="B18" s="103">
        <f>(Calculations!B69*'EIA SEDS data'!AF$6)+('EIA SEDS data'!AF$10*IF(About!$N$12,Calculations!$B123,Calculations!B101))</f>
        <v>116.28751993926225</v>
      </c>
      <c r="C18" s="104">
        <f t="shared" si="0"/>
        <v>3.6123413164474516E-6</v>
      </c>
      <c r="F18" s="78"/>
      <c r="G18" s="80"/>
      <c r="H18" s="81"/>
    </row>
    <row r="19" spans="1:8" ht="15" customHeight="1">
      <c r="A19" s="102" t="s">
        <v>497</v>
      </c>
      <c r="B19" s="103">
        <f>(Calculations!B70*'EIA SEDS data'!AF$6)+('EIA SEDS data'!AF$10*IF(About!$N$12,Calculations!$B124,Calculations!B102))</f>
        <v>24846.071320567422</v>
      </c>
      <c r="C19" s="104">
        <f t="shared" si="0"/>
        <v>7.7181532489096095E-4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8359.7922447567162</v>
      </c>
      <c r="C22" s="104">
        <f t="shared" si="0"/>
        <v>2.5968756525570854E-4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18540453.835013293</v>
      </c>
      <c r="C28" s="109">
        <f>IF(C$4&gt;0, C$4*$C9, 0)</f>
        <v>32703866.679882184</v>
      </c>
      <c r="F28" s="78"/>
      <c r="G28" s="80"/>
      <c r="H28" s="81"/>
    </row>
    <row r="29" spans="1:8" ht="15" customHeight="1">
      <c r="A29" s="102" t="s">
        <v>488</v>
      </c>
      <c r="B29" s="109">
        <f t="shared" ref="B29:C43" si="1">IF(B$4&gt;0, B$4*$C10, 0)</f>
        <v>2399918.5792420721</v>
      </c>
      <c r="C29" s="109">
        <f t="shared" si="1"/>
        <v>4233263.0018950514</v>
      </c>
      <c r="F29" s="78"/>
      <c r="G29" s="80"/>
      <c r="H29" s="81"/>
    </row>
    <row r="30" spans="1:8" ht="15" customHeight="1">
      <c r="A30" s="102" t="s">
        <v>489</v>
      </c>
      <c r="B30" s="109">
        <f t="shared" si="1"/>
        <v>3224.9805346973394</v>
      </c>
      <c r="C30" s="109">
        <f t="shared" si="1"/>
        <v>5688.6058124844885</v>
      </c>
      <c r="F30" s="78"/>
      <c r="G30" s="80"/>
      <c r="H30" s="81"/>
    </row>
    <row r="31" spans="1:8" ht="15" customHeight="1">
      <c r="A31" s="102" t="s">
        <v>490</v>
      </c>
      <c r="B31" s="109">
        <f t="shared" si="1"/>
        <v>1033380.008709442</v>
      </c>
      <c r="C31" s="109">
        <f t="shared" si="1"/>
        <v>1822799.0714373388</v>
      </c>
      <c r="F31" s="78"/>
      <c r="G31" s="80"/>
      <c r="H31" s="81"/>
    </row>
    <row r="32" spans="1:8" ht="15" customHeight="1">
      <c r="A32" s="102" t="s">
        <v>491</v>
      </c>
      <c r="B32" s="109">
        <f t="shared" si="1"/>
        <v>1257544.5304989873</v>
      </c>
      <c r="C32" s="109">
        <f t="shared" si="1"/>
        <v>2218207.225962677</v>
      </c>
      <c r="F32" s="78"/>
      <c r="G32" s="80"/>
      <c r="H32" s="81"/>
    </row>
    <row r="33" spans="1:8" ht="15" customHeight="1">
      <c r="A33" s="102" t="s">
        <v>492</v>
      </c>
      <c r="B33" s="109">
        <f t="shared" si="1"/>
        <v>42711.792801430543</v>
      </c>
      <c r="C33" s="109">
        <f t="shared" si="1"/>
        <v>75340.161026631875</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127.21192084700058</v>
      </c>
      <c r="C35" s="109">
        <f t="shared" si="1"/>
        <v>224.39157835582989</v>
      </c>
      <c r="F35" s="78"/>
      <c r="G35" s="80"/>
      <c r="H35" s="81"/>
    </row>
    <row r="36" spans="1:8" ht="15" customHeight="1">
      <c r="A36" s="102" t="s">
        <v>495</v>
      </c>
      <c r="B36" s="109">
        <f t="shared" si="1"/>
        <v>127.21192084700058</v>
      </c>
      <c r="C36" s="109">
        <f t="shared" si="1"/>
        <v>224.39157835582989</v>
      </c>
      <c r="F36" s="78"/>
      <c r="G36" s="80"/>
      <c r="H36" s="81"/>
    </row>
    <row r="37" spans="1:8" ht="15" customHeight="1">
      <c r="A37" s="102" t="s">
        <v>496</v>
      </c>
      <c r="B37" s="109">
        <f t="shared" si="1"/>
        <v>84.173361318062476</v>
      </c>
      <c r="C37" s="109">
        <f t="shared" si="1"/>
        <v>148.47502715089246</v>
      </c>
      <c r="F37" s="78"/>
      <c r="G37" s="80"/>
      <c r="H37" s="81"/>
    </row>
    <row r="38" spans="1:8" ht="15" customHeight="1">
      <c r="A38" s="102" t="s">
        <v>497</v>
      </c>
      <c r="B38" s="109">
        <f t="shared" si="1"/>
        <v>17984.538149001815</v>
      </c>
      <c r="C38" s="109">
        <f t="shared" si="1"/>
        <v>31723.276202304933</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6051.1378480629401</v>
      </c>
      <c r="C41" s="109">
        <f t="shared" si="1"/>
        <v>10673.719597463009</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100349262</v>
      </c>
    </row>
    <row r="4" spans="1:3" s="78" customFormat="1" ht="15">
      <c r="B4" s="93" t="s">
        <v>716</v>
      </c>
      <c r="C4">
        <f>SUMIFS(all!D:D,all!A:A,About!$B$1,all!B:B,B4)</f>
        <v>23301608</v>
      </c>
    </row>
    <row r="5" spans="1:3" ht="15">
      <c r="B5" s="89" t="s">
        <v>723</v>
      </c>
      <c r="C5">
        <f>SUMIFS(all!D:D,all!A:A,About!$B$1,all!B:B,B5)</f>
        <v>117254388</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18540453.835013293</v>
      </c>
      <c r="C2" s="79">
        <f>imports!B28</f>
        <v>18540453.835013293</v>
      </c>
      <c r="D2" s="79">
        <f>imports!C28</f>
        <v>32703866.679882184</v>
      </c>
      <c r="E2" s="79">
        <f t="shared" ref="E2:AG10" si="0">D2</f>
        <v>32703866.679882184</v>
      </c>
      <c r="F2" s="79">
        <f t="shared" si="0"/>
        <v>32703866.679882184</v>
      </c>
      <c r="G2" s="79">
        <f t="shared" si="0"/>
        <v>32703866.679882184</v>
      </c>
      <c r="H2" s="79">
        <f t="shared" si="0"/>
        <v>32703866.679882184</v>
      </c>
      <c r="I2" s="79">
        <f t="shared" si="0"/>
        <v>32703866.679882184</v>
      </c>
      <c r="J2" s="79">
        <f t="shared" si="0"/>
        <v>32703866.679882184</v>
      </c>
      <c r="K2" s="79">
        <f t="shared" si="0"/>
        <v>32703866.679882184</v>
      </c>
      <c r="L2" s="79">
        <f t="shared" si="0"/>
        <v>32703866.679882184</v>
      </c>
      <c r="M2" s="79">
        <f t="shared" si="0"/>
        <v>32703866.679882184</v>
      </c>
      <c r="N2" s="79">
        <f t="shared" si="0"/>
        <v>32703866.679882184</v>
      </c>
      <c r="O2" s="79">
        <f t="shared" si="0"/>
        <v>32703866.679882184</v>
      </c>
      <c r="P2" s="79">
        <f t="shared" si="0"/>
        <v>32703866.679882184</v>
      </c>
      <c r="Q2" s="79">
        <f t="shared" si="0"/>
        <v>32703866.679882184</v>
      </c>
      <c r="R2" s="79">
        <f t="shared" si="0"/>
        <v>32703866.679882184</v>
      </c>
      <c r="S2" s="79">
        <f t="shared" si="0"/>
        <v>32703866.679882184</v>
      </c>
      <c r="T2" s="79">
        <f t="shared" si="0"/>
        <v>32703866.679882184</v>
      </c>
      <c r="U2" s="79">
        <f t="shared" si="0"/>
        <v>32703866.679882184</v>
      </c>
      <c r="V2" s="79">
        <f t="shared" si="0"/>
        <v>32703866.679882184</v>
      </c>
      <c r="W2" s="79">
        <f t="shared" si="0"/>
        <v>32703866.679882184</v>
      </c>
      <c r="X2" s="79">
        <f t="shared" si="0"/>
        <v>32703866.679882184</v>
      </c>
      <c r="Y2" s="79">
        <f t="shared" si="0"/>
        <v>32703866.679882184</v>
      </c>
      <c r="Z2" s="79">
        <f t="shared" si="0"/>
        <v>32703866.679882184</v>
      </c>
      <c r="AA2" s="79">
        <f t="shared" si="0"/>
        <v>32703866.679882184</v>
      </c>
      <c r="AB2" s="79">
        <f t="shared" si="0"/>
        <v>32703866.679882184</v>
      </c>
      <c r="AC2" s="79">
        <f t="shared" si="0"/>
        <v>32703866.679882184</v>
      </c>
      <c r="AD2" s="79">
        <f t="shared" si="0"/>
        <v>32703866.679882184</v>
      </c>
      <c r="AE2" s="79">
        <f t="shared" si="0"/>
        <v>32703866.679882184</v>
      </c>
      <c r="AF2" s="79">
        <f t="shared" si="0"/>
        <v>32703866.679882184</v>
      </c>
      <c r="AG2" s="79">
        <f t="shared" si="0"/>
        <v>32703866.679882184</v>
      </c>
    </row>
    <row r="3" spans="1:33">
      <c r="A3" s="4" t="s">
        <v>488</v>
      </c>
      <c r="B3" s="79">
        <f t="shared" ref="B3:B17" si="1">C3</f>
        <v>2399918.5792420721</v>
      </c>
      <c r="C3" s="79">
        <f>imports!B29</f>
        <v>2399918.5792420721</v>
      </c>
      <c r="D3" s="79">
        <f>imports!C29</f>
        <v>4233263.0018950514</v>
      </c>
      <c r="E3" s="79">
        <f t="shared" ref="E3:R3" si="2">D3</f>
        <v>4233263.0018950514</v>
      </c>
      <c r="F3" s="79">
        <f t="shared" si="2"/>
        <v>4233263.0018950514</v>
      </c>
      <c r="G3" s="79">
        <f t="shared" si="2"/>
        <v>4233263.0018950514</v>
      </c>
      <c r="H3" s="79">
        <f t="shared" si="2"/>
        <v>4233263.0018950514</v>
      </c>
      <c r="I3" s="79">
        <f t="shared" si="2"/>
        <v>4233263.0018950514</v>
      </c>
      <c r="J3" s="79">
        <f t="shared" si="2"/>
        <v>4233263.0018950514</v>
      </c>
      <c r="K3" s="79">
        <f t="shared" si="2"/>
        <v>4233263.0018950514</v>
      </c>
      <c r="L3" s="79">
        <f t="shared" si="2"/>
        <v>4233263.0018950514</v>
      </c>
      <c r="M3" s="79">
        <f t="shared" si="2"/>
        <v>4233263.0018950514</v>
      </c>
      <c r="N3" s="79">
        <f t="shared" si="2"/>
        <v>4233263.0018950514</v>
      </c>
      <c r="O3" s="79">
        <f t="shared" si="2"/>
        <v>4233263.0018950514</v>
      </c>
      <c r="P3" s="79">
        <f t="shared" si="2"/>
        <v>4233263.0018950514</v>
      </c>
      <c r="Q3" s="79">
        <f t="shared" si="2"/>
        <v>4233263.0018950514</v>
      </c>
      <c r="R3" s="79">
        <f t="shared" si="2"/>
        <v>4233263.0018950514</v>
      </c>
      <c r="S3" s="79">
        <f t="shared" si="0"/>
        <v>4233263.0018950514</v>
      </c>
      <c r="T3" s="79">
        <f t="shared" si="0"/>
        <v>4233263.0018950514</v>
      </c>
      <c r="U3" s="79">
        <f t="shared" si="0"/>
        <v>4233263.0018950514</v>
      </c>
      <c r="V3" s="79">
        <f t="shared" si="0"/>
        <v>4233263.0018950514</v>
      </c>
      <c r="W3" s="79">
        <f t="shared" si="0"/>
        <v>4233263.0018950514</v>
      </c>
      <c r="X3" s="79">
        <f t="shared" si="0"/>
        <v>4233263.0018950514</v>
      </c>
      <c r="Y3" s="79">
        <f t="shared" si="0"/>
        <v>4233263.0018950514</v>
      </c>
      <c r="Z3" s="79">
        <f t="shared" si="0"/>
        <v>4233263.0018950514</v>
      </c>
      <c r="AA3" s="79">
        <f t="shared" si="0"/>
        <v>4233263.0018950514</v>
      </c>
      <c r="AB3" s="79">
        <f t="shared" si="0"/>
        <v>4233263.0018950514</v>
      </c>
      <c r="AC3" s="79">
        <f t="shared" si="0"/>
        <v>4233263.0018950514</v>
      </c>
      <c r="AD3" s="79">
        <f t="shared" si="0"/>
        <v>4233263.0018950514</v>
      </c>
      <c r="AE3" s="79">
        <f t="shared" si="0"/>
        <v>4233263.0018950514</v>
      </c>
      <c r="AF3" s="79">
        <f t="shared" si="0"/>
        <v>4233263.0018950514</v>
      </c>
      <c r="AG3" s="79">
        <f t="shared" si="0"/>
        <v>4233263.0018950514</v>
      </c>
    </row>
    <row r="4" spans="1:33">
      <c r="A4" s="4" t="s">
        <v>489</v>
      </c>
      <c r="B4" s="79">
        <f t="shared" si="1"/>
        <v>3224.9805346973394</v>
      </c>
      <c r="C4" s="79">
        <f>imports!B30</f>
        <v>3224.9805346973394</v>
      </c>
      <c r="D4" s="79">
        <f>imports!C30</f>
        <v>5688.6058124844885</v>
      </c>
      <c r="E4" s="79">
        <f t="shared" si="0"/>
        <v>5688.6058124844885</v>
      </c>
      <c r="F4" s="79">
        <f t="shared" si="0"/>
        <v>5688.6058124844885</v>
      </c>
      <c r="G4" s="79">
        <f t="shared" si="0"/>
        <v>5688.6058124844885</v>
      </c>
      <c r="H4" s="79">
        <f t="shared" si="0"/>
        <v>5688.6058124844885</v>
      </c>
      <c r="I4" s="79">
        <f t="shared" si="0"/>
        <v>5688.6058124844885</v>
      </c>
      <c r="J4" s="79">
        <f t="shared" si="0"/>
        <v>5688.6058124844885</v>
      </c>
      <c r="K4" s="79">
        <f t="shared" si="0"/>
        <v>5688.6058124844885</v>
      </c>
      <c r="L4" s="79">
        <f t="shared" si="0"/>
        <v>5688.6058124844885</v>
      </c>
      <c r="M4" s="79">
        <f t="shared" si="0"/>
        <v>5688.6058124844885</v>
      </c>
      <c r="N4" s="79">
        <f t="shared" si="0"/>
        <v>5688.6058124844885</v>
      </c>
      <c r="O4" s="79">
        <f t="shared" si="0"/>
        <v>5688.6058124844885</v>
      </c>
      <c r="P4" s="79">
        <f t="shared" si="0"/>
        <v>5688.6058124844885</v>
      </c>
      <c r="Q4" s="79">
        <f t="shared" si="0"/>
        <v>5688.6058124844885</v>
      </c>
      <c r="R4" s="79">
        <f t="shared" si="0"/>
        <v>5688.6058124844885</v>
      </c>
      <c r="S4" s="79">
        <f t="shared" si="0"/>
        <v>5688.6058124844885</v>
      </c>
      <c r="T4" s="79">
        <f t="shared" si="0"/>
        <v>5688.6058124844885</v>
      </c>
      <c r="U4" s="79">
        <f t="shared" si="0"/>
        <v>5688.6058124844885</v>
      </c>
      <c r="V4" s="79">
        <f t="shared" si="0"/>
        <v>5688.6058124844885</v>
      </c>
      <c r="W4" s="79">
        <f t="shared" si="0"/>
        <v>5688.6058124844885</v>
      </c>
      <c r="X4" s="79">
        <f t="shared" si="0"/>
        <v>5688.6058124844885</v>
      </c>
      <c r="Y4" s="79">
        <f t="shared" si="0"/>
        <v>5688.6058124844885</v>
      </c>
      <c r="Z4" s="79">
        <f t="shared" si="0"/>
        <v>5688.6058124844885</v>
      </c>
      <c r="AA4" s="79">
        <f t="shared" si="0"/>
        <v>5688.6058124844885</v>
      </c>
      <c r="AB4" s="79">
        <f t="shared" si="0"/>
        <v>5688.6058124844885</v>
      </c>
      <c r="AC4" s="79">
        <f t="shared" si="0"/>
        <v>5688.6058124844885</v>
      </c>
      <c r="AD4" s="79">
        <f t="shared" si="0"/>
        <v>5688.6058124844885</v>
      </c>
      <c r="AE4" s="79">
        <f t="shared" si="0"/>
        <v>5688.6058124844885</v>
      </c>
      <c r="AF4" s="79">
        <f t="shared" si="0"/>
        <v>5688.6058124844885</v>
      </c>
      <c r="AG4" s="79">
        <f t="shared" si="0"/>
        <v>5688.6058124844885</v>
      </c>
    </row>
    <row r="5" spans="1:33">
      <c r="A5" s="4" t="s">
        <v>490</v>
      </c>
      <c r="B5" s="79">
        <f t="shared" si="1"/>
        <v>1033380.008709442</v>
      </c>
      <c r="C5" s="79">
        <f>imports!B31</f>
        <v>1033380.008709442</v>
      </c>
      <c r="D5" s="79">
        <f>imports!C31</f>
        <v>1822799.0714373388</v>
      </c>
      <c r="E5" s="79">
        <f t="shared" si="0"/>
        <v>1822799.0714373388</v>
      </c>
      <c r="F5" s="79">
        <f t="shared" si="0"/>
        <v>1822799.0714373388</v>
      </c>
      <c r="G5" s="79">
        <f t="shared" si="0"/>
        <v>1822799.0714373388</v>
      </c>
      <c r="H5" s="79">
        <f t="shared" si="0"/>
        <v>1822799.0714373388</v>
      </c>
      <c r="I5" s="79">
        <f t="shared" si="0"/>
        <v>1822799.0714373388</v>
      </c>
      <c r="J5" s="79">
        <f t="shared" si="0"/>
        <v>1822799.0714373388</v>
      </c>
      <c r="K5" s="79">
        <f t="shared" si="0"/>
        <v>1822799.0714373388</v>
      </c>
      <c r="L5" s="79">
        <f t="shared" si="0"/>
        <v>1822799.0714373388</v>
      </c>
      <c r="M5" s="79">
        <f t="shared" si="0"/>
        <v>1822799.0714373388</v>
      </c>
      <c r="N5" s="79">
        <f t="shared" si="0"/>
        <v>1822799.0714373388</v>
      </c>
      <c r="O5" s="79">
        <f t="shared" si="0"/>
        <v>1822799.0714373388</v>
      </c>
      <c r="P5" s="79">
        <f t="shared" si="0"/>
        <v>1822799.0714373388</v>
      </c>
      <c r="Q5" s="79">
        <f t="shared" si="0"/>
        <v>1822799.0714373388</v>
      </c>
      <c r="R5" s="79">
        <f t="shared" si="0"/>
        <v>1822799.0714373388</v>
      </c>
      <c r="S5" s="79">
        <f t="shared" si="0"/>
        <v>1822799.0714373388</v>
      </c>
      <c r="T5" s="79">
        <f t="shared" si="0"/>
        <v>1822799.0714373388</v>
      </c>
      <c r="U5" s="79">
        <f t="shared" si="0"/>
        <v>1822799.0714373388</v>
      </c>
      <c r="V5" s="79">
        <f t="shared" si="0"/>
        <v>1822799.0714373388</v>
      </c>
      <c r="W5" s="79">
        <f t="shared" si="0"/>
        <v>1822799.0714373388</v>
      </c>
      <c r="X5" s="79">
        <f t="shared" si="0"/>
        <v>1822799.0714373388</v>
      </c>
      <c r="Y5" s="79">
        <f t="shared" si="0"/>
        <v>1822799.0714373388</v>
      </c>
      <c r="Z5" s="79">
        <f t="shared" si="0"/>
        <v>1822799.0714373388</v>
      </c>
      <c r="AA5" s="79">
        <f t="shared" si="0"/>
        <v>1822799.0714373388</v>
      </c>
      <c r="AB5" s="79">
        <f t="shared" si="0"/>
        <v>1822799.0714373388</v>
      </c>
      <c r="AC5" s="79">
        <f t="shared" si="0"/>
        <v>1822799.0714373388</v>
      </c>
      <c r="AD5" s="79">
        <f t="shared" si="0"/>
        <v>1822799.0714373388</v>
      </c>
      <c r="AE5" s="79">
        <f t="shared" si="0"/>
        <v>1822799.0714373388</v>
      </c>
      <c r="AF5" s="79">
        <f t="shared" si="0"/>
        <v>1822799.0714373388</v>
      </c>
      <c r="AG5" s="79">
        <f t="shared" si="0"/>
        <v>1822799.0714373388</v>
      </c>
    </row>
    <row r="6" spans="1:33">
      <c r="A6" s="4" t="s">
        <v>491</v>
      </c>
      <c r="B6" s="79">
        <f t="shared" si="1"/>
        <v>1257544.5304989873</v>
      </c>
      <c r="C6" s="79">
        <f>imports!B32</f>
        <v>1257544.5304989873</v>
      </c>
      <c r="D6" s="79">
        <f>imports!C32</f>
        <v>2218207.225962677</v>
      </c>
      <c r="E6" s="79">
        <f t="shared" si="0"/>
        <v>2218207.225962677</v>
      </c>
      <c r="F6" s="79">
        <f t="shared" si="0"/>
        <v>2218207.225962677</v>
      </c>
      <c r="G6" s="79">
        <f t="shared" si="0"/>
        <v>2218207.225962677</v>
      </c>
      <c r="H6" s="79">
        <f t="shared" si="0"/>
        <v>2218207.225962677</v>
      </c>
      <c r="I6" s="79">
        <f t="shared" si="0"/>
        <v>2218207.225962677</v>
      </c>
      <c r="J6" s="79">
        <f t="shared" si="0"/>
        <v>2218207.225962677</v>
      </c>
      <c r="K6" s="79">
        <f t="shared" si="0"/>
        <v>2218207.225962677</v>
      </c>
      <c r="L6" s="79">
        <f t="shared" si="0"/>
        <v>2218207.225962677</v>
      </c>
      <c r="M6" s="79">
        <f t="shared" si="0"/>
        <v>2218207.225962677</v>
      </c>
      <c r="N6" s="79">
        <f t="shared" si="0"/>
        <v>2218207.225962677</v>
      </c>
      <c r="O6" s="79">
        <f t="shared" si="0"/>
        <v>2218207.225962677</v>
      </c>
      <c r="P6" s="79">
        <f t="shared" si="0"/>
        <v>2218207.225962677</v>
      </c>
      <c r="Q6" s="79">
        <f t="shared" si="0"/>
        <v>2218207.225962677</v>
      </c>
      <c r="R6" s="79">
        <f t="shared" si="0"/>
        <v>2218207.225962677</v>
      </c>
      <c r="S6" s="79">
        <f t="shared" si="0"/>
        <v>2218207.225962677</v>
      </c>
      <c r="T6" s="79">
        <f t="shared" si="0"/>
        <v>2218207.225962677</v>
      </c>
      <c r="U6" s="79">
        <f t="shared" si="0"/>
        <v>2218207.225962677</v>
      </c>
      <c r="V6" s="79">
        <f t="shared" si="0"/>
        <v>2218207.225962677</v>
      </c>
      <c r="W6" s="79">
        <f t="shared" si="0"/>
        <v>2218207.225962677</v>
      </c>
      <c r="X6" s="79">
        <f t="shared" si="0"/>
        <v>2218207.225962677</v>
      </c>
      <c r="Y6" s="79">
        <f t="shared" si="0"/>
        <v>2218207.225962677</v>
      </c>
      <c r="Z6" s="79">
        <f t="shared" si="0"/>
        <v>2218207.225962677</v>
      </c>
      <c r="AA6" s="79">
        <f t="shared" si="0"/>
        <v>2218207.225962677</v>
      </c>
      <c r="AB6" s="79">
        <f t="shared" si="0"/>
        <v>2218207.225962677</v>
      </c>
      <c r="AC6" s="79">
        <f t="shared" si="0"/>
        <v>2218207.225962677</v>
      </c>
      <c r="AD6" s="79">
        <f t="shared" si="0"/>
        <v>2218207.225962677</v>
      </c>
      <c r="AE6" s="79">
        <f t="shared" si="0"/>
        <v>2218207.225962677</v>
      </c>
      <c r="AF6" s="79">
        <f t="shared" si="0"/>
        <v>2218207.225962677</v>
      </c>
      <c r="AG6" s="79">
        <f t="shared" si="0"/>
        <v>2218207.225962677</v>
      </c>
    </row>
    <row r="7" spans="1:33">
      <c r="A7" s="4" t="s">
        <v>492</v>
      </c>
      <c r="B7" s="79">
        <f t="shared" si="1"/>
        <v>42711.792801430543</v>
      </c>
      <c r="C7" s="79">
        <f>imports!B33</f>
        <v>42711.792801430543</v>
      </c>
      <c r="D7" s="79">
        <f>imports!C33</f>
        <v>75340.161026631875</v>
      </c>
      <c r="E7" s="79">
        <f t="shared" si="0"/>
        <v>75340.161026631875</v>
      </c>
      <c r="F7" s="79">
        <f t="shared" si="0"/>
        <v>75340.161026631875</v>
      </c>
      <c r="G7" s="79">
        <f t="shared" si="0"/>
        <v>75340.161026631875</v>
      </c>
      <c r="H7" s="79">
        <f t="shared" si="0"/>
        <v>75340.161026631875</v>
      </c>
      <c r="I7" s="79">
        <f t="shared" si="0"/>
        <v>75340.161026631875</v>
      </c>
      <c r="J7" s="79">
        <f t="shared" si="0"/>
        <v>75340.161026631875</v>
      </c>
      <c r="K7" s="79">
        <f t="shared" si="0"/>
        <v>75340.161026631875</v>
      </c>
      <c r="L7" s="79">
        <f t="shared" si="0"/>
        <v>75340.161026631875</v>
      </c>
      <c r="M7" s="79">
        <f t="shared" si="0"/>
        <v>75340.161026631875</v>
      </c>
      <c r="N7" s="79">
        <f t="shared" si="0"/>
        <v>75340.161026631875</v>
      </c>
      <c r="O7" s="79">
        <f t="shared" si="0"/>
        <v>75340.161026631875</v>
      </c>
      <c r="P7" s="79">
        <f t="shared" si="0"/>
        <v>75340.161026631875</v>
      </c>
      <c r="Q7" s="79">
        <f t="shared" si="0"/>
        <v>75340.161026631875</v>
      </c>
      <c r="R7" s="79">
        <f t="shared" si="0"/>
        <v>75340.161026631875</v>
      </c>
      <c r="S7" s="79">
        <f t="shared" si="0"/>
        <v>75340.161026631875</v>
      </c>
      <c r="T7" s="79">
        <f t="shared" si="0"/>
        <v>75340.161026631875</v>
      </c>
      <c r="U7" s="79">
        <f t="shared" si="0"/>
        <v>75340.161026631875</v>
      </c>
      <c r="V7" s="79">
        <f t="shared" si="0"/>
        <v>75340.161026631875</v>
      </c>
      <c r="W7" s="79">
        <f t="shared" si="0"/>
        <v>75340.161026631875</v>
      </c>
      <c r="X7" s="79">
        <f t="shared" si="0"/>
        <v>75340.161026631875</v>
      </c>
      <c r="Y7" s="79">
        <f t="shared" si="0"/>
        <v>75340.161026631875</v>
      </c>
      <c r="Z7" s="79">
        <f t="shared" si="0"/>
        <v>75340.161026631875</v>
      </c>
      <c r="AA7" s="79">
        <f t="shared" si="0"/>
        <v>75340.161026631875</v>
      </c>
      <c r="AB7" s="79">
        <f t="shared" si="0"/>
        <v>75340.161026631875</v>
      </c>
      <c r="AC7" s="79">
        <f t="shared" si="0"/>
        <v>75340.161026631875</v>
      </c>
      <c r="AD7" s="79">
        <f t="shared" si="0"/>
        <v>75340.161026631875</v>
      </c>
      <c r="AE7" s="79">
        <f t="shared" si="0"/>
        <v>75340.161026631875</v>
      </c>
      <c r="AF7" s="79">
        <f t="shared" si="0"/>
        <v>75340.161026631875</v>
      </c>
      <c r="AG7" s="79">
        <f t="shared" si="0"/>
        <v>75340.161026631875</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127.21192084700058</v>
      </c>
      <c r="C9" s="79">
        <f>imports!B35</f>
        <v>127.21192084700058</v>
      </c>
      <c r="D9" s="79">
        <f>imports!C35</f>
        <v>224.39157835582989</v>
      </c>
      <c r="E9" s="79">
        <f t="shared" si="0"/>
        <v>224.39157835582989</v>
      </c>
      <c r="F9" s="79">
        <f t="shared" si="0"/>
        <v>224.39157835582989</v>
      </c>
      <c r="G9" s="79">
        <f t="shared" si="0"/>
        <v>224.39157835582989</v>
      </c>
      <c r="H9" s="79">
        <f t="shared" si="0"/>
        <v>224.39157835582989</v>
      </c>
      <c r="I9" s="79">
        <f t="shared" si="0"/>
        <v>224.39157835582989</v>
      </c>
      <c r="J9" s="79">
        <f t="shared" si="0"/>
        <v>224.39157835582989</v>
      </c>
      <c r="K9" s="79">
        <f t="shared" si="0"/>
        <v>224.39157835582989</v>
      </c>
      <c r="L9" s="79">
        <f t="shared" si="0"/>
        <v>224.39157835582989</v>
      </c>
      <c r="M9" s="79">
        <f t="shared" si="0"/>
        <v>224.39157835582989</v>
      </c>
      <c r="N9" s="79">
        <f t="shared" si="0"/>
        <v>224.39157835582989</v>
      </c>
      <c r="O9" s="79">
        <f t="shared" si="0"/>
        <v>224.39157835582989</v>
      </c>
      <c r="P9" s="79">
        <f t="shared" si="0"/>
        <v>224.39157835582989</v>
      </c>
      <c r="Q9" s="79">
        <f t="shared" si="0"/>
        <v>224.39157835582989</v>
      </c>
      <c r="R9" s="79">
        <f t="shared" si="0"/>
        <v>224.39157835582989</v>
      </c>
      <c r="S9" s="79">
        <f t="shared" si="0"/>
        <v>224.39157835582989</v>
      </c>
      <c r="T9" s="79">
        <f t="shared" si="0"/>
        <v>224.39157835582989</v>
      </c>
      <c r="U9" s="79">
        <f t="shared" si="0"/>
        <v>224.39157835582989</v>
      </c>
      <c r="V9" s="79">
        <f t="shared" si="0"/>
        <v>224.39157835582989</v>
      </c>
      <c r="W9" s="79">
        <f t="shared" si="0"/>
        <v>224.39157835582989</v>
      </c>
      <c r="X9" s="79">
        <f t="shared" si="0"/>
        <v>224.39157835582989</v>
      </c>
      <c r="Y9" s="79">
        <f t="shared" si="0"/>
        <v>224.39157835582989</v>
      </c>
      <c r="Z9" s="79">
        <f t="shared" si="0"/>
        <v>224.39157835582989</v>
      </c>
      <c r="AA9" s="79">
        <f t="shared" si="0"/>
        <v>224.39157835582989</v>
      </c>
      <c r="AB9" s="79">
        <f t="shared" si="0"/>
        <v>224.39157835582989</v>
      </c>
      <c r="AC9" s="79">
        <f t="shared" si="0"/>
        <v>224.39157835582989</v>
      </c>
      <c r="AD9" s="79">
        <f t="shared" si="0"/>
        <v>224.39157835582989</v>
      </c>
      <c r="AE9" s="79">
        <f t="shared" si="0"/>
        <v>224.39157835582989</v>
      </c>
      <c r="AF9" s="79">
        <f t="shared" si="0"/>
        <v>224.39157835582989</v>
      </c>
      <c r="AG9" s="79">
        <f t="shared" si="0"/>
        <v>224.39157835582989</v>
      </c>
    </row>
    <row r="10" spans="1:33">
      <c r="A10" s="4" t="s">
        <v>495</v>
      </c>
      <c r="B10" s="79">
        <f t="shared" si="1"/>
        <v>127.21192084700058</v>
      </c>
      <c r="C10" s="79">
        <f>imports!B36</f>
        <v>127.21192084700058</v>
      </c>
      <c r="D10" s="79">
        <f>imports!C36</f>
        <v>224.39157835582989</v>
      </c>
      <c r="E10" s="79">
        <f t="shared" si="0"/>
        <v>224.39157835582989</v>
      </c>
      <c r="F10" s="79">
        <f t="shared" si="0"/>
        <v>224.39157835582989</v>
      </c>
      <c r="G10" s="79">
        <f t="shared" si="0"/>
        <v>224.39157835582989</v>
      </c>
      <c r="H10" s="79">
        <f t="shared" si="0"/>
        <v>224.39157835582989</v>
      </c>
      <c r="I10" s="79">
        <f t="shared" si="0"/>
        <v>224.39157835582989</v>
      </c>
      <c r="J10" s="79">
        <f t="shared" si="0"/>
        <v>224.39157835582989</v>
      </c>
      <c r="K10" s="79">
        <f t="shared" si="0"/>
        <v>224.39157835582989</v>
      </c>
      <c r="L10" s="79">
        <f t="shared" si="0"/>
        <v>224.39157835582989</v>
      </c>
      <c r="M10" s="79">
        <f t="shared" si="0"/>
        <v>224.39157835582989</v>
      </c>
      <c r="N10" s="79">
        <f t="shared" si="0"/>
        <v>224.39157835582989</v>
      </c>
      <c r="O10" s="79">
        <f t="shared" si="0"/>
        <v>224.39157835582989</v>
      </c>
      <c r="P10" s="79">
        <f t="shared" si="0"/>
        <v>224.39157835582989</v>
      </c>
      <c r="Q10" s="79">
        <f t="shared" si="0"/>
        <v>224.39157835582989</v>
      </c>
      <c r="R10" s="79">
        <f t="shared" si="0"/>
        <v>224.39157835582989</v>
      </c>
      <c r="S10" s="79">
        <f t="shared" si="0"/>
        <v>224.39157835582989</v>
      </c>
      <c r="T10" s="79">
        <f t="shared" si="0"/>
        <v>224.39157835582989</v>
      </c>
      <c r="U10" s="79">
        <f t="shared" si="0"/>
        <v>224.39157835582989</v>
      </c>
      <c r="V10" s="79">
        <f t="shared" si="0"/>
        <v>224.39157835582989</v>
      </c>
      <c r="W10" s="79">
        <f t="shared" si="0"/>
        <v>224.39157835582989</v>
      </c>
      <c r="X10" s="79">
        <f t="shared" si="0"/>
        <v>224.39157835582989</v>
      </c>
      <c r="Y10" s="79">
        <f t="shared" si="0"/>
        <v>224.39157835582989</v>
      </c>
      <c r="Z10" s="79">
        <f t="shared" si="0"/>
        <v>224.39157835582989</v>
      </c>
      <c r="AA10" s="79">
        <f t="shared" si="0"/>
        <v>224.39157835582989</v>
      </c>
      <c r="AB10" s="79">
        <f t="shared" si="0"/>
        <v>224.39157835582989</v>
      </c>
      <c r="AC10" s="79">
        <f t="shared" si="0"/>
        <v>224.39157835582989</v>
      </c>
      <c r="AD10" s="79">
        <f t="shared" si="0"/>
        <v>224.39157835582989</v>
      </c>
      <c r="AE10" s="79">
        <f t="shared" si="0"/>
        <v>224.39157835582989</v>
      </c>
      <c r="AF10" s="79">
        <f t="shared" si="0"/>
        <v>224.39157835582989</v>
      </c>
      <c r="AG10" s="79">
        <f t="shared" si="0"/>
        <v>224.39157835582989</v>
      </c>
    </row>
    <row r="11" spans="1:33">
      <c r="A11" s="4" t="s">
        <v>496</v>
      </c>
      <c r="B11" s="79">
        <f t="shared" si="1"/>
        <v>84.173361318062476</v>
      </c>
      <c r="C11" s="79">
        <f>imports!B37</f>
        <v>84.173361318062476</v>
      </c>
      <c r="D11" s="79">
        <f>imports!C37</f>
        <v>148.47502715089246</v>
      </c>
      <c r="E11" s="79">
        <f t="shared" ref="E11:AG17" si="3">D11</f>
        <v>148.47502715089246</v>
      </c>
      <c r="F11" s="79">
        <f t="shared" si="3"/>
        <v>148.47502715089246</v>
      </c>
      <c r="G11" s="79">
        <f t="shared" si="3"/>
        <v>148.47502715089246</v>
      </c>
      <c r="H11" s="79">
        <f t="shared" si="3"/>
        <v>148.47502715089246</v>
      </c>
      <c r="I11" s="79">
        <f t="shared" si="3"/>
        <v>148.47502715089246</v>
      </c>
      <c r="J11" s="79">
        <f t="shared" si="3"/>
        <v>148.47502715089246</v>
      </c>
      <c r="K11" s="79">
        <f t="shared" si="3"/>
        <v>148.47502715089246</v>
      </c>
      <c r="L11" s="79">
        <f t="shared" si="3"/>
        <v>148.47502715089246</v>
      </c>
      <c r="M11" s="79">
        <f t="shared" si="3"/>
        <v>148.47502715089246</v>
      </c>
      <c r="N11" s="79">
        <f t="shared" si="3"/>
        <v>148.47502715089246</v>
      </c>
      <c r="O11" s="79">
        <f t="shared" si="3"/>
        <v>148.47502715089246</v>
      </c>
      <c r="P11" s="79">
        <f t="shared" si="3"/>
        <v>148.47502715089246</v>
      </c>
      <c r="Q11" s="79">
        <f t="shared" si="3"/>
        <v>148.47502715089246</v>
      </c>
      <c r="R11" s="79">
        <f t="shared" si="3"/>
        <v>148.47502715089246</v>
      </c>
      <c r="S11" s="79">
        <f t="shared" si="3"/>
        <v>148.47502715089246</v>
      </c>
      <c r="T11" s="79">
        <f t="shared" si="3"/>
        <v>148.47502715089246</v>
      </c>
      <c r="U11" s="79">
        <f t="shared" si="3"/>
        <v>148.47502715089246</v>
      </c>
      <c r="V11" s="79">
        <f t="shared" si="3"/>
        <v>148.47502715089246</v>
      </c>
      <c r="W11" s="79">
        <f t="shared" si="3"/>
        <v>148.47502715089246</v>
      </c>
      <c r="X11" s="79">
        <f t="shared" si="3"/>
        <v>148.47502715089246</v>
      </c>
      <c r="Y11" s="79">
        <f t="shared" si="3"/>
        <v>148.47502715089246</v>
      </c>
      <c r="Z11" s="79">
        <f t="shared" si="3"/>
        <v>148.47502715089246</v>
      </c>
      <c r="AA11" s="79">
        <f t="shared" si="3"/>
        <v>148.47502715089246</v>
      </c>
      <c r="AB11" s="79">
        <f t="shared" si="3"/>
        <v>148.47502715089246</v>
      </c>
      <c r="AC11" s="79">
        <f t="shared" si="3"/>
        <v>148.47502715089246</v>
      </c>
      <c r="AD11" s="79">
        <f t="shared" si="3"/>
        <v>148.47502715089246</v>
      </c>
      <c r="AE11" s="79">
        <f t="shared" si="3"/>
        <v>148.47502715089246</v>
      </c>
      <c r="AF11" s="79">
        <f t="shared" si="3"/>
        <v>148.47502715089246</v>
      </c>
      <c r="AG11" s="79">
        <f t="shared" si="3"/>
        <v>148.47502715089246</v>
      </c>
    </row>
    <row r="12" spans="1:33">
      <c r="A12" s="4" t="s">
        <v>497</v>
      </c>
      <c r="B12" s="79">
        <f t="shared" si="1"/>
        <v>17984.538149001815</v>
      </c>
      <c r="C12" s="79">
        <f>imports!B38</f>
        <v>17984.538149001815</v>
      </c>
      <c r="D12" s="79">
        <f>imports!C38</f>
        <v>31723.276202304933</v>
      </c>
      <c r="E12" s="79">
        <f t="shared" si="3"/>
        <v>31723.276202304933</v>
      </c>
      <c r="F12" s="79">
        <f t="shared" si="3"/>
        <v>31723.276202304933</v>
      </c>
      <c r="G12" s="79">
        <f t="shared" si="3"/>
        <v>31723.276202304933</v>
      </c>
      <c r="H12" s="79">
        <f t="shared" si="3"/>
        <v>31723.276202304933</v>
      </c>
      <c r="I12" s="79">
        <f t="shared" si="3"/>
        <v>31723.276202304933</v>
      </c>
      <c r="J12" s="79">
        <f t="shared" si="3"/>
        <v>31723.276202304933</v>
      </c>
      <c r="K12" s="79">
        <f t="shared" si="3"/>
        <v>31723.276202304933</v>
      </c>
      <c r="L12" s="79">
        <f t="shared" si="3"/>
        <v>31723.276202304933</v>
      </c>
      <c r="M12" s="79">
        <f t="shared" si="3"/>
        <v>31723.276202304933</v>
      </c>
      <c r="N12" s="79">
        <f t="shared" si="3"/>
        <v>31723.276202304933</v>
      </c>
      <c r="O12" s="79">
        <f t="shared" si="3"/>
        <v>31723.276202304933</v>
      </c>
      <c r="P12" s="79">
        <f t="shared" si="3"/>
        <v>31723.276202304933</v>
      </c>
      <c r="Q12" s="79">
        <f t="shared" si="3"/>
        <v>31723.276202304933</v>
      </c>
      <c r="R12" s="79">
        <f t="shared" si="3"/>
        <v>31723.276202304933</v>
      </c>
      <c r="S12" s="79">
        <f t="shared" si="3"/>
        <v>31723.276202304933</v>
      </c>
      <c r="T12" s="79">
        <f t="shared" si="3"/>
        <v>31723.276202304933</v>
      </c>
      <c r="U12" s="79">
        <f t="shared" si="3"/>
        <v>31723.276202304933</v>
      </c>
      <c r="V12" s="79">
        <f t="shared" si="3"/>
        <v>31723.276202304933</v>
      </c>
      <c r="W12" s="79">
        <f t="shared" si="3"/>
        <v>31723.276202304933</v>
      </c>
      <c r="X12" s="79">
        <f t="shared" si="3"/>
        <v>31723.276202304933</v>
      </c>
      <c r="Y12" s="79">
        <f t="shared" si="3"/>
        <v>31723.276202304933</v>
      </c>
      <c r="Z12" s="79">
        <f t="shared" si="3"/>
        <v>31723.276202304933</v>
      </c>
      <c r="AA12" s="79">
        <f t="shared" si="3"/>
        <v>31723.276202304933</v>
      </c>
      <c r="AB12" s="79">
        <f t="shared" si="3"/>
        <v>31723.276202304933</v>
      </c>
      <c r="AC12" s="79">
        <f t="shared" si="3"/>
        <v>31723.276202304933</v>
      </c>
      <c r="AD12" s="79">
        <f t="shared" si="3"/>
        <v>31723.276202304933</v>
      </c>
      <c r="AE12" s="79">
        <f t="shared" si="3"/>
        <v>31723.276202304933</v>
      </c>
      <c r="AF12" s="79">
        <f t="shared" si="3"/>
        <v>31723.276202304933</v>
      </c>
      <c r="AG12" s="79">
        <f t="shared" si="3"/>
        <v>31723.276202304933</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6051.1378480629401</v>
      </c>
      <c r="C15" s="79">
        <f>imports!B41</f>
        <v>6051.1378480629401</v>
      </c>
      <c r="D15" s="79">
        <f>imports!C41</f>
        <v>10673.719597463009</v>
      </c>
      <c r="E15" s="79">
        <f t="shared" si="3"/>
        <v>10673.719597463009</v>
      </c>
      <c r="F15" s="79">
        <f t="shared" si="3"/>
        <v>10673.719597463009</v>
      </c>
      <c r="G15" s="79">
        <f t="shared" si="3"/>
        <v>10673.719597463009</v>
      </c>
      <c r="H15" s="79">
        <f t="shared" si="3"/>
        <v>10673.719597463009</v>
      </c>
      <c r="I15" s="79">
        <f t="shared" si="3"/>
        <v>10673.719597463009</v>
      </c>
      <c r="J15" s="79">
        <f t="shared" si="3"/>
        <v>10673.719597463009</v>
      </c>
      <c r="K15" s="79">
        <f t="shared" si="3"/>
        <v>10673.719597463009</v>
      </c>
      <c r="L15" s="79">
        <f t="shared" si="3"/>
        <v>10673.719597463009</v>
      </c>
      <c r="M15" s="79">
        <f t="shared" si="3"/>
        <v>10673.719597463009</v>
      </c>
      <c r="N15" s="79">
        <f t="shared" si="3"/>
        <v>10673.719597463009</v>
      </c>
      <c r="O15" s="79">
        <f t="shared" si="3"/>
        <v>10673.719597463009</v>
      </c>
      <c r="P15" s="79">
        <f t="shared" si="3"/>
        <v>10673.719597463009</v>
      </c>
      <c r="Q15" s="79">
        <f t="shared" si="3"/>
        <v>10673.719597463009</v>
      </c>
      <c r="R15" s="79">
        <f t="shared" si="3"/>
        <v>10673.719597463009</v>
      </c>
      <c r="S15" s="79">
        <f t="shared" si="3"/>
        <v>10673.719597463009</v>
      </c>
      <c r="T15" s="79">
        <f t="shared" si="3"/>
        <v>10673.719597463009</v>
      </c>
      <c r="U15" s="79">
        <f t="shared" si="3"/>
        <v>10673.719597463009</v>
      </c>
      <c r="V15" s="79">
        <f t="shared" si="3"/>
        <v>10673.719597463009</v>
      </c>
      <c r="W15" s="79">
        <f t="shared" si="3"/>
        <v>10673.719597463009</v>
      </c>
      <c r="X15" s="79">
        <f t="shared" si="3"/>
        <v>10673.719597463009</v>
      </c>
      <c r="Y15" s="79">
        <f t="shared" si="3"/>
        <v>10673.719597463009</v>
      </c>
      <c r="Z15" s="79">
        <f t="shared" si="3"/>
        <v>10673.719597463009</v>
      </c>
      <c r="AA15" s="79">
        <f t="shared" si="3"/>
        <v>10673.719597463009</v>
      </c>
      <c r="AB15" s="79">
        <f t="shared" si="3"/>
        <v>10673.719597463009</v>
      </c>
      <c r="AC15" s="79">
        <f t="shared" si="3"/>
        <v>10673.719597463009</v>
      </c>
      <c r="AD15" s="79">
        <f t="shared" si="3"/>
        <v>10673.719597463009</v>
      </c>
      <c r="AE15" s="79">
        <f t="shared" si="3"/>
        <v>10673.719597463009</v>
      </c>
      <c r="AF15" s="79">
        <f t="shared" si="3"/>
        <v>10673.719597463009</v>
      </c>
      <c r="AG15" s="79">
        <f t="shared" si="3"/>
        <v>10673.719597463009</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50.568087177830634</v>
      </c>
      <c r="C2" s="66">
        <f>SUMIFS('State Generation Costs Calcs'!C105:C155,'State Generation Costs Calcs'!$A$105:$A$155,About!$B$2)*About!$A$52</f>
        <v>48.048350351686501</v>
      </c>
      <c r="D2" s="66">
        <f>SUMIFS('State Generation Costs Calcs'!D105:D155,'State Generation Costs Calcs'!$A$105:$A$155,About!$B$2)*About!$A$52</f>
        <v>47.614999765830554</v>
      </c>
      <c r="E2" s="66">
        <f>SUMIFS('State Generation Costs Calcs'!E105:E155,'State Generation Costs Calcs'!$A$105:$A$155,About!$B$2)*About!$A$52</f>
        <v>46.92480641826176</v>
      </c>
      <c r="F2" s="66">
        <f>SUMIFS('State Generation Costs Calcs'!F105:F155,'State Generation Costs Calcs'!$A$105:$A$155,About!$B$2)*About!$A$52</f>
        <v>46.32009658681033</v>
      </c>
      <c r="G2" s="66">
        <f>SUMIFS('State Generation Costs Calcs'!G105:G155,'State Generation Costs Calcs'!$A$105:$A$155,About!$B$2)*About!$A$52</f>
        <v>46.399749899801584</v>
      </c>
      <c r="H2" s="66">
        <f>SUMIFS('State Generation Costs Calcs'!H105:H155,'State Generation Costs Calcs'!$A$105:$A$155,About!$B$2)*About!$A$52</f>
        <v>46.79478932363066</v>
      </c>
      <c r="I2" s="66">
        <f>SUMIFS('State Generation Costs Calcs'!I105:I155,'State Generation Costs Calcs'!$A$105:$A$155,About!$B$2)*About!$A$52</f>
        <v>47.1403988516239</v>
      </c>
      <c r="J2" s="66">
        <f>SUMIFS('State Generation Costs Calcs'!J105:J155,'State Generation Costs Calcs'!$A$105:$A$155,About!$B$2)*About!$A$52</f>
        <v>47.254336312166551</v>
      </c>
      <c r="K2" s="66">
        <f>SUMIFS('State Generation Costs Calcs'!K105:K155,'State Generation Costs Calcs'!$A$105:$A$155,About!$B$2)*About!$A$52</f>
        <v>46.61285913835502</v>
      </c>
      <c r="L2" s="66">
        <f>SUMIFS('State Generation Costs Calcs'!L105:L155,'State Generation Costs Calcs'!$A$105:$A$155,About!$B$2)*About!$A$52</f>
        <v>45.913236939349773</v>
      </c>
      <c r="M2" s="66">
        <f>SUMIFS('State Generation Costs Calcs'!M105:M155,'State Generation Costs Calcs'!$A$105:$A$155,About!$B$2)*About!$A$52</f>
        <v>45.39088659532657</v>
      </c>
      <c r="N2" s="66">
        <f>SUMIFS('State Generation Costs Calcs'!N105:N155,'State Generation Costs Calcs'!$A$105:$A$155,About!$B$2)*About!$A$52</f>
        <v>44.674525037325274</v>
      </c>
      <c r="O2" s="66">
        <f>SUMIFS('State Generation Costs Calcs'!O105:O155,'State Generation Costs Calcs'!$A$105:$A$155,About!$B$2)*About!$A$52</f>
        <v>43.998990312536975</v>
      </c>
      <c r="P2" s="66">
        <f>SUMIFS('State Generation Costs Calcs'!P105:P155,'State Generation Costs Calcs'!$A$105:$A$155,About!$B$2)*About!$A$52</f>
        <v>44.00494461384605</v>
      </c>
      <c r="Q2" s="66">
        <f>SUMIFS('State Generation Costs Calcs'!Q105:Q155,'State Generation Costs Calcs'!$A$105:$A$155,About!$B$2)*About!$A$52</f>
        <v>43.803023429875338</v>
      </c>
      <c r="R2" s="66">
        <f>SUMIFS('State Generation Costs Calcs'!R105:R155,'State Generation Costs Calcs'!$A$105:$A$155,About!$B$2)*About!$A$52</f>
        <v>43.126573742728041</v>
      </c>
      <c r="S2" s="66">
        <f>SUMIFS('State Generation Costs Calcs'!S105:S155,'State Generation Costs Calcs'!$A$105:$A$155,About!$B$2)*About!$A$52</f>
        <v>42.76402054615162</v>
      </c>
      <c r="T2" s="66">
        <f>SUMIFS('State Generation Costs Calcs'!T105:T155,'State Generation Costs Calcs'!$A$105:$A$155,About!$B$2)*About!$A$52</f>
        <v>42.412569002784615</v>
      </c>
      <c r="U2" s="66">
        <f>SUMIFS('State Generation Costs Calcs'!U105:U155,'State Generation Costs Calcs'!$A$105:$A$155,About!$B$2)*About!$A$52</f>
        <v>42.481221788454171</v>
      </c>
      <c r="V2" s="66">
        <f>SUMIFS('State Generation Costs Calcs'!V105:V155,'State Generation Costs Calcs'!$A$105:$A$155,About!$B$2)*About!$A$52</f>
        <v>42.169657665764952</v>
      </c>
      <c r="W2" s="66">
        <f>SUMIFS('State Generation Costs Calcs'!W105:W155,'State Generation Costs Calcs'!$A$105:$A$155,About!$B$2)*About!$A$52</f>
        <v>41.62778637513069</v>
      </c>
      <c r="X2" s="66">
        <f>SUMIFS('State Generation Costs Calcs'!X105:X155,'State Generation Costs Calcs'!$A$105:$A$155,About!$B$2)*About!$A$52</f>
        <v>41.368417529431269</v>
      </c>
      <c r="Y2" s="66">
        <f>SUMIFS('State Generation Costs Calcs'!Y105:Y155,'State Generation Costs Calcs'!$A$105:$A$155,About!$B$2)*About!$A$52</f>
        <v>41.104443508553317</v>
      </c>
      <c r="Z2" s="66">
        <f>SUMIFS('State Generation Costs Calcs'!Z105:Z155,'State Generation Costs Calcs'!$A$105:$A$155,About!$B$2)*About!$A$52</f>
        <v>40.818768510555664</v>
      </c>
      <c r="AA2" s="66">
        <f>SUMIFS('State Generation Costs Calcs'!AA105:AA155,'State Generation Costs Calcs'!$A$105:$A$155,About!$B$2)*About!$A$52</f>
        <v>40.780619505934787</v>
      </c>
      <c r="AB2" s="66">
        <f>SUMIFS('State Generation Costs Calcs'!AB105:AB155,'State Generation Costs Calcs'!$A$105:$A$155,About!$B$2)*About!$A$52</f>
        <v>40.602496323346593</v>
      </c>
      <c r="AC2" s="66">
        <f>SUMIFS('State Generation Costs Calcs'!AC105:AC155,'State Generation Costs Calcs'!$A$105:$A$155,About!$B$2)*About!$A$52</f>
        <v>40.406235422870594</v>
      </c>
      <c r="AD2" s="66">
        <f>SUMIFS('State Generation Costs Calcs'!AD105:AD155,'State Generation Costs Calcs'!$A$105:$A$155,About!$B$2)*About!$A$52</f>
        <v>40.536474155450264</v>
      </c>
      <c r="AE2" s="66">
        <f>SUMIFS('State Generation Costs Calcs'!AE105:AE155,'State Generation Costs Calcs'!$A$105:$A$155,About!$B$2)*About!$A$52</f>
        <v>40.461810067743876</v>
      </c>
      <c r="AF2" s="66">
        <f>SUMIFS('State Generation Costs Calcs'!AF105:AF155,'State Generation Costs Calcs'!$A$105:$A$155,About!$B$2)*About!$A$52</f>
        <v>40.3368361886995</v>
      </c>
      <c r="AG2" s="66">
        <f>SUMIFS('State Generation Costs Calcs'!AG105:AG155,'State Generation Costs Calcs'!$A$105:$A$155,About!$B$2)*About!$A$52</f>
        <v>40.378329365296629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50.568087177830634</v>
      </c>
      <c r="C2" s="67">
        <f>SUMIFS('State Generation Costs Calcs'!C105:C155,'State Generation Costs Calcs'!$A$105:$A$155,About!$B$2)*About!$A$52</f>
        <v>48.048350351686501</v>
      </c>
      <c r="D2" s="67">
        <f>SUMIFS('State Generation Costs Calcs'!D105:D155,'State Generation Costs Calcs'!$A$105:$A$155,About!$B$2)*About!$A$52</f>
        <v>47.614999765830554</v>
      </c>
      <c r="E2" s="67">
        <f>SUMIFS('State Generation Costs Calcs'!E105:E155,'State Generation Costs Calcs'!$A$105:$A$155,About!$B$2)*About!$A$52</f>
        <v>46.92480641826176</v>
      </c>
      <c r="F2" s="67">
        <f>SUMIFS('State Generation Costs Calcs'!F105:F155,'State Generation Costs Calcs'!$A$105:$A$155,About!$B$2)*About!$A$52</f>
        <v>46.32009658681033</v>
      </c>
      <c r="G2" s="67">
        <f>SUMIFS('State Generation Costs Calcs'!G105:G155,'State Generation Costs Calcs'!$A$105:$A$155,About!$B$2)*About!$A$52</f>
        <v>46.399749899801584</v>
      </c>
      <c r="H2" s="67">
        <f>SUMIFS('State Generation Costs Calcs'!H105:H155,'State Generation Costs Calcs'!$A$105:$A$155,About!$B$2)*About!$A$52</f>
        <v>46.79478932363066</v>
      </c>
      <c r="I2" s="67">
        <f>SUMIFS('State Generation Costs Calcs'!I105:I155,'State Generation Costs Calcs'!$A$105:$A$155,About!$B$2)*About!$A$52</f>
        <v>47.1403988516239</v>
      </c>
      <c r="J2" s="67">
        <f>SUMIFS('State Generation Costs Calcs'!J105:J155,'State Generation Costs Calcs'!$A$105:$A$155,About!$B$2)*About!$A$52</f>
        <v>47.254336312166551</v>
      </c>
      <c r="K2" s="67">
        <f>SUMIFS('State Generation Costs Calcs'!K105:K155,'State Generation Costs Calcs'!$A$105:$A$155,About!$B$2)*About!$A$52</f>
        <v>46.61285913835502</v>
      </c>
      <c r="L2" s="67">
        <f>SUMIFS('State Generation Costs Calcs'!L105:L155,'State Generation Costs Calcs'!$A$105:$A$155,About!$B$2)*About!$A$52</f>
        <v>45.913236939349773</v>
      </c>
      <c r="M2" s="67">
        <f>SUMIFS('State Generation Costs Calcs'!M105:M155,'State Generation Costs Calcs'!$A$105:$A$155,About!$B$2)*About!$A$52</f>
        <v>45.39088659532657</v>
      </c>
      <c r="N2" s="67">
        <f>SUMIFS('State Generation Costs Calcs'!N105:N155,'State Generation Costs Calcs'!$A$105:$A$155,About!$B$2)*About!$A$52</f>
        <v>44.674525037325274</v>
      </c>
      <c r="O2" s="67">
        <f>SUMIFS('State Generation Costs Calcs'!O105:O155,'State Generation Costs Calcs'!$A$105:$A$155,About!$B$2)*About!$A$52</f>
        <v>43.998990312536975</v>
      </c>
      <c r="P2" s="67">
        <f>SUMIFS('State Generation Costs Calcs'!P105:P155,'State Generation Costs Calcs'!$A$105:$A$155,About!$B$2)*About!$A$52</f>
        <v>44.00494461384605</v>
      </c>
      <c r="Q2" s="67">
        <f>SUMIFS('State Generation Costs Calcs'!Q105:Q155,'State Generation Costs Calcs'!$A$105:$A$155,About!$B$2)*About!$A$52</f>
        <v>43.803023429875338</v>
      </c>
      <c r="R2" s="67">
        <f>SUMIFS('State Generation Costs Calcs'!R105:R155,'State Generation Costs Calcs'!$A$105:$A$155,About!$B$2)*About!$A$52</f>
        <v>43.126573742728041</v>
      </c>
      <c r="S2" s="67">
        <f>SUMIFS('State Generation Costs Calcs'!S105:S155,'State Generation Costs Calcs'!$A$105:$A$155,About!$B$2)*About!$A$52</f>
        <v>42.76402054615162</v>
      </c>
      <c r="T2" s="67">
        <f>SUMIFS('State Generation Costs Calcs'!T105:T155,'State Generation Costs Calcs'!$A$105:$A$155,About!$B$2)*About!$A$52</f>
        <v>42.412569002784615</v>
      </c>
      <c r="U2" s="67">
        <f>SUMIFS('State Generation Costs Calcs'!U105:U155,'State Generation Costs Calcs'!$A$105:$A$155,About!$B$2)*About!$A$52</f>
        <v>42.481221788454171</v>
      </c>
      <c r="V2" s="67">
        <f>SUMIFS('State Generation Costs Calcs'!V105:V155,'State Generation Costs Calcs'!$A$105:$A$155,About!$B$2)*About!$A$52</f>
        <v>42.169657665764952</v>
      </c>
      <c r="W2" s="67">
        <f>SUMIFS('State Generation Costs Calcs'!W105:W155,'State Generation Costs Calcs'!$A$105:$A$155,About!$B$2)*About!$A$52</f>
        <v>41.62778637513069</v>
      </c>
      <c r="X2" s="67">
        <f>SUMIFS('State Generation Costs Calcs'!X105:X155,'State Generation Costs Calcs'!$A$105:$A$155,About!$B$2)*About!$A$52</f>
        <v>41.368417529431269</v>
      </c>
      <c r="Y2" s="67">
        <f>SUMIFS('State Generation Costs Calcs'!Y105:Y155,'State Generation Costs Calcs'!$A$105:$A$155,About!$B$2)*About!$A$52</f>
        <v>41.104443508553317</v>
      </c>
      <c r="Z2" s="67">
        <f>SUMIFS('State Generation Costs Calcs'!Z105:Z155,'State Generation Costs Calcs'!$A$105:$A$155,About!$B$2)*About!$A$52</f>
        <v>40.818768510555664</v>
      </c>
      <c r="AA2" s="67">
        <f>SUMIFS('State Generation Costs Calcs'!AA105:AA155,'State Generation Costs Calcs'!$A$105:$A$155,About!$B$2)*About!$A$52</f>
        <v>40.780619505934787</v>
      </c>
      <c r="AB2" s="67">
        <f>SUMIFS('State Generation Costs Calcs'!AB105:AB155,'State Generation Costs Calcs'!$A$105:$A$155,About!$B$2)*About!$A$52</f>
        <v>40.602496323346593</v>
      </c>
      <c r="AC2" s="67">
        <f>SUMIFS('State Generation Costs Calcs'!AC105:AC155,'State Generation Costs Calcs'!$A$105:$A$155,About!$B$2)*About!$A$52</f>
        <v>40.406235422870594</v>
      </c>
      <c r="AD2" s="67">
        <f>SUMIFS('State Generation Costs Calcs'!AD105:AD155,'State Generation Costs Calcs'!$A$105:$A$155,About!$B$2)*About!$A$52</f>
        <v>40.536474155450264</v>
      </c>
      <c r="AE2" s="67">
        <f>SUMIFS('State Generation Costs Calcs'!AE105:AE155,'State Generation Costs Calcs'!$A$105:$A$155,About!$B$2)*About!$A$52</f>
        <v>40.461810067743876</v>
      </c>
      <c r="AF2" s="67">
        <f>SUMIFS('State Generation Costs Calcs'!AF105:AF155,'State Generation Costs Calcs'!$A$105:$A$155,About!$B$2)*About!$A$52</f>
        <v>40.3368361886995</v>
      </c>
      <c r="AG2" s="67">
        <f>SUMIFS('State Generation Costs Calcs'!AG105:AG155,'State Generation Costs Calcs'!$A$105:$A$155,About!$B$2)*About!$A$52</f>
        <v>40.378329365296629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2022-12-15T02:47:49Z</dcterms:modified>
</cp:coreProperties>
</file>