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VA\elec\EIaE\"/>
    </mc:Choice>
  </mc:AlternateContent>
  <xr:revisionPtr revIDLastSave="0" documentId="8_{C2A2C486-3595-4ED5-BDEA-87DB2377F431}" xr6:coauthVersionLast="47" xr6:coauthVersionMax="47" xr10:uidLastSave="{00000000-0000-0000-0000-000000000000}"/>
  <bookViews>
    <workbookView xWindow="390" yWindow="390" windowWidth="21600" windowHeight="12330" firstSheet="23" activeTab="23"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U14" i="26" l="1"/>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M1151"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F1394" i="22" l="1"/>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<sst xmlns="http://schemas.openxmlformats.org/spreadsheetml/2006/main" count="15219" uniqueCount="1084">
  <si>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</si>
  <si>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</si>
  <si>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</si>
  <si>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</si>
  <si>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</si>
  <si>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</si>
  <si>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</si>
  <si>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</si>
  <si>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</si>
  <si>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</si>
  <si>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</si>
  <si>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</si>
  <si>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</si>
  <si>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</si>
  <si>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</si>
  <si>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</si>
  <si>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</si>
  <si>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</si>
  <si>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</si>
  <si>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</si>
  <si>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</si>
  <si>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</si>
  <si>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</si>
  <si>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</si>
  <si>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</si>
  <si>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</si>
  <si>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</si>
  <si>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</si>
  <si>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</si>
  <si>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</si>
  <si>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</si>
  <si>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</si>
  <si>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</si>
  <si>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</si>
  <si>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</si>
  <si>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</si>
  <si>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</si>
  <si>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</si>
  <si>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</si>
  <si>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</si>
  <si>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</si>
  <si>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</si>
  <si>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</si>
  <si>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</si>
  <si>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</si>
  <si>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</si>
  <si>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</si>
  <si>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</si>
  <si>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</si>
  <si>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</si>
  <si>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</si>
  <si>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</si>
  <si>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</si>
  <si>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</si>
  <si>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</si>
  <si>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</si>
  <si>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</si>
  <si>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</si>
  <si>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</si>
  <si>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</si>
  <si>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</si>
  <si>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</si>
  <si>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</si>
  <si>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</si>
  <si>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</si>
  <si>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</si>
  <si>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</si>
  <si>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</si>
  <si>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</si>
  <si>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</si>
  <si>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</si>
  <si>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</si>
  <si>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</si>
  <si>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</si>
  <si>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</si>
  <si>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</si>
  <si>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</si>
  <si>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</si>
  <si>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</si>
  <si>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</si>
  <si>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</si>
  <si>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</si>
  <si>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</si>
  <si>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</si>
  <si>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</si>
  <si>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</si>
  <si>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</si>
  <si>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</si>
  <si>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</si>
  <si>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</si>
  <si>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</si>
  <si>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</si>
  <si>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</si>
  <si>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</si>
  <si>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</si>
  <si>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</si>
  <si>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</si>
  <si>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</si>
  <si>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</si>
  <si>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</si>
  <si>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</si>
  <si>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</si>
  <si>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</si>
  <si>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</si>
  <si>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</si>
  <si>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</si>
  <si>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</si>
  <si>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</si>
  <si>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</si>
  <si>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</si>
  <si>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</si>
  <si>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</si>
  <si>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</si>
  <si>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</si>
  <si>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</si>
  <si>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</si>
  <si>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</si>
  <si>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</si>
  <si>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</si>
  <si>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</si>
  <si>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</si>
  <si>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</si>
  <si>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</si>
  <si>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</si>
  <si>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</si>
  <si>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</si>
  <si>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</si>
  <si>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</si>
  <si>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</si>
  <si>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</si>
  <si>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</si>
  <si>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</si>
  <si>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</si>
  <si>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</si>
  <si>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</si>
  <si>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</si>
  <si>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</si>
  <si>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</si>
  <si>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</si>
  <si>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</si>
  <si>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</si>
  <si>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</si>
  <si>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</si>
  <si>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</si>
  <si>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</si>
  <si>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</si>
  <si>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</si>
  <si>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</si>
  <si>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</si>
  <si>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</si>
  <si>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</si>
  <si>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</si>
  <si>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</si>
  <si>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</si>
  <si>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</si>
  <si>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</si>
  <si>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</si>
  <si>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</si>
  <si>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</si>
  <si>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</si>
  <si>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</si>
  <si>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</si>
  <si>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</si>
  <si>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</si>
  <si>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</si>
  <si>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</si>
  <si>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</si>
  <si>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</si>
  <si>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</si>
  <si>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</si>
  <si>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</si>
  <si>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</si>
  <si>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</si>
  <si>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</si>
  <si>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</si>
  <si>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</si>
  <si>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</si>
  <si>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</si>
  <si>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</si>
  <si>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</si>
  <si>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</si>
  <si>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</si>
  <si>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</si>
  <si>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</si>
  <si>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</si>
  <si>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</si>
  <si>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</si>
  <si>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</si>
  <si>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</si>
  <si>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</si>
  <si>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</si>
  <si>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</si>
  <si>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</si>
  <si>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</si>
  <si>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</si>
  <si>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</si>
  <si>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</si>
  <si>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</si>
  <si>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</si>
  <si>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</si>
  <si>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</si>
  <si>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</si>
  <si>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</si>
  <si>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</si>
  <si>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</si>
  <si>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</si>
  <si>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</si>
  <si>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</si>
  <si>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</si>
  <si>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</si>
  <si>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</si>
  <si>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</si>
  <si>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</si>
  <si>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</si>
  <si>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</si>
  <si>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</si>
  <si>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</si>
  <si>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</si>
  <si>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</si>
  <si>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</si>
  <si>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</si>
  <si>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</si>
  <si>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</si>
  <si>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</si>
  <si>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</si>
  <si>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</si>
  <si>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</si>
  <si>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</si>
  <si>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</si>
  <si>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</si>
  <si>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</si>
  <si>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</si>
  <si>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</si>
  <si>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</si>
  <si>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</si>
  <si>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</si>
  <si>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</si>
  <si>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</si>
  <si>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</si>
  <si>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</si>
  <si>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</si>
  <si>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</si>
  <si>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</si>
  <si>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</si>
  <si>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</si>
  <si>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</si>
  <si>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</si>
  <si>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</si>
  <si>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</si>
  <si>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</si>
  <si>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</si>
  <si>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</si>
  <si>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</si>
  <si>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</si>
  <si>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</si>
  <si>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</si>
  <si>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</si>
  <si>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</si>
  <si>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</si>
  <si>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</si>
  <si>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</si>
  <si>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</si>
  <si>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</si>
  <si>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</si>
  <si>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</si>
  <si>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</si>
  <si>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</si>
  <si>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</si>
  <si>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</si>
  <si>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</si>
  <si>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</si>
  <si>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</si>
  <si>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</si>
  <si>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</si>
  <si>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</si>
  <si>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</si>
  <si>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</si>
  <si>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</si>
  <si>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</si>
  <si>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</si>
  <si>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</si>
  <si>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</si>
  <si>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</si>
  <si>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</si>
  <si>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</si>
  <si>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</si>
  <si>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</si>
  <si>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</si>
  <si>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</si>
  <si>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</si>
  <si>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</si>
  <si>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</si>
  <si>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</si>
  <si>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</si>
  <si>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</si>
  <si>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</si>
  <si>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</si>
  <si>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</si>
  <si>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</si>
  <si>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</si>
  <si>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</si>
  <si>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</si>
  <si>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</si>
  <si>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</si>
  <si>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</si>
  <si>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</si>
  <si>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</si>
  <si>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</si>
  <si>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</si>
  <si>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</si>
  <si>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</si>
  <si>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</si>
  <si>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</si>
  <si>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</si>
  <si>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</si>
  <si>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</si>
  <si>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</si>
  <si>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</si>
  <si>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</si>
  <si>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</si>
  <si>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</si>
  <si>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</si>
  <si>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</si>
  <si>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</si>
  <si>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</si>
  <si>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</si>
  <si>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</si>
  <si>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</si>
  <si>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</si>
  <si>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</si>
  <si>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</si>
  <si>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</si>
  <si>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</si>
  <si>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</si>
  <si>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</si>
  <si>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</si>
  <si>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</si>
  <si>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</si>
  <si>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</si>
  <si>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</si>
  <si>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</si>
  <si>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</si>
  <si>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</si>
  <si>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</si>
  <si>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</si>
  <si>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</si>
  <si>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</si>
  <si>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</si>
  <si>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</si>
  <si>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</si>
  <si>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</si>
  <si>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</si>
  <si>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</si>
  <si>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</si>
  <si>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</si>
  <si>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</si>
  <si>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</si>
  <si>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</si>
  <si>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</si>
  <si>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</si>
  <si>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</si>
  <si>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</si>
  <si>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</si>
  <si>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</si>
  <si>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</si>
  <si>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</si>
  <si>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</si>
  <si>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</si>
  <si>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</si>
  <si>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</si>
  <si>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</si>
  <si>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</si>
  <si>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</si>
  <si>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</si>
  <si>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</si>
  <si>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</si>
  <si>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</si>
  <si>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</si>
  <si>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</si>
  <si>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</si>
  <si>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</si>
  <si>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</si>
  <si>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</si>
  <si>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</si>
  <si>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</si>
  <si>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</si>
  <si>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</si>
  <si>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</si>
  <si>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</si>
  <si>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</si>
  <si>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</si>
  <si>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</si>
  <si>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</si>
  <si>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</si>
  <si>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</si>
  <si>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</si>
  <si>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</si>
  <si>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</si>
  <si>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</si>
  <si>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</si>
  <si>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</si>
  <si>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</si>
  <si>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</si>
  <si>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</si>
  <si>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</si>
  <si>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</si>
  <si>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</si>
  <si>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</si>
  <si>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</si>
  <si>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</si>
  <si>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</si>
  <si>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</si>
  <si>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</si>
  <si>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</si>
  <si>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</si>
  <si>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</si>
  <si>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</si>
  <si>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</si>
  <si>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</si>
  <si>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</si>
  <si>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</si>
  <si>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</si>
  <si>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</si>
  <si>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</si>
  <si>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</si>
  <si>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</si>
  <si>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</si>
  <si>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</si>
  <si>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</si>
  <si>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</si>
  <si>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</si>
  <si>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</si>
  <si>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</si>
  <si>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</si>
  <si>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</si>
  <si>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</si>
  <si>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</si>
  <si>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</si>
  <si>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</si>
  <si>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</si>
  <si>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</si>
  <si>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</si>
  <si>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</si>
  <si>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</si>
  <si>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</si>
  <si>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</si>
  <si>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</si>
  <si>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</si>
  <si>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</si>
  <si>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</si>
  <si>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</si>
  <si>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</si>
  <si>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</si>
  <si>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</si>
  <si>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</si>
  <si>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</si>
  <si>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</si>
  <si>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</si>
  <si>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</si>
  <si>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</si>
  <si>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</si>
  <si>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</si>
  <si>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</si>
  <si>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</si>
  <si>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</si>
  <si>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</si>
  <si>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</si>
  <si>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</si>
  <si>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</si>
  <si>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</si>
  <si>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</si>
  <si>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</si>
  <si>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</si>
  <si>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</si>
  <si>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</si>
  <si>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</si>
  <si>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</si>
  <si>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</si>
  <si>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</si>
  <si>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</si>
  <si>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</si>
  <si>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</si>
  <si>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</si>
  <si>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</si>
  <si>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</si>
  <si>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</si>
  <si>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</si>
  <si>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</si>
  <si>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</si>
  <si>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</si>
  <si>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</si>
  <si>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</si>
  <si>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</si>
  <si>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</si>
  <si>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</si>
  <si>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</si>
  <si>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</si>
  <si>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</si>
  <si>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</si>
  <si>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</si>
  <si>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</si>
  <si>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</si>
  <si>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</si>
  <si>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</si>
  <si>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</si>
  <si>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</si>
  <si>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</si>
  <si>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</si>
  <si>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</si>
  <si>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</si>
  <si>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</si>
  <si>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</si>
  <si>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</si>
  <si>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</si>
  <si>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</si>
  <si>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</si>
  <si>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</si>
  <si>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</si>
  <si>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</si>
  <si>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</si>
  <si>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</si>
  <si>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</si>
  <si>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</si>
  <si>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</si>
  <si>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</si>
  <si>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</si>
  <si>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</si>
  <si>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</si>
  <si>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</si>
  <si>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</si>
  <si>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</si>
  <si>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</si>
  <si>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</si>
  <si>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</si>
  <si>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</si>
  <si>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</si>
  <si>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</si>
  <si>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</si>
  <si>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</si>
  <si>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</si>
  <si>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</si>
  <si>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</si>
  <si>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</si>
  <si>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</si>
  <si>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</si>
  <si>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</si>
  <si>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</si>
  <si>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</si>
  <si>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</si>
  <si>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</si>
  <si>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</si>
  <si>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</si>
  <si>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</si>
  <si>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</si>
  <si>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</si>
  <si>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</si>
  <si>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</si>
  <si>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</si>
  <si>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</si>
  <si>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</si>
  <si>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</si>
  <si>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</si>
  <si>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</si>
  <si>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</si>
  <si>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</si>
  <si>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</si>
  <si>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</si>
  <si>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</si>
  <si>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</si>
  <si>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</si>
  <si>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</si>
  <si>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</si>
  <si>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</si>
  <si>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</si>
  <si>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</si>
  <si>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</si>
  <si>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</si>
  <si>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</si>
  <si>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</si>
  <si>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</si>
  <si>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</si>
  <si>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</si>
  <si>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</si>
  <si>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</si>
  <si>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</si>
  <si>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</si>
  <si>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</si>
  <si>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</si>
  <si>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</si>
  <si>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</si>
  <si>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</si>
  <si>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</si>
  <si>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</si>
  <si>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</si>
  <si>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</si>
  <si>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</si>
  <si>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</si>
  <si>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</si>
  <si>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</si>
  <si>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</si>
  <si>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</si>
  <si>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</si>
  <si>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</si>
  <si>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</si>
  <si>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</si>
  <si>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</si>
  <si>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</si>
  <si>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</si>
  <si>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</si>
  <si>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</si>
  <si>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</si>
  <si>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</si>
  <si>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</si>
  <si>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</si>
  <si>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</si>
  <si>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</si>
  <si>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</si>
  <si>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</si>
  <si>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</si>
  <si>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</si>
  <si>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</si>
  <si>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</si>
  <si>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</si>
  <si>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</si>
  <si>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</si>
  <si>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</si>
  <si>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</si>
  <si>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</si>
  <si>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</si>
  <si>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</si>
  <si>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</si>
  <si>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</si>
  <si>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</si>
  <si>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</si>
  <si>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</si>
  <si>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</si>
  <si>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</si>
  <si>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</si>
  <si>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</si>
  <si>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</si>
  <si>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</si>
  <si>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</si>
  <si>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</si>
  <si>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</si>
  <si>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</si>
  <si>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</si>
  <si>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</si>
  <si>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</si>
  <si>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</si>
  <si>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</si>
  <si>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</si>
  <si>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</si>
  <si>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</si>
  <si>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</si>
  <si>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</si>
  <si>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</si>
  <si>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</si>
  <si>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</si>
  <si>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</si>
  <si>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</si>
  <si>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</si>
  <si>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</si>
  <si>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</si>
  <si>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</si>
  <si>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</si>
  <si>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</si>
  <si>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</si>
  <si>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</si>
  <si>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</si>
  <si>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</si>
  <si>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</si>
  <si>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</si>
  <si>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</si>
  <si>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</si>
  <si>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</si>
  <si>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</si>
  <si>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</si>
  <si>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</si>
  <si>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</si>
  <si>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</si>
  <si>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</si>
  <si>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</si>
  <si>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</si>
  <si>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</si>
  <si>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</si>
  <si>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</si>
  <si>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</si>
  <si>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</si>
  <si>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</si>
  <si>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</si>
  <si>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</si>
  <si>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</si>
  <si>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</si>
  <si>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</si>
  <si>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</si>
  <si>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</si>
  <si>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</si>
  <si>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</si>
  <si>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</si>
  <si>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</si>
  <si>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</si>
  <si>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</si>
  <si>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</si>
  <si>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</si>
  <si>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</si>
  <si>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</si>
  <si>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</si>
  <si>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</si>
  <si>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</si>
  <si>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</si>
  <si>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</si>
  <si>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</si>
  <si>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</si>
  <si>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</si>
  <si>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</si>
  <si>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</si>
  <si>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</si>
  <si>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</si>
  <si>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</si>
  <si>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</si>
  <si>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</si>
  <si>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</si>
  <si>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</si>
  <si>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</si>
  <si>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</si>
  <si>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</si>
  <si>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</si>
  <si>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</si>
  <si>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</si>
  <si>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</si>
  <si>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</si>
  <si>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</si>
  <si>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</si>
  <si>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</si>
  <si>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</si>
  <si>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</si>
  <si>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</si>
  <si>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</si>
  <si>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</si>
  <si>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</si>
  <si>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</si>
  <si>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</si>
  <si>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</si>
  <si>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</si>
  <si>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</si>
  <si>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</si>
  <si>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</si>
  <si>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</si>
  <si>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</si>
  <si>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</si>
  <si>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</si>
  <si>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</si>
  <si>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</si>
  <si>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</si>
  <si>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</si>
  <si>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</si>
  <si>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</si>
  <si>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</si>
  <si>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</si>
  <si>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</si>
  <si>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</si>
  <si>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</si>
  <si>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</si>
  <si>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</si>
  <si>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</si>
  <si>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</si>
  <si>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</si>
  <si>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</si>
  <si>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</si>
  <si>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</si>
  <si>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</si>
  <si>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</si>
  <si>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</si>
  <si>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</si>
  <si>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</si>
  <si>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</si>
  <si>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</si>
  <si>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</si>
  <si>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</si>
  <si>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</si>
  <si>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</si>
  <si>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</si>
  <si>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</si>
  <si>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</si>
  <si>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</si>
  <si>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</si>
  <si>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</si>
  <si>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</si>
  <si>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</si>
  <si>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</si>
  <si>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</si>
  <si>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</si>
  <si>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</si>
  <si>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</si>
  <si>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</si>
  <si>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</si>
  <si>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</si>
  <si>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</si>
  <si>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</si>
  <si>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</si>
  <si>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</si>
  <si>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</si>
  <si>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</si>
  <si>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</si>
  <si>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</si>
  <si>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</si>
  <si>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</si>
  <si>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</si>
  <si>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</si>
  <si>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</si>
  <si>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</si>
  <si>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</si>
  <si>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</si>
  <si>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</si>
  <si>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</si>
  <si>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</si>
  <si>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</si>
  <si>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</si>
  <si>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</si>
  <si>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</si>
  <si>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</si>
  <si>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</si>
  <si>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</si>
  <si>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</si>
  <si>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</si>
  <si>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</si>
  <si>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</si>
  <si>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</si>
  <si>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</si>
  <si>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</si>
  <si>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</si>
  <si>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</si>
  <si>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</si>
  <si>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</si>
  <si>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</si>
  <si>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</si>
  <si>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</si>
  <si>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</si>
  <si>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</si>
  <si>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</si>
  <si>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</si>
  <si>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</si>
  <si>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</si>
  <si>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</si>
  <si>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</si>
  <si>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</si>
  <si>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</si>
  <si>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</si>
  <si>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</si>
  <si>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</si>
  <si>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</si>
  <si>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</si>
  <si>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</si>
  <si>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</si>
  <si>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</si>
  <si>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</si>
  <si>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</si>
  <si>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</si>
  <si>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</si>
  <si>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</si>
  <si>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</si>
  <si>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</si>
  <si>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</si>
  <si>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</si>
  <si>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</si>
  <si>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</si>
  <si>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</si>
  <si>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</si>
  <si>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</si>
  <si>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</si>
  <si>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</si>
  <si>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</si>
  <si>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</si>
  <si>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</si>
  <si>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</si>
  <si>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</si>
  <si>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</si>
  <si>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</si>
  <si>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</si>
  <si>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</si>
  <si>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</si>
  <si>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</si>
  <si>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</si>
  <si>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</si>
  <si>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</si>
  <si>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</si>
  <si>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</si>
  <si>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</si>
  <si>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</si>
  <si>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</si>
  <si>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</si>
  <si>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</si>
  <si>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</si>
  <si>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</si>
  <si>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</si>
  <si>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</si>
  <si>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</si>
  <si>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</si>
  <si>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</si>
  <si>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</si>
  <si>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</si>
  <si>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</si>
  <si>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</si>
  <si>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</si>
  <si>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</si>
  <si>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</si>
  <si>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</si>
  <si>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</si>
  <si>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</si>
  <si>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</si>
  <si>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</si>
  <si>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</si>
  <si>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</si>
  <si>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</si>
  <si>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</si>
  <si>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</si>
  <si>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</si>
  <si>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</si>
  <si>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</si>
  <si>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</si>
  <si>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</si>
  <si>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</si>
  <si>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</si>
  <si>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</si>
  <si>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</si>
  <si>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</si>
  <si>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</si>
  <si>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</si>
  <si>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</si>
  <si>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</si>
  <si>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</si>
  <si>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</si>
  <si>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</si>
  <si>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</si>
  <si>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</si>
  <si>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</si>
  <si>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</si>
  <si>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</si>
  <si>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</si>
  <si>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</si>
  <si>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</si>
  <si>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</si>
  <si>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</si>
  <si>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</si>
  <si>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</si>
  <si>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</si>
  <si>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</si>
  <si>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</si>
  <si>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</si>
  <si>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</si>
  <si>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</si>
  <si>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</si>
  <si>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</si>
  <si>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</si>
  <si>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</si>
  <si>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</si>
  <si>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</si>
  <si>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</si>
  <si>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</si>
  <si>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</si>
  <si>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</si>
  <si>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</si>
  <si>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</si>
  <si>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</si>
  <si>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</si>
  <si>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</si>
  <si>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</si>
  <si>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</si>
  <si>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</si>
  <si>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</si>
  <si>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</si>
  <si>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</si>
  <si>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</si>
  <si>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</si>
  <si>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</si>
  <si>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</si>
  <si>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</si>
  <si>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</si>
  <si>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</si>
  <si>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</si>
  <si>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</si>
  <si>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</si>
  <si>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</si>
  <si>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</si>
  <si>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</si>
  <si>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</si>
  <si>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</si>
  <si>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</si>
  <si>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</si>
  <si>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</si>
  <si>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</si>
  <si>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</si>
  <si>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</si>
  <si>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</si>
  <si>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</si>
  <si>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</si>
  <si>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</si>
  <si>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</si>
  <si>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</si>
  <si>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</si>
  <si>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</si>
  <si>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</si>
  <si>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</si>
  <si>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</si>
  <si>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</si>
  <si>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</si>
  <si>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</si>
  <si>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</si>
  <si>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</si>
  <si>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</si>
  <si>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</si>
  <si>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</si>
  <si>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</si>
  <si>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</si>
  <si>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</si>
  <si>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</si>
  <si>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</si>
  <si>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</si>
  <si>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</si>
  <si>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</si>
  <si>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</si>
  <si>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</si>
  <si>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</si>
  <si>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</si>
  <si>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</si>
  <si>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</si>
  <si>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</si>
  <si>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</si>
  <si>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</si>
  <si>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</si>
  <si>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</si>
  <si>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</si>
  <si>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</si>
  <si>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</si>
  <si>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</si>
  <si>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</si>
  <si>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</si>
  <si>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</si>
  <si>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</si>
  <si>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</si>
  <si>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</si>
  <si>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</si>
  <si>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</si>
  <si>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</si>
  <si>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</si>
  <si>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</si>
  <si>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</si>
  <si>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</si>
  <si>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</si>
  <si>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</si>
  <si>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</si>
  <si>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</si>
  <si>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</si>
  <si>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</si>
  <si>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</si>
  <si>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</si>
  <si>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</si>
  <si>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</si>
  <si>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</si>
  <si>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</si>
  <si>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</si>
  <si>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</si>
  <si>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</si>
  <si>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</si>
  <si>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</si>
  <si>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</si>
  <si>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</si>
  <si>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</si>
  <si>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</si>
  <si>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</si>
  <si>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</si>
  <si>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</si>
  <si>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</si>
  <si>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</si>
  <si>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</si>
  <si>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</si>
  <si>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</si>
  <si>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</si>
  <si>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</si>
  <si>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</si>
  <si>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</si>
  <si>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</si>
  <si>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</si>
  <si>
    <t>West Virginia: adjusted to reduce exports when coal power plants retire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</si>
</sst>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topLeftCell="A37" workbookViewId="0">
      <selection activeCell="A44" sqref="A44"/>
    </sheetView>
  </sheetViews>
  <sheetFormatPr defaultRowHeight="15"/>
  <cols>
    <col min="2" max="2" width="70.140625" customWidth="1"/>
    <col min="3" max="3" width="10.7109375" bestFit="1" customWidth="1"/>
    <col min="13" max="14" width="8.7109375" style="163"/>
  </cols>
  <sheetData>
    <row r="1" spans="1:13">
      <c r="A1" s="1" t="s">
        <v>0</v>
      </c>
      <c r="B1" s="85" t="s">
        <v>488</v>
      </c>
      <c r="C1" s="86">
        <v>45477</v>
      </c>
      <c r="D1" s="87"/>
      <c r="E1" s="87"/>
      <c r="F1" s="87"/>
      <c r="G1" s="87"/>
      <c r="H1" s="87"/>
      <c r="I1" s="87"/>
      <c r="J1" s="87"/>
      <c r="K1" s="85" t="s">
        <v>533</v>
      </c>
      <c r="L1" s="85" t="s">
        <v>535</v>
      </c>
      <c r="M1" s="163" t="s">
        <v>1053</v>
      </c>
    </row>
    <row r="2" spans="1:13">
      <c r="A2" s="1" t="s">
        <v>1</v>
      </c>
      <c r="B2" s="87" t="str">
        <f>LOOKUP(B1,K1:L50,L1:L50)</f>
        <v>VA</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1083</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VA</v>
      </c>
      <c r="C6" s="91">
        <f t="shared" ref="C6:AE6" si="1">SUMIFS(C$20:C$119,$B$20:$B$119,$B$6,$A$20:$A$119,$A$6)</f>
        <v>28877488</v>
      </c>
      <c r="D6" s="91">
        <f t="shared" si="1"/>
        <v>29400320</v>
      </c>
      <c r="E6" s="91">
        <f t="shared" si="1"/>
        <v>29678463</v>
      </c>
      <c r="F6" s="91">
        <f t="shared" si="1"/>
        <v>30437308</v>
      </c>
      <c r="G6" s="91">
        <f t="shared" si="1"/>
        <v>30156199</v>
      </c>
      <c r="H6" s="91">
        <f t="shared" si="1"/>
        <v>32866650</v>
      </c>
      <c r="I6" s="91">
        <f t="shared" si="1"/>
        <v>31500656</v>
      </c>
      <c r="J6" s="91">
        <f t="shared" si="1"/>
        <v>29466309</v>
      </c>
      <c r="K6" s="91">
        <f t="shared" si="1"/>
        <v>29008475</v>
      </c>
      <c r="L6" s="91">
        <f t="shared" si="1"/>
        <v>30705823</v>
      </c>
      <c r="M6" s="91">
        <f t="shared" si="1"/>
        <v>31241626</v>
      </c>
      <c r="N6" s="91">
        <f t="shared" si="1"/>
        <v>32642807</v>
      </c>
      <c r="O6" s="91">
        <f t="shared" si="1"/>
        <v>37211367</v>
      </c>
      <c r="P6" s="91">
        <f t="shared" si="1"/>
        <v>37713380</v>
      </c>
      <c r="Q6" s="91">
        <f t="shared" si="1"/>
        <v>39458324</v>
      </c>
      <c r="R6" s="91">
        <f t="shared" si="1"/>
        <v>42376444</v>
      </c>
      <c r="S6" s="91">
        <f t="shared" si="1"/>
        <v>45677733</v>
      </c>
      <c r="T6" s="91">
        <f t="shared" si="1"/>
        <v>44487255</v>
      </c>
      <c r="U6" s="91">
        <f t="shared" si="1"/>
        <v>48576229</v>
      </c>
      <c r="V6" s="91">
        <f t="shared" si="1"/>
        <v>48698862</v>
      </c>
      <c r="W6" s="91">
        <f t="shared" si="1"/>
        <v>50858500</v>
      </c>
      <c r="X6" s="91">
        <f t="shared" si="1"/>
        <v>52912485</v>
      </c>
      <c r="Y6" s="91">
        <f t="shared" si="1"/>
        <v>46817968</v>
      </c>
      <c r="Z6" s="91">
        <f t="shared" si="1"/>
        <v>43672009</v>
      </c>
      <c r="AA6" s="91">
        <f t="shared" si="1"/>
        <v>43825494</v>
      </c>
      <c r="AB6" s="91">
        <f t="shared" si="1"/>
        <v>37638570</v>
      </c>
      <c r="AC6" s="91">
        <f t="shared" si="1"/>
        <v>29458600</v>
      </c>
      <c r="AD6" s="91">
        <f t="shared" si="1"/>
        <v>30579779</v>
      </c>
      <c r="AE6" s="91">
        <f t="shared" si="1"/>
        <v>32161239</v>
      </c>
      <c r="AF6" s="119">
        <f t="shared" ref="AF6:BK7" si="2">AE6</f>
        <v>32161239</v>
      </c>
      <c r="AG6" s="119">
        <f t="shared" si="2"/>
        <v>32161239</v>
      </c>
      <c r="AH6" s="119">
        <f t="shared" si="2"/>
        <v>32161239</v>
      </c>
      <c r="AI6" s="119">
        <f t="shared" si="2"/>
        <v>32161239</v>
      </c>
      <c r="AJ6" s="119">
        <f t="shared" si="2"/>
        <v>32161239</v>
      </c>
      <c r="AK6" s="119">
        <f t="shared" si="2"/>
        <v>32161239</v>
      </c>
      <c r="AL6" s="119">
        <f t="shared" si="2"/>
        <v>32161239</v>
      </c>
      <c r="AM6" s="119">
        <f t="shared" si="2"/>
        <v>32161239</v>
      </c>
      <c r="AN6" s="119">
        <f t="shared" si="2"/>
        <v>32161239</v>
      </c>
      <c r="AO6" s="119">
        <f t="shared" si="2"/>
        <v>32161239</v>
      </c>
      <c r="AP6" s="119">
        <f t="shared" si="2"/>
        <v>32161239</v>
      </c>
      <c r="AQ6" s="119">
        <f t="shared" si="2"/>
        <v>32161239</v>
      </c>
      <c r="AR6" s="119">
        <f t="shared" si="2"/>
        <v>32161239</v>
      </c>
      <c r="AS6" s="119">
        <f t="shared" si="2"/>
        <v>32161239</v>
      </c>
      <c r="AT6" s="119">
        <f t="shared" si="2"/>
        <v>32161239</v>
      </c>
      <c r="AU6" s="119">
        <f t="shared" si="2"/>
        <v>32161239</v>
      </c>
      <c r="AV6" s="119">
        <f t="shared" si="2"/>
        <v>32161239</v>
      </c>
      <c r="AW6" s="119">
        <f t="shared" si="2"/>
        <v>32161239</v>
      </c>
      <c r="AX6" s="119">
        <f t="shared" si="2"/>
        <v>32161239</v>
      </c>
      <c r="AY6" s="119">
        <f t="shared" si="2"/>
        <v>32161239</v>
      </c>
      <c r="AZ6" s="119">
        <f t="shared" si="2"/>
        <v>32161239</v>
      </c>
      <c r="BA6" s="119">
        <f t="shared" si="2"/>
        <v>32161239</v>
      </c>
      <c r="BB6" s="119">
        <f t="shared" si="2"/>
        <v>32161239</v>
      </c>
      <c r="BC6" s="119">
        <f t="shared" si="2"/>
        <v>32161239</v>
      </c>
      <c r="BD6" s="119">
        <f t="shared" si="2"/>
        <v>32161239</v>
      </c>
      <c r="BE6" s="119">
        <f t="shared" si="2"/>
        <v>32161239</v>
      </c>
      <c r="BF6" s="119">
        <f t="shared" si="2"/>
        <v>32161239</v>
      </c>
      <c r="BG6" s="119">
        <f t="shared" si="2"/>
        <v>32161239</v>
      </c>
      <c r="BH6" s="119">
        <f t="shared" si="2"/>
        <v>32161239</v>
      </c>
      <c r="BI6" s="119">
        <f t="shared" si="2"/>
        <v>32161239</v>
      </c>
      <c r="BJ6" s="119">
        <f t="shared" si="2"/>
        <v>32161239</v>
      </c>
      <c r="BK6" s="119">
        <f t="shared" si="2"/>
        <v>32161239</v>
      </c>
    </row>
    <row r="7" spans="1:63">
      <c r="A7" s="91" t="s">
        <v>848</v>
      </c>
      <c r="B7" s="91" t="str">
        <f>About!B2</f>
        <v>VA</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VA</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375</v>
      </c>
      <c r="P10" s="91">
        <f t="shared" si="5"/>
        <v>16</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28220</v>
      </c>
      <c r="AE10" s="91">
        <f t="shared" si="5"/>
        <v>30492</v>
      </c>
      <c r="AF10" s="119">
        <f t="shared" ref="AF10:BK11" si="6">AE10</f>
        <v>30492</v>
      </c>
      <c r="AG10" s="119">
        <f t="shared" si="6"/>
        <v>30492</v>
      </c>
      <c r="AH10" s="119">
        <f t="shared" si="6"/>
        <v>30492</v>
      </c>
      <c r="AI10" s="119">
        <f t="shared" si="6"/>
        <v>30492</v>
      </c>
      <c r="AJ10" s="119">
        <f t="shared" si="6"/>
        <v>30492</v>
      </c>
      <c r="AK10" s="119">
        <f t="shared" si="6"/>
        <v>30492</v>
      </c>
      <c r="AL10" s="119">
        <f t="shared" si="6"/>
        <v>30492</v>
      </c>
      <c r="AM10" s="119">
        <f t="shared" si="6"/>
        <v>30492</v>
      </c>
      <c r="AN10" s="119">
        <f t="shared" si="6"/>
        <v>30492</v>
      </c>
      <c r="AO10" s="119">
        <f t="shared" si="6"/>
        <v>30492</v>
      </c>
      <c r="AP10" s="119">
        <f t="shared" si="6"/>
        <v>30492</v>
      </c>
      <c r="AQ10" s="119">
        <f t="shared" si="6"/>
        <v>30492</v>
      </c>
      <c r="AR10" s="119">
        <f t="shared" si="6"/>
        <v>30492</v>
      </c>
      <c r="AS10" s="119">
        <f t="shared" si="6"/>
        <v>30492</v>
      </c>
      <c r="AT10" s="119">
        <f t="shared" si="6"/>
        <v>30492</v>
      </c>
      <c r="AU10" s="119">
        <f t="shared" si="6"/>
        <v>30492</v>
      </c>
      <c r="AV10" s="119">
        <f t="shared" si="6"/>
        <v>30492</v>
      </c>
      <c r="AW10" s="119">
        <f t="shared" si="6"/>
        <v>30492</v>
      </c>
      <c r="AX10" s="119">
        <f t="shared" si="6"/>
        <v>30492</v>
      </c>
      <c r="AY10" s="119">
        <f t="shared" si="6"/>
        <v>30492</v>
      </c>
      <c r="AZ10" s="119">
        <f t="shared" si="6"/>
        <v>30492</v>
      </c>
      <c r="BA10" s="119">
        <f t="shared" si="6"/>
        <v>30492</v>
      </c>
      <c r="BB10" s="119">
        <f t="shared" si="6"/>
        <v>30492</v>
      </c>
      <c r="BC10" s="119">
        <f t="shared" si="6"/>
        <v>30492</v>
      </c>
      <c r="BD10" s="119">
        <f t="shared" si="6"/>
        <v>30492</v>
      </c>
      <c r="BE10" s="119">
        <f t="shared" si="6"/>
        <v>30492</v>
      </c>
      <c r="BF10" s="119">
        <f t="shared" si="6"/>
        <v>30492</v>
      </c>
      <c r="BG10" s="119">
        <f t="shared" si="6"/>
        <v>30492</v>
      </c>
      <c r="BH10" s="119">
        <f t="shared" si="6"/>
        <v>30492</v>
      </c>
      <c r="BI10" s="119">
        <f t="shared" si="6"/>
        <v>30492</v>
      </c>
      <c r="BJ10" s="119">
        <f t="shared" si="6"/>
        <v>30492</v>
      </c>
      <c r="BK10" s="119">
        <f t="shared" si="6"/>
        <v>30492</v>
      </c>
    </row>
    <row r="11" spans="1:63">
      <c r="A11" s="91" t="s">
        <v>848</v>
      </c>
      <c r="B11" s="91" t="str">
        <f>About!B2</f>
        <v>VA</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34</v>
      </c>
      <c r="AE11" s="91">
        <f t="shared" si="7"/>
        <v>856</v>
      </c>
      <c r="AF11" s="119">
        <f>AVERAGE(W11:AE11)</f>
        <v>98.888888888888886</v>
      </c>
      <c r="AG11" s="119">
        <f t="shared" si="6"/>
        <v>98.888888888888886</v>
      </c>
      <c r="AH11" s="119">
        <f t="shared" si="6"/>
        <v>98.888888888888886</v>
      </c>
      <c r="AI11" s="119">
        <f t="shared" si="6"/>
        <v>98.888888888888886</v>
      </c>
      <c r="AJ11" s="119">
        <f t="shared" si="6"/>
        <v>98.888888888888886</v>
      </c>
      <c r="AK11" s="119">
        <f t="shared" si="6"/>
        <v>98.888888888888886</v>
      </c>
      <c r="AL11" s="119">
        <f t="shared" si="6"/>
        <v>98.888888888888886</v>
      </c>
      <c r="AM11" s="119">
        <f t="shared" si="6"/>
        <v>98.888888888888886</v>
      </c>
      <c r="AN11" s="119">
        <f t="shared" si="6"/>
        <v>98.888888888888886</v>
      </c>
      <c r="AO11" s="119">
        <f t="shared" si="6"/>
        <v>98.888888888888886</v>
      </c>
      <c r="AP11" s="119">
        <f t="shared" si="6"/>
        <v>98.888888888888886</v>
      </c>
      <c r="AQ11" s="119">
        <f t="shared" si="6"/>
        <v>98.888888888888886</v>
      </c>
      <c r="AR11" s="119">
        <f t="shared" si="6"/>
        <v>98.888888888888886</v>
      </c>
      <c r="AS11" s="119">
        <f t="shared" si="6"/>
        <v>98.888888888888886</v>
      </c>
      <c r="AT11" s="119">
        <f t="shared" si="6"/>
        <v>98.888888888888886</v>
      </c>
      <c r="AU11" s="119">
        <f t="shared" si="6"/>
        <v>98.888888888888886</v>
      </c>
      <c r="AV11" s="119">
        <f t="shared" si="6"/>
        <v>98.888888888888886</v>
      </c>
      <c r="AW11" s="119">
        <f t="shared" si="6"/>
        <v>98.888888888888886</v>
      </c>
      <c r="AX11" s="119">
        <f t="shared" si="6"/>
        <v>98.888888888888886</v>
      </c>
      <c r="AY11" s="119">
        <f t="shared" si="6"/>
        <v>98.888888888888886</v>
      </c>
      <c r="AZ11" s="119">
        <f t="shared" si="6"/>
        <v>98.888888888888886</v>
      </c>
      <c r="BA11" s="119">
        <f t="shared" si="6"/>
        <v>98.888888888888886</v>
      </c>
      <c r="BB11" s="119">
        <f t="shared" si="6"/>
        <v>98.888888888888886</v>
      </c>
      <c r="BC11" s="119">
        <f t="shared" si="6"/>
        <v>98.888888888888886</v>
      </c>
      <c r="BD11" s="119">
        <f t="shared" si="6"/>
        <v>98.888888888888886</v>
      </c>
      <c r="BE11" s="119">
        <f t="shared" si="6"/>
        <v>98.888888888888886</v>
      </c>
      <c r="BF11" s="119">
        <f t="shared" si="6"/>
        <v>98.888888888888886</v>
      </c>
      <c r="BG11" s="119">
        <f t="shared" si="6"/>
        <v>98.888888888888886</v>
      </c>
      <c r="BH11" s="119">
        <f t="shared" si="6"/>
        <v>98.888888888888886</v>
      </c>
      <c r="BI11" s="119">
        <f t="shared" si="6"/>
        <v>98.888888888888886</v>
      </c>
      <c r="BJ11" s="119">
        <f t="shared" si="6"/>
        <v>98.888888888888886</v>
      </c>
      <c r="BK11" s="119">
        <f t="shared" si="6"/>
        <v>98.888888888888886</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VA</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375</v>
      </c>
      <c r="P14" s="91">
        <f t="shared" si="9"/>
        <v>16</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28186</v>
      </c>
      <c r="AE14" s="91">
        <f t="shared" si="9"/>
        <v>29636</v>
      </c>
      <c r="AF14" s="91">
        <f t="shared" si="9"/>
        <v>30393.111111111109</v>
      </c>
      <c r="AG14" s="91">
        <f t="shared" si="9"/>
        <v>30393.111111111109</v>
      </c>
      <c r="AH14" s="91">
        <f t="shared" si="9"/>
        <v>30393.111111111109</v>
      </c>
      <c r="AI14" s="91">
        <f t="shared" si="9"/>
        <v>30393.111111111109</v>
      </c>
      <c r="AJ14" s="91">
        <f t="shared" si="9"/>
        <v>30393.111111111109</v>
      </c>
      <c r="AK14" s="91">
        <f t="shared" si="9"/>
        <v>30393.111111111109</v>
      </c>
      <c r="AL14" s="91">
        <f t="shared" si="9"/>
        <v>30393.111111111109</v>
      </c>
      <c r="AM14" s="91">
        <f t="shared" si="9"/>
        <v>30393.111111111109</v>
      </c>
      <c r="AN14" s="91">
        <f t="shared" si="9"/>
        <v>30393.111111111109</v>
      </c>
      <c r="AO14" s="91">
        <f t="shared" si="9"/>
        <v>30393.111111111109</v>
      </c>
      <c r="AP14" s="91">
        <f t="shared" si="9"/>
        <v>30393.111111111109</v>
      </c>
      <c r="AQ14" s="91">
        <f t="shared" si="9"/>
        <v>30393.111111111109</v>
      </c>
      <c r="AR14" s="91">
        <f t="shared" si="9"/>
        <v>30393.111111111109</v>
      </c>
      <c r="AS14" s="91">
        <f t="shared" si="9"/>
        <v>30393.111111111109</v>
      </c>
      <c r="AT14" s="91">
        <f t="shared" si="9"/>
        <v>30393.111111111109</v>
      </c>
      <c r="AU14" s="91">
        <f t="shared" si="9"/>
        <v>30393.111111111109</v>
      </c>
      <c r="AV14" s="91">
        <f t="shared" si="9"/>
        <v>30393.111111111109</v>
      </c>
      <c r="AW14" s="91">
        <f t="shared" si="9"/>
        <v>30393.111111111109</v>
      </c>
      <c r="AX14" s="91">
        <f t="shared" si="9"/>
        <v>30393.111111111109</v>
      </c>
      <c r="AY14" s="91">
        <f t="shared" si="9"/>
        <v>30393.111111111109</v>
      </c>
      <c r="AZ14" s="91">
        <f t="shared" si="9"/>
        <v>30393.111111111109</v>
      </c>
      <c r="BA14" s="91">
        <f t="shared" si="9"/>
        <v>30393.111111111109</v>
      </c>
      <c r="BB14" s="91">
        <f t="shared" si="9"/>
        <v>30393.111111111109</v>
      </c>
      <c r="BC14" s="91">
        <f t="shared" si="9"/>
        <v>30393.111111111109</v>
      </c>
      <c r="BD14" s="91">
        <f t="shared" si="9"/>
        <v>30393.111111111109</v>
      </c>
      <c r="BE14" s="91">
        <f t="shared" si="9"/>
        <v>30393.111111111109</v>
      </c>
      <c r="BF14" s="91">
        <f t="shared" si="9"/>
        <v>30393.111111111109</v>
      </c>
      <c r="BG14" s="91">
        <f t="shared" si="9"/>
        <v>30393.111111111109</v>
      </c>
      <c r="BH14" s="91">
        <f t="shared" si="9"/>
        <v>30393.111111111109</v>
      </c>
      <c r="BI14" s="91">
        <f t="shared" si="9"/>
        <v>30393.111111111109</v>
      </c>
      <c r="BJ14" s="91">
        <f t="shared" si="9"/>
        <v>30393.111111111109</v>
      </c>
      <c r="BK14" s="91">
        <f t="shared" si="9"/>
        <v>30393.111111111109</v>
      </c>
    </row>
    <row r="15" spans="1:63">
      <c r="A15" s="91" t="s">
        <v>848</v>
      </c>
      <c r="B15" s="91" t="str">
        <f>About!B2</f>
        <v>VA</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0.90793724086689376</v>
      </c>
      <c r="G1420" s="107">
        <f>G694/SUMIFS(G$3:G$722,$B$3:$B$722,$B1420)*SUMIFS(Calculations!$E$3:$E$53,Calculations!$A$3:$A$53,$B1420)</f>
        <v>0.79634864567575447</v>
      </c>
      <c r="H1420" s="107">
        <f>H694/SUMIFS(H$3:H$722,$B$3:$B$722,$B1420)*SUMIFS(Calculations!$E$3:$E$53,Calculations!$A$3:$A$53,$B1420)</f>
        <v>0.67443556915414415</v>
      </c>
      <c r="I1420" s="107">
        <f>I694/SUMIFS(I$3:I$722,$B$3:$B$722,$B1420)*SUMIFS(Calculations!$E$3:$E$53,Calculations!$A$3:$A$53,$B1420)</f>
        <v>0.65922589090189099</v>
      </c>
      <c r="J1420" s="107">
        <f>J694/SUMIFS(J$3:J$722,$B$3:$B$722,$B1420)*SUMIFS(Calculations!$E$3:$E$53,Calculations!$A$3:$A$53,$B1420)</f>
        <v>0.64252650626040286</v>
      </c>
      <c r="K1420" s="107">
        <f>K694/SUMIFS(K$3:K$722,$B$3:$B$722,$B1420)*SUMIFS(Calculations!$E$3:$E$53,Calculations!$A$3:$A$53,$B1420)</f>
        <v>0.63607316154659643</v>
      </c>
      <c r="L1420" s="107">
        <f>L694/SUMIFS(L$3:L$722,$B$3:$B$722,$B1420)*SUMIFS(Calculations!$E$3:$E$53,Calculations!$A$3:$A$53,$B1420)</f>
        <v>0.62938309396142467</v>
      </c>
      <c r="M1420" s="107">
        <f>M694/SUMIFS(M$3:M$722,$B$3:$B$722,$B1420)*SUMIFS(Calculations!$E$3:$E$53,Calculations!$A$3:$A$53,$B1420)</f>
        <v>0.6417005556005867</v>
      </c>
      <c r="N1420" s="107">
        <f>N694/SUMIFS(N$3:N$722,$B$3:$B$722,$B1420)*SUMIFS(Calculations!$E$3:$E$53,Calculations!$A$3:$A$53,$B1420)</f>
        <v>0.65322403692823172</v>
      </c>
      <c r="O1420" s="107">
        <f>O694/SUMIFS(O$3:O$722,$B$3:$B$722,$B1420)*SUMIFS(Calculations!$E$3:$E$53,Calculations!$A$3:$A$53,$B1420)</f>
        <v>0.65316447283918688</v>
      </c>
      <c r="P1420" s="107">
        <f>P694/SUMIFS(P$3:P$722,$B$3:$B$722,$B1420)*SUMIFS(Calculations!$E$3:$E$53,Calculations!$A$3:$A$53,$B1420)</f>
        <v>0.65310490248521413</v>
      </c>
      <c r="Q1420" s="107">
        <f>Q694/SUMIFS(Q$3:Q$722,$B$3:$B$722,$B1420)*SUMIFS(Calculations!$E$3:$E$53,Calculations!$A$3:$A$53,$B1420)</f>
        <v>0.65278703914326142</v>
      </c>
      <c r="R1420" s="107">
        <f>R694/SUMIFS(R$3:R$722,$B$3:$B$722,$B1420)*SUMIFS(Calculations!$E$3:$E$53,Calculations!$A$3:$A$53,$B1420)</f>
        <v>0.65247648929881297</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3.764278234401322E-2</v>
      </c>
      <c r="G1423" s="107">
        <f>G697/SUMIFS(G$3:G$722,$B$3:$B$722,$B1423)*SUMIFS(Calculations!$E$3:$E$53,Calculations!$A$3:$A$53,$B1423)</f>
        <v>4.3810293208867777E-2</v>
      </c>
      <c r="H1423" s="107">
        <f>H697/SUMIFS(H$3:H$722,$B$3:$B$722,$B1423)*SUMIFS(Calculations!$E$3:$E$53,Calculations!$A$3:$A$53,$B1423)</f>
        <v>5.0548439008865971E-2</v>
      </c>
      <c r="I1423" s="107">
        <f>I697/SUMIFS(I$3:I$722,$B$3:$B$722,$B1423)*SUMIFS(Calculations!$E$3:$E$53,Calculations!$A$3:$A$53,$B1423)</f>
        <v>5.2908343240717234E-2</v>
      </c>
      <c r="J1423" s="107">
        <f>J697/SUMIFS(J$3:J$722,$B$3:$B$722,$B1423)*SUMIFS(Calculations!$E$3:$E$53,Calculations!$A$3:$A$53,$B1423)</f>
        <v>5.5499387431867102E-2</v>
      </c>
      <c r="K1423" s="107">
        <f>K697/SUMIFS(K$3:K$722,$B$3:$B$722,$B1423)*SUMIFS(Calculations!$E$3:$E$53,Calculations!$A$3:$A$53,$B1423)</f>
        <v>5.64989736925001E-2</v>
      </c>
      <c r="L1423" s="107">
        <f>L697/SUMIFS(L$3:L$722,$B$3:$B$722,$B1423)*SUMIFS(Calculations!$E$3:$E$53,Calculations!$A$3:$A$53,$B1423)</f>
        <v>5.753522697469917E-2</v>
      </c>
      <c r="M1423" s="107">
        <f>M697/SUMIFS(M$3:M$722,$B$3:$B$722,$B1423)*SUMIFS(Calculations!$E$3:$E$53,Calculations!$A$3:$A$53,$B1423)</f>
        <v>5.5619118308184293E-2</v>
      </c>
      <c r="N1423" s="107">
        <f>N697/SUMIFS(N$3:N$722,$B$3:$B$722,$B1423)*SUMIFS(Calculations!$E$3:$E$53,Calculations!$A$3:$A$53,$B1423)</f>
        <v>5.3826521498292819E-2</v>
      </c>
      <c r="O1423" s="107">
        <f>O697/SUMIFS(O$3:O$722,$B$3:$B$722,$B1423)*SUMIFS(Calculations!$E$3:$E$53,Calculations!$A$3:$A$53,$B1423)</f>
        <v>5.3829352075934554E-2</v>
      </c>
      <c r="P1423" s="107">
        <f>P697/SUMIFS(P$3:P$722,$B$3:$B$722,$B1423)*SUMIFS(Calculations!$E$3:$E$53,Calculations!$A$3:$A$53,$B1423)</f>
        <v>5.3832182951295375E-2</v>
      </c>
      <c r="Q1423" s="107">
        <f>Q697/SUMIFS(Q$3:Q$722,$B$3:$B$722,$B1423)*SUMIFS(Calculations!$E$3:$E$53,Calculations!$A$3:$A$53,$B1423)</f>
        <v>5.3205681878147747E-2</v>
      </c>
      <c r="R1423" s="107">
        <f>R697/SUMIFS(R$3:R$722,$B$3:$B$722,$B1423)*SUMIFS(Calculations!$E$3:$E$53,Calculations!$A$3:$A$53,$B1423)</f>
        <v>5.2593595534319672E-2</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5.1689354702203573E-2</v>
      </c>
      <c r="G1425" s="107">
        <f>G699/SUMIFS(G$3:G$722,$B$3:$B$722,$B1425)*SUMIFS(Calculations!$E$3:$E$53,Calculations!$A$3:$A$53,$B1425)</f>
        <v>5.3974844881749216E-2</v>
      </c>
      <c r="H1425" s="107">
        <f>H699/SUMIFS(H$3:H$722,$B$3:$B$722,$B1425)*SUMIFS(Calculations!$E$3:$E$53,Calculations!$A$3:$A$53,$B1425)</f>
        <v>5.6471794849360768E-2</v>
      </c>
      <c r="I1425" s="107">
        <f>I699/SUMIFS(I$3:I$722,$B$3:$B$722,$B1425)*SUMIFS(Calculations!$E$3:$E$53,Calculations!$A$3:$A$53,$B1425)</f>
        <v>5.9108236849515682E-2</v>
      </c>
      <c r="J1425" s="107">
        <f>J699/SUMIFS(J$3:J$722,$B$3:$B$722,$B1425)*SUMIFS(Calculations!$E$3:$E$53,Calculations!$A$3:$A$53,$B1425)</f>
        <v>6.2002904199828499E-2</v>
      </c>
      <c r="K1425" s="107">
        <f>K699/SUMIFS(K$3:K$722,$B$3:$B$722,$B1425)*SUMIFS(Calculations!$E$3:$E$53,Calculations!$A$3:$A$53,$B1425)</f>
        <v>6.3119623753419576E-2</v>
      </c>
      <c r="L1425" s="107">
        <f>L699/SUMIFS(L$3:L$722,$B$3:$B$722,$B1425)*SUMIFS(Calculations!$E$3:$E$53,Calculations!$A$3:$A$53,$B1425)</f>
        <v>6.4277307035272416E-2</v>
      </c>
      <c r="M1425" s="107">
        <f>M699/SUMIFS(M$3:M$722,$B$3:$B$722,$B1425)*SUMIFS(Calculations!$E$3:$E$53,Calculations!$A$3:$A$53,$B1425)</f>
        <v>6.2136665352835276E-2</v>
      </c>
      <c r="N1425" s="107">
        <f>N699/SUMIFS(N$3:N$722,$B$3:$B$722,$B1425)*SUMIFS(Calculations!$E$3:$E$53,Calculations!$A$3:$A$53,$B1425)</f>
        <v>6.0134008865697176E-2</v>
      </c>
      <c r="O1425" s="107">
        <f>O699/SUMIFS(O$3:O$722,$B$3:$B$722,$B1425)*SUMIFS(Calculations!$E$3:$E$53,Calculations!$A$3:$A$53,$B1425)</f>
        <v>6.0137171135453145E-2</v>
      </c>
      <c r="P1425" s="107">
        <f>P699/SUMIFS(P$3:P$722,$B$3:$B$722,$B1425)*SUMIFS(Calculations!$E$3:$E$53,Calculations!$A$3:$A$53,$B1425)</f>
        <v>6.0140333737815452E-2</v>
      </c>
      <c r="Q1425" s="107">
        <f>Q699/SUMIFS(Q$3:Q$722,$B$3:$B$722,$B1425)*SUMIFS(Calculations!$E$3:$E$53,Calculations!$A$3:$A$53,$B1425)</f>
        <v>6.3726656696805994E-2</v>
      </c>
      <c r="R1425" s="107">
        <f>R699/SUMIFS(R$3:R$722,$B$3:$B$722,$B1425)*SUMIFS(Calculations!$E$3:$E$53,Calculations!$A$3:$A$53,$B1425)</f>
        <v>6.7230464434479317E-2</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0.10300383041264444</v>
      </c>
      <c r="H1426" s="107">
        <f>H700/SUMIFS(H$3:H$722,$B$3:$B$722,$B1426)*SUMIFS(Calculations!$E$3:$E$53,Calculations!$A$3:$A$53,$B1426)</f>
        <v>0.21553785629231412</v>
      </c>
      <c r="I1426" s="107">
        <f>I700/SUMIFS(I$3:I$722,$B$3:$B$722,$B1426)*SUMIFS(Calculations!$E$3:$E$53,Calculations!$A$3:$A$53,$B1426)</f>
        <v>0.22560045583369992</v>
      </c>
      <c r="J1426" s="107">
        <f>J700/SUMIFS(J$3:J$722,$B$3:$B$722,$B1426)*SUMIFS(Calculations!$E$3:$E$53,Calculations!$A$3:$A$53,$B1426)</f>
        <v>0.23664863301719596</v>
      </c>
      <c r="K1426" s="107">
        <f>K700/SUMIFS(K$3:K$722,$B$3:$B$722,$B1426)*SUMIFS(Calculations!$E$3:$E$53,Calculations!$A$3:$A$53,$B1426)</f>
        <v>0.24091085523454867</v>
      </c>
      <c r="L1426" s="107">
        <f>L700/SUMIFS(L$3:L$722,$B$3:$B$722,$B1426)*SUMIFS(Calculations!$E$3:$E$53,Calculations!$A$3:$A$53,$B1426)</f>
        <v>0.24532942513305506</v>
      </c>
      <c r="M1426" s="107">
        <f>M700/SUMIFS(M$3:M$722,$B$3:$B$722,$B1426)*SUMIFS(Calculations!$E$3:$E$53,Calculations!$A$3:$A$53,$B1426)</f>
        <v>0.23715916384503977</v>
      </c>
      <c r="N1426" s="107">
        <f>N700/SUMIFS(N$3:N$722,$B$3:$B$722,$B1426)*SUMIFS(Calculations!$E$3:$E$53,Calculations!$A$3:$A$53,$B1426)</f>
        <v>0.22951555543345892</v>
      </c>
      <c r="O1426" s="107">
        <f>O700/SUMIFS(O$3:O$722,$B$3:$B$722,$B1426)*SUMIFS(Calculations!$E$3:$E$53,Calculations!$A$3:$A$53,$B1426)</f>
        <v>0.22952762497801718</v>
      </c>
      <c r="P1426" s="107">
        <f>P700/SUMIFS(P$3:P$722,$B$3:$B$722,$B1426)*SUMIFS(Calculations!$E$3:$E$53,Calculations!$A$3:$A$53,$B1426)</f>
        <v>0.22953969579204558</v>
      </c>
      <c r="Q1426" s="107">
        <f>Q700/SUMIFS(Q$3:Q$722,$B$3:$B$722,$B1426)*SUMIFS(Calculations!$E$3:$E$53,Calculations!$A$3:$A$53,$B1426)</f>
        <v>0.22686830373882333</v>
      </c>
      <c r="R1426" s="107">
        <f>R700/SUMIFS(R$3:R$722,$B$3:$B$722,$B1426)*SUMIFS(Calculations!$E$3:$E$53,Calculations!$A$3:$A$53,$B1426)</f>
        <v>0.22425837589532721</v>
      </c>
    </row>
    <row r="1427" spans="2:18" ht="15.75" customHeight="1">
      <c r="B1427" s="107" t="s">
        <v>582</v>
      </c>
      <c r="C1427" s="107" t="s">
        <v>448</v>
      </c>
      <c r="D1427" s="107" t="s">
        <v>645</v>
      </c>
      <c r="E1427" s="107" t="str">
        <f t="shared" si="310"/>
        <v>natural gas peaker</v>
      </c>
      <c r="F1427" s="107">
        <f>F701/SUMIFS(F$3:F$722,$B$3:$B$722,$B1427)*SUMIFS(Calculations!$E$3:$E$53,Calculations!$A$3:$A$53,$B1427)</f>
        <v>7.3983464328903291E-4</v>
      </c>
      <c r="G1427" s="107">
        <f>G701/SUMIFS(G$3:G$722,$B$3:$B$722,$B1427)*SUMIFS(Calculations!$E$3:$E$53,Calculations!$A$3:$A$53,$B1427)</f>
        <v>7.7254708130390821E-4</v>
      </c>
      <c r="H1427" s="107">
        <f>H701/SUMIFS(H$3:H$722,$B$3:$B$722,$B1427)*SUMIFS(Calculations!$E$3:$E$53,Calculations!$A$3:$A$53,$B1427)</f>
        <v>8.082861633497458E-4</v>
      </c>
      <c r="I1427" s="107">
        <f>I701/SUMIFS(I$3:I$722,$B$3:$B$722,$B1427)*SUMIFS(Calculations!$E$3:$E$53,Calculations!$A$3:$A$53,$B1427)</f>
        <v>8.4602180810627978E-4</v>
      </c>
      <c r="J1427" s="107">
        <f>J701/SUMIFS(J$3:J$722,$B$3:$B$722,$B1427)*SUMIFS(Calculations!$E$3:$E$53,Calculations!$A$3:$A$53,$B1427)</f>
        <v>8.8745345682577519E-4</v>
      </c>
      <c r="K1427" s="107">
        <f>K701/SUMIFS(K$3:K$722,$B$3:$B$722,$B1427)*SUMIFS(Calculations!$E$3:$E$53,Calculations!$A$3:$A$53,$B1427)</f>
        <v>9.0343716986194731E-4</v>
      </c>
      <c r="L1427" s="107">
        <f>L701/SUMIFS(L$3:L$722,$B$3:$B$722,$B1427)*SUMIFS(Calculations!$E$3:$E$53,Calculations!$A$3:$A$53,$B1427)</f>
        <v>9.200072006314505E-4</v>
      </c>
      <c r="M1427" s="107">
        <f>M701/SUMIFS(M$3:M$722,$B$3:$B$722,$B1427)*SUMIFS(Calculations!$E$3:$E$53,Calculations!$A$3:$A$53,$B1427)</f>
        <v>8.8936799291334753E-4</v>
      </c>
      <c r="N1427" s="107">
        <f>N701/SUMIFS(N$3:N$722,$B$3:$B$722,$B1427)*SUMIFS(Calculations!$E$3:$E$53,Calculations!$A$3:$A$53,$B1427)</f>
        <v>8.6070378040134423E-4</v>
      </c>
      <c r="O1427" s="107">
        <f>O701/SUMIFS(O$3:O$722,$B$3:$B$722,$B1427)*SUMIFS(Calculations!$E$3:$E$53,Calculations!$A$3:$A$53,$B1427)</f>
        <v>8.6074904226871257E-4</v>
      </c>
      <c r="P1427" s="107">
        <f>P701/SUMIFS(P$3:P$722,$B$3:$B$722,$B1427)*SUMIFS(Calculations!$E$3:$E$53,Calculations!$A$3:$A$53,$B1427)</f>
        <v>8.6079430889670716E-4</v>
      </c>
      <c r="Q1427" s="107">
        <f>Q701/SUMIFS(Q$3:Q$722,$B$3:$B$722,$B1427)*SUMIFS(Calculations!$E$3:$E$53,Calculations!$A$3:$A$53,$B1427)</f>
        <v>8.5077635070297981E-4</v>
      </c>
      <c r="R1427" s="107">
        <f>R701/SUMIFS(R$3:R$722,$B$3:$B$722,$B1427)*SUMIFS(Calculations!$E$3:$E$53,Calculations!$A$3:$A$53,$B1427)</f>
        <v>8.4098888877156793E-4</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2.4892723817669383E-4</v>
      </c>
      <c r="G1430" s="107">
        <f>G704/SUMIFS(G$3:G$722,$B$3:$B$722,$B1430)*SUMIFS(Calculations!$E$3:$E$53,Calculations!$A$3:$A$53,$B1430)</f>
        <v>2.5993377446548985E-4</v>
      </c>
      <c r="H1430" s="107">
        <f>H704/SUMIFS(H$3:H$722,$B$3:$B$722,$B1430)*SUMIFS(Calculations!$E$3:$E$53,Calculations!$A$3:$A$53,$B1430)</f>
        <v>2.7195866552640361E-4</v>
      </c>
      <c r="I1430" s="107">
        <f>I704/SUMIFS(I$3:I$722,$B$3:$B$722,$B1430)*SUMIFS(Calculations!$E$3:$E$53,Calculations!$A$3:$A$53,$B1430)</f>
        <v>2.8465532675370312E-4</v>
      </c>
      <c r="J1430" s="107">
        <f>J704/SUMIFS(J$3:J$722,$B$3:$B$722,$B1430)*SUMIFS(Calculations!$E$3:$E$53,Calculations!$A$3:$A$53,$B1430)</f>
        <v>2.9859555783426063E-4</v>
      </c>
      <c r="K1430" s="107">
        <f>K704/SUMIFS(K$3:K$722,$B$3:$B$722,$B1430)*SUMIFS(Calculations!$E$3:$E$53,Calculations!$A$3:$A$53,$B1430)</f>
        <v>3.0397349137386203E-4</v>
      </c>
      <c r="L1430" s="107">
        <f>L704/SUMIFS(L$3:L$722,$B$3:$B$722,$B1430)*SUMIFS(Calculations!$E$3:$E$53,Calculations!$A$3:$A$53,$B1430)</f>
        <v>3.0954869933873681E-4</v>
      </c>
      <c r="M1430" s="107">
        <f>M704/SUMIFS(M$3:M$722,$B$3:$B$722,$B1430)*SUMIFS(Calculations!$E$3:$E$53,Calculations!$A$3:$A$53,$B1430)</f>
        <v>2.9923972904872322E-4</v>
      </c>
      <c r="N1430" s="107">
        <f>N704/SUMIFS(N$3:N$722,$B$3:$B$722,$B1430)*SUMIFS(Calculations!$E$3:$E$53,Calculations!$A$3:$A$53,$B1430)</f>
        <v>2.895952722503745E-4</v>
      </c>
      <c r="O1430" s="107">
        <f>O704/SUMIFS(O$3:O$722,$B$3:$B$722,$B1430)*SUMIFS(Calculations!$E$3:$E$53,Calculations!$A$3:$A$53,$B1430)</f>
        <v>2.8961050120963037E-4</v>
      </c>
      <c r="P1430" s="107">
        <f>P704/SUMIFS(P$3:P$722,$B$3:$B$722,$B1430)*SUMIFS(Calculations!$E$3:$E$53,Calculations!$A$3:$A$53,$B1430)</f>
        <v>2.8962573177066246E-4</v>
      </c>
      <c r="Q1430" s="107">
        <f>Q704/SUMIFS(Q$3:Q$722,$B$3:$B$722,$B1430)*SUMIFS(Calculations!$E$3:$E$53,Calculations!$A$3:$A$53,$B1430)</f>
        <v>2.8625505605554878E-4</v>
      </c>
      <c r="R1430" s="107">
        <f>R704/SUMIFS(R$3:R$722,$B$3:$B$722,$B1430)*SUMIFS(Calculations!$E$3:$E$53,Calculations!$A$3:$A$53,$B1430)</f>
        <v>2.8296193388366092E-4</v>
      </c>
    </row>
    <row r="1431" spans="2:18" ht="15.75" customHeight="1">
      <c r="B1431" s="107" t="s">
        <v>582</v>
      </c>
      <c r="C1431" s="107" t="s">
        <v>448</v>
      </c>
      <c r="D1431" s="107" t="s">
        <v>649</v>
      </c>
      <c r="E1431" s="107" t="str">
        <f t="shared" si="310"/>
        <v>solar PV</v>
      </c>
      <c r="F1431" s="107">
        <f>F705/SUMIFS(F$3:F$722,$B$3:$B$722,$B1431)*SUMIFS(Calculations!$E$3:$E$53,Calculations!$A$3:$A$53,$B1431)</f>
        <v>1.7418602054236508E-3</v>
      </c>
      <c r="G1431" s="107">
        <f>G705/SUMIFS(G$3:G$722,$B$3:$B$722,$B1431)*SUMIFS(Calculations!$E$3:$E$53,Calculations!$A$3:$A$53,$B1431)</f>
        <v>1.8299049652147996E-3</v>
      </c>
      <c r="H1431" s="107">
        <f>H705/SUMIFS(H$3:H$722,$B$3:$B$722,$B1431)*SUMIFS(Calculations!$E$3:$E$53,Calculations!$A$3:$A$53,$B1431)</f>
        <v>1.9260958664387032E-3</v>
      </c>
      <c r="I1431" s="107">
        <f>I705/SUMIFS(I$3:I$722,$B$3:$B$722,$B1431)*SUMIFS(Calculations!$E$3:$E$53,Calculations!$A$3:$A$53,$B1431)</f>
        <v>2.0263960393162952E-3</v>
      </c>
      <c r="J1431" s="107">
        <f>J705/SUMIFS(J$3:J$722,$B$3:$B$722,$B1431)*SUMIFS(Calculations!$E$3:$E$53,Calculations!$A$3:$A$53,$B1431)</f>
        <v>2.1365200760455078E-3</v>
      </c>
      <c r="K1431" s="107">
        <f>K705/SUMIFS(K$3:K$722,$B$3:$B$722,$B1431)*SUMIFS(Calculations!$E$3:$E$53,Calculations!$A$3:$A$53,$B1431)</f>
        <v>2.1899751116993445E-3</v>
      </c>
      <c r="L1431" s="107">
        <f>L705/SUMIFS(L$3:L$722,$B$3:$B$722,$B1431)*SUMIFS(Calculations!$E$3:$E$53,Calculations!$A$3:$A$53,$B1431)</f>
        <v>2.2453909955784195E-3</v>
      </c>
      <c r="M1431" s="107">
        <f>M705/SUMIFS(M$3:M$722,$B$3:$B$722,$B1431)*SUMIFS(Calculations!$E$3:$E$53,Calculations!$A$3:$A$53,$B1431)</f>
        <v>2.1958891713917514E-3</v>
      </c>
      <c r="N1431" s="107">
        <f>N705/SUMIFS(N$3:N$722,$B$3:$B$722,$B1431)*SUMIFS(Calculations!$E$3:$E$53,Calculations!$A$3:$A$53,$B1431)</f>
        <v>2.1495782216676791E-3</v>
      </c>
      <c r="O1431" s="107">
        <f>O705/SUMIFS(O$3:O$722,$B$3:$B$722,$B1431)*SUMIFS(Calculations!$E$3:$E$53,Calculations!$A$3:$A$53,$B1431)</f>
        <v>2.1910194279297331E-3</v>
      </c>
      <c r="P1431" s="107">
        <f>P705/SUMIFS(P$3:P$722,$B$3:$B$722,$B1431)*SUMIFS(Calculations!$E$3:$E$53,Calculations!$A$3:$A$53,$B1431)</f>
        <v>2.2324649929620572E-3</v>
      </c>
      <c r="Q1431" s="107">
        <f>Q705/SUMIFS(Q$3:Q$722,$B$3:$B$722,$B1431)*SUMIFS(Calculations!$E$3:$E$53,Calculations!$A$3:$A$53,$B1431)</f>
        <v>2.2752871362028497E-3</v>
      </c>
      <c r="R1431" s="107">
        <f>R705/SUMIFS(R$3:R$722,$B$3:$B$722,$B1431)*SUMIFS(Calculations!$E$3:$E$53,Calculations!$A$3:$A$53,$B1431)</f>
        <v>2.3171240144055534E-3</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0.99999999999999978</v>
      </c>
      <c r="I1449" s="95">
        <f t="shared" si="312"/>
        <v>1.0000000000000002</v>
      </c>
      <c r="J1449" s="95">
        <f t="shared" si="312"/>
        <v>0.99999999999999989</v>
      </c>
      <c r="K1449" s="95">
        <f t="shared" si="312"/>
        <v>1</v>
      </c>
      <c r="L1449" s="95">
        <f t="shared" si="312"/>
        <v>1</v>
      </c>
      <c r="M1449" s="95">
        <f t="shared" si="312"/>
        <v>1</v>
      </c>
      <c r="N1449" s="95">
        <f t="shared" si="312"/>
        <v>1</v>
      </c>
      <c r="O1449" s="95">
        <f t="shared" si="312"/>
        <v>0.99999999999999989</v>
      </c>
      <c r="P1449" s="95">
        <f t="shared" si="312"/>
        <v>1</v>
      </c>
      <c r="Q1449" s="95">
        <f t="shared" si="312"/>
        <v>0.99999999999999978</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VA</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402.48107606000002</v>
      </c>
      <c r="R20" s="91">
        <f t="shared" si="2"/>
        <v>2.6671825093394871E-2</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268.02882799999998</v>
      </c>
      <c r="R23" s="91">
        <f t="shared" si="2"/>
        <v>1.7761873652260621E-2</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3611.0856200999997</v>
      </c>
      <c r="R36" s="91">
        <f t="shared" si="2"/>
        <v>0.23930129833538424</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127.2095559</v>
      </c>
      <c r="R45" s="91">
        <f t="shared" si="2"/>
        <v>8.4299889534866917E-3</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10681.316224</v>
      </c>
      <c r="R51" s="91">
        <f t="shared" si="2"/>
        <v>0.70783501396547355</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15090.12130406</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f t="shared" si="8"/>
        <v>127.2095559</v>
      </c>
      <c r="M230" s="91" t="str">
        <f t="shared" si="9"/>
        <v>TN</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f t="shared" si="8"/>
        <v>902.08314210000003</v>
      </c>
      <c r="M242" s="91" t="str">
        <f t="shared" si="9"/>
        <v>NC</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f t="shared" si="8"/>
        <v>1057.171699</v>
      </c>
      <c r="M244" s="91" t="str">
        <f t="shared" si="9"/>
        <v>NC</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f t="shared" si="8"/>
        <v>1651.8307789999999</v>
      </c>
      <c r="M246" s="91" t="str">
        <f t="shared" si="9"/>
        <v>NC</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f t="shared" si="8"/>
        <v>1319.0288889999999</v>
      </c>
      <c r="M249" s="91" t="str">
        <f t="shared" si="9"/>
        <v>WV</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f t="shared" si="10"/>
        <v>22.768276060000002</v>
      </c>
      <c r="M267" s="91" t="str">
        <f t="shared" si="11"/>
        <v>KY</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f t="shared" si="10"/>
        <v>379.71280000000002</v>
      </c>
      <c r="M270" s="91" t="str">
        <f t="shared" si="11"/>
        <v>KY</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f t="shared" si="10"/>
        <v>425.40309999999999</v>
      </c>
      <c r="M284" s="91" t="str">
        <f t="shared" si="11"/>
        <v>WV</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f t="shared" si="10"/>
        <v>8936.8842349999995</v>
      </c>
      <c r="M287" s="91" t="str">
        <f t="shared" si="11"/>
        <v>WV</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f t="shared" si="10"/>
        <v>268.02882799999998</v>
      </c>
      <c r="M297" s="91" t="str">
        <f t="shared" si="11"/>
        <v>MD</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15090.12130406</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2.6671825093394871E-2</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1.7761873652260621E-2</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0.23930129833538424</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8.4299889534866917E-3</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0.70783501396547355</v>
      </c>
      <c r="D52" s="91">
        <f t="shared" si="0"/>
        <v>0.70783501396547355</v>
      </c>
      <c r="E52" s="91">
        <f t="shared" si="1"/>
        <v>1</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0.70783501396547355</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0.79634864567575447</v>
      </c>
      <c r="C60" s="91">
        <f>SUMIFS('ReEDs Generation Data'!H$729:H$1448,'ReEDs Generation Data'!$E$729:$E$1448,Calculations!$A60)</f>
        <v>0.67443556915414415</v>
      </c>
      <c r="D60" s="91">
        <f>SUMIFS('ReEDs Generation Data'!I$729:I$1448,'ReEDs Generation Data'!$E$729:$E$1448,Calculations!$A60)</f>
        <v>0.65922589090189099</v>
      </c>
      <c r="E60" s="91">
        <f>SUMIFS('ReEDs Generation Data'!J$729:J$1448,'ReEDs Generation Data'!$E$729:$E$1448,Calculations!$A60)</f>
        <v>0.64252650626040286</v>
      </c>
      <c r="F60" s="91">
        <f>SUMIFS('ReEDs Generation Data'!K$729:K$1448,'ReEDs Generation Data'!$E$729:$E$1448,Calculations!$A60)</f>
        <v>0.63607316154659643</v>
      </c>
      <c r="G60" s="91">
        <f>SUMIFS('ReEDs Generation Data'!L$729:L$1448,'ReEDs Generation Data'!$E$729:$E$1448,Calculations!$A60)</f>
        <v>0.62938309396142467</v>
      </c>
      <c r="H60" s="91">
        <f>SUMIFS('ReEDs Generation Data'!M$729:M$1448,'ReEDs Generation Data'!$E$729:$E$1448,Calculations!$A60)</f>
        <v>0.6417005556005867</v>
      </c>
      <c r="I60" s="91">
        <f>SUMIFS('ReEDs Generation Data'!N$729:N$1448,'ReEDs Generation Data'!$E$729:$E$1448,Calculations!$A60)</f>
        <v>0.65322403692823172</v>
      </c>
      <c r="J60" s="91">
        <f>SUMIFS('ReEDs Generation Data'!O$729:O$1448,'ReEDs Generation Data'!$E$729:$E$1448,Calculations!$A60)</f>
        <v>0.65316447283918688</v>
      </c>
      <c r="K60" s="91">
        <f>SUMIFS('ReEDs Generation Data'!P$729:P$1448,'ReEDs Generation Data'!$E$729:$E$1448,Calculations!$A60)</f>
        <v>0.65310490248521413</v>
      </c>
      <c r="L60" s="91">
        <f>SUMIFS('ReEDs Generation Data'!Q$729:Q$1448,'ReEDs Generation Data'!$E$729:$E$1448,Calculations!$A60)</f>
        <v>0.65278703914326142</v>
      </c>
      <c r="M60" s="91">
        <f>SUMIFS('ReEDs Generation Data'!R$729:R$1448,'ReEDs Generation Data'!$E$729:$E$1448,Calculations!$A60)</f>
        <v>0.65247648929881297</v>
      </c>
    </row>
    <row r="61" spans="1:33" ht="15.75" customHeight="1">
      <c r="A61" s="111" t="s">
        <v>633</v>
      </c>
      <c r="B61" s="91">
        <f>SUMIFS('ReEDs Generation Data'!G$729:G$1448,'ReEDs Generation Data'!$E$729:$E$1448,Calculations!$A61)</f>
        <v>0.10300383041264444</v>
      </c>
      <c r="C61" s="91">
        <f>SUMIFS('ReEDs Generation Data'!H$729:H$1448,'ReEDs Generation Data'!$E$729:$E$1448,Calculations!$A61)</f>
        <v>0.21553785629231412</v>
      </c>
      <c r="D61" s="91">
        <f>SUMIFS('ReEDs Generation Data'!I$729:I$1448,'ReEDs Generation Data'!$E$729:$E$1448,Calculations!$A61)</f>
        <v>0.22560045583369992</v>
      </c>
      <c r="E61" s="91">
        <f>SUMIFS('ReEDs Generation Data'!J$729:J$1448,'ReEDs Generation Data'!$E$729:$E$1448,Calculations!$A61)</f>
        <v>0.23664863301719596</v>
      </c>
      <c r="F61" s="91">
        <f>SUMIFS('ReEDs Generation Data'!K$729:K$1448,'ReEDs Generation Data'!$E$729:$E$1448,Calculations!$A61)</f>
        <v>0.24091085523454867</v>
      </c>
      <c r="G61" s="91">
        <f>SUMIFS('ReEDs Generation Data'!L$729:L$1448,'ReEDs Generation Data'!$E$729:$E$1448,Calculations!$A61)</f>
        <v>0.24532942513305506</v>
      </c>
      <c r="H61" s="91">
        <f>SUMIFS('ReEDs Generation Data'!M$729:M$1448,'ReEDs Generation Data'!$E$729:$E$1448,Calculations!$A61)</f>
        <v>0.23715916384503977</v>
      </c>
      <c r="I61" s="91">
        <f>SUMIFS('ReEDs Generation Data'!N$729:N$1448,'ReEDs Generation Data'!$E$729:$E$1448,Calculations!$A61)</f>
        <v>0.22951555543345892</v>
      </c>
      <c r="J61" s="91">
        <f>SUMIFS('ReEDs Generation Data'!O$729:O$1448,'ReEDs Generation Data'!$E$729:$E$1448,Calculations!$A61)</f>
        <v>0.22952762497801718</v>
      </c>
      <c r="K61" s="91">
        <f>SUMIFS('ReEDs Generation Data'!P$729:P$1448,'ReEDs Generation Data'!$E$729:$E$1448,Calculations!$A61)</f>
        <v>0.22953969579204558</v>
      </c>
      <c r="L61" s="91">
        <f>SUMIFS('ReEDs Generation Data'!Q$729:Q$1448,'ReEDs Generation Data'!$E$729:$E$1448,Calculations!$A61)</f>
        <v>0.22686830373882333</v>
      </c>
      <c r="M61" s="91">
        <f>SUMIFS('ReEDs Generation Data'!R$729:R$1448,'ReEDs Generation Data'!$E$729:$E$1448,Calculations!$A61)</f>
        <v>0.22425837589532721</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4.3810293208867777E-2</v>
      </c>
      <c r="C63" s="91">
        <f>SUMIFS('ReEDs Generation Data'!H$729:H$1448,'ReEDs Generation Data'!$E$729:$E$1448,Calculations!$A63)</f>
        <v>5.0548439008865971E-2</v>
      </c>
      <c r="D63" s="91">
        <f>SUMIFS('ReEDs Generation Data'!I$729:I$1448,'ReEDs Generation Data'!$E$729:$E$1448,Calculations!$A63)</f>
        <v>5.2908343240717234E-2</v>
      </c>
      <c r="E63" s="91">
        <f>SUMIFS('ReEDs Generation Data'!J$729:J$1448,'ReEDs Generation Data'!$E$729:$E$1448,Calculations!$A63)</f>
        <v>5.5499387431867102E-2</v>
      </c>
      <c r="F63" s="91">
        <f>SUMIFS('ReEDs Generation Data'!K$729:K$1448,'ReEDs Generation Data'!$E$729:$E$1448,Calculations!$A63)</f>
        <v>5.64989736925001E-2</v>
      </c>
      <c r="G63" s="91">
        <f>SUMIFS('ReEDs Generation Data'!L$729:L$1448,'ReEDs Generation Data'!$E$729:$E$1448,Calculations!$A63)</f>
        <v>5.753522697469917E-2</v>
      </c>
      <c r="H63" s="91">
        <f>SUMIFS('ReEDs Generation Data'!M$729:M$1448,'ReEDs Generation Data'!$E$729:$E$1448,Calculations!$A63)</f>
        <v>5.5619118308184293E-2</v>
      </c>
      <c r="I63" s="91">
        <f>SUMIFS('ReEDs Generation Data'!N$729:N$1448,'ReEDs Generation Data'!$E$729:$E$1448,Calculations!$A63)</f>
        <v>5.3826521498292819E-2</v>
      </c>
      <c r="J63" s="91">
        <f>SUMIFS('ReEDs Generation Data'!O$729:O$1448,'ReEDs Generation Data'!$E$729:$E$1448,Calculations!$A63)</f>
        <v>5.3829352075934554E-2</v>
      </c>
      <c r="K63" s="91">
        <f>SUMIFS('ReEDs Generation Data'!P$729:P$1448,'ReEDs Generation Data'!$E$729:$E$1448,Calculations!$A63)</f>
        <v>5.3832182951295375E-2</v>
      </c>
      <c r="L63" s="91">
        <f>SUMIFS('ReEDs Generation Data'!Q$729:Q$1448,'ReEDs Generation Data'!$E$729:$E$1448,Calculations!$A63)</f>
        <v>5.3205681878147747E-2</v>
      </c>
      <c r="M63" s="91">
        <f>SUMIFS('ReEDs Generation Data'!R$729:R$1448,'ReEDs Generation Data'!$E$729:$E$1448,Calculations!$A63)</f>
        <v>5.2593595534319672E-2</v>
      </c>
    </row>
    <row r="64" spans="1:33" ht="15.75" customHeight="1">
      <c r="A64" s="111" t="s">
        <v>100</v>
      </c>
      <c r="B64" s="91">
        <f>SUMIFS('ReEDs Generation Data'!G$729:G$1448,'ReEDs Generation Data'!$E$729:$E$1448,Calculations!$A64)</f>
        <v>5.3974844881749216E-2</v>
      </c>
      <c r="C64" s="91">
        <f>SUMIFS('ReEDs Generation Data'!H$729:H$1448,'ReEDs Generation Data'!$E$729:$E$1448,Calculations!$A64)</f>
        <v>5.6471794849360768E-2</v>
      </c>
      <c r="D64" s="91">
        <f>SUMIFS('ReEDs Generation Data'!I$729:I$1448,'ReEDs Generation Data'!$E$729:$E$1448,Calculations!$A64)</f>
        <v>5.9108236849515682E-2</v>
      </c>
      <c r="E64" s="91">
        <f>SUMIFS('ReEDs Generation Data'!J$729:J$1448,'ReEDs Generation Data'!$E$729:$E$1448,Calculations!$A64)</f>
        <v>6.2002904199828499E-2</v>
      </c>
      <c r="F64" s="91">
        <f>SUMIFS('ReEDs Generation Data'!K$729:K$1448,'ReEDs Generation Data'!$E$729:$E$1448,Calculations!$A64)</f>
        <v>6.3119623753419576E-2</v>
      </c>
      <c r="G64" s="91">
        <f>SUMIFS('ReEDs Generation Data'!L$729:L$1448,'ReEDs Generation Data'!$E$729:$E$1448,Calculations!$A64)</f>
        <v>6.4277307035272416E-2</v>
      </c>
      <c r="H64" s="91">
        <f>SUMIFS('ReEDs Generation Data'!M$729:M$1448,'ReEDs Generation Data'!$E$729:$E$1448,Calculations!$A64)</f>
        <v>6.2136665352835276E-2</v>
      </c>
      <c r="I64" s="91">
        <f>SUMIFS('ReEDs Generation Data'!N$729:N$1448,'ReEDs Generation Data'!$E$729:$E$1448,Calculations!$A64)</f>
        <v>6.0134008865697176E-2</v>
      </c>
      <c r="J64" s="91">
        <f>SUMIFS('ReEDs Generation Data'!O$729:O$1448,'ReEDs Generation Data'!$E$729:$E$1448,Calculations!$A64)</f>
        <v>6.0137171135453145E-2</v>
      </c>
      <c r="K64" s="91">
        <f>SUMIFS('ReEDs Generation Data'!P$729:P$1448,'ReEDs Generation Data'!$E$729:$E$1448,Calculations!$A64)</f>
        <v>6.0140333737815452E-2</v>
      </c>
      <c r="L64" s="91">
        <f>SUMIFS('ReEDs Generation Data'!Q$729:Q$1448,'ReEDs Generation Data'!$E$729:$E$1448,Calculations!$A64)</f>
        <v>6.3726656696805994E-2</v>
      </c>
      <c r="M64" s="91">
        <f>SUMIFS('ReEDs Generation Data'!R$729:R$1448,'ReEDs Generation Data'!$E$729:$E$1448,Calculations!$A64)</f>
        <v>6.7230464434479317E-2</v>
      </c>
    </row>
    <row r="65" spans="1:37" ht="15.75" customHeight="1">
      <c r="A65" s="111" t="s">
        <v>102</v>
      </c>
      <c r="B65" s="91">
        <f>SUMIFS('ReEDs Generation Data'!G$729:G$1448,'ReEDs Generation Data'!$E$729:$E$1448,Calculations!$A65)</f>
        <v>1.8299049652147996E-3</v>
      </c>
      <c r="C65" s="91">
        <f>SUMIFS('ReEDs Generation Data'!H$729:H$1448,'ReEDs Generation Data'!$E$729:$E$1448,Calculations!$A65)</f>
        <v>1.9260958664387032E-3</v>
      </c>
      <c r="D65" s="91">
        <f>SUMIFS('ReEDs Generation Data'!I$729:I$1448,'ReEDs Generation Data'!$E$729:$E$1448,Calculations!$A65)</f>
        <v>2.0263960393162952E-3</v>
      </c>
      <c r="E65" s="91">
        <f>SUMIFS('ReEDs Generation Data'!J$729:J$1448,'ReEDs Generation Data'!$E$729:$E$1448,Calculations!$A65)</f>
        <v>2.1365200760455078E-3</v>
      </c>
      <c r="F65" s="91">
        <f>SUMIFS('ReEDs Generation Data'!K$729:K$1448,'ReEDs Generation Data'!$E$729:$E$1448,Calculations!$A65)</f>
        <v>2.1899751116993445E-3</v>
      </c>
      <c r="G65" s="91">
        <f>SUMIFS('ReEDs Generation Data'!L$729:L$1448,'ReEDs Generation Data'!$E$729:$E$1448,Calculations!$A65)</f>
        <v>2.2453909955784195E-3</v>
      </c>
      <c r="H65" s="91">
        <f>SUMIFS('ReEDs Generation Data'!M$729:M$1448,'ReEDs Generation Data'!$E$729:$E$1448,Calculations!$A65)</f>
        <v>2.1958891713917514E-3</v>
      </c>
      <c r="I65" s="91">
        <f>SUMIFS('ReEDs Generation Data'!N$729:N$1448,'ReEDs Generation Data'!$E$729:$E$1448,Calculations!$A65)</f>
        <v>2.1495782216676791E-3</v>
      </c>
      <c r="J65" s="91">
        <f>SUMIFS('ReEDs Generation Data'!O$729:O$1448,'ReEDs Generation Data'!$E$729:$E$1448,Calculations!$A65)</f>
        <v>2.1910194279297331E-3</v>
      </c>
      <c r="K65" s="91">
        <f>SUMIFS('ReEDs Generation Data'!P$729:P$1448,'ReEDs Generation Data'!$E$729:$E$1448,Calculations!$A65)</f>
        <v>2.2324649929620572E-3</v>
      </c>
      <c r="L65" s="91">
        <f>SUMIFS('ReEDs Generation Data'!Q$729:Q$1448,'ReEDs Generation Data'!$E$729:$E$1448,Calculations!$A65)</f>
        <v>2.2752871362028497E-3</v>
      </c>
      <c r="M65" s="91">
        <f>SUMIFS('ReEDs Generation Data'!R$729:R$1448,'ReEDs Generation Data'!$E$729:$E$1448,Calculations!$A65)</f>
        <v>2.3171240144055534E-3</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7.7254708130390821E-4</v>
      </c>
      <c r="C70" s="91">
        <f>SUMIFS('ReEDs Generation Data'!H$729:H$1448,'ReEDs Generation Data'!$E$729:$E$1448,Calculations!$A70)</f>
        <v>8.082861633497458E-4</v>
      </c>
      <c r="D70" s="91">
        <f>SUMIFS('ReEDs Generation Data'!I$729:I$1448,'ReEDs Generation Data'!$E$729:$E$1448,Calculations!$A70)</f>
        <v>8.4602180810627978E-4</v>
      </c>
      <c r="E70" s="91">
        <f>SUMIFS('ReEDs Generation Data'!J$729:J$1448,'ReEDs Generation Data'!$E$729:$E$1448,Calculations!$A70)</f>
        <v>8.8745345682577519E-4</v>
      </c>
      <c r="F70" s="91">
        <f>SUMIFS('ReEDs Generation Data'!K$729:K$1448,'ReEDs Generation Data'!$E$729:$E$1448,Calculations!$A70)</f>
        <v>9.0343716986194731E-4</v>
      </c>
      <c r="G70" s="91">
        <f>SUMIFS('ReEDs Generation Data'!L$729:L$1448,'ReEDs Generation Data'!$E$729:$E$1448,Calculations!$A70)</f>
        <v>9.200072006314505E-4</v>
      </c>
      <c r="H70" s="91">
        <f>SUMIFS('ReEDs Generation Data'!M$729:M$1448,'ReEDs Generation Data'!$E$729:$E$1448,Calculations!$A70)</f>
        <v>8.8936799291334753E-4</v>
      </c>
      <c r="I70" s="91">
        <f>SUMIFS('ReEDs Generation Data'!N$729:N$1448,'ReEDs Generation Data'!$E$729:$E$1448,Calculations!$A70)</f>
        <v>8.6070378040134423E-4</v>
      </c>
      <c r="J70" s="91">
        <f>SUMIFS('ReEDs Generation Data'!O$729:O$1448,'ReEDs Generation Data'!$E$729:$E$1448,Calculations!$A70)</f>
        <v>8.6074904226871257E-4</v>
      </c>
      <c r="K70" s="91">
        <f>SUMIFS('ReEDs Generation Data'!P$729:P$1448,'ReEDs Generation Data'!$E$729:$E$1448,Calculations!$A70)</f>
        <v>8.6079430889670716E-4</v>
      </c>
      <c r="L70" s="91">
        <f>SUMIFS('ReEDs Generation Data'!Q$729:Q$1448,'ReEDs Generation Data'!$E$729:$E$1448,Calculations!$A70)</f>
        <v>8.5077635070297981E-4</v>
      </c>
      <c r="M70" s="91">
        <f>SUMIFS('ReEDs Generation Data'!R$729:R$1448,'ReEDs Generation Data'!$E$729:$E$1448,Calculations!$A70)</f>
        <v>8.4098888877156793E-4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2.5993377446548985E-4</v>
      </c>
      <c r="C73" s="91">
        <f>SUMIFS('ReEDs Generation Data'!H$729:H$1448,'ReEDs Generation Data'!$E$729:$E$1448,Calculations!$A73)</f>
        <v>2.7195866552640361E-4</v>
      </c>
      <c r="D73" s="91">
        <f>SUMIFS('ReEDs Generation Data'!I$729:I$1448,'ReEDs Generation Data'!$E$729:$E$1448,Calculations!$A73)</f>
        <v>2.8465532675370312E-4</v>
      </c>
      <c r="E73" s="91">
        <f>SUMIFS('ReEDs Generation Data'!J$729:J$1448,'ReEDs Generation Data'!$E$729:$E$1448,Calculations!$A73)</f>
        <v>2.9859555783426063E-4</v>
      </c>
      <c r="F73" s="91">
        <f>SUMIFS('ReEDs Generation Data'!K$729:K$1448,'ReEDs Generation Data'!$E$729:$E$1448,Calculations!$A73)</f>
        <v>3.0397349137386203E-4</v>
      </c>
      <c r="G73" s="91">
        <f>SUMIFS('ReEDs Generation Data'!L$729:L$1448,'ReEDs Generation Data'!$E$729:$E$1448,Calculations!$A73)</f>
        <v>3.0954869933873681E-4</v>
      </c>
      <c r="H73" s="91">
        <f>SUMIFS('ReEDs Generation Data'!M$729:M$1448,'ReEDs Generation Data'!$E$729:$E$1448,Calculations!$A73)</f>
        <v>2.9923972904872322E-4</v>
      </c>
      <c r="I73" s="91">
        <f>SUMIFS('ReEDs Generation Data'!N$729:N$1448,'ReEDs Generation Data'!$E$729:$E$1448,Calculations!$A73)</f>
        <v>2.895952722503745E-4</v>
      </c>
      <c r="J73" s="91">
        <f>SUMIFS('ReEDs Generation Data'!O$729:O$1448,'ReEDs Generation Data'!$E$729:$E$1448,Calculations!$A73)</f>
        <v>2.8961050120963037E-4</v>
      </c>
      <c r="K73" s="91">
        <f>SUMIFS('ReEDs Generation Data'!P$729:P$1448,'ReEDs Generation Data'!$E$729:$E$1448,Calculations!$A73)</f>
        <v>2.8962573177066246E-4</v>
      </c>
      <c r="L73" s="91">
        <f>SUMIFS('ReEDs Generation Data'!Q$729:Q$1448,'ReEDs Generation Data'!$E$729:$E$1448,Calculations!$A73)</f>
        <v>2.8625505605554878E-4</v>
      </c>
      <c r="M73" s="91">
        <f>SUMIFS('ReEDs Generation Data'!R$729:R$1448,'ReEDs Generation Data'!$E$729:$E$1448,Calculations!$A73)</f>
        <v>2.8296193388366092E-4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C26" workbookViewId="0">
      <selection activeCell="O38" sqref="O38"/>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workbookViewId="0"/>
  </sheetViews>
  <sheetFormatPr defaultRowHeight="1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0.6</v>
      </c>
      <c r="K5">
        <v>0.15</v>
      </c>
      <c r="L5">
        <v>0.15</v>
      </c>
      <c r="M5">
        <v>0.15</v>
      </c>
      <c r="N5">
        <v>0.15</v>
      </c>
      <c r="O5">
        <v>0.15</v>
      </c>
      <c r="P5">
        <v>0.15</v>
      </c>
      <c r="Q5">
        <v>0.15</v>
      </c>
      <c r="R5">
        <v>0.15</v>
      </c>
      <c r="S5">
        <v>0.15</v>
      </c>
      <c r="T5">
        <v>0.15</v>
      </c>
      <c r="U5">
        <v>0.15</v>
      </c>
      <c r="V5">
        <v>0.15</v>
      </c>
      <c r="W5">
        <v>0.15</v>
      </c>
      <c r="X5">
        <v>0.15</v>
      </c>
      <c r="Y5">
        <v>0.15</v>
      </c>
      <c r="Z5">
        <v>0.15</v>
      </c>
      <c r="AA5">
        <v>0.15</v>
      </c>
      <c r="AB5">
        <v>0.15</v>
      </c>
      <c r="AC5">
        <v>0.15</v>
      </c>
      <c r="AD5">
        <v>0.15</v>
      </c>
      <c r="AE5">
        <v>0.15</v>
      </c>
      <c r="AF5">
        <v>0.15</v>
      </c>
      <c r="AG5">
        <v>0.15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Virginia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41102159</v>
      </c>
      <c r="C5" s="172">
        <f>SUMIFS(calcs!N:N,calcs!A:A,A2)</f>
        <v>41102159</v>
      </c>
      <c r="D5" s="174">
        <f>C5</f>
        <v>41102159</v>
      </c>
      <c r="E5" s="174">
        <f t="shared" ref="E5:AF5" si="0">D5</f>
        <v>41102159</v>
      </c>
      <c r="F5" s="174">
        <f t="shared" si="0"/>
        <v>41102159</v>
      </c>
      <c r="G5" s="174">
        <f t="shared" si="0"/>
        <v>41102159</v>
      </c>
      <c r="H5" s="174">
        <f t="shared" si="0"/>
        <v>41102159</v>
      </c>
      <c r="I5" s="174">
        <f t="shared" si="0"/>
        <v>41102159</v>
      </c>
      <c r="J5" s="174">
        <f t="shared" si="0"/>
        <v>41102159</v>
      </c>
      <c r="K5" s="174">
        <f t="shared" si="0"/>
        <v>41102159</v>
      </c>
      <c r="L5" s="174">
        <f t="shared" si="0"/>
        <v>41102159</v>
      </c>
      <c r="M5" s="174">
        <f t="shared" si="0"/>
        <v>41102159</v>
      </c>
      <c r="N5" s="174">
        <f t="shared" si="0"/>
        <v>41102159</v>
      </c>
      <c r="O5" s="174">
        <f t="shared" si="0"/>
        <v>41102159</v>
      </c>
      <c r="P5" s="174">
        <f t="shared" si="0"/>
        <v>41102159</v>
      </c>
      <c r="Q5" s="174">
        <f t="shared" si="0"/>
        <v>41102159</v>
      </c>
      <c r="R5" s="174">
        <f t="shared" si="0"/>
        <v>41102159</v>
      </c>
      <c r="S5" s="174">
        <f t="shared" si="0"/>
        <v>41102159</v>
      </c>
      <c r="T5" s="174">
        <f t="shared" si="0"/>
        <v>41102159</v>
      </c>
      <c r="U5" s="174">
        <f t="shared" si="0"/>
        <v>41102159</v>
      </c>
      <c r="V5" s="174">
        <f t="shared" si="0"/>
        <v>41102159</v>
      </c>
      <c r="W5" s="174">
        <f t="shared" si="0"/>
        <v>41102159</v>
      </c>
      <c r="X5" s="174">
        <f t="shared" si="0"/>
        <v>41102159</v>
      </c>
      <c r="Y5" s="174">
        <f t="shared" si="0"/>
        <v>41102159</v>
      </c>
      <c r="Z5" s="174">
        <f t="shared" si="0"/>
        <v>41102159</v>
      </c>
      <c r="AA5" s="174">
        <f t="shared" si="0"/>
        <v>41102159</v>
      </c>
      <c r="AB5" s="174">
        <f t="shared" si="0"/>
        <v>41102159</v>
      </c>
      <c r="AC5" s="174">
        <f t="shared" si="0"/>
        <v>41102159</v>
      </c>
      <c r="AD5" s="174">
        <f t="shared" si="0"/>
        <v>41102159</v>
      </c>
      <c r="AE5" s="174">
        <f t="shared" si="0"/>
        <v>41102159</v>
      </c>
      <c r="AF5" s="174">
        <f t="shared" si="0"/>
        <v>41102159</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30110873.585329719</v>
      </c>
      <c r="C10">
        <f>D10</f>
        <v>30110873.585329719</v>
      </c>
      <c r="D10" s="170">
        <f>SUM(D$5*SUMIFS(C$39:C$48,$B$39:$B$48,$A10),D$6*IF($B$2=TRUE,SUMIFS($B$147:$B$162,$A$147:$A$162,$A10),SUMIFS(E$125:E$140,$A$125:$A$140,$A10)))</f>
        <v>30110873.585329719</v>
      </c>
      <c r="E10">
        <f t="shared" ref="E10:N10" si="1">SUM(E$5*SUMIFS(D$39:D$48,$B$39:$B$48,$A10),E$6*IF($B$2=TRUE,SUMIFS($B$147:$B$162,$A$147:$A$162,$A10),SUMIFS(F$125:F$140,$A$125:$A$140,$A10)))</f>
        <v>24744663.185814548</v>
      </c>
      <c r="F10">
        <f t="shared" si="1"/>
        <v>22661147.139595438</v>
      </c>
      <c r="G10">
        <f t="shared" si="1"/>
        <v>22588801.42804845</v>
      </c>
      <c r="H10">
        <f t="shared" si="1"/>
        <v>21217265.587153886</v>
      </c>
      <c r="I10">
        <f t="shared" si="1"/>
        <v>18225954.586860336</v>
      </c>
      <c r="J10">
        <f t="shared" si="1"/>
        <v>7778446.5743344873</v>
      </c>
      <c r="K10">
        <f t="shared" si="1"/>
        <v>4089686.4820150882</v>
      </c>
      <c r="L10">
        <f t="shared" si="1"/>
        <v>1443255.9678860256</v>
      </c>
      <c r="M10">
        <f t="shared" si="1"/>
        <v>1443255.9678860256</v>
      </c>
      <c r="N10">
        <f t="shared" si="1"/>
        <v>1443255.9678860256</v>
      </c>
      <c r="O10">
        <f t="shared" ref="O10:AE10" si="2">SUM(O$5*SUMIFS(N$39:N$48,$B$39:$B$48,$A10),O$6*IF($B$2=TRUE,SUMIFS($B$147:$B$162,$A$147:$A$162,$A10),SUMIFS(P$125:P$140,$A$125:$A$140,$A10)))</f>
        <v>1443255.9678860256</v>
      </c>
      <c r="P10">
        <f t="shared" si="2"/>
        <v>1443255.9678860256</v>
      </c>
      <c r="Q10">
        <f t="shared" si="2"/>
        <v>1443255.9678860256</v>
      </c>
      <c r="R10">
        <f t="shared" si="2"/>
        <v>1443255.9678860256</v>
      </c>
      <c r="S10">
        <f t="shared" si="2"/>
        <v>1443255.9678860256</v>
      </c>
      <c r="T10">
        <f t="shared" si="2"/>
        <v>1443255.9678860256</v>
      </c>
      <c r="U10">
        <f t="shared" si="2"/>
        <v>1443255.9678860256</v>
      </c>
      <c r="V10">
        <f t="shared" si="2"/>
        <v>1443255.9678860256</v>
      </c>
      <c r="W10">
        <f t="shared" si="2"/>
        <v>1443255.9678860256</v>
      </c>
      <c r="X10">
        <f t="shared" si="2"/>
        <v>1443255.9678860256</v>
      </c>
      <c r="Y10">
        <f t="shared" si="2"/>
        <v>1443255.9678860256</v>
      </c>
      <c r="Z10">
        <f t="shared" si="2"/>
        <v>1443255.9678860256</v>
      </c>
      <c r="AA10">
        <f t="shared" si="2"/>
        <v>1443255.9678860256</v>
      </c>
      <c r="AB10">
        <f t="shared" si="2"/>
        <v>1443255.9678860256</v>
      </c>
      <c r="AC10">
        <f t="shared" si="2"/>
        <v>1443255.9678860256</v>
      </c>
      <c r="AD10">
        <f t="shared" si="2"/>
        <v>1443255.9678860256</v>
      </c>
      <c r="AE10">
        <f t="shared" si="2"/>
        <v>1443255.9678860256</v>
      </c>
      <c r="AF10">
        <f>SUM(AF$5*SUMIFS(AE$39:AE$48,$B$39:$B$48,$A10),AF$6*IF($B$2=TRUE,SUMIFS($B$147:$B$162,$A$147:$A$162,$A10),SUMIFS(AG$125:AG$140,$A$125:$A$140,$A10)))</f>
        <v>1443255.9678860256</v>
      </c>
    </row>
    <row r="11" spans="1:32">
      <c r="A11" s="100" t="s">
        <v>346</v>
      </c>
      <c r="B11">
        <f t="shared" ref="B11:B33" si="3">D11</f>
        <v>3905674.8775039422</v>
      </c>
      <c r="C11">
        <f t="shared" ref="C11:C33" si="4">D11</f>
        <v>3905674.8775039422</v>
      </c>
      <c r="D11" s="170">
        <f t="shared" ref="D11:D33" si="5">SUM(D$5*SUMIFS(C$39:C$48,$B$39:$B$48,$A11),D$6*IF($B$2=TRUE,SUMIFS($B$147:$B$162,$A$147:$A$162,$A11),SUMIFS(E$125:E$140,$A$125:$A$140,$A11)))</f>
        <v>3905674.8775039422</v>
      </c>
      <c r="E11">
        <f t="shared" ref="E11:N11" si="6">SUM(E$5*SUMIFS(D$39:D$48,$B$39:$B$48,$A11),E$6*IF($B$2=TRUE,SUMIFS($B$147:$B$162,$A$147:$A$162,$A11),SUMIFS(F$125:F$140,$A$125:$A$140,$A11)))</f>
        <v>7661990.2933068685</v>
      </c>
      <c r="F11">
        <f t="shared" si="6"/>
        <v>8692957.5712951925</v>
      </c>
      <c r="G11">
        <f t="shared" si="6"/>
        <v>8652022.5582118127</v>
      </c>
      <c r="H11">
        <f t="shared" si="6"/>
        <v>9218133.1380375735</v>
      </c>
      <c r="I11">
        <f t="shared" si="6"/>
        <v>10178615.33490997</v>
      </c>
      <c r="J11">
        <f t="shared" si="6"/>
        <v>14164758.94218611</v>
      </c>
      <c r="K11">
        <f t="shared" si="6"/>
        <v>15592581.268645026</v>
      </c>
      <c r="L11">
        <f t="shared" si="6"/>
        <v>14460911.214890264</v>
      </c>
      <c r="M11">
        <f t="shared" si="6"/>
        <v>14460911.214890264</v>
      </c>
      <c r="N11">
        <f t="shared" si="6"/>
        <v>14460911.214890264</v>
      </c>
      <c r="O11">
        <f t="shared" ref="O11:AF11" si="7">SUM(O$5*SUMIFS(N$39:N$48,$B$39:$B$48,$A11),O$6*IF($B$2=TRUE,SUMIFS($B$147:$B$162,$A$147:$A$162,$A11),SUMIFS(P$125:P$140,$A$125:$A$140,$A11)))</f>
        <v>14460911.214890264</v>
      </c>
      <c r="P11">
        <f t="shared" si="7"/>
        <v>14460911.214890264</v>
      </c>
      <c r="Q11">
        <f t="shared" si="7"/>
        <v>14460911.214890264</v>
      </c>
      <c r="R11">
        <f t="shared" si="7"/>
        <v>14460911.214890264</v>
      </c>
      <c r="S11">
        <f t="shared" si="7"/>
        <v>14460911.214890264</v>
      </c>
      <c r="T11">
        <f t="shared" si="7"/>
        <v>14460911.214890264</v>
      </c>
      <c r="U11">
        <f t="shared" si="7"/>
        <v>14460911.214890264</v>
      </c>
      <c r="V11">
        <f t="shared" si="7"/>
        <v>14460911.214890264</v>
      </c>
      <c r="W11">
        <f t="shared" si="7"/>
        <v>14460911.214890264</v>
      </c>
      <c r="X11">
        <f t="shared" si="7"/>
        <v>14460911.214890264</v>
      </c>
      <c r="Y11">
        <f t="shared" si="7"/>
        <v>14460911.214890264</v>
      </c>
      <c r="Z11">
        <f t="shared" si="7"/>
        <v>14460911.214890264</v>
      </c>
      <c r="AA11">
        <f t="shared" si="7"/>
        <v>14460911.214890264</v>
      </c>
      <c r="AB11">
        <f t="shared" si="7"/>
        <v>14460911.214890264</v>
      </c>
      <c r="AC11">
        <f t="shared" si="7"/>
        <v>14460911.214890264</v>
      </c>
      <c r="AD11">
        <f t="shared" si="7"/>
        <v>14460911.214890264</v>
      </c>
      <c r="AE11">
        <f t="shared" si="7"/>
        <v>14460911.214890264</v>
      </c>
      <c r="AF11">
        <f t="shared" si="7"/>
        <v>14460911.214890264</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3023212.5861150813</v>
      </c>
      <c r="C13">
        <f t="shared" si="4"/>
        <v>3023212.5861150813</v>
      </c>
      <c r="D13" s="170">
        <f t="shared" si="5"/>
        <v>3023212.5861150813</v>
      </c>
      <c r="E13">
        <f t="shared" ref="E13:N13" si="10">SUM(E$5*SUMIFS(D$39:D$48,$B$39:$B$48,$A13),E$6*IF($B$2=TRUE,SUMIFS($B$147:$B$162,$A$147:$A$162,$A13),SUMIFS(F$125:F$140,$A$125:$A$140,$A13)))</f>
        <v>3163210.6279177293</v>
      </c>
      <c r="F13">
        <f t="shared" si="10"/>
        <v>3275681.8723313021</v>
      </c>
      <c r="G13">
        <f t="shared" si="10"/>
        <v>3322479.49564907</v>
      </c>
      <c r="H13">
        <f t="shared" si="10"/>
        <v>3368445.7544278987</v>
      </c>
      <c r="I13">
        <f t="shared" si="10"/>
        <v>3280907.8233709689</v>
      </c>
      <c r="J13">
        <f t="shared" si="10"/>
        <v>3513694.8682702803</v>
      </c>
      <c r="K13">
        <f t="shared" si="10"/>
        <v>3491580.9204276819</v>
      </c>
      <c r="L13">
        <f t="shared" si="10"/>
        <v>3124814.5987006016</v>
      </c>
      <c r="M13">
        <f t="shared" si="10"/>
        <v>3124814.5987006016</v>
      </c>
      <c r="N13">
        <f t="shared" si="10"/>
        <v>3124814.5987006016</v>
      </c>
      <c r="O13">
        <f t="shared" ref="O13:AF13" si="11">SUM(O$5*SUMIFS(N$39:N$48,$B$39:$B$48,$A13),O$6*IF($B$2=TRUE,SUMIFS($B$147:$B$162,$A$147:$A$162,$A13),SUMIFS(P$125:P$140,$A$125:$A$140,$A13)))</f>
        <v>3124814.5987006016</v>
      </c>
      <c r="P13">
        <f t="shared" si="11"/>
        <v>3124814.5987006016</v>
      </c>
      <c r="Q13">
        <f t="shared" si="11"/>
        <v>3124814.5987006016</v>
      </c>
      <c r="R13">
        <f t="shared" si="11"/>
        <v>3124814.5987006016</v>
      </c>
      <c r="S13">
        <f t="shared" si="11"/>
        <v>3124814.5987006016</v>
      </c>
      <c r="T13">
        <f t="shared" si="11"/>
        <v>3124814.5987006016</v>
      </c>
      <c r="U13">
        <f t="shared" si="11"/>
        <v>3124814.5987006016</v>
      </c>
      <c r="V13">
        <f t="shared" si="11"/>
        <v>3124814.5987006016</v>
      </c>
      <c r="W13">
        <f t="shared" si="11"/>
        <v>3124814.5987006016</v>
      </c>
      <c r="X13">
        <f t="shared" si="11"/>
        <v>3124814.5987006016</v>
      </c>
      <c r="Y13">
        <f t="shared" si="11"/>
        <v>3124814.5987006016</v>
      </c>
      <c r="Z13">
        <f t="shared" si="11"/>
        <v>3124814.5987006016</v>
      </c>
      <c r="AA13">
        <f t="shared" si="11"/>
        <v>3124814.5987006016</v>
      </c>
      <c r="AB13">
        <f t="shared" si="11"/>
        <v>3124814.5987006016</v>
      </c>
      <c r="AC13">
        <f t="shared" si="11"/>
        <v>3124814.5987006016</v>
      </c>
      <c r="AD13">
        <f t="shared" si="11"/>
        <v>3124814.5987006016</v>
      </c>
      <c r="AE13">
        <f t="shared" si="11"/>
        <v>3124814.5987006016</v>
      </c>
      <c r="AF13">
        <f t="shared" si="11"/>
        <v>3124814.5987006016</v>
      </c>
    </row>
    <row r="14" spans="1:32">
      <c r="A14" s="100" t="s">
        <v>101</v>
      </c>
      <c r="B14">
        <f t="shared" si="3"/>
        <v>1215135.0652834347</v>
      </c>
      <c r="C14">
        <f t="shared" si="4"/>
        <v>1215135.0652834347</v>
      </c>
      <c r="D14" s="170">
        <f t="shared" si="5"/>
        <v>1215135.0652834347</v>
      </c>
      <c r="E14">
        <f t="shared" ref="E14:N14" si="12">SUM(E$5*SUMIFS(D$39:D$48,$B$39:$B$48,$A14),E$6*IF($B$2=TRUE,SUMIFS($B$147:$B$162,$A$147:$A$162,$A14),SUMIFS(F$125:F$140,$A$125:$A$140,$A14)))</f>
        <v>1366775.1683533313</v>
      </c>
      <c r="F14">
        <f t="shared" si="12"/>
        <v>1564345.528072661</v>
      </c>
      <c r="G14">
        <f t="shared" si="12"/>
        <v>1581251.9994211232</v>
      </c>
      <c r="H14">
        <f t="shared" si="12"/>
        <v>1710078.3631749635</v>
      </c>
      <c r="I14">
        <f t="shared" si="12"/>
        <v>2063847.6184847848</v>
      </c>
      <c r="J14">
        <f t="shared" si="12"/>
        <v>3300449.6950831451</v>
      </c>
      <c r="K14">
        <f t="shared" si="12"/>
        <v>3759626.9856791575</v>
      </c>
      <c r="L14">
        <f t="shared" si="12"/>
        <v>4092654.480600643</v>
      </c>
      <c r="M14">
        <f t="shared" si="12"/>
        <v>4092654.480600643</v>
      </c>
      <c r="N14">
        <f t="shared" si="12"/>
        <v>4092654.480600643</v>
      </c>
      <c r="O14">
        <f t="shared" ref="O14:AF14" si="13">SUM(O$5*SUMIFS(N$39:N$48,$B$39:$B$48,$A14),O$6*IF($B$2=TRUE,SUMIFS($B$147:$B$162,$A$147:$A$162,$A14),SUMIFS(P$125:P$140,$A$125:$A$140,$A14)))</f>
        <v>4092654.480600643</v>
      </c>
      <c r="P14">
        <f t="shared" si="13"/>
        <v>4092654.480600643</v>
      </c>
      <c r="Q14">
        <f t="shared" si="13"/>
        <v>4092654.480600643</v>
      </c>
      <c r="R14">
        <f t="shared" si="13"/>
        <v>4092654.480600643</v>
      </c>
      <c r="S14">
        <f t="shared" si="13"/>
        <v>4092654.480600643</v>
      </c>
      <c r="T14">
        <f t="shared" si="13"/>
        <v>4092654.480600643</v>
      </c>
      <c r="U14">
        <f t="shared" si="13"/>
        <v>4092654.480600643</v>
      </c>
      <c r="V14">
        <f t="shared" si="13"/>
        <v>4092654.480600643</v>
      </c>
      <c r="W14">
        <f t="shared" si="13"/>
        <v>4092654.480600643</v>
      </c>
      <c r="X14">
        <f t="shared" si="13"/>
        <v>4092654.480600643</v>
      </c>
      <c r="Y14">
        <f t="shared" si="13"/>
        <v>4092654.480600643</v>
      </c>
      <c r="Z14">
        <f t="shared" si="13"/>
        <v>4092654.480600643</v>
      </c>
      <c r="AA14">
        <f t="shared" si="13"/>
        <v>4092654.480600643</v>
      </c>
      <c r="AB14">
        <f t="shared" si="13"/>
        <v>4092654.480600643</v>
      </c>
      <c r="AC14">
        <f t="shared" si="13"/>
        <v>4092654.480600643</v>
      </c>
      <c r="AD14">
        <f t="shared" si="13"/>
        <v>4092654.480600643</v>
      </c>
      <c r="AE14">
        <f t="shared" si="13"/>
        <v>4092654.480600643</v>
      </c>
      <c r="AF14">
        <f t="shared" si="13"/>
        <v>4092654.480600643</v>
      </c>
    </row>
    <row r="15" spans="1:32">
      <c r="A15" s="100" t="s">
        <v>100</v>
      </c>
      <c r="B15">
        <f t="shared" si="3"/>
        <v>1829553.1234339261</v>
      </c>
      <c r="C15">
        <f t="shared" si="4"/>
        <v>1829553.1234339261</v>
      </c>
      <c r="D15" s="170">
        <f t="shared" si="5"/>
        <v>1829553.1234339261</v>
      </c>
      <c r="E15">
        <f t="shared" ref="E15:N15" si="14">SUM(E$5*SUMIFS(D$39:D$48,$B$39:$B$48,$A15),E$6*IF($B$2=TRUE,SUMIFS($B$147:$B$162,$A$147:$A$162,$A15),SUMIFS(F$125:F$140,$A$125:$A$140,$A15)))</f>
        <v>2661698.1124761445</v>
      </c>
      <c r="F15">
        <f t="shared" si="14"/>
        <v>3301894.5904363077</v>
      </c>
      <c r="G15">
        <f t="shared" si="14"/>
        <v>3319652.6218639547</v>
      </c>
      <c r="H15">
        <f t="shared" si="14"/>
        <v>3699214.9264450991</v>
      </c>
      <c r="I15">
        <f t="shared" si="14"/>
        <v>4604298.4069206044</v>
      </c>
      <c r="J15">
        <f t="shared" si="14"/>
        <v>8287424.5090477271</v>
      </c>
      <c r="K15">
        <f t="shared" si="14"/>
        <v>9650478.0974241961</v>
      </c>
      <c r="L15">
        <f t="shared" si="14"/>
        <v>12275758.402979774</v>
      </c>
      <c r="M15">
        <f t="shared" si="14"/>
        <v>12275758.402979774</v>
      </c>
      <c r="N15">
        <f t="shared" si="14"/>
        <v>12275758.402979774</v>
      </c>
      <c r="O15">
        <f t="shared" ref="O15:AF15" si="15">SUM(O$5*SUMIFS(N$39:N$48,$B$39:$B$48,$A15),O$6*IF($B$2=TRUE,SUMIFS($B$147:$B$162,$A$147:$A$162,$A15),SUMIFS(P$125:P$140,$A$125:$A$140,$A15)))</f>
        <v>12275758.402979774</v>
      </c>
      <c r="P15">
        <f t="shared" si="15"/>
        <v>12275758.402979774</v>
      </c>
      <c r="Q15">
        <f t="shared" si="15"/>
        <v>12275758.402979774</v>
      </c>
      <c r="R15">
        <f t="shared" si="15"/>
        <v>12275758.402979774</v>
      </c>
      <c r="S15">
        <f t="shared" si="15"/>
        <v>12275758.402979774</v>
      </c>
      <c r="T15">
        <f t="shared" si="15"/>
        <v>12275758.402979774</v>
      </c>
      <c r="U15">
        <f t="shared" si="15"/>
        <v>12275758.402979774</v>
      </c>
      <c r="V15">
        <f t="shared" si="15"/>
        <v>12275758.402979774</v>
      </c>
      <c r="W15">
        <f t="shared" si="15"/>
        <v>12275758.402979774</v>
      </c>
      <c r="X15">
        <f t="shared" si="15"/>
        <v>12275758.402979774</v>
      </c>
      <c r="Y15">
        <f t="shared" si="15"/>
        <v>12275758.402979774</v>
      </c>
      <c r="Z15">
        <f t="shared" si="15"/>
        <v>12275758.402979774</v>
      </c>
      <c r="AA15">
        <f t="shared" si="15"/>
        <v>12275758.402979774</v>
      </c>
      <c r="AB15">
        <f t="shared" si="15"/>
        <v>12275758.402979774</v>
      </c>
      <c r="AC15">
        <f t="shared" si="15"/>
        <v>12275758.402979774</v>
      </c>
      <c r="AD15">
        <f t="shared" si="15"/>
        <v>12275758.402979774</v>
      </c>
      <c r="AE15">
        <f t="shared" si="15"/>
        <v>12275758.402979774</v>
      </c>
      <c r="AF15">
        <f t="shared" si="15"/>
        <v>12275758.402979774</v>
      </c>
    </row>
    <row r="16" spans="1:32">
      <c r="A16" s="100" t="s">
        <v>102</v>
      </c>
      <c r="B16">
        <f t="shared" si="3"/>
        <v>961777.86555670958</v>
      </c>
      <c r="C16">
        <f t="shared" si="4"/>
        <v>961777.86555670958</v>
      </c>
      <c r="D16" s="170">
        <f t="shared" si="5"/>
        <v>961777.86555670958</v>
      </c>
      <c r="E16">
        <f t="shared" ref="E16:N16" si="16">SUM(E$5*SUMIFS(D$39:D$48,$B$39:$B$48,$A16),E$6*IF($B$2=TRUE,SUMIFS($B$147:$B$162,$A$147:$A$162,$A16),SUMIFS(F$125:F$140,$A$125:$A$140,$A16)))</f>
        <v>1444934.5873034648</v>
      </c>
      <c r="F16">
        <f t="shared" si="16"/>
        <v>1534268.2282547895</v>
      </c>
      <c r="G16">
        <f t="shared" si="16"/>
        <v>1549171.2017399285</v>
      </c>
      <c r="H16">
        <f t="shared" si="16"/>
        <v>1641117.2815502819</v>
      </c>
      <c r="I16">
        <f t="shared" si="16"/>
        <v>2270813.7737661661</v>
      </c>
      <c r="J16">
        <f t="shared" si="16"/>
        <v>3412271.05624233</v>
      </c>
      <c r="K16">
        <f t="shared" si="16"/>
        <v>3595073.75889624</v>
      </c>
      <c r="L16">
        <f t="shared" si="16"/>
        <v>4796127.1941023115</v>
      </c>
      <c r="M16">
        <f t="shared" si="16"/>
        <v>4796127.1941023115</v>
      </c>
      <c r="N16">
        <f t="shared" si="16"/>
        <v>4796127.1941023115</v>
      </c>
      <c r="O16">
        <f t="shared" ref="O16:AF16" si="17">SUM(O$5*SUMIFS(N$39:N$48,$B$39:$B$48,$A16),O$6*IF($B$2=TRUE,SUMIFS($B$147:$B$162,$A$147:$A$162,$A16),SUMIFS(P$125:P$140,$A$125:$A$140,$A16)))</f>
        <v>4796127.1941023115</v>
      </c>
      <c r="P16">
        <f t="shared" si="17"/>
        <v>4796127.1941023115</v>
      </c>
      <c r="Q16">
        <f t="shared" si="17"/>
        <v>4796127.1941023115</v>
      </c>
      <c r="R16">
        <f t="shared" si="17"/>
        <v>4796127.1941023115</v>
      </c>
      <c r="S16">
        <f t="shared" si="17"/>
        <v>4796127.1941023115</v>
      </c>
      <c r="T16">
        <f t="shared" si="17"/>
        <v>4796127.1941023115</v>
      </c>
      <c r="U16">
        <f t="shared" si="17"/>
        <v>4796127.1941023115</v>
      </c>
      <c r="V16">
        <f t="shared" si="17"/>
        <v>4796127.1941023115</v>
      </c>
      <c r="W16">
        <f t="shared" si="17"/>
        <v>4796127.1941023115</v>
      </c>
      <c r="X16">
        <f t="shared" si="17"/>
        <v>4796127.1941023115</v>
      </c>
      <c r="Y16">
        <f t="shared" si="17"/>
        <v>4796127.1941023115</v>
      </c>
      <c r="Z16">
        <f t="shared" si="17"/>
        <v>4796127.1941023115</v>
      </c>
      <c r="AA16">
        <f t="shared" si="17"/>
        <v>4796127.1941023115</v>
      </c>
      <c r="AB16">
        <f t="shared" si="17"/>
        <v>4796127.1941023115</v>
      </c>
      <c r="AC16">
        <f t="shared" si="17"/>
        <v>4796127.1941023115</v>
      </c>
      <c r="AD16">
        <f t="shared" si="17"/>
        <v>4796127.1941023115</v>
      </c>
      <c r="AE16">
        <f t="shared" si="17"/>
        <v>4796127.1941023115</v>
      </c>
      <c r="AF16">
        <f t="shared" si="17"/>
        <v>4796127.1941023115</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54546.538386253415</v>
      </c>
      <c r="C18">
        <f t="shared" si="4"/>
        <v>54546.538386253415</v>
      </c>
      <c r="D18" s="170">
        <f t="shared" si="5"/>
        <v>54546.538386253415</v>
      </c>
      <c r="E18">
        <f t="shared" ref="E18:N18" si="20">SUM(E$5*SUMIFS(D$39:D$48,$B$39:$B$48,$A18),E$6*IF($B$2=TRUE,SUMIFS($B$147:$B$162,$A$147:$A$162,$A18),SUMIFS(F$125:F$140,$A$125:$A$140,$A18)))</f>
        <v>58383.41354933985</v>
      </c>
      <c r="F18">
        <f t="shared" si="20"/>
        <v>63338.969299756063</v>
      </c>
      <c r="G18">
        <f t="shared" si="20"/>
        <v>63477.818366334948</v>
      </c>
      <c r="H18">
        <f t="shared" si="20"/>
        <v>66614.835777198081</v>
      </c>
      <c r="I18">
        <f t="shared" si="20"/>
        <v>73281.449747870167</v>
      </c>
      <c r="J18">
        <f t="shared" si="20"/>
        <v>104109.53437544635</v>
      </c>
      <c r="K18">
        <f t="shared" si="20"/>
        <v>114883.06354314009</v>
      </c>
      <c r="L18">
        <f t="shared" si="20"/>
        <v>120663.24795720083</v>
      </c>
      <c r="M18">
        <f t="shared" si="20"/>
        <v>120663.24795720083</v>
      </c>
      <c r="N18">
        <f t="shared" si="20"/>
        <v>120663.24795720083</v>
      </c>
      <c r="O18">
        <f t="shared" ref="O18:AF18" si="21">SUM(O$5*SUMIFS(N$39:N$48,$B$39:$B$48,$A18),O$6*IF($B$2=TRUE,SUMIFS($B$147:$B$162,$A$147:$A$162,$A18),SUMIFS(P$125:P$140,$A$125:$A$140,$A18)))</f>
        <v>120663.24795720083</v>
      </c>
      <c r="P18">
        <f t="shared" si="21"/>
        <v>120663.24795720083</v>
      </c>
      <c r="Q18">
        <f t="shared" si="21"/>
        <v>120663.24795720083</v>
      </c>
      <c r="R18">
        <f t="shared" si="21"/>
        <v>120663.24795720083</v>
      </c>
      <c r="S18">
        <f t="shared" si="21"/>
        <v>120663.24795720083</v>
      </c>
      <c r="T18">
        <f t="shared" si="21"/>
        <v>120663.24795720083</v>
      </c>
      <c r="U18">
        <f t="shared" si="21"/>
        <v>120663.24795720083</v>
      </c>
      <c r="V18">
        <f t="shared" si="21"/>
        <v>120663.24795720083</v>
      </c>
      <c r="W18">
        <f t="shared" si="21"/>
        <v>120663.24795720083</v>
      </c>
      <c r="X18">
        <f t="shared" si="21"/>
        <v>120663.24795720083</v>
      </c>
      <c r="Y18">
        <f t="shared" si="21"/>
        <v>120663.24795720083</v>
      </c>
      <c r="Z18">
        <f t="shared" si="21"/>
        <v>120663.24795720083</v>
      </c>
      <c r="AA18">
        <f t="shared" si="21"/>
        <v>120663.24795720083</v>
      </c>
      <c r="AB18">
        <f t="shared" si="21"/>
        <v>120663.24795720083</v>
      </c>
      <c r="AC18">
        <f t="shared" si="21"/>
        <v>120663.24795720083</v>
      </c>
      <c r="AD18">
        <f t="shared" si="21"/>
        <v>120663.24795720083</v>
      </c>
      <c r="AE18">
        <f t="shared" si="21"/>
        <v>120663.24795720083</v>
      </c>
      <c r="AF18">
        <f t="shared" si="21"/>
        <v>120663.24795720083</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1385.3583909333499</v>
      </c>
      <c r="C20">
        <f t="shared" si="4"/>
        <v>1385.3583909333499</v>
      </c>
      <c r="D20" s="170">
        <f t="shared" si="5"/>
        <v>1385.3583909333499</v>
      </c>
      <c r="E20">
        <f t="shared" ref="E20:N20" si="24">SUM(E$5*SUMIFS(D$39:D$48,$B$39:$B$48,$A20),E$6*IF($B$2=TRUE,SUMIFS($B$147:$B$162,$A$147:$A$162,$A20),SUMIFS(F$125:F$140,$A$125:$A$140,$A20)))</f>
        <v>503.61127856903636</v>
      </c>
      <c r="F20">
        <f t="shared" si="24"/>
        <v>319.07078656987761</v>
      </c>
      <c r="G20">
        <f t="shared" si="24"/>
        <v>286.75369696278642</v>
      </c>
      <c r="H20">
        <f t="shared" si="24"/>
        <v>43.600972578982869</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8206.0299279864885</v>
      </c>
      <c r="G23">
        <f t="shared" si="30"/>
        <v>25015.123002364693</v>
      </c>
      <c r="H23">
        <f t="shared" si="30"/>
        <v>181245.51246052264</v>
      </c>
      <c r="I23">
        <f t="shared" si="30"/>
        <v>404440.0059392993</v>
      </c>
      <c r="J23">
        <f t="shared" si="30"/>
        <v>541003.82046047307</v>
      </c>
      <c r="K23">
        <f t="shared" si="30"/>
        <v>808248.42336946714</v>
      </c>
      <c r="L23">
        <f t="shared" si="30"/>
        <v>787973.89288317831</v>
      </c>
      <c r="M23">
        <f t="shared" si="30"/>
        <v>787973.89288317831</v>
      </c>
      <c r="N23">
        <f t="shared" si="30"/>
        <v>787973.89288317831</v>
      </c>
      <c r="O23">
        <f t="shared" ref="O23:AF23" si="31">SUM(O$5*SUMIFS(N$39:N$48,$B$39:$B$48,$A23),O$6*IF($B$2=TRUE,SUMIFS($B$147:$B$162,$A$147:$A$162,$A23),SUMIFS(P$125:P$140,$A$125:$A$140,$A23)))</f>
        <v>787973.89288317831</v>
      </c>
      <c r="P23">
        <f t="shared" si="31"/>
        <v>787973.89288317831</v>
      </c>
      <c r="Q23">
        <f t="shared" si="31"/>
        <v>787973.89288317831</v>
      </c>
      <c r="R23">
        <f t="shared" si="31"/>
        <v>787973.89288317831</v>
      </c>
      <c r="S23">
        <f t="shared" si="31"/>
        <v>787973.89288317831</v>
      </c>
      <c r="T23">
        <f t="shared" si="31"/>
        <v>787973.89288317831</v>
      </c>
      <c r="U23">
        <f t="shared" si="31"/>
        <v>787973.89288317831</v>
      </c>
      <c r="V23">
        <f t="shared" si="31"/>
        <v>787973.89288317831</v>
      </c>
      <c r="W23">
        <f t="shared" si="31"/>
        <v>787973.89288317831</v>
      </c>
      <c r="X23">
        <f t="shared" si="31"/>
        <v>787973.89288317831</v>
      </c>
      <c r="Y23">
        <f t="shared" si="31"/>
        <v>787973.89288317831</v>
      </c>
      <c r="Z23">
        <f t="shared" si="31"/>
        <v>787973.89288317831</v>
      </c>
      <c r="AA23">
        <f t="shared" si="31"/>
        <v>787973.89288317831</v>
      </c>
      <c r="AB23">
        <f t="shared" si="31"/>
        <v>787973.89288317831</v>
      </c>
      <c r="AC23">
        <f t="shared" si="31"/>
        <v>787973.89288317831</v>
      </c>
      <c r="AD23">
        <f t="shared" si="31"/>
        <v>787973.89288317831</v>
      </c>
      <c r="AE23">
        <f t="shared" si="31"/>
        <v>787973.89288317831</v>
      </c>
      <c r="AF23">
        <f t="shared" si="31"/>
        <v>787973.89288317831</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1.3270966711567004E-3</v>
      </c>
      <c r="D39">
        <f>SUMPRODUCT(P$57:P$106,$B$57:$B$106)</f>
        <v>1.4204463942962182E-3</v>
      </c>
      <c r="E39">
        <f>SUMPRODUCT(AB$57:AB$106,$B$57:$B$106)</f>
        <v>1.5410131934859204E-3</v>
      </c>
      <c r="F39">
        <f>SUMPRODUCT(AN$57:AN$106,$B$57:$B$106)</f>
        <v>1.5443913388183562E-3</v>
      </c>
      <c r="G39">
        <f>SUMPRODUCT(AZ$57:AZ$106,$B$57:$B$106)</f>
        <v>1.6207137872538053E-3</v>
      </c>
      <c r="H39">
        <f>SUMPRODUCT(BL$57:BL$106,$B$57:$B$106)</f>
        <v>1.7829099865014431E-3</v>
      </c>
      <c r="I39">
        <f>SUMPRODUCT(BX$57:BX$106,$B$57:$B$106)</f>
        <v>2.5329456385842493E-3</v>
      </c>
      <c r="J39">
        <f>SUMPRODUCT(CJ$57:CJ$106,$B$57:$B$106)</f>
        <v>2.7950615329754352E-3</v>
      </c>
      <c r="K39">
        <f>SUMPRODUCT(CV$57:CV$106,$B$57:$B$106)</f>
        <v>2.9356912360054086E-3</v>
      </c>
      <c r="L39" s="156">
        <f>K39</f>
        <v>2.9356912360054086E-3</v>
      </c>
      <c r="M39" s="156">
        <f t="shared" ref="M39:AE50" si="53">L39</f>
        <v>2.9356912360054086E-3</v>
      </c>
      <c r="N39" s="156">
        <f t="shared" si="53"/>
        <v>2.9356912360054086E-3</v>
      </c>
      <c r="O39" s="156">
        <f t="shared" si="53"/>
        <v>2.9356912360054086E-3</v>
      </c>
      <c r="P39" s="156">
        <f t="shared" si="53"/>
        <v>2.9356912360054086E-3</v>
      </c>
      <c r="Q39" s="156">
        <f t="shared" si="53"/>
        <v>2.9356912360054086E-3</v>
      </c>
      <c r="R39" s="156">
        <f t="shared" si="53"/>
        <v>2.9356912360054086E-3</v>
      </c>
      <c r="S39" s="156">
        <f t="shared" si="53"/>
        <v>2.9356912360054086E-3</v>
      </c>
      <c r="T39" s="156">
        <f t="shared" si="53"/>
        <v>2.9356912360054086E-3</v>
      </c>
      <c r="U39" s="156">
        <f t="shared" si="53"/>
        <v>2.9356912360054086E-3</v>
      </c>
      <c r="V39" s="156">
        <f t="shared" si="53"/>
        <v>2.9356912360054086E-3</v>
      </c>
      <c r="W39" s="156">
        <f t="shared" si="53"/>
        <v>2.9356912360054086E-3</v>
      </c>
      <c r="X39" s="156">
        <f t="shared" si="53"/>
        <v>2.9356912360054086E-3</v>
      </c>
      <c r="Y39" s="156">
        <f t="shared" si="53"/>
        <v>2.9356912360054086E-3</v>
      </c>
      <c r="Z39" s="156">
        <f t="shared" si="53"/>
        <v>2.9356912360054086E-3</v>
      </c>
      <c r="AA39" s="156">
        <f t="shared" si="53"/>
        <v>2.9356912360054086E-3</v>
      </c>
      <c r="AB39" s="156">
        <f t="shared" si="53"/>
        <v>2.9356912360054086E-3</v>
      </c>
      <c r="AC39" s="156">
        <f t="shared" si="53"/>
        <v>2.9356912360054086E-3</v>
      </c>
      <c r="AD39" s="156">
        <f t="shared" si="53"/>
        <v>2.9356912360054086E-3</v>
      </c>
      <c r="AE39" s="156">
        <f t="shared" si="53"/>
        <v>2.9356912360054086E-3</v>
      </c>
    </row>
    <row r="40" spans="1:32">
      <c r="B40" s="2" t="s">
        <v>98</v>
      </c>
      <c r="C40">
        <f>SUMPRODUCT(E57:E106,$B$57:$B$106)</f>
        <v>0.73258617838857853</v>
      </c>
      <c r="D40">
        <f>SUMPRODUCT(Q$57:Q$106,$B$57:$B$106)</f>
        <v>0.60202830673236774</v>
      </c>
      <c r="E40">
        <f>SUMPRODUCT(AC$57:AC$106,$B$57:$B$106)</f>
        <v>0.55133714848398685</v>
      </c>
      <c r="F40">
        <f>SUMPRODUCT(AO$57:AO$106,$B$57:$B$106)</f>
        <v>0.5495770046543893</v>
      </c>
      <c r="G40">
        <f>SUMPRODUCT(BA$57:BA$106,$B$57:$B$106)</f>
        <v>0.51620805581414553</v>
      </c>
      <c r="H40">
        <f>SUMPRODUCT(BM$57:BM$106,$B$57:$B$106)</f>
        <v>0.44343058929970897</v>
      </c>
      <c r="I40">
        <f>SUMPRODUCT(BY$57:BY$106,$B$57:$B$106)</f>
        <v>0.18924666644237562</v>
      </c>
      <c r="J40">
        <f>SUMPRODUCT(CK$57:CK$106,$B$57:$B$106)</f>
        <v>9.9500527016478338E-2</v>
      </c>
      <c r="K40">
        <f>SUMPRODUCT(CW$57:CW$106,$B$57:$B$106)</f>
        <v>3.511387243395233E-2</v>
      </c>
      <c r="L40" s="156">
        <f t="shared" ref="L40:AA50" si="54">K40</f>
        <v>3.511387243395233E-2</v>
      </c>
      <c r="M40" s="156">
        <f t="shared" si="54"/>
        <v>3.511387243395233E-2</v>
      </c>
      <c r="N40" s="156">
        <f t="shared" si="54"/>
        <v>3.511387243395233E-2</v>
      </c>
      <c r="O40" s="156">
        <f t="shared" si="54"/>
        <v>3.511387243395233E-2</v>
      </c>
      <c r="P40" s="156">
        <f t="shared" si="54"/>
        <v>3.511387243395233E-2</v>
      </c>
      <c r="Q40" s="156">
        <f t="shared" si="54"/>
        <v>3.511387243395233E-2</v>
      </c>
      <c r="R40" s="156">
        <f t="shared" si="54"/>
        <v>3.511387243395233E-2</v>
      </c>
      <c r="S40" s="156">
        <f t="shared" si="54"/>
        <v>3.511387243395233E-2</v>
      </c>
      <c r="T40" s="156">
        <f t="shared" si="54"/>
        <v>3.511387243395233E-2</v>
      </c>
      <c r="U40" s="156">
        <f t="shared" si="54"/>
        <v>3.511387243395233E-2</v>
      </c>
      <c r="V40" s="156">
        <f t="shared" si="54"/>
        <v>3.511387243395233E-2</v>
      </c>
      <c r="W40" s="156">
        <f t="shared" si="54"/>
        <v>3.511387243395233E-2</v>
      </c>
      <c r="X40" s="156">
        <f t="shared" si="54"/>
        <v>3.511387243395233E-2</v>
      </c>
      <c r="Y40" s="156">
        <f t="shared" si="54"/>
        <v>3.511387243395233E-2</v>
      </c>
      <c r="Z40" s="156">
        <f t="shared" si="54"/>
        <v>3.511387243395233E-2</v>
      </c>
      <c r="AA40" s="156">
        <f t="shared" si="54"/>
        <v>3.511387243395233E-2</v>
      </c>
      <c r="AB40" s="156">
        <f t="shared" si="53"/>
        <v>3.511387243395233E-2</v>
      </c>
      <c r="AC40" s="156">
        <f t="shared" si="53"/>
        <v>3.511387243395233E-2</v>
      </c>
      <c r="AD40" s="156">
        <f t="shared" si="53"/>
        <v>3.511387243395233E-2</v>
      </c>
      <c r="AE40" s="156">
        <f t="shared" si="53"/>
        <v>3.511387243395233E-2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2.9563777058120834E-2</v>
      </c>
      <c r="D42">
        <f>SUMPRODUCT(S$57:S$106,$B$57:$B$106)</f>
        <v>3.3253123475906247E-2</v>
      </c>
      <c r="E42">
        <f>SUMPRODUCT(AE$57:AE$106,$B$57:$B$106)</f>
        <v>3.8059935685438348E-2</v>
      </c>
      <c r="F42">
        <f>SUMPRODUCT(AQ$57:AQ$106,$B$57:$B$106)</f>
        <v>3.8471263746050983E-2</v>
      </c>
      <c r="G42">
        <f>SUMPRODUCT(BC$57:BC$106,$B$57:$B$106)</f>
        <v>4.1605560505348721E-2</v>
      </c>
      <c r="H42">
        <f>SUMPRODUCT(BO$57:BO$106,$B$57:$B$106)</f>
        <v>5.0212632832372255E-2</v>
      </c>
      <c r="I42">
        <f>SUMPRODUCT(CA$57:CA$106,$B$57:$B$106)</f>
        <v>8.0298694165509527E-2</v>
      </c>
      <c r="J42">
        <f>SUMPRODUCT(CM$57:CM$106,$B$57:$B$106)</f>
        <v>9.1470304167699745E-2</v>
      </c>
      <c r="K42">
        <f>SUMPRODUCT(CY$57:CY$106,$B$57:$B$106)</f>
        <v>9.9572737300749656E-2</v>
      </c>
      <c r="L42" s="156">
        <f t="shared" si="54"/>
        <v>9.9572737300749656E-2</v>
      </c>
      <c r="M42" s="156">
        <f t="shared" si="53"/>
        <v>9.9572737300749656E-2</v>
      </c>
      <c r="N42" s="156">
        <f t="shared" si="53"/>
        <v>9.9572737300749656E-2</v>
      </c>
      <c r="O42" s="156">
        <f t="shared" si="53"/>
        <v>9.9572737300749656E-2</v>
      </c>
      <c r="P42" s="156">
        <f t="shared" si="53"/>
        <v>9.9572737300749656E-2</v>
      </c>
      <c r="Q42" s="156">
        <f t="shared" si="53"/>
        <v>9.9572737300749656E-2</v>
      </c>
      <c r="R42" s="156">
        <f t="shared" si="53"/>
        <v>9.9572737300749656E-2</v>
      </c>
      <c r="S42" s="156">
        <f t="shared" si="53"/>
        <v>9.9572737300749656E-2</v>
      </c>
      <c r="T42" s="156">
        <f t="shared" si="53"/>
        <v>9.9572737300749656E-2</v>
      </c>
      <c r="U42" s="156">
        <f t="shared" si="53"/>
        <v>9.9572737300749656E-2</v>
      </c>
      <c r="V42" s="156">
        <f t="shared" si="53"/>
        <v>9.9572737300749656E-2</v>
      </c>
      <c r="W42" s="156">
        <f t="shared" si="53"/>
        <v>9.9572737300749656E-2</v>
      </c>
      <c r="X42" s="156">
        <f t="shared" si="53"/>
        <v>9.9572737300749656E-2</v>
      </c>
      <c r="Y42" s="156">
        <f t="shared" si="53"/>
        <v>9.9572737300749656E-2</v>
      </c>
      <c r="Z42" s="156">
        <f t="shared" si="53"/>
        <v>9.9572737300749656E-2</v>
      </c>
      <c r="AA42" s="156">
        <f t="shared" si="53"/>
        <v>9.9572737300749656E-2</v>
      </c>
      <c r="AB42" s="156">
        <f t="shared" si="53"/>
        <v>9.9572737300749656E-2</v>
      </c>
      <c r="AC42" s="156">
        <f t="shared" si="53"/>
        <v>9.9572737300749656E-2</v>
      </c>
      <c r="AD42" s="156">
        <f t="shared" si="53"/>
        <v>9.9572737300749656E-2</v>
      </c>
      <c r="AE42" s="156">
        <f t="shared" si="53"/>
        <v>9.9572737300749656E-2</v>
      </c>
    </row>
    <row r="43" spans="1:32">
      <c r="B43" s="2" t="s">
        <v>346</v>
      </c>
      <c r="C43">
        <f>SUMPRODUCT(H57:H106,$B$57:$B$106)</f>
        <v>9.5023594198639108E-2</v>
      </c>
      <c r="D43">
        <f>SUMPRODUCT(T$57:T$106,$B$57:$B$106)</f>
        <v>0.18641332912236724</v>
      </c>
      <c r="E43">
        <f>SUMPRODUCT(AF$57:AF$106,$B$57:$B$106)</f>
        <v>0.21149637349452111</v>
      </c>
      <c r="F43">
        <f>SUMPRODUCT(AR$57:AR$106,$B$57:$B$106)</f>
        <v>0.21050044009152447</v>
      </c>
      <c r="G43">
        <f>SUMPRODUCT(BD$57:BD$106,$B$57:$B$106)</f>
        <v>0.22427369662108437</v>
      </c>
      <c r="H43">
        <f>SUMPRODUCT(BP$57:BP$106,$B$57:$B$106)</f>
        <v>0.24764186559907889</v>
      </c>
      <c r="I43">
        <f>SUMPRODUCT(CB$57:CB$106,$B$57:$B$106)</f>
        <v>0.34462323359184394</v>
      </c>
      <c r="J43">
        <f>SUMPRODUCT(CN$57:CN$106,$B$57:$B$106)</f>
        <v>0.37936161136073232</v>
      </c>
      <c r="K43">
        <f>SUMPRODUCT(CZ$57:CZ$106,$B$57:$B$106)</f>
        <v>0.3518285064998718</v>
      </c>
      <c r="L43" s="156">
        <f t="shared" si="54"/>
        <v>0.3518285064998718</v>
      </c>
      <c r="M43" s="156">
        <f t="shared" si="53"/>
        <v>0.3518285064998718</v>
      </c>
      <c r="N43" s="156">
        <f t="shared" si="53"/>
        <v>0.3518285064998718</v>
      </c>
      <c r="O43" s="156">
        <f t="shared" si="53"/>
        <v>0.3518285064998718</v>
      </c>
      <c r="P43" s="156">
        <f t="shared" si="53"/>
        <v>0.3518285064998718</v>
      </c>
      <c r="Q43" s="156">
        <f t="shared" si="53"/>
        <v>0.3518285064998718</v>
      </c>
      <c r="R43" s="156">
        <f t="shared" si="53"/>
        <v>0.3518285064998718</v>
      </c>
      <c r="S43" s="156">
        <f t="shared" si="53"/>
        <v>0.3518285064998718</v>
      </c>
      <c r="T43" s="156">
        <f t="shared" si="53"/>
        <v>0.3518285064998718</v>
      </c>
      <c r="U43" s="156">
        <f t="shared" si="53"/>
        <v>0.3518285064998718</v>
      </c>
      <c r="V43" s="156">
        <f t="shared" si="53"/>
        <v>0.3518285064998718</v>
      </c>
      <c r="W43" s="156">
        <f t="shared" si="53"/>
        <v>0.3518285064998718</v>
      </c>
      <c r="X43" s="156">
        <f t="shared" si="53"/>
        <v>0.3518285064998718</v>
      </c>
      <c r="Y43" s="156">
        <f t="shared" si="53"/>
        <v>0.3518285064998718</v>
      </c>
      <c r="Z43" s="156">
        <f t="shared" si="53"/>
        <v>0.3518285064998718</v>
      </c>
      <c r="AA43" s="156">
        <f t="shared" si="53"/>
        <v>0.3518285064998718</v>
      </c>
      <c r="AB43" s="156">
        <f t="shared" si="53"/>
        <v>0.3518285064998718</v>
      </c>
      <c r="AC43" s="156">
        <f t="shared" si="53"/>
        <v>0.3518285064998718</v>
      </c>
      <c r="AD43" s="156">
        <f t="shared" si="53"/>
        <v>0.3518285064998718</v>
      </c>
      <c r="AE43" s="156">
        <f t="shared" si="53"/>
        <v>0.3518285064998718</v>
      </c>
    </row>
    <row r="44" spans="1:32">
      <c r="B44" s="2" t="s">
        <v>99</v>
      </c>
      <c r="C44">
        <f>SUMPRODUCT(I57:I106,$B$57:$B$106)</f>
        <v>7.3553620044997672E-2</v>
      </c>
      <c r="D44">
        <f>SUMPRODUCT(U$57:U$106,$B$57:$B$106)</f>
        <v>7.6959719510542729E-2</v>
      </c>
      <c r="E44">
        <f>SUMPRODUCT(AG$57:AG$106,$B$57:$B$106)</f>
        <v>7.969610239528542E-2</v>
      </c>
      <c r="F44">
        <f>SUMPRODUCT(AS$57:AS$106,$B$57:$B$106)</f>
        <v>8.0834670890379989E-2</v>
      </c>
      <c r="G44">
        <f>SUMPRODUCT(BE$57:BE$106,$B$57:$B$106)</f>
        <v>8.1953012600333205E-2</v>
      </c>
      <c r="H44">
        <f>SUMPRODUCT(BQ$57:BQ$106,$B$57:$B$106)</f>
        <v>7.982324780970676E-2</v>
      </c>
      <c r="I44">
        <f>SUMPRODUCT(CC$57:CC$106,$B$57:$B$106)</f>
        <v>8.5486868664740465E-2</v>
      </c>
      <c r="J44">
        <f>SUMPRODUCT(CO$57:CO$106,$B$57:$B$106)</f>
        <v>8.4948844668419538E-2</v>
      </c>
      <c r="K44">
        <f>SUMPRODUCT(DA$57:DA$106,$B$57:$B$106)</f>
        <v>7.6025558625779283E-2</v>
      </c>
      <c r="L44" s="156">
        <f t="shared" si="54"/>
        <v>7.6025558625779283E-2</v>
      </c>
      <c r="M44" s="156">
        <f t="shared" si="53"/>
        <v>7.6025558625779283E-2</v>
      </c>
      <c r="N44" s="156">
        <f t="shared" si="53"/>
        <v>7.6025558625779283E-2</v>
      </c>
      <c r="O44" s="156">
        <f t="shared" si="53"/>
        <v>7.6025558625779283E-2</v>
      </c>
      <c r="P44" s="156">
        <f t="shared" si="53"/>
        <v>7.6025558625779283E-2</v>
      </c>
      <c r="Q44" s="156">
        <f t="shared" si="53"/>
        <v>7.6025558625779283E-2</v>
      </c>
      <c r="R44" s="156">
        <f t="shared" si="53"/>
        <v>7.6025558625779283E-2</v>
      </c>
      <c r="S44" s="156">
        <f t="shared" si="53"/>
        <v>7.6025558625779283E-2</v>
      </c>
      <c r="T44" s="156">
        <f t="shared" si="53"/>
        <v>7.6025558625779283E-2</v>
      </c>
      <c r="U44" s="156">
        <f t="shared" si="53"/>
        <v>7.6025558625779283E-2</v>
      </c>
      <c r="V44" s="156">
        <f t="shared" si="53"/>
        <v>7.6025558625779283E-2</v>
      </c>
      <c r="W44" s="156">
        <f t="shared" si="53"/>
        <v>7.6025558625779283E-2</v>
      </c>
      <c r="X44" s="156">
        <f t="shared" si="53"/>
        <v>7.6025558625779283E-2</v>
      </c>
      <c r="Y44" s="156">
        <f t="shared" si="53"/>
        <v>7.6025558625779283E-2</v>
      </c>
      <c r="Z44" s="156">
        <f t="shared" si="53"/>
        <v>7.6025558625779283E-2</v>
      </c>
      <c r="AA44" s="156">
        <f t="shared" si="53"/>
        <v>7.6025558625779283E-2</v>
      </c>
      <c r="AB44" s="156">
        <f t="shared" si="53"/>
        <v>7.6025558625779283E-2</v>
      </c>
      <c r="AC44" s="156">
        <f t="shared" si="53"/>
        <v>7.6025558625779283E-2</v>
      </c>
      <c r="AD44" s="156">
        <f t="shared" si="53"/>
        <v>7.6025558625779283E-2</v>
      </c>
      <c r="AE44" s="156">
        <f t="shared" si="53"/>
        <v>7.6025558625779283E-2</v>
      </c>
    </row>
    <row r="45" spans="1:32">
      <c r="B45" s="2" t="s">
        <v>109</v>
      </c>
      <c r="C45">
        <f>SUMPRODUCT(J57:J106,$B$57:$B$106)</f>
        <v>0</v>
      </c>
      <c r="D45">
        <f>SUMPRODUCT(V$57:V$106,$B$57:$B$106)</f>
        <v>0</v>
      </c>
      <c r="E45">
        <f>SUMPRODUCT(AH$57:AH$106,$B$57:$B$106)</f>
        <v>1.9964960789496458E-4</v>
      </c>
      <c r="F45">
        <f>SUMPRODUCT(AT$57:AT$106,$B$57:$B$106)</f>
        <v>6.0860849188882498E-4</v>
      </c>
      <c r="G45">
        <f>SUMPRODUCT(BF$57:BF$106,$B$57:$B$106)</f>
        <v>4.4096348432821411E-3</v>
      </c>
      <c r="H45">
        <f>SUMPRODUCT(BR$57:BR$106,$B$57:$B$106)</f>
        <v>9.8398725463375129E-3</v>
      </c>
      <c r="I45">
        <f>SUMPRODUCT(CD$57:CD$106,$B$57:$B$106)</f>
        <v>1.3162418559581581E-2</v>
      </c>
      <c r="J45">
        <f>SUMPRODUCT(CP$57:CP$106,$B$57:$B$106)</f>
        <v>1.9664378782863139E-2</v>
      </c>
      <c r="K45">
        <f>SUMPRODUCT(DB$57:DB$106,$B$57:$B$106)</f>
        <v>1.9171107115886012E-2</v>
      </c>
      <c r="L45" s="156">
        <f t="shared" si="54"/>
        <v>1.9171107115886012E-2</v>
      </c>
      <c r="M45" s="156">
        <f t="shared" si="53"/>
        <v>1.9171107115886012E-2</v>
      </c>
      <c r="N45" s="156">
        <f t="shared" si="53"/>
        <v>1.9171107115886012E-2</v>
      </c>
      <c r="O45" s="156">
        <f t="shared" si="53"/>
        <v>1.9171107115886012E-2</v>
      </c>
      <c r="P45" s="156">
        <f t="shared" si="53"/>
        <v>1.9171107115886012E-2</v>
      </c>
      <c r="Q45" s="156">
        <f t="shared" si="53"/>
        <v>1.9171107115886012E-2</v>
      </c>
      <c r="R45" s="156">
        <f t="shared" si="53"/>
        <v>1.9171107115886012E-2</v>
      </c>
      <c r="S45" s="156">
        <f t="shared" si="53"/>
        <v>1.9171107115886012E-2</v>
      </c>
      <c r="T45" s="156">
        <f t="shared" si="53"/>
        <v>1.9171107115886012E-2</v>
      </c>
      <c r="U45" s="156">
        <f t="shared" si="53"/>
        <v>1.9171107115886012E-2</v>
      </c>
      <c r="V45" s="156">
        <f t="shared" si="53"/>
        <v>1.9171107115886012E-2</v>
      </c>
      <c r="W45" s="156">
        <f t="shared" si="53"/>
        <v>1.9171107115886012E-2</v>
      </c>
      <c r="X45" s="156">
        <f t="shared" si="53"/>
        <v>1.9171107115886012E-2</v>
      </c>
      <c r="Y45" s="156">
        <f t="shared" si="53"/>
        <v>1.9171107115886012E-2</v>
      </c>
      <c r="Z45" s="156">
        <f t="shared" si="53"/>
        <v>1.9171107115886012E-2</v>
      </c>
      <c r="AA45" s="156">
        <f t="shared" si="53"/>
        <v>1.9171107115886012E-2</v>
      </c>
      <c r="AB45" s="156">
        <f t="shared" si="53"/>
        <v>1.9171107115886012E-2</v>
      </c>
      <c r="AC45" s="156">
        <f t="shared" si="53"/>
        <v>1.9171107115886012E-2</v>
      </c>
      <c r="AD45" s="156">
        <f t="shared" si="53"/>
        <v>1.9171107115886012E-2</v>
      </c>
      <c r="AE45" s="156">
        <f t="shared" si="53"/>
        <v>1.9171107115886012E-2</v>
      </c>
    </row>
    <row r="46" spans="1:32">
      <c r="B46" s="2" t="s">
        <v>106</v>
      </c>
      <c r="C46">
        <f>SUMPRODUCT(K57:K106,$B$57:$B$106)</f>
        <v>3.3705246260503007E-5</v>
      </c>
      <c r="D46">
        <f>SUMPRODUCT(W$57:W$106,$B$57:$B$106)</f>
        <v>1.2252672142332872E-5</v>
      </c>
      <c r="E46">
        <f>SUMPRODUCT(AI$57:AI$106,$B$57:$B$106)</f>
        <v>7.7628716917249439E-6</v>
      </c>
      <c r="F46">
        <f>SUMPRODUCT(AU$57:AU$106,$B$57:$B$106)</f>
        <v>6.9766091110393108E-6</v>
      </c>
      <c r="G46">
        <f>SUMPRODUCT(BG$57:BG$106,$B$57:$B$106)</f>
        <v>1.0607951903203642E-6</v>
      </c>
      <c r="H46">
        <f>SUMPRODUCT(BS$57:BS$106,$B$57:$B$106)</f>
        <v>0</v>
      </c>
      <c r="I46">
        <f>SUMPRODUCT(CE$57:CE$106,$B$57:$B$106)</f>
        <v>0</v>
      </c>
      <c r="J46">
        <f>SUMPRODUCT(CQ$57:CQ$106,$B$57:$B$106)</f>
        <v>0</v>
      </c>
      <c r="K46">
        <f>SUMPRODUCT(DC$57:DC$106,$B$57:$B$106)</f>
        <v>0</v>
      </c>
      <c r="L46" s="156">
        <f t="shared" si="54"/>
        <v>0</v>
      </c>
      <c r="M46" s="156">
        <f t="shared" si="53"/>
        <v>0</v>
      </c>
      <c r="N46" s="156">
        <f t="shared" si="53"/>
        <v>0</v>
      </c>
      <c r="O46" s="156">
        <f t="shared" si="53"/>
        <v>0</v>
      </c>
      <c r="P46" s="156">
        <f t="shared" si="53"/>
        <v>0</v>
      </c>
      <c r="Q46" s="156">
        <f t="shared" si="53"/>
        <v>0</v>
      </c>
      <c r="R46" s="156">
        <f t="shared" si="53"/>
        <v>0</v>
      </c>
      <c r="S46" s="156">
        <f t="shared" si="53"/>
        <v>0</v>
      </c>
      <c r="T46" s="156">
        <f t="shared" si="53"/>
        <v>0</v>
      </c>
      <c r="U46" s="156">
        <f t="shared" si="53"/>
        <v>0</v>
      </c>
      <c r="V46" s="156">
        <f t="shared" si="53"/>
        <v>0</v>
      </c>
      <c r="W46" s="156">
        <f t="shared" si="53"/>
        <v>0</v>
      </c>
      <c r="X46" s="156">
        <f t="shared" si="53"/>
        <v>0</v>
      </c>
      <c r="Y46" s="156">
        <f t="shared" si="53"/>
        <v>0</v>
      </c>
      <c r="Z46" s="156">
        <f t="shared" si="53"/>
        <v>0</v>
      </c>
      <c r="AA46" s="156">
        <f t="shared" si="53"/>
        <v>0</v>
      </c>
      <c r="AB46" s="156">
        <f t="shared" si="53"/>
        <v>0</v>
      </c>
      <c r="AC46" s="156">
        <f t="shared" si="53"/>
        <v>0</v>
      </c>
      <c r="AD46" s="156">
        <f t="shared" si="53"/>
        <v>0</v>
      </c>
      <c r="AE46" s="156">
        <f t="shared" si="53"/>
        <v>0</v>
      </c>
    </row>
    <row r="47" spans="1:32">
      <c r="B47" s="2" t="s">
        <v>100</v>
      </c>
      <c r="C47">
        <f>SUMPRODUCT(L57:L106,$B$57:$B$106)</f>
        <v>4.4512336284668795E-2</v>
      </c>
      <c r="D47">
        <f>SUMPRODUCT(X$57:X$106,$B$57:$B$106)</f>
        <v>6.4758109482184245E-2</v>
      </c>
      <c r="E47">
        <f>SUMPRODUCT(AJ$57:AJ$106,$B$57:$B$106)</f>
        <v>8.0333847923567903E-2</v>
      </c>
      <c r="F47">
        <f>SUMPRODUCT(AV$57:AV$106,$B$57:$B$106)</f>
        <v>8.0765894119186166E-2</v>
      </c>
      <c r="G47">
        <f>SUMPRODUCT(BH$57:BH$106,$B$57:$B$106)</f>
        <v>9.0000501590320331E-2</v>
      </c>
      <c r="H47">
        <f>SUMPRODUCT(BT$57:BT$106,$B$57:$B$106)</f>
        <v>0.11202084072811368</v>
      </c>
      <c r="I47">
        <f>SUMPRODUCT(CF$57:CF$106,$B$57:$B$106)</f>
        <v>0.20162990730116456</v>
      </c>
      <c r="J47">
        <f>SUMPRODUCT(CR$57:CR$106,$B$57:$B$106)</f>
        <v>0.23479248614225343</v>
      </c>
      <c r="K47">
        <f>SUMPRODUCT(DD$57:DD$106,$B$57:$B$106)</f>
        <v>0.29866456414077358</v>
      </c>
      <c r="L47" s="156">
        <f t="shared" si="54"/>
        <v>0.29866456414077358</v>
      </c>
      <c r="M47" s="156">
        <f t="shared" si="53"/>
        <v>0.29866456414077358</v>
      </c>
      <c r="N47" s="156">
        <f t="shared" si="53"/>
        <v>0.29866456414077358</v>
      </c>
      <c r="O47" s="156">
        <f t="shared" si="53"/>
        <v>0.29866456414077358</v>
      </c>
      <c r="P47" s="156">
        <f t="shared" si="53"/>
        <v>0.29866456414077358</v>
      </c>
      <c r="Q47" s="156">
        <f t="shared" si="53"/>
        <v>0.29866456414077358</v>
      </c>
      <c r="R47" s="156">
        <f t="shared" si="53"/>
        <v>0.29866456414077358</v>
      </c>
      <c r="S47" s="156">
        <f t="shared" si="53"/>
        <v>0.29866456414077358</v>
      </c>
      <c r="T47" s="156">
        <f t="shared" si="53"/>
        <v>0.29866456414077358</v>
      </c>
      <c r="U47" s="156">
        <f t="shared" si="53"/>
        <v>0.29866456414077358</v>
      </c>
      <c r="V47" s="156">
        <f t="shared" si="53"/>
        <v>0.29866456414077358</v>
      </c>
      <c r="W47" s="156">
        <f t="shared" si="53"/>
        <v>0.29866456414077358</v>
      </c>
      <c r="X47" s="156">
        <f t="shared" si="53"/>
        <v>0.29866456414077358</v>
      </c>
      <c r="Y47" s="156">
        <f t="shared" si="53"/>
        <v>0.29866456414077358</v>
      </c>
      <c r="Z47" s="156">
        <f t="shared" si="53"/>
        <v>0.29866456414077358</v>
      </c>
      <c r="AA47" s="156">
        <f t="shared" si="53"/>
        <v>0.29866456414077358</v>
      </c>
      <c r="AB47" s="156">
        <f t="shared" si="53"/>
        <v>0.29866456414077358</v>
      </c>
      <c r="AC47" s="156">
        <f t="shared" si="53"/>
        <v>0.29866456414077358</v>
      </c>
      <c r="AD47" s="156">
        <f t="shared" si="53"/>
        <v>0.29866456414077358</v>
      </c>
      <c r="AE47" s="156">
        <f t="shared" si="53"/>
        <v>0.29866456414077358</v>
      </c>
    </row>
    <row r="48" spans="1:32">
      <c r="B48" s="2" t="s">
        <v>102</v>
      </c>
      <c r="C48">
        <f>SUMPRODUCT(N57:N106,$B$57:$B$106)</f>
        <v>2.3399692107577842E-2</v>
      </c>
      <c r="D48">
        <f>SUMPRODUCT(Z$57:Z$106,$B$57:$B$106)</f>
        <v>3.5154712610193171E-2</v>
      </c>
      <c r="E48">
        <f>SUMPRODUCT(AL$57:AL$106,$B$57:$B$106)</f>
        <v>3.7328166344127799E-2</v>
      </c>
      <c r="F48">
        <f>SUMPRODUCT(AX$57:AX$106,$B$57:$B$106)</f>
        <v>3.7690750058650899E-2</v>
      </c>
      <c r="G48">
        <f>SUMPRODUCT(BJ$57:BJ$106,$B$57:$B$106)</f>
        <v>3.9927763443041567E-2</v>
      </c>
      <c r="H48">
        <f>SUMPRODUCT(BV$57:BV$106,$B$57:$B$106)</f>
        <v>5.5248041198180511E-2</v>
      </c>
      <c r="I48">
        <f>SUMPRODUCT(CH$57:CH$106,$B$57:$B$106)</f>
        <v>8.3019265636200032E-2</v>
      </c>
      <c r="J48">
        <f>SUMPRODUCT(CT$57:CT$106,$B$57:$B$106)</f>
        <v>8.7466786328578017E-2</v>
      </c>
      <c r="K48">
        <f>SUMPRODUCT(DF$57:DF$106,$B$57:$B$106)</f>
        <v>0.11668796264698192</v>
      </c>
      <c r="L48" s="156">
        <f t="shared" si="54"/>
        <v>0.11668796264698192</v>
      </c>
      <c r="M48" s="156">
        <f t="shared" si="53"/>
        <v>0.11668796264698192</v>
      </c>
      <c r="N48" s="156">
        <f t="shared" si="53"/>
        <v>0.11668796264698192</v>
      </c>
      <c r="O48" s="156">
        <f t="shared" si="53"/>
        <v>0.11668796264698192</v>
      </c>
      <c r="P48" s="156">
        <f t="shared" si="53"/>
        <v>0.11668796264698192</v>
      </c>
      <c r="Q48" s="156">
        <f t="shared" si="53"/>
        <v>0.11668796264698192</v>
      </c>
      <c r="R48" s="156">
        <f t="shared" si="53"/>
        <v>0.11668796264698192</v>
      </c>
      <c r="S48" s="156">
        <f t="shared" si="53"/>
        <v>0.11668796264698192</v>
      </c>
      <c r="T48" s="156">
        <f t="shared" si="53"/>
        <v>0.11668796264698192</v>
      </c>
      <c r="U48" s="156">
        <f t="shared" si="53"/>
        <v>0.11668796264698192</v>
      </c>
      <c r="V48" s="156">
        <f t="shared" si="53"/>
        <v>0.11668796264698192</v>
      </c>
      <c r="W48" s="156">
        <f t="shared" si="53"/>
        <v>0.11668796264698192</v>
      </c>
      <c r="X48" s="156">
        <f t="shared" si="53"/>
        <v>0.11668796264698192</v>
      </c>
      <c r="Y48" s="156">
        <f t="shared" si="53"/>
        <v>0.11668796264698192</v>
      </c>
      <c r="Z48" s="156">
        <f t="shared" si="53"/>
        <v>0.11668796264698192</v>
      </c>
      <c r="AA48" s="156">
        <f t="shared" si="53"/>
        <v>0.11668796264698192</v>
      </c>
      <c r="AB48" s="156">
        <f t="shared" si="53"/>
        <v>0.11668796264698192</v>
      </c>
      <c r="AC48" s="156">
        <f t="shared" si="53"/>
        <v>0.11668796264698192</v>
      </c>
      <c r="AD48" s="156">
        <f t="shared" si="53"/>
        <v>0.11668796264698192</v>
      </c>
      <c r="AE48" s="156">
        <f t="shared" si="53"/>
        <v>0.11668796264698192</v>
      </c>
    </row>
    <row r="49" spans="1:110">
      <c r="B49" s="1"/>
    </row>
    <row r="50" spans="1:110">
      <c r="B50" s="1"/>
      <c r="C50" s="160">
        <f>SUM(C39:C48)</f>
        <v>1</v>
      </c>
      <c r="D50" s="160">
        <f>SUM(D39:D48)</f>
        <v>0.99999999999999978</v>
      </c>
      <c r="E50" s="160">
        <f>SUM(E39:E48)</f>
        <v>1</v>
      </c>
      <c r="F50" s="160">
        <f>SUM(F39:F48)</f>
        <v>1.0000000000000002</v>
      </c>
      <c r="G50" s="160">
        <f t="shared" ref="G50:K50" si="55">SUM(G39:G48)</f>
        <v>1</v>
      </c>
      <c r="H50" s="160">
        <f t="shared" si="55"/>
        <v>1</v>
      </c>
      <c r="I50" s="160">
        <f t="shared" si="55"/>
        <v>0.99999999999999989</v>
      </c>
      <c r="J50" s="160">
        <f t="shared" si="55"/>
        <v>1</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2.6671825093394871E-2</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1.7761873652260621E-2</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0.23930129833538424</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8.4299889534866917E-3</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0.70783501396547355</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30110873.585329719</v>
      </c>
      <c r="C2" s="5">
        <f>SUMIFS(Imports_new!C$10:C$33,Imports_new!$A$10:$A$33,$A2)</f>
        <v>30110873.585329719</v>
      </c>
      <c r="D2" s="5">
        <f>SUMIFS(Imports_new!D$10:D$33,Imports_new!$A$10:$A$33,$A2)</f>
        <v>30110873.585329719</v>
      </c>
      <c r="E2" s="5">
        <f>SUMIFS(Imports_new!E$10:E$33,Imports_new!$A$10:$A$33,$A2)</f>
        <v>24744663.185814548</v>
      </c>
      <c r="F2" s="5">
        <f>SUMIFS(Imports_new!F$10:F$33,Imports_new!$A$10:$A$33,$A2)</f>
        <v>22661147.139595438</v>
      </c>
      <c r="G2" s="5">
        <f>SUMIFS(Imports_new!G$10:G$33,Imports_new!$A$10:$A$33,$A2)</f>
        <v>22588801.42804845</v>
      </c>
      <c r="H2" s="5">
        <f>SUMIFS(Imports_new!H$10:H$33,Imports_new!$A$10:$A$33,$A2)</f>
        <v>21217265.587153886</v>
      </c>
      <c r="I2" s="5">
        <f>SUMIFS(Imports_new!I$10:I$33,Imports_new!$A$10:$A$33,$A2)</f>
        <v>18225954.586860336</v>
      </c>
      <c r="J2" s="5">
        <f>SUMIFS(Imports_new!J$10:J$33,Imports_new!$A$10:$A$33,$A2)</f>
        <v>7778446.5743344873</v>
      </c>
      <c r="K2" s="5">
        <f>SUMIFS(Imports_new!K$10:K$33,Imports_new!$A$10:$A$33,$A2)</f>
        <v>4089686.4820150882</v>
      </c>
      <c r="L2" s="5">
        <f>SUMIFS(Imports_new!L$10:L$33,Imports_new!$A$10:$A$33,$A2)</f>
        <v>1443255.9678860256</v>
      </c>
      <c r="M2" s="5">
        <f>SUMIFS(Imports_new!M$10:M$33,Imports_new!$A$10:$A$33,$A2)</f>
        <v>1443255.9678860256</v>
      </c>
      <c r="N2" s="5">
        <f>SUMIFS(Imports_new!N$10:N$33,Imports_new!$A$10:$A$33,$A2)</f>
        <v>1443255.9678860256</v>
      </c>
      <c r="O2" s="5">
        <f>SUMIFS(Imports_new!O$10:O$33,Imports_new!$A$10:$A$33,$A2)</f>
        <v>1443255.9678860256</v>
      </c>
      <c r="P2" s="5">
        <f>SUMIFS(Imports_new!P$10:P$33,Imports_new!$A$10:$A$33,$A2)</f>
        <v>1443255.9678860256</v>
      </c>
      <c r="Q2" s="5">
        <f>SUMIFS(Imports_new!Q$10:Q$33,Imports_new!$A$10:$A$33,$A2)</f>
        <v>1443255.9678860256</v>
      </c>
      <c r="R2" s="5">
        <f>SUMIFS(Imports_new!R$10:R$33,Imports_new!$A$10:$A$33,$A2)</f>
        <v>1443255.9678860256</v>
      </c>
      <c r="S2" s="5">
        <f>SUMIFS(Imports_new!S$10:S$33,Imports_new!$A$10:$A$33,$A2)</f>
        <v>1443255.9678860256</v>
      </c>
      <c r="T2" s="5">
        <f>SUMIFS(Imports_new!T$10:T$33,Imports_new!$A$10:$A$33,$A2)</f>
        <v>1443255.9678860256</v>
      </c>
      <c r="U2" s="5">
        <f>SUMIFS(Imports_new!U$10:U$33,Imports_new!$A$10:$A$33,$A2)</f>
        <v>1443255.9678860256</v>
      </c>
      <c r="V2" s="5">
        <f>SUMIFS(Imports_new!V$10:V$33,Imports_new!$A$10:$A$33,$A2)</f>
        <v>1443255.9678860256</v>
      </c>
      <c r="W2" s="5">
        <f>SUMIFS(Imports_new!W$10:W$33,Imports_new!$A$10:$A$33,$A2)</f>
        <v>1443255.9678860256</v>
      </c>
      <c r="X2" s="5">
        <f>SUMIFS(Imports_new!X$10:X$33,Imports_new!$A$10:$A$33,$A2)</f>
        <v>1443255.9678860256</v>
      </c>
      <c r="Y2" s="5">
        <f>SUMIFS(Imports_new!Y$10:Y$33,Imports_new!$A$10:$A$33,$A2)</f>
        <v>1443255.9678860256</v>
      </c>
      <c r="Z2" s="5">
        <f>SUMIFS(Imports_new!Z$10:Z$33,Imports_new!$A$10:$A$33,$A2)</f>
        <v>1443255.9678860256</v>
      </c>
      <c r="AA2" s="5">
        <f>SUMIFS(Imports_new!AA$10:AA$33,Imports_new!$A$10:$A$33,$A2)</f>
        <v>1443255.9678860256</v>
      </c>
      <c r="AB2" s="5">
        <f>SUMIFS(Imports_new!AB$10:AB$33,Imports_new!$A$10:$A$33,$A2)</f>
        <v>1443255.9678860256</v>
      </c>
      <c r="AC2" s="5">
        <f>SUMIFS(Imports_new!AC$10:AC$33,Imports_new!$A$10:$A$33,$A2)</f>
        <v>1443255.9678860256</v>
      </c>
      <c r="AD2" s="5">
        <f>SUMIFS(Imports_new!AD$10:AD$33,Imports_new!$A$10:$A$33,$A2)</f>
        <v>1443255.9678860256</v>
      </c>
      <c r="AE2" s="5">
        <f>SUMIFS(Imports_new!AE$10:AE$33,Imports_new!$A$10:$A$33,$A2)</f>
        <v>1443255.9678860256</v>
      </c>
      <c r="AF2" s="5">
        <f>SUMIFS(Imports_new!AF$10:AF$33,Imports_new!$A$10:$A$33,$A2)</f>
        <v>1443255.9678860256</v>
      </c>
    </row>
    <row r="3" spans="1:32">
      <c r="A3" s="2" t="s">
        <v>346</v>
      </c>
      <c r="B3" s="5">
        <f>SUMIFS(Imports_new!B$10:B$33,Imports_new!$A$10:$A$33,$A3)</f>
        <v>3905674.8775039422</v>
      </c>
      <c r="C3" s="5">
        <f>SUMIFS(Imports_new!C$10:C$33,Imports_new!$A$10:$A$33,$A3)</f>
        <v>3905674.8775039422</v>
      </c>
      <c r="D3" s="5">
        <f>SUMIFS(Imports_new!D$10:D$33,Imports_new!$A$10:$A$33,$A3)</f>
        <v>3905674.8775039422</v>
      </c>
      <c r="E3" s="5">
        <f>SUMIFS(Imports_new!E$10:E$33,Imports_new!$A$10:$A$33,$A3)</f>
        <v>7661990.2933068685</v>
      </c>
      <c r="F3" s="5">
        <f>SUMIFS(Imports_new!F$10:F$33,Imports_new!$A$10:$A$33,$A3)</f>
        <v>8692957.5712951925</v>
      </c>
      <c r="G3" s="5">
        <f>SUMIFS(Imports_new!G$10:G$33,Imports_new!$A$10:$A$33,$A3)</f>
        <v>8652022.5582118127</v>
      </c>
      <c r="H3" s="5">
        <f>SUMIFS(Imports_new!H$10:H$33,Imports_new!$A$10:$A$33,$A3)</f>
        <v>9218133.1380375735</v>
      </c>
      <c r="I3" s="5">
        <f>SUMIFS(Imports_new!I$10:I$33,Imports_new!$A$10:$A$33,$A3)</f>
        <v>10178615.33490997</v>
      </c>
      <c r="J3" s="5">
        <f>SUMIFS(Imports_new!J$10:J$33,Imports_new!$A$10:$A$33,$A3)</f>
        <v>14164758.94218611</v>
      </c>
      <c r="K3" s="5">
        <f>SUMIFS(Imports_new!K$10:K$33,Imports_new!$A$10:$A$33,$A3)</f>
        <v>15592581.268645026</v>
      </c>
      <c r="L3" s="5">
        <f>SUMIFS(Imports_new!L$10:L$33,Imports_new!$A$10:$A$33,$A3)</f>
        <v>14460911.214890264</v>
      </c>
      <c r="M3" s="5">
        <f>SUMIFS(Imports_new!M$10:M$33,Imports_new!$A$10:$A$33,$A3)</f>
        <v>14460911.214890264</v>
      </c>
      <c r="N3" s="5">
        <f>SUMIFS(Imports_new!N$10:N$33,Imports_new!$A$10:$A$33,$A3)</f>
        <v>14460911.214890264</v>
      </c>
      <c r="O3" s="5">
        <f>SUMIFS(Imports_new!O$10:O$33,Imports_new!$A$10:$A$33,$A3)</f>
        <v>14460911.214890264</v>
      </c>
      <c r="P3" s="5">
        <f>SUMIFS(Imports_new!P$10:P$33,Imports_new!$A$10:$A$33,$A3)</f>
        <v>14460911.214890264</v>
      </c>
      <c r="Q3" s="5">
        <f>SUMIFS(Imports_new!Q$10:Q$33,Imports_new!$A$10:$A$33,$A3)</f>
        <v>14460911.214890264</v>
      </c>
      <c r="R3" s="5">
        <f>SUMIFS(Imports_new!R$10:R$33,Imports_new!$A$10:$A$33,$A3)</f>
        <v>14460911.214890264</v>
      </c>
      <c r="S3" s="5">
        <f>SUMIFS(Imports_new!S$10:S$33,Imports_new!$A$10:$A$33,$A3)</f>
        <v>14460911.214890264</v>
      </c>
      <c r="T3" s="5">
        <f>SUMIFS(Imports_new!T$10:T$33,Imports_new!$A$10:$A$33,$A3)</f>
        <v>14460911.214890264</v>
      </c>
      <c r="U3" s="5">
        <f>SUMIFS(Imports_new!U$10:U$33,Imports_new!$A$10:$A$33,$A3)</f>
        <v>14460911.214890264</v>
      </c>
      <c r="V3" s="5">
        <f>SUMIFS(Imports_new!V$10:V$33,Imports_new!$A$10:$A$33,$A3)</f>
        <v>14460911.214890264</v>
      </c>
      <c r="W3" s="5">
        <f>SUMIFS(Imports_new!W$10:W$33,Imports_new!$A$10:$A$33,$A3)</f>
        <v>14460911.214890264</v>
      </c>
      <c r="X3" s="5">
        <f>SUMIFS(Imports_new!X$10:X$33,Imports_new!$A$10:$A$33,$A3)</f>
        <v>14460911.214890264</v>
      </c>
      <c r="Y3" s="5">
        <f>SUMIFS(Imports_new!Y$10:Y$33,Imports_new!$A$10:$A$33,$A3)</f>
        <v>14460911.214890264</v>
      </c>
      <c r="Z3" s="5">
        <f>SUMIFS(Imports_new!Z$10:Z$33,Imports_new!$A$10:$A$33,$A3)</f>
        <v>14460911.214890264</v>
      </c>
      <c r="AA3" s="5">
        <f>SUMIFS(Imports_new!AA$10:AA$33,Imports_new!$A$10:$A$33,$A3)</f>
        <v>14460911.214890264</v>
      </c>
      <c r="AB3" s="5">
        <f>SUMIFS(Imports_new!AB$10:AB$33,Imports_new!$A$10:$A$33,$A3)</f>
        <v>14460911.214890264</v>
      </c>
      <c r="AC3" s="5">
        <f>SUMIFS(Imports_new!AC$10:AC$33,Imports_new!$A$10:$A$33,$A3)</f>
        <v>14460911.214890264</v>
      </c>
      <c r="AD3" s="5">
        <f>SUMIFS(Imports_new!AD$10:AD$33,Imports_new!$A$10:$A$33,$A3)</f>
        <v>14460911.214890264</v>
      </c>
      <c r="AE3" s="5">
        <f>SUMIFS(Imports_new!AE$10:AE$33,Imports_new!$A$10:$A$33,$A3)</f>
        <v>14460911.214890264</v>
      </c>
      <c r="AF3" s="5">
        <f>SUMIFS(Imports_new!AF$10:AF$33,Imports_new!$A$10:$A$33,$A3)</f>
        <v>14460911.214890264</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3023212.5861150813</v>
      </c>
      <c r="C5" s="5">
        <f>SUMIFS(Imports_new!C$10:C$33,Imports_new!$A$10:$A$33,$A5)</f>
        <v>3023212.5861150813</v>
      </c>
      <c r="D5" s="5">
        <f>SUMIFS(Imports_new!D$10:D$33,Imports_new!$A$10:$A$33,$A5)</f>
        <v>3023212.5861150813</v>
      </c>
      <c r="E5" s="5">
        <f>SUMIFS(Imports_new!E$10:E$33,Imports_new!$A$10:$A$33,$A5)</f>
        <v>3163210.6279177293</v>
      </c>
      <c r="F5" s="5">
        <f>SUMIFS(Imports_new!F$10:F$33,Imports_new!$A$10:$A$33,$A5)</f>
        <v>3275681.8723313021</v>
      </c>
      <c r="G5" s="5">
        <f>SUMIFS(Imports_new!G$10:G$33,Imports_new!$A$10:$A$33,$A5)</f>
        <v>3322479.49564907</v>
      </c>
      <c r="H5" s="5">
        <f>SUMIFS(Imports_new!H$10:H$33,Imports_new!$A$10:$A$33,$A5)</f>
        <v>3368445.7544278987</v>
      </c>
      <c r="I5" s="5">
        <f>SUMIFS(Imports_new!I$10:I$33,Imports_new!$A$10:$A$33,$A5)</f>
        <v>3280907.8233709689</v>
      </c>
      <c r="J5" s="5">
        <f>SUMIFS(Imports_new!J$10:J$33,Imports_new!$A$10:$A$33,$A5)</f>
        <v>3513694.8682702803</v>
      </c>
      <c r="K5" s="5">
        <f>SUMIFS(Imports_new!K$10:K$33,Imports_new!$A$10:$A$33,$A5)</f>
        <v>3491580.9204276819</v>
      </c>
      <c r="L5" s="5">
        <f>SUMIFS(Imports_new!L$10:L$33,Imports_new!$A$10:$A$33,$A5)</f>
        <v>3124814.5987006016</v>
      </c>
      <c r="M5" s="5">
        <f>SUMIFS(Imports_new!M$10:M$33,Imports_new!$A$10:$A$33,$A5)</f>
        <v>3124814.5987006016</v>
      </c>
      <c r="N5" s="5">
        <f>SUMIFS(Imports_new!N$10:N$33,Imports_new!$A$10:$A$33,$A5)</f>
        <v>3124814.5987006016</v>
      </c>
      <c r="O5" s="5">
        <f>SUMIFS(Imports_new!O$10:O$33,Imports_new!$A$10:$A$33,$A5)</f>
        <v>3124814.5987006016</v>
      </c>
      <c r="P5" s="5">
        <f>SUMIFS(Imports_new!P$10:P$33,Imports_new!$A$10:$A$33,$A5)</f>
        <v>3124814.5987006016</v>
      </c>
      <c r="Q5" s="5">
        <f>SUMIFS(Imports_new!Q$10:Q$33,Imports_new!$A$10:$A$33,$A5)</f>
        <v>3124814.5987006016</v>
      </c>
      <c r="R5" s="5">
        <f>SUMIFS(Imports_new!R$10:R$33,Imports_new!$A$10:$A$33,$A5)</f>
        <v>3124814.5987006016</v>
      </c>
      <c r="S5" s="5">
        <f>SUMIFS(Imports_new!S$10:S$33,Imports_new!$A$10:$A$33,$A5)</f>
        <v>3124814.5987006016</v>
      </c>
      <c r="T5" s="5">
        <f>SUMIFS(Imports_new!T$10:T$33,Imports_new!$A$10:$A$33,$A5)</f>
        <v>3124814.5987006016</v>
      </c>
      <c r="U5" s="5">
        <f>SUMIFS(Imports_new!U$10:U$33,Imports_new!$A$10:$A$33,$A5)</f>
        <v>3124814.5987006016</v>
      </c>
      <c r="V5" s="5">
        <f>SUMIFS(Imports_new!V$10:V$33,Imports_new!$A$10:$A$33,$A5)</f>
        <v>3124814.5987006016</v>
      </c>
      <c r="W5" s="5">
        <f>SUMIFS(Imports_new!W$10:W$33,Imports_new!$A$10:$A$33,$A5)</f>
        <v>3124814.5987006016</v>
      </c>
      <c r="X5" s="5">
        <f>SUMIFS(Imports_new!X$10:X$33,Imports_new!$A$10:$A$33,$A5)</f>
        <v>3124814.5987006016</v>
      </c>
      <c r="Y5" s="5">
        <f>SUMIFS(Imports_new!Y$10:Y$33,Imports_new!$A$10:$A$33,$A5)</f>
        <v>3124814.5987006016</v>
      </c>
      <c r="Z5" s="5">
        <f>SUMIFS(Imports_new!Z$10:Z$33,Imports_new!$A$10:$A$33,$A5)</f>
        <v>3124814.5987006016</v>
      </c>
      <c r="AA5" s="5">
        <f>SUMIFS(Imports_new!AA$10:AA$33,Imports_new!$A$10:$A$33,$A5)</f>
        <v>3124814.5987006016</v>
      </c>
      <c r="AB5" s="5">
        <f>SUMIFS(Imports_new!AB$10:AB$33,Imports_new!$A$10:$A$33,$A5)</f>
        <v>3124814.5987006016</v>
      </c>
      <c r="AC5" s="5">
        <f>SUMIFS(Imports_new!AC$10:AC$33,Imports_new!$A$10:$A$33,$A5)</f>
        <v>3124814.5987006016</v>
      </c>
      <c r="AD5" s="5">
        <f>SUMIFS(Imports_new!AD$10:AD$33,Imports_new!$A$10:$A$33,$A5)</f>
        <v>3124814.5987006016</v>
      </c>
      <c r="AE5" s="5">
        <f>SUMIFS(Imports_new!AE$10:AE$33,Imports_new!$A$10:$A$33,$A5)</f>
        <v>3124814.5987006016</v>
      </c>
      <c r="AF5" s="5">
        <f>SUMIFS(Imports_new!AF$10:AF$33,Imports_new!$A$10:$A$33,$A5)</f>
        <v>3124814.5987006016</v>
      </c>
    </row>
    <row r="6" spans="1:32">
      <c r="A6" s="2" t="s">
        <v>101</v>
      </c>
      <c r="B6" s="5">
        <f>SUMIFS(Imports_new!B$10:B$33,Imports_new!$A$10:$A$33,$A6)</f>
        <v>1215135.0652834347</v>
      </c>
      <c r="C6" s="5">
        <f>SUMIFS(Imports_new!C$10:C$33,Imports_new!$A$10:$A$33,$A6)</f>
        <v>1215135.0652834347</v>
      </c>
      <c r="D6" s="5">
        <f>SUMIFS(Imports_new!D$10:D$33,Imports_new!$A$10:$A$33,$A6)</f>
        <v>1215135.0652834347</v>
      </c>
      <c r="E6" s="5">
        <f>SUMIFS(Imports_new!E$10:E$33,Imports_new!$A$10:$A$33,$A6)</f>
        <v>1366775.1683533313</v>
      </c>
      <c r="F6" s="5">
        <f>SUMIFS(Imports_new!F$10:F$33,Imports_new!$A$10:$A$33,$A6)</f>
        <v>1564345.528072661</v>
      </c>
      <c r="G6" s="5">
        <f>SUMIFS(Imports_new!G$10:G$33,Imports_new!$A$10:$A$33,$A6)</f>
        <v>1581251.9994211232</v>
      </c>
      <c r="H6" s="5">
        <f>SUMIFS(Imports_new!H$10:H$33,Imports_new!$A$10:$A$33,$A6)</f>
        <v>1710078.3631749635</v>
      </c>
      <c r="I6" s="5">
        <f>SUMIFS(Imports_new!I$10:I$33,Imports_new!$A$10:$A$33,$A6)</f>
        <v>2063847.6184847848</v>
      </c>
      <c r="J6" s="5">
        <f>SUMIFS(Imports_new!J$10:J$33,Imports_new!$A$10:$A$33,$A6)</f>
        <v>3300449.6950831451</v>
      </c>
      <c r="K6" s="5">
        <f>SUMIFS(Imports_new!K$10:K$33,Imports_new!$A$10:$A$33,$A6)</f>
        <v>3759626.9856791575</v>
      </c>
      <c r="L6" s="5">
        <f>SUMIFS(Imports_new!L$10:L$33,Imports_new!$A$10:$A$33,$A6)</f>
        <v>4092654.480600643</v>
      </c>
      <c r="M6" s="5">
        <f>SUMIFS(Imports_new!M$10:M$33,Imports_new!$A$10:$A$33,$A6)</f>
        <v>4092654.480600643</v>
      </c>
      <c r="N6" s="5">
        <f>SUMIFS(Imports_new!N$10:N$33,Imports_new!$A$10:$A$33,$A6)</f>
        <v>4092654.480600643</v>
      </c>
      <c r="O6" s="5">
        <f>SUMIFS(Imports_new!O$10:O$33,Imports_new!$A$10:$A$33,$A6)</f>
        <v>4092654.480600643</v>
      </c>
      <c r="P6" s="5">
        <f>SUMIFS(Imports_new!P$10:P$33,Imports_new!$A$10:$A$33,$A6)</f>
        <v>4092654.480600643</v>
      </c>
      <c r="Q6" s="5">
        <f>SUMIFS(Imports_new!Q$10:Q$33,Imports_new!$A$10:$A$33,$A6)</f>
        <v>4092654.480600643</v>
      </c>
      <c r="R6" s="5">
        <f>SUMIFS(Imports_new!R$10:R$33,Imports_new!$A$10:$A$33,$A6)</f>
        <v>4092654.480600643</v>
      </c>
      <c r="S6" s="5">
        <f>SUMIFS(Imports_new!S$10:S$33,Imports_new!$A$10:$A$33,$A6)</f>
        <v>4092654.480600643</v>
      </c>
      <c r="T6" s="5">
        <f>SUMIFS(Imports_new!T$10:T$33,Imports_new!$A$10:$A$33,$A6)</f>
        <v>4092654.480600643</v>
      </c>
      <c r="U6" s="5">
        <f>SUMIFS(Imports_new!U$10:U$33,Imports_new!$A$10:$A$33,$A6)</f>
        <v>4092654.480600643</v>
      </c>
      <c r="V6" s="5">
        <f>SUMIFS(Imports_new!V$10:V$33,Imports_new!$A$10:$A$33,$A6)</f>
        <v>4092654.480600643</v>
      </c>
      <c r="W6" s="5">
        <f>SUMIFS(Imports_new!W$10:W$33,Imports_new!$A$10:$A$33,$A6)</f>
        <v>4092654.480600643</v>
      </c>
      <c r="X6" s="5">
        <f>SUMIFS(Imports_new!X$10:X$33,Imports_new!$A$10:$A$33,$A6)</f>
        <v>4092654.480600643</v>
      </c>
      <c r="Y6" s="5">
        <f>SUMIFS(Imports_new!Y$10:Y$33,Imports_new!$A$10:$A$33,$A6)</f>
        <v>4092654.480600643</v>
      </c>
      <c r="Z6" s="5">
        <f>SUMIFS(Imports_new!Z$10:Z$33,Imports_new!$A$10:$A$33,$A6)</f>
        <v>4092654.480600643</v>
      </c>
      <c r="AA6" s="5">
        <f>SUMIFS(Imports_new!AA$10:AA$33,Imports_new!$A$10:$A$33,$A6)</f>
        <v>4092654.480600643</v>
      </c>
      <c r="AB6" s="5">
        <f>SUMIFS(Imports_new!AB$10:AB$33,Imports_new!$A$10:$A$33,$A6)</f>
        <v>4092654.480600643</v>
      </c>
      <c r="AC6" s="5">
        <f>SUMIFS(Imports_new!AC$10:AC$33,Imports_new!$A$10:$A$33,$A6)</f>
        <v>4092654.480600643</v>
      </c>
      <c r="AD6" s="5">
        <f>SUMIFS(Imports_new!AD$10:AD$33,Imports_new!$A$10:$A$33,$A6)</f>
        <v>4092654.480600643</v>
      </c>
      <c r="AE6" s="5">
        <f>SUMIFS(Imports_new!AE$10:AE$33,Imports_new!$A$10:$A$33,$A6)</f>
        <v>4092654.480600643</v>
      </c>
      <c r="AF6" s="5">
        <f>SUMIFS(Imports_new!AF$10:AF$33,Imports_new!$A$10:$A$33,$A6)</f>
        <v>4092654.480600643</v>
      </c>
    </row>
    <row r="7" spans="1:32">
      <c r="A7" s="2" t="s">
        <v>100</v>
      </c>
      <c r="B7" s="5">
        <f>SUMIFS(Imports_new!B$10:B$33,Imports_new!$A$10:$A$33,$A7)</f>
        <v>1829553.1234339261</v>
      </c>
      <c r="C7" s="5">
        <f>SUMIFS(Imports_new!C$10:C$33,Imports_new!$A$10:$A$33,$A7)</f>
        <v>1829553.1234339261</v>
      </c>
      <c r="D7" s="5">
        <f>SUMIFS(Imports_new!D$10:D$33,Imports_new!$A$10:$A$33,$A7)</f>
        <v>1829553.1234339261</v>
      </c>
      <c r="E7" s="5">
        <f>SUMIFS(Imports_new!E$10:E$33,Imports_new!$A$10:$A$33,$A7)</f>
        <v>2661698.1124761445</v>
      </c>
      <c r="F7" s="5">
        <f>SUMIFS(Imports_new!F$10:F$33,Imports_new!$A$10:$A$33,$A7)</f>
        <v>3301894.5904363077</v>
      </c>
      <c r="G7" s="5">
        <f>SUMIFS(Imports_new!G$10:G$33,Imports_new!$A$10:$A$33,$A7)</f>
        <v>3319652.6218639547</v>
      </c>
      <c r="H7" s="5">
        <f>SUMIFS(Imports_new!H$10:H$33,Imports_new!$A$10:$A$33,$A7)</f>
        <v>3699214.9264450991</v>
      </c>
      <c r="I7" s="5">
        <f>SUMIFS(Imports_new!I$10:I$33,Imports_new!$A$10:$A$33,$A7)</f>
        <v>4604298.4069206044</v>
      </c>
      <c r="J7" s="5">
        <f>SUMIFS(Imports_new!J$10:J$33,Imports_new!$A$10:$A$33,$A7)</f>
        <v>8287424.5090477271</v>
      </c>
      <c r="K7" s="5">
        <f>SUMIFS(Imports_new!K$10:K$33,Imports_new!$A$10:$A$33,$A7)</f>
        <v>9650478.0974241961</v>
      </c>
      <c r="L7" s="5">
        <f>SUMIFS(Imports_new!L$10:L$33,Imports_new!$A$10:$A$33,$A7)</f>
        <v>12275758.402979774</v>
      </c>
      <c r="M7" s="5">
        <f>SUMIFS(Imports_new!M$10:M$33,Imports_new!$A$10:$A$33,$A7)</f>
        <v>12275758.402979774</v>
      </c>
      <c r="N7" s="5">
        <f>SUMIFS(Imports_new!N$10:N$33,Imports_new!$A$10:$A$33,$A7)</f>
        <v>12275758.402979774</v>
      </c>
      <c r="O7" s="5">
        <f>SUMIFS(Imports_new!O$10:O$33,Imports_new!$A$10:$A$33,$A7)</f>
        <v>12275758.402979774</v>
      </c>
      <c r="P7" s="5">
        <f>SUMIFS(Imports_new!P$10:P$33,Imports_new!$A$10:$A$33,$A7)</f>
        <v>12275758.402979774</v>
      </c>
      <c r="Q7" s="5">
        <f>SUMIFS(Imports_new!Q$10:Q$33,Imports_new!$A$10:$A$33,$A7)</f>
        <v>12275758.402979774</v>
      </c>
      <c r="R7" s="5">
        <f>SUMIFS(Imports_new!R$10:R$33,Imports_new!$A$10:$A$33,$A7)</f>
        <v>12275758.402979774</v>
      </c>
      <c r="S7" s="5">
        <f>SUMIFS(Imports_new!S$10:S$33,Imports_new!$A$10:$A$33,$A7)</f>
        <v>12275758.402979774</v>
      </c>
      <c r="T7" s="5">
        <f>SUMIFS(Imports_new!T$10:T$33,Imports_new!$A$10:$A$33,$A7)</f>
        <v>12275758.402979774</v>
      </c>
      <c r="U7" s="5">
        <f>SUMIFS(Imports_new!U$10:U$33,Imports_new!$A$10:$A$33,$A7)</f>
        <v>12275758.402979774</v>
      </c>
      <c r="V7" s="5">
        <f>SUMIFS(Imports_new!V$10:V$33,Imports_new!$A$10:$A$33,$A7)</f>
        <v>12275758.402979774</v>
      </c>
      <c r="W7" s="5">
        <f>SUMIFS(Imports_new!W$10:W$33,Imports_new!$A$10:$A$33,$A7)</f>
        <v>12275758.402979774</v>
      </c>
      <c r="X7" s="5">
        <f>SUMIFS(Imports_new!X$10:X$33,Imports_new!$A$10:$A$33,$A7)</f>
        <v>12275758.402979774</v>
      </c>
      <c r="Y7" s="5">
        <f>SUMIFS(Imports_new!Y$10:Y$33,Imports_new!$A$10:$A$33,$A7)</f>
        <v>12275758.402979774</v>
      </c>
      <c r="Z7" s="5">
        <f>SUMIFS(Imports_new!Z$10:Z$33,Imports_new!$A$10:$A$33,$A7)</f>
        <v>12275758.402979774</v>
      </c>
      <c r="AA7" s="5">
        <f>SUMIFS(Imports_new!AA$10:AA$33,Imports_new!$A$10:$A$33,$A7)</f>
        <v>12275758.402979774</v>
      </c>
      <c r="AB7" s="5">
        <f>SUMIFS(Imports_new!AB$10:AB$33,Imports_new!$A$10:$A$33,$A7)</f>
        <v>12275758.402979774</v>
      </c>
      <c r="AC7" s="5">
        <f>SUMIFS(Imports_new!AC$10:AC$33,Imports_new!$A$10:$A$33,$A7)</f>
        <v>12275758.402979774</v>
      </c>
      <c r="AD7" s="5">
        <f>SUMIFS(Imports_new!AD$10:AD$33,Imports_new!$A$10:$A$33,$A7)</f>
        <v>12275758.402979774</v>
      </c>
      <c r="AE7" s="5">
        <f>SUMIFS(Imports_new!AE$10:AE$33,Imports_new!$A$10:$A$33,$A7)</f>
        <v>12275758.402979774</v>
      </c>
      <c r="AF7" s="5">
        <f>SUMIFS(Imports_new!AF$10:AF$33,Imports_new!$A$10:$A$33,$A7)</f>
        <v>12275758.402979774</v>
      </c>
    </row>
    <row r="8" spans="1:32">
      <c r="A8" s="2" t="s">
        <v>102</v>
      </c>
      <c r="B8" s="5">
        <f>SUMIFS(Imports_new!B$10:B$33,Imports_new!$A$10:$A$33,$A8)</f>
        <v>961777.86555670958</v>
      </c>
      <c r="C8" s="5">
        <f>SUMIFS(Imports_new!C$10:C$33,Imports_new!$A$10:$A$33,$A8)</f>
        <v>961777.86555670958</v>
      </c>
      <c r="D8" s="5">
        <f>SUMIFS(Imports_new!D$10:D$33,Imports_new!$A$10:$A$33,$A8)</f>
        <v>961777.86555670958</v>
      </c>
      <c r="E8" s="5">
        <f>SUMIFS(Imports_new!E$10:E$33,Imports_new!$A$10:$A$33,$A8)</f>
        <v>1444934.5873034648</v>
      </c>
      <c r="F8" s="5">
        <f>SUMIFS(Imports_new!F$10:F$33,Imports_new!$A$10:$A$33,$A8)</f>
        <v>1534268.2282547895</v>
      </c>
      <c r="G8" s="5">
        <f>SUMIFS(Imports_new!G$10:G$33,Imports_new!$A$10:$A$33,$A8)</f>
        <v>1549171.2017399285</v>
      </c>
      <c r="H8" s="5">
        <f>SUMIFS(Imports_new!H$10:H$33,Imports_new!$A$10:$A$33,$A8)</f>
        <v>1641117.2815502819</v>
      </c>
      <c r="I8" s="5">
        <f>SUMIFS(Imports_new!I$10:I$33,Imports_new!$A$10:$A$33,$A8)</f>
        <v>2270813.7737661661</v>
      </c>
      <c r="J8" s="5">
        <f>SUMIFS(Imports_new!J$10:J$33,Imports_new!$A$10:$A$33,$A8)</f>
        <v>3412271.05624233</v>
      </c>
      <c r="K8" s="5">
        <f>SUMIFS(Imports_new!K$10:K$33,Imports_new!$A$10:$A$33,$A8)</f>
        <v>3595073.75889624</v>
      </c>
      <c r="L8" s="5">
        <f>SUMIFS(Imports_new!L$10:L$33,Imports_new!$A$10:$A$33,$A8)</f>
        <v>4796127.1941023115</v>
      </c>
      <c r="M8" s="5">
        <f>SUMIFS(Imports_new!M$10:M$33,Imports_new!$A$10:$A$33,$A8)</f>
        <v>4796127.1941023115</v>
      </c>
      <c r="N8" s="5">
        <f>SUMIFS(Imports_new!N$10:N$33,Imports_new!$A$10:$A$33,$A8)</f>
        <v>4796127.1941023115</v>
      </c>
      <c r="O8" s="5">
        <f>SUMIFS(Imports_new!O$10:O$33,Imports_new!$A$10:$A$33,$A8)</f>
        <v>4796127.1941023115</v>
      </c>
      <c r="P8" s="5">
        <f>SUMIFS(Imports_new!P$10:P$33,Imports_new!$A$10:$A$33,$A8)</f>
        <v>4796127.1941023115</v>
      </c>
      <c r="Q8" s="5">
        <f>SUMIFS(Imports_new!Q$10:Q$33,Imports_new!$A$10:$A$33,$A8)</f>
        <v>4796127.1941023115</v>
      </c>
      <c r="R8" s="5">
        <f>SUMIFS(Imports_new!R$10:R$33,Imports_new!$A$10:$A$33,$A8)</f>
        <v>4796127.1941023115</v>
      </c>
      <c r="S8" s="5">
        <f>SUMIFS(Imports_new!S$10:S$33,Imports_new!$A$10:$A$33,$A8)</f>
        <v>4796127.1941023115</v>
      </c>
      <c r="T8" s="5">
        <f>SUMIFS(Imports_new!T$10:T$33,Imports_new!$A$10:$A$33,$A8)</f>
        <v>4796127.1941023115</v>
      </c>
      <c r="U8" s="5">
        <f>SUMIFS(Imports_new!U$10:U$33,Imports_new!$A$10:$A$33,$A8)</f>
        <v>4796127.1941023115</v>
      </c>
      <c r="V8" s="5">
        <f>SUMIFS(Imports_new!V$10:V$33,Imports_new!$A$10:$A$33,$A8)</f>
        <v>4796127.1941023115</v>
      </c>
      <c r="W8" s="5">
        <f>SUMIFS(Imports_new!W$10:W$33,Imports_new!$A$10:$A$33,$A8)</f>
        <v>4796127.1941023115</v>
      </c>
      <c r="X8" s="5">
        <f>SUMIFS(Imports_new!X$10:X$33,Imports_new!$A$10:$A$33,$A8)</f>
        <v>4796127.1941023115</v>
      </c>
      <c r="Y8" s="5">
        <f>SUMIFS(Imports_new!Y$10:Y$33,Imports_new!$A$10:$A$33,$A8)</f>
        <v>4796127.1941023115</v>
      </c>
      <c r="Z8" s="5">
        <f>SUMIFS(Imports_new!Z$10:Z$33,Imports_new!$A$10:$A$33,$A8)</f>
        <v>4796127.1941023115</v>
      </c>
      <c r="AA8" s="5">
        <f>SUMIFS(Imports_new!AA$10:AA$33,Imports_new!$A$10:$A$33,$A8)</f>
        <v>4796127.1941023115</v>
      </c>
      <c r="AB8" s="5">
        <f>SUMIFS(Imports_new!AB$10:AB$33,Imports_new!$A$10:$A$33,$A8)</f>
        <v>4796127.1941023115</v>
      </c>
      <c r="AC8" s="5">
        <f>SUMIFS(Imports_new!AC$10:AC$33,Imports_new!$A$10:$A$33,$A8)</f>
        <v>4796127.1941023115</v>
      </c>
      <c r="AD8" s="5">
        <f>SUMIFS(Imports_new!AD$10:AD$33,Imports_new!$A$10:$A$33,$A8)</f>
        <v>4796127.1941023115</v>
      </c>
      <c r="AE8" s="5">
        <f>SUMIFS(Imports_new!AE$10:AE$33,Imports_new!$A$10:$A$33,$A8)</f>
        <v>4796127.1941023115</v>
      </c>
      <c r="AF8" s="5">
        <f>SUMIFS(Imports_new!AF$10:AF$33,Imports_new!$A$10:$A$33,$A8)</f>
        <v>4796127.1941023115</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54546.538386253415</v>
      </c>
      <c r="C10" s="5">
        <f>SUMIFS(Imports_new!C$10:C$33,Imports_new!$A$10:$A$33,$A10)</f>
        <v>54546.538386253415</v>
      </c>
      <c r="D10" s="5">
        <f>SUMIFS(Imports_new!D$10:D$33,Imports_new!$A$10:$A$33,$A10)</f>
        <v>54546.538386253415</v>
      </c>
      <c r="E10" s="5">
        <f>SUMIFS(Imports_new!E$10:E$33,Imports_new!$A$10:$A$33,$A10)</f>
        <v>58383.41354933985</v>
      </c>
      <c r="F10" s="5">
        <f>SUMIFS(Imports_new!F$10:F$33,Imports_new!$A$10:$A$33,$A10)</f>
        <v>63338.969299756063</v>
      </c>
      <c r="G10" s="5">
        <f>SUMIFS(Imports_new!G$10:G$33,Imports_new!$A$10:$A$33,$A10)</f>
        <v>63477.818366334948</v>
      </c>
      <c r="H10" s="5">
        <f>SUMIFS(Imports_new!H$10:H$33,Imports_new!$A$10:$A$33,$A10)</f>
        <v>66614.835777198081</v>
      </c>
      <c r="I10" s="5">
        <f>SUMIFS(Imports_new!I$10:I$33,Imports_new!$A$10:$A$33,$A10)</f>
        <v>73281.449747870167</v>
      </c>
      <c r="J10" s="5">
        <f>SUMIFS(Imports_new!J$10:J$33,Imports_new!$A$10:$A$33,$A10)</f>
        <v>104109.53437544635</v>
      </c>
      <c r="K10" s="5">
        <f>SUMIFS(Imports_new!K$10:K$33,Imports_new!$A$10:$A$33,$A10)</f>
        <v>114883.06354314009</v>
      </c>
      <c r="L10" s="5">
        <f>SUMIFS(Imports_new!L$10:L$33,Imports_new!$A$10:$A$33,$A10)</f>
        <v>120663.24795720083</v>
      </c>
      <c r="M10" s="5">
        <f>SUMIFS(Imports_new!M$10:M$33,Imports_new!$A$10:$A$33,$A10)</f>
        <v>120663.24795720083</v>
      </c>
      <c r="N10" s="5">
        <f>SUMIFS(Imports_new!N$10:N$33,Imports_new!$A$10:$A$33,$A10)</f>
        <v>120663.24795720083</v>
      </c>
      <c r="O10" s="5">
        <f>SUMIFS(Imports_new!O$10:O$33,Imports_new!$A$10:$A$33,$A10)</f>
        <v>120663.24795720083</v>
      </c>
      <c r="P10" s="5">
        <f>SUMIFS(Imports_new!P$10:P$33,Imports_new!$A$10:$A$33,$A10)</f>
        <v>120663.24795720083</v>
      </c>
      <c r="Q10" s="5">
        <f>SUMIFS(Imports_new!Q$10:Q$33,Imports_new!$A$10:$A$33,$A10)</f>
        <v>120663.24795720083</v>
      </c>
      <c r="R10" s="5">
        <f>SUMIFS(Imports_new!R$10:R$33,Imports_new!$A$10:$A$33,$A10)</f>
        <v>120663.24795720083</v>
      </c>
      <c r="S10" s="5">
        <f>SUMIFS(Imports_new!S$10:S$33,Imports_new!$A$10:$A$33,$A10)</f>
        <v>120663.24795720083</v>
      </c>
      <c r="T10" s="5">
        <f>SUMIFS(Imports_new!T$10:T$33,Imports_new!$A$10:$A$33,$A10)</f>
        <v>120663.24795720083</v>
      </c>
      <c r="U10" s="5">
        <f>SUMIFS(Imports_new!U$10:U$33,Imports_new!$A$10:$A$33,$A10)</f>
        <v>120663.24795720083</v>
      </c>
      <c r="V10" s="5">
        <f>SUMIFS(Imports_new!V$10:V$33,Imports_new!$A$10:$A$33,$A10)</f>
        <v>120663.24795720083</v>
      </c>
      <c r="W10" s="5">
        <f>SUMIFS(Imports_new!W$10:W$33,Imports_new!$A$10:$A$33,$A10)</f>
        <v>120663.24795720083</v>
      </c>
      <c r="X10" s="5">
        <f>SUMIFS(Imports_new!X$10:X$33,Imports_new!$A$10:$A$33,$A10)</f>
        <v>120663.24795720083</v>
      </c>
      <c r="Y10" s="5">
        <f>SUMIFS(Imports_new!Y$10:Y$33,Imports_new!$A$10:$A$33,$A10)</f>
        <v>120663.24795720083</v>
      </c>
      <c r="Z10" s="5">
        <f>SUMIFS(Imports_new!Z$10:Z$33,Imports_new!$A$10:$A$33,$A10)</f>
        <v>120663.24795720083</v>
      </c>
      <c r="AA10" s="5">
        <f>SUMIFS(Imports_new!AA$10:AA$33,Imports_new!$A$10:$A$33,$A10)</f>
        <v>120663.24795720083</v>
      </c>
      <c r="AB10" s="5">
        <f>SUMIFS(Imports_new!AB$10:AB$33,Imports_new!$A$10:$A$33,$A10)</f>
        <v>120663.24795720083</v>
      </c>
      <c r="AC10" s="5">
        <f>SUMIFS(Imports_new!AC$10:AC$33,Imports_new!$A$10:$A$33,$A10)</f>
        <v>120663.24795720083</v>
      </c>
      <c r="AD10" s="5">
        <f>SUMIFS(Imports_new!AD$10:AD$33,Imports_new!$A$10:$A$33,$A10)</f>
        <v>120663.24795720083</v>
      </c>
      <c r="AE10" s="5">
        <f>SUMIFS(Imports_new!AE$10:AE$33,Imports_new!$A$10:$A$33,$A10)</f>
        <v>120663.24795720083</v>
      </c>
      <c r="AF10" s="5">
        <f>SUMIFS(Imports_new!AF$10:AF$33,Imports_new!$A$10:$A$33,$A10)</f>
        <v>120663.24795720083</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1385.3583909333499</v>
      </c>
      <c r="C12" s="5">
        <f>SUMIFS(Imports_new!C$10:C$33,Imports_new!$A$10:$A$33,$A12)</f>
        <v>1385.3583909333499</v>
      </c>
      <c r="D12" s="5">
        <f>SUMIFS(Imports_new!D$10:D$33,Imports_new!$A$10:$A$33,$A12)</f>
        <v>1385.3583909333499</v>
      </c>
      <c r="E12" s="5">
        <f>SUMIFS(Imports_new!E$10:E$33,Imports_new!$A$10:$A$33,$A12)</f>
        <v>503.61127856903636</v>
      </c>
      <c r="F12" s="5">
        <f>SUMIFS(Imports_new!F$10:F$33,Imports_new!$A$10:$A$33,$A12)</f>
        <v>319.07078656987761</v>
      </c>
      <c r="G12" s="5">
        <f>SUMIFS(Imports_new!G$10:G$33,Imports_new!$A$10:$A$33,$A12)</f>
        <v>286.75369696278642</v>
      </c>
      <c r="H12" s="5">
        <f>SUMIFS(Imports_new!H$10:H$33,Imports_new!$A$10:$A$33,$A12)</f>
        <v>43.600972578982869</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8206.0299279864885</v>
      </c>
      <c r="G15" s="5">
        <f>SUMIFS(Imports_new!G$10:G$33,Imports_new!$A$10:$A$33,$A15)</f>
        <v>25015.123002364693</v>
      </c>
      <c r="H15" s="5">
        <f>SUMIFS(Imports_new!H$10:H$33,Imports_new!$A$10:$A$33,$A15)</f>
        <v>181245.51246052264</v>
      </c>
      <c r="I15" s="5">
        <f>SUMIFS(Imports_new!I$10:I$33,Imports_new!$A$10:$A$33,$A15)</f>
        <v>404440.0059392993</v>
      </c>
      <c r="J15" s="5">
        <f>SUMIFS(Imports_new!J$10:J$33,Imports_new!$A$10:$A$33,$A15)</f>
        <v>541003.82046047307</v>
      </c>
      <c r="K15" s="5">
        <f>SUMIFS(Imports_new!K$10:K$33,Imports_new!$A$10:$A$33,$A15)</f>
        <v>808248.42336946714</v>
      </c>
      <c r="L15" s="5">
        <f>SUMIFS(Imports_new!L$10:L$33,Imports_new!$A$10:$A$33,$A15)</f>
        <v>787973.89288317831</v>
      </c>
      <c r="M15" s="5">
        <f>SUMIFS(Imports_new!M$10:M$33,Imports_new!$A$10:$A$33,$A15)</f>
        <v>787973.89288317831</v>
      </c>
      <c r="N15" s="5">
        <f>SUMIFS(Imports_new!N$10:N$33,Imports_new!$A$10:$A$33,$A15)</f>
        <v>787973.89288317831</v>
      </c>
      <c r="O15" s="5">
        <f>SUMIFS(Imports_new!O$10:O$33,Imports_new!$A$10:$A$33,$A15)</f>
        <v>787973.89288317831</v>
      </c>
      <c r="P15" s="5">
        <f>SUMIFS(Imports_new!P$10:P$33,Imports_new!$A$10:$A$33,$A15)</f>
        <v>787973.89288317831</v>
      </c>
      <c r="Q15" s="5">
        <f>SUMIFS(Imports_new!Q$10:Q$33,Imports_new!$A$10:$A$33,$A15)</f>
        <v>787973.89288317831</v>
      </c>
      <c r="R15" s="5">
        <f>SUMIFS(Imports_new!R$10:R$33,Imports_new!$A$10:$A$33,$A15)</f>
        <v>787973.89288317831</v>
      </c>
      <c r="S15" s="5">
        <f>SUMIFS(Imports_new!S$10:S$33,Imports_new!$A$10:$A$33,$A15)</f>
        <v>787973.89288317831</v>
      </c>
      <c r="T15" s="5">
        <f>SUMIFS(Imports_new!T$10:T$33,Imports_new!$A$10:$A$33,$A15)</f>
        <v>787973.89288317831</v>
      </c>
      <c r="U15" s="5">
        <f>SUMIFS(Imports_new!U$10:U$33,Imports_new!$A$10:$A$33,$A15)</f>
        <v>787973.89288317831</v>
      </c>
      <c r="V15" s="5">
        <f>SUMIFS(Imports_new!V$10:V$33,Imports_new!$A$10:$A$33,$A15)</f>
        <v>787973.89288317831</v>
      </c>
      <c r="W15" s="5">
        <f>SUMIFS(Imports_new!W$10:W$33,Imports_new!$A$10:$A$33,$A15)</f>
        <v>787973.89288317831</v>
      </c>
      <c r="X15" s="5">
        <f>SUMIFS(Imports_new!X$10:X$33,Imports_new!$A$10:$A$33,$A15)</f>
        <v>787973.89288317831</v>
      </c>
      <c r="Y15" s="5">
        <f>SUMIFS(Imports_new!Y$10:Y$33,Imports_new!$A$10:$A$33,$A15)</f>
        <v>787973.89288317831</v>
      </c>
      <c r="Z15" s="5">
        <f>SUMIFS(Imports_new!Z$10:Z$33,Imports_new!$A$10:$A$33,$A15)</f>
        <v>787973.89288317831</v>
      </c>
      <c r="AA15" s="5">
        <f>SUMIFS(Imports_new!AA$10:AA$33,Imports_new!$A$10:$A$33,$A15)</f>
        <v>787973.89288317831</v>
      </c>
      <c r="AB15" s="5">
        <f>SUMIFS(Imports_new!AB$10:AB$33,Imports_new!$A$10:$A$33,$A15)</f>
        <v>787973.89288317831</v>
      </c>
      <c r="AC15" s="5">
        <f>SUMIFS(Imports_new!AC$10:AC$33,Imports_new!$A$10:$A$33,$A15)</f>
        <v>787973.89288317831</v>
      </c>
      <c r="AD15" s="5">
        <f>SUMIFS(Imports_new!AD$10:AD$33,Imports_new!$A$10:$A$33,$A15)</f>
        <v>787973.89288317831</v>
      </c>
      <c r="AE15" s="5">
        <f>SUMIFS(Imports_new!AE$10:AE$33,Imports_new!$A$10:$A$33,$A15)</f>
        <v>787973.89288317831</v>
      </c>
      <c r="AF15" s="5">
        <f>SUMIFS(Imports_new!AF$10:AF$33,Imports_new!$A$10:$A$33,$A15)</f>
        <v>787973.89288317831</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I2" sqref="I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0</v>
      </c>
      <c r="C2">
        <f>exports!E2*IFERROR(INDEX('state specific adjustments'!$C$4:$AG$5,MATCH(About!$B$2,'state specific adjustments'!$B$4:$B$5,0),MATCH('EIaE-BEE'!C$1,'state specific adjustments'!$C$3:$AG$3,0)),1)</f>
        <v>0</v>
      </c>
      <c r="D2">
        <f>exports!F2*IFERROR(INDEX('state specific adjustments'!$C$4:$AG$5,MATCH(About!$B$2,'state specific adjustments'!$B$4:$B$5,0),MATCH('EIaE-BEE'!D$1,'state specific adjustments'!$C$3:$AG$3,0)),1)</f>
        <v>0</v>
      </c>
      <c r="E2">
        <f>exports!G2*IFERROR(INDEX('state specific adjustments'!$C$4:$AG$5,MATCH(About!$B$2,'state specific adjustments'!$B$4:$B$5,0),MATCH('EIaE-BEE'!E$1,'state specific adjustments'!$C$3:$AG$3,0)),1)</f>
        <v>0</v>
      </c>
      <c r="F2">
        <f>exports!H2*IFERROR(INDEX('state specific adjustments'!$C$4:$AG$5,MATCH(About!$B$2,'state specific adjustments'!$B$4:$B$5,0),MATCH('EIaE-BEE'!F$1,'state specific adjustments'!$C$3:$AG$3,0)),1)</f>
        <v>0</v>
      </c>
      <c r="G2">
        <f>exports!I2*IFERROR(INDEX('state specific adjustments'!$C$4:$AG$5,MATCH(About!$B$2,'state specific adjustments'!$B$4:$B$5,0),MATCH('EIaE-BEE'!G$1,'state specific adjustments'!$C$3:$AG$3,0)),1)</f>
        <v>0</v>
      </c>
      <c r="H2">
        <f>exports!J2*IFERROR(INDEX('state specific adjustments'!$C$4:$AG$5,MATCH(About!$B$2,'state specific adjustments'!$B$4:$B$5,0),MATCH('EIaE-BEE'!H$1,'state specific adjustments'!$C$3:$AG$3,0)),1)</f>
        <v>0</v>
      </c>
      <c r="I2">
        <f>exports!K2*IFERROR(INDEX('state specific adjustments'!$C$4:$AG$5,MATCH(About!$B$2,'state specific adjustments'!$B$4:$B$5,0),MATCH('EIaE-BEE'!I$1,'state specific adjustments'!$C$3:$AG$3,0)),1)</f>
        <v>0</v>
      </c>
      <c r="J2">
        <f>exports!L2*IFERROR(INDEX('state specific adjustments'!$C$4:$AG$5,MATCH(About!$B$2,'state specific adjustments'!$B$4:$B$5,0),MATCH('EIaE-BEE'!J$1,'state specific adjustments'!$C$3:$AG$3,0)),1)</f>
        <v>0</v>
      </c>
      <c r="K2">
        <f>exports!M2*IFERROR(INDEX('state specific adjustments'!$C$4:$AG$5,MATCH(About!$B$2,'state specific adjustments'!$B$4:$B$5,0),MATCH('EIaE-BEE'!K$1,'state specific adjustments'!$C$3:$AG$3,0)),1)</f>
        <v>0</v>
      </c>
      <c r="L2">
        <f>exports!N2*IFERROR(INDEX('state specific adjustments'!$C$4:$AG$5,MATCH(About!$B$2,'state specific adjustments'!$B$4:$B$5,0),MATCH('EIaE-BEE'!L$1,'state specific adjustments'!$C$3:$AG$3,0)),1)</f>
        <v>0</v>
      </c>
      <c r="M2">
        <f>exports!O2*IFERROR(INDEX('state specific adjustments'!$C$4:$AG$5,MATCH(About!$B$2,'state specific adjustments'!$B$4:$B$5,0),MATCH('EIaE-BEE'!M$1,'state specific adjustments'!$C$3:$AG$3,0)),1)</f>
        <v>0</v>
      </c>
      <c r="N2">
        <f>exports!P2*IFERROR(INDEX('state specific adjustments'!$C$4:$AG$5,MATCH(About!$B$2,'state specific adjustments'!$B$4:$B$5,0),MATCH('EIaE-BEE'!N$1,'state specific adjustments'!$C$3:$AG$3,0)),1)</f>
        <v>0</v>
      </c>
      <c r="O2">
        <f>exports!Q2*IFERROR(INDEX('state specific adjustments'!$C$4:$AG$5,MATCH(About!$B$2,'state specific adjustments'!$B$4:$B$5,0),MATCH('EIaE-BEE'!O$1,'state specific adjustments'!$C$3:$AG$3,0)),1)</f>
        <v>0</v>
      </c>
      <c r="P2">
        <f>exports!R2*IFERROR(INDEX('state specific adjustments'!$C$4:$AG$5,MATCH(About!$B$2,'state specific adjustments'!$B$4:$B$5,0),MATCH('EIaE-BEE'!P$1,'state specific adjustments'!$C$3:$AG$3,0)),1)</f>
        <v>0</v>
      </c>
      <c r="Q2">
        <f>exports!S2*IFERROR(INDEX('state specific adjustments'!$C$4:$AG$5,MATCH(About!$B$2,'state specific adjustments'!$B$4:$B$5,0),MATCH('EIaE-BEE'!Q$1,'state specific adjustments'!$C$3:$AG$3,0)),1)</f>
        <v>0</v>
      </c>
      <c r="R2">
        <f>exports!T2*IFERROR(INDEX('state specific adjustments'!$C$4:$AG$5,MATCH(About!$B$2,'state specific adjustments'!$B$4:$B$5,0),MATCH('EIaE-BEE'!R$1,'state specific adjustments'!$C$3:$AG$3,0)),1)</f>
        <v>0</v>
      </c>
      <c r="S2">
        <f>exports!U2*IFERROR(INDEX('state specific adjustments'!$C$4:$AG$5,MATCH(About!$B$2,'state specific adjustments'!$B$4:$B$5,0),MATCH('EIaE-BEE'!S$1,'state specific adjustments'!$C$3:$AG$3,0)),1)</f>
        <v>0</v>
      </c>
      <c r="T2">
        <f>exports!V2*IFERROR(INDEX('state specific adjustments'!$C$4:$AG$5,MATCH(About!$B$2,'state specific adjustments'!$B$4:$B$5,0),MATCH('EIaE-BEE'!T$1,'state specific adjustments'!$C$3:$AG$3,0)),1)</f>
        <v>0</v>
      </c>
      <c r="U2">
        <f>exports!W2*IFERROR(INDEX('state specific adjustments'!$C$4:$AG$5,MATCH(About!$B$2,'state specific adjustments'!$B$4:$B$5,0),MATCH('EIaE-BEE'!U$1,'state specific adjustments'!$C$3:$AG$3,0)),1)</f>
        <v>0</v>
      </c>
      <c r="V2">
        <f>exports!X2*IFERROR(INDEX('state specific adjustments'!$C$4:$AG$5,MATCH(About!$B$2,'state specific adjustments'!$B$4:$B$5,0),MATCH('EIaE-BEE'!V$1,'state specific adjustments'!$C$3:$AG$3,0)),1)</f>
        <v>0</v>
      </c>
      <c r="W2">
        <f>exports!Y2*IFERROR(INDEX('state specific adjustments'!$C$4:$AG$5,MATCH(About!$B$2,'state specific adjustments'!$B$4:$B$5,0),MATCH('EIaE-BEE'!W$1,'state specific adjustments'!$C$3:$AG$3,0)),1)</f>
        <v>0</v>
      </c>
      <c r="X2">
        <f>exports!Z2*IFERROR(INDEX('state specific adjustments'!$C$4:$AG$5,MATCH(About!$B$2,'state specific adjustments'!$B$4:$B$5,0),MATCH('EIaE-BEE'!X$1,'state specific adjustments'!$C$3:$AG$3,0)),1)</f>
        <v>0</v>
      </c>
      <c r="Y2">
        <f>exports!AA2*IFERROR(INDEX('state specific adjustments'!$C$4:$AG$5,MATCH(About!$B$2,'state specific adjustments'!$B$4:$B$5,0),MATCH('EIaE-BEE'!Y$1,'state specific adjustments'!$C$3:$AG$3,0)),1)</f>
        <v>0</v>
      </c>
      <c r="Z2">
        <f>exports!AB2*IFERROR(INDEX('state specific adjustments'!$C$4:$AG$5,MATCH(About!$B$2,'state specific adjustments'!$B$4:$B$5,0),MATCH('EIaE-BEE'!Z$1,'state specific adjustments'!$C$3:$AG$3,0)),1)</f>
        <v>0</v>
      </c>
      <c r="AA2">
        <f>exports!AC2*IFERROR(INDEX('state specific adjustments'!$C$4:$AG$5,MATCH(About!$B$2,'state specific adjustments'!$B$4:$B$5,0),MATCH('EIaE-BEE'!AA$1,'state specific adjustments'!$C$3:$AG$3,0)),1)</f>
        <v>0</v>
      </c>
      <c r="AB2">
        <f>exports!AD2*IFERROR(INDEX('state specific adjustments'!$C$4:$AG$5,MATCH(About!$B$2,'state specific adjustments'!$B$4:$B$5,0),MATCH('EIaE-BEE'!AB$1,'state specific adjustments'!$C$3:$AG$3,0)),1)</f>
        <v>0</v>
      </c>
      <c r="AC2">
        <f>exports!AE2*IFERROR(INDEX('state specific adjustments'!$C$4:$AG$5,MATCH(About!$B$2,'state specific adjustments'!$B$4:$B$5,0),MATCH('EIaE-BEE'!AC$1,'state specific adjustments'!$C$3:$AG$3,0)),1)</f>
        <v>0</v>
      </c>
      <c r="AD2">
        <f>exports!AF2*IFERROR(INDEX('state specific adjustments'!$C$4:$AG$5,MATCH(About!$B$2,'state specific adjustments'!$B$4:$B$5,0),MATCH('EIaE-BEE'!AD$1,'state specific adjustments'!$C$3:$AG$3,0)),1)</f>
        <v>0</v>
      </c>
      <c r="AE2">
        <f>exports!AG2*IFERROR(INDEX('state specific adjustments'!$C$4:$AG$5,MATCH(About!$B$2,'state specific adjustments'!$B$4:$B$5,0),MATCH('EIaE-BEE'!AE$1,'state specific adjustments'!$C$3:$AG$3,0)),1)</f>
        <v>0</v>
      </c>
      <c r="AF2">
        <f>exports!AH2*IFERROR(INDEX('state specific adjustments'!$C$4:$AG$5,MATCH(About!$B$2,'state specific adjustments'!$B$4:$B$5,0),MATCH('EIaE-BEE'!AF$1,'state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29.642824661472524</v>
      </c>
      <c r="C2" s="12">
        <f t="shared" si="0"/>
        <v>29.642824661472524</v>
      </c>
      <c r="D2" s="12">
        <f>E2</f>
        <v>29.642824661472524</v>
      </c>
      <c r="E2" s="194">
        <f>SUMIFS('Table 7_Wholesale prices'!D$18:D$65,'Table 7_Wholesale prices'!$B$18:$B$65,About!$B$2)</f>
        <v>29.642824661472524</v>
      </c>
      <c r="F2" s="194">
        <f>SUMIFS('Table 7_Wholesale prices'!E$18:E$65,'Table 7_Wholesale prices'!$B$18:$B$65,About!$B$2)</f>
        <v>29.243467847273731</v>
      </c>
      <c r="G2" s="194">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29.642824661472524</v>
      </c>
      <c r="C2" s="12">
        <f t="shared" si="0"/>
        <v>29.642824661472524</v>
      </c>
      <c r="D2" s="12">
        <f>E2</f>
        <v>29.642824661472524</v>
      </c>
      <c r="E2" s="194">
        <f>SUMIFS('Table 7_Wholesale prices'!D$18:D$65,'Table 7_Wholesale prices'!$B$18:$B$65,About!$B$2)</f>
        <v>29.642824661472524</v>
      </c>
      <c r="F2" s="194">
        <f>SUMIFS('Table 7_Wholesale prices'!E$18:E$65,'Table 7_Wholesale prices'!$B$18:$B$65,About!$B$2)</f>
        <v>29.243467847273731</v>
      </c>
      <c r="G2" s="194">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2024-07-04T16:32:18Z</dcterms:modified>
</cp:coreProperties>
</file>