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VA\trans\SYFAFE\"/>
    </mc:Choice>
  </mc:AlternateContent>
  <xr:revisionPtr revIDLastSave="0" documentId="8_{DA0B7C21-1C5D-433A-A400-04CC571952D5}"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8" i="43"/>
  <c r="F8" i="43" s="1"/>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A3" i="43" l="1"/>
  <c r="A9" i="43"/>
  <c r="F9" i="43" s="1"/>
  <c r="I4" i="43"/>
  <c r="H4" i="43"/>
  <c r="G4" i="43"/>
  <c r="F4" i="43"/>
  <c r="E4" i="43"/>
  <c r="I8" i="43"/>
  <c r="A7" i="43"/>
  <c r="I7" i="43" s="1"/>
  <c r="D8" i="43"/>
  <c r="A6" i="43"/>
  <c r="F6" i="43" s="1"/>
  <c r="E8" i="43"/>
  <c r="A5" i="43"/>
  <c r="G9" i="43"/>
  <c r="D9" i="43"/>
  <c r="E9" i="43"/>
  <c r="E3" i="43"/>
  <c r="F3" i="43"/>
  <c r="G3" i="43"/>
  <c r="H3" i="43"/>
  <c r="D7" i="43"/>
  <c r="D5" i="43"/>
  <c r="F7" i="43"/>
  <c r="G8" i="43"/>
  <c r="H9" i="43"/>
  <c r="D4" i="43"/>
  <c r="E5" i="43"/>
  <c r="G7" i="43"/>
  <c r="H8" i="43"/>
  <c r="I9" i="43"/>
  <c r="E7" i="43"/>
  <c r="F5" i="43"/>
  <c r="G6" i="43"/>
  <c r="H7" i="43"/>
  <c r="G5" i="43"/>
  <c r="E6" i="23"/>
  <c r="D6" i="23"/>
  <c r="H2" i="23"/>
  <c r="G3" i="23"/>
  <c r="D3" i="23"/>
  <c r="E3" i="23"/>
  <c r="C3" i="23"/>
  <c r="I3" i="43" l="1"/>
  <c r="D3" i="43"/>
  <c r="E6" i="43"/>
  <c r="H6" i="43"/>
  <c r="I5" i="43"/>
  <c r="H5" i="43"/>
  <c r="I6" i="43"/>
  <c r="D6" i="43"/>
  <c r="F3" i="23"/>
  <c r="B13" i="43" l="1"/>
  <c r="E15" i="43" s="1"/>
  <c r="B5" i="23" s="1"/>
  <c r="D15" i="43"/>
  <c r="E5" i="23" s="1"/>
  <c r="D3" i="24"/>
  <c r="E3" i="24"/>
  <c r="F3" i="24"/>
  <c r="G3" i="24"/>
  <c r="H3" i="24"/>
  <c r="C3" i="24"/>
  <c r="C2" i="24"/>
  <c r="D2" i="24"/>
  <c r="F2" i="24" s="1"/>
  <c r="E2" i="24"/>
  <c r="G2" i="24"/>
  <c r="B2" i="24"/>
  <c r="B3" i="24" l="1"/>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<sst xmlns="http://schemas.openxmlformats.org/spreadsheetml/2006/main" count="46361" uniqueCount="8805">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</sst>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2607</v>
      </c>
      <c r="C1" s="85">
        <v>44944</v>
      </c>
      <c r="F1" s="126" t="s">
        <v>2377</v>
      </c>
      <c r="G1" s="126" t="s">
        <v>2377</v>
      </c>
    </row>
    <row r="2" spans="1:7">
      <c r="B2" t="str">
        <f>LOOKUP(B1,F2:G51,G2:G51)</f>
        <v>VA</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VA</v>
      </c>
      <c r="B3" s="91" t="s">
        <v>2432</v>
      </c>
      <c r="C3" s="125" t="s">
        <v>8747</v>
      </c>
      <c r="D3">
        <f>SUMIFS('APTA Energy Stats'!$N:$N,'APTA Energy Stats'!$C:$C,$A3,'APTA Energy Stats'!$J:$J,'Passenger Rail Calcs'!$B3)</f>
        <v>0</v>
      </c>
      <c r="E3">
        <f>SUMIFS('APTA Energy Stats'!$Z:$Z,'APTA Energy Stats'!$C:$C,$A3,'APTA Energy Stats'!$J:$J,'Passenger Rail Calcs'!$B3)</f>
        <v>0</v>
      </c>
      <c r="F3">
        <f>SUMIFS('APTA Energy Stats'!$AE:$AE,'APTA Energy Stats'!$C:$C,$A3,'APTA Energy Stats'!$J:$J,'Passenger Rail Calcs'!$B3)</f>
        <v>0</v>
      </c>
      <c r="G3">
        <f>SUMIFS('APTA Energy Stats'!$AO:$AO,'APTA Energy Stats'!$C:$C,$A3,'APTA Energy Stats'!$J:$J,'Passenger Rail Calcs'!$B3)</f>
        <v>0</v>
      </c>
      <c r="H3">
        <f>SUMIFS('APTA Service Stats'!$X:$X,'APTA Service Stats'!$C:$C,'Passenger Rail Calcs'!$A3,'APTA Service Stats'!$J:$J,'Passenger Rail Calcs'!$B3)</f>
        <v>0</v>
      </c>
      <c r="I3">
        <f>SUMIFS('APTA Service Stats'!$AT:$AT,'APTA Service Stats'!$C:$C,'Passenger Rail Calcs'!$A3,'APTA Service Stats'!$J:$J,'Passenger Rail Calcs'!$B3)</f>
        <v>0</v>
      </c>
    </row>
    <row r="4" spans="1:9">
      <c r="A4" t="str">
        <f>About!$B$2</f>
        <v>VA</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VA</v>
      </c>
      <c r="B5" s="91" t="s">
        <v>2442</v>
      </c>
      <c r="C5" s="125" t="s">
        <v>8749</v>
      </c>
      <c r="D5">
        <f>SUMIFS('APTA Energy Stats'!$N:$N,'APTA Energy Stats'!$C:$C,$A5,'APTA Energy Stats'!$J:$J,'Passenger Rail Calcs'!$B5)</f>
        <v>0</v>
      </c>
      <c r="E5">
        <f>SUMIFS('APTA Energy Stats'!$Z:$Z,'APTA Energy Stats'!$C:$C,$A5,'APTA Energy Stats'!$J:$J,'Passenger Rail Calcs'!$B5)</f>
        <v>3494750</v>
      </c>
      <c r="F5">
        <f>SUMIFS('APTA Energy Stats'!$AE:$AE,'APTA Energy Stats'!$C:$C,$A5,'APTA Energy Stats'!$J:$J,'Passenger Rail Calcs'!$B5)</f>
        <v>0</v>
      </c>
      <c r="G5">
        <f>SUMIFS('APTA Energy Stats'!$AO:$AO,'APTA Energy Stats'!$C:$C,$A5,'APTA Energy Stats'!$J:$J,'Passenger Rail Calcs'!$B5)</f>
        <v>386923</v>
      </c>
      <c r="H5">
        <f>SUMIFS('APTA Service Stats'!$X:$X,'APTA Service Stats'!$C:$C,'Passenger Rail Calcs'!$A5,'APTA Service Stats'!$J:$J,'Passenger Rail Calcs'!$B5)</f>
        <v>385885</v>
      </c>
      <c r="I5">
        <f>SUMIFS('APTA Service Stats'!$AT:$AT,'APTA Service Stats'!$C:$C,'Passenger Rail Calcs'!$A5,'APTA Service Stats'!$J:$J,'Passenger Rail Calcs'!$B5)</f>
        <v>4798117</v>
      </c>
    </row>
    <row r="6" spans="1:9">
      <c r="A6" t="str">
        <f>About!$B$2</f>
        <v>VA</v>
      </c>
      <c r="B6" s="91" t="s">
        <v>2443</v>
      </c>
      <c r="C6" s="125" t="s">
        <v>8750</v>
      </c>
      <c r="D6">
        <f>SUMIFS('APTA Energy Stats'!$N:$N,'APTA Energy Stats'!$C:$C,$A6,'APTA Energy Stats'!$J:$J,'Passenger Rail Calcs'!$B6)</f>
        <v>1691205</v>
      </c>
      <c r="E6">
        <f>SUMIFS('APTA Energy Stats'!$Z:$Z,'APTA Energy Stats'!$C:$C,$A6,'APTA Energy Stats'!$J:$J,'Passenger Rail Calcs'!$B6)</f>
        <v>0</v>
      </c>
      <c r="F6">
        <f>SUMIFS('APTA Energy Stats'!$AE:$AE,'APTA Energy Stats'!$C:$C,$A6,'APTA Energy Stats'!$J:$J,'Passenger Rail Calcs'!$B6)</f>
        <v>395324</v>
      </c>
      <c r="G6">
        <f>SUMIFS('APTA Energy Stats'!$AO:$AO,'APTA Energy Stats'!$C:$C,$A6,'APTA Energy Stats'!$J:$J,'Passenger Rail Calcs'!$B6)</f>
        <v>0</v>
      </c>
      <c r="H6">
        <f>SUMIFS('APTA Service Stats'!$X:$X,'APTA Service Stats'!$C:$C,'Passenger Rail Calcs'!$A6,'APTA Service Stats'!$J:$J,'Passenger Rail Calcs'!$B6)</f>
        <v>2555148</v>
      </c>
      <c r="I6">
        <f>SUMIFS('APTA Service Stats'!$AT:$AT,'APTA Service Stats'!$C:$C,'Passenger Rail Calcs'!$A6,'APTA Service Stats'!$J:$J,'Passenger Rail Calcs'!$B6)</f>
        <v>135051068</v>
      </c>
    </row>
    <row r="7" spans="1:9">
      <c r="A7" t="str">
        <f>About!$B$2</f>
        <v>VA</v>
      </c>
      <c r="B7" s="91" t="s">
        <v>2459</v>
      </c>
      <c r="C7" s="125" t="s">
        <v>8751</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tr">
        <f>About!$B$2</f>
        <v>VA</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VA</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47.551042439850214</v>
      </c>
    </row>
    <row r="15" spans="1:9">
      <c r="A15" t="s">
        <v>8756</v>
      </c>
      <c r="D15">
        <f>IFERROR(SUM(F3:F9)*$B$13/(SUM(D3:D9)*D11),0)</f>
        <v>8.6507627241042584E-5</v>
      </c>
      <c r="E15">
        <f>IFERROR(SUM(G3:G9)*$B$13/(SUM(E3:E9)*E11),0)</f>
        <v>1.5429770005832867E-3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1.5429770005832867E-3</v>
      </c>
      <c r="C5" s="15">
        <f>$E5*'Calibration Adjustments'!C22</f>
        <v>8.6507627241042584E-5</v>
      </c>
      <c r="D5" s="15">
        <f>$E5*'Calibration Adjustments'!D22</f>
        <v>8.6507627241042584E-5</v>
      </c>
      <c r="E5" s="84">
        <f>'Passenger Rail Calcs'!D15</f>
        <v>8.6507627241042584E-5</v>
      </c>
      <c r="F5">
        <v>0</v>
      </c>
      <c r="G5">
        <v>0</v>
      </c>
      <c r="H5" s="15">
        <f>$E5*'Calculations Etc'!$B$39*'Calibration Adjustments'!H22</f>
        <v>2.5952288172312771E-4</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2023-01-18T17:41:57Z</dcterms:modified>
</cp:coreProperties>
</file>