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VA\webappdata\"/>
    </mc:Choice>
  </mc:AlternateContent>
  <xr:revisionPtr revIDLastSave="0" documentId="8_{DAD3F194-7C29-4CF9-B53C-7BB56581E545}" xr6:coauthVersionLast="47" xr6:coauthVersionMax="47" xr10:uidLastSave="{00000000-0000-0000-0000-000000000000}"/>
  <bookViews>
    <workbookView xWindow="-120" yWindow="-120" windowWidth="29040" windowHeight="17520"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70" i="1" l="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Q2010" i="1"/>
  <c r="P2000" i="1"/>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Q2045" i="1"/>
  <c r="Q2040" i="1"/>
  <c r="Q2030" i="1"/>
  <c r="Q2015" i="1"/>
  <c r="Q2020" i="1"/>
  <c r="Q2025" i="1"/>
  <c r="Q2050" i="1"/>
  <c r="Q2035" i="1"/>
  <c r="P2045" i="1"/>
  <c r="P2040" i="1"/>
  <c r="P2030" i="1"/>
  <c r="P2015" i="1"/>
  <c r="P2020" i="1"/>
  <c r="P2025" i="1"/>
  <c r="P2050" i="1"/>
  <c r="P2035"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29" i="1"/>
  <c r="M2047" i="1"/>
  <c r="K2047" i="1"/>
  <c r="Q398" i="1"/>
  <c r="P2044" i="1"/>
  <c r="P204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7"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7" i="1"/>
  <c r="R2048" i="1"/>
  <c r="N2047" i="1"/>
  <c r="P409" i="1"/>
  <c r="R432" i="1"/>
  <c r="P432" i="1"/>
  <c r="P431" i="1"/>
  <c r="J423" i="1"/>
  <c r="O407" i="1"/>
  <c r="J2047" i="1"/>
  <c r="B2047" i="1"/>
  <c r="O2048" i="1"/>
  <c r="B423"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Q2048" i="1"/>
  <c r="J2048" i="1"/>
  <c r="B2043" i="1"/>
  <c r="B400"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8" i="1"/>
  <c r="R2043" i="1"/>
  <c r="O432" i="1"/>
  <c r="M400" i="1"/>
  <c r="R422" i="1"/>
  <c r="P2042" i="1"/>
  <c r="R424" i="1"/>
  <c r="P1711" i="1"/>
  <c r="O1711" i="1"/>
  <c r="K417" i="1"/>
  <c r="A417" i="1"/>
  <c r="N441" i="1"/>
  <c r="L441" i="1"/>
  <c r="N1709" i="1"/>
  <c r="N1712"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L2049"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<sst xmlns="http://schemas.openxmlformats.org/spreadsheetml/2006/main" count="42862" uniqueCount="4483">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</sst>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4088</v>
      </c>
      <c r="C1" s="380">
        <v>46283</v>
      </c>
      <c r="G1" s="381" t="s">
        <v>3999</v>
      </c>
      <c r="H1" s="381" t="s">
        <v>4000</v>
      </c>
    </row>
    <row r="2" spans="1:8" x14ac:dyDescent="0.25">
      <c r="B2" t="str">
        <f>_xlfn.XLOOKUP(B1,H:H,G:G,0,0,1)</f>
        <v>VA</v>
      </c>
      <c r="C2" t="str">
        <f>_xlfn.XLOOKUP(B2,G:G, H:H, 0,0,1)</f>
        <v>Virginia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3163</v>
      </c>
      <c r="M1"/>
    </row>
    <row r="2" spans="1:14" x14ac:dyDescent="0.25">
      <c r="A2" s="438" t="s">
        <v>3164</v>
      </c>
      <c r="M2"/>
    </row>
    <row r="3" spans="1:14" x14ac:dyDescent="0.2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2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2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2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2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2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2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2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2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2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2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2" t="s">
        <v>4101</v>
      </c>
      <c r="K17" s="334"/>
      <c r="L17" s="289"/>
    </row>
    <row r="18" spans="1:14" x14ac:dyDescent="0.2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25">
      <c r="A26" t="s">
        <v>2811</v>
      </c>
      <c r="B26" t="s">
        <v>2812</v>
      </c>
      <c r="C26" t="s">
        <v>3388</v>
      </c>
      <c r="D26" s="173"/>
      <c r="E26" t="s">
        <v>2813</v>
      </c>
      <c r="F26">
        <v>0</v>
      </c>
      <c r="G26">
        <v>1</v>
      </c>
      <c r="H26">
        <v>1</v>
      </c>
      <c r="I26" s="334" t="s">
        <v>29</v>
      </c>
      <c r="J26" t="s">
        <v>3389</v>
      </c>
      <c r="M26" s="446"/>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25">
      <c r="A31" t="s">
        <v>10</v>
      </c>
      <c r="B31" t="s">
        <v>3938</v>
      </c>
      <c r="C31" t="s">
        <v>3939</v>
      </c>
      <c r="D31" t="s">
        <v>3938</v>
      </c>
      <c r="E31" s="173" t="s">
        <v>3940</v>
      </c>
      <c r="F31" s="447">
        <v>-0.5</v>
      </c>
      <c r="G31" s="447">
        <v>0.5</v>
      </c>
      <c r="H31" s="447">
        <v>0.01</v>
      </c>
      <c r="I31" s="334" t="s">
        <v>3941</v>
      </c>
      <c r="J31" t="s">
        <v>3942</v>
      </c>
    </row>
    <row r="32" spans="1:14" x14ac:dyDescent="0.2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447">
        <v>0</v>
      </c>
      <c r="G36" s="447">
        <v>1</v>
      </c>
      <c r="H36" s="447">
        <v>0.01</v>
      </c>
      <c r="I36" s="334" t="s">
        <v>2747</v>
      </c>
      <c r="J36" s="334" t="s">
        <v>3174</v>
      </c>
      <c r="K36" s="289" t="s">
        <v>2891</v>
      </c>
    </row>
    <row r="37" spans="1:14" x14ac:dyDescent="0.2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48" t="s">
        <v>3788</v>
      </c>
      <c r="K41" s="334" t="s">
        <v>240</v>
      </c>
      <c r="L41" s="289" t="s">
        <v>241</v>
      </c>
    </row>
    <row r="42" spans="1:14" x14ac:dyDescent="0.25">
      <c r="A42" t="s">
        <v>2469</v>
      </c>
      <c r="B42" t="s">
        <v>3785</v>
      </c>
      <c r="C42" t="s">
        <v>3709</v>
      </c>
      <c r="D42" t="s">
        <v>3710</v>
      </c>
      <c r="E42" t="s">
        <v>3711</v>
      </c>
      <c r="F42">
        <v>0</v>
      </c>
      <c r="G42">
        <v>1</v>
      </c>
      <c r="H42">
        <v>1</v>
      </c>
      <c r="I42" s="334" t="s">
        <v>29</v>
      </c>
      <c r="J42" s="449" t="s">
        <v>3786</v>
      </c>
      <c r="K42" s="289"/>
      <c r="L42" s="289" t="s">
        <v>2690</v>
      </c>
      <c r="M42" s="441"/>
      <c r="N42" s="289"/>
    </row>
    <row r="43" spans="1:14" x14ac:dyDescent="0.2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2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2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2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2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2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25">
      <c r="A52" t="s">
        <v>8</v>
      </c>
      <c r="B52" s="334" t="s">
        <v>3505</v>
      </c>
      <c r="C52" t="s">
        <v>3506</v>
      </c>
      <c r="D52" s="173"/>
      <c r="E52" s="173"/>
      <c r="F52" s="290">
        <v>0</v>
      </c>
      <c r="G52" s="290">
        <v>1</v>
      </c>
      <c r="H52" s="290">
        <v>1</v>
      </c>
      <c r="I52" s="289" t="s">
        <v>29</v>
      </c>
      <c r="J52" s="334" t="s">
        <v>3507</v>
      </c>
      <c r="K52" s="334"/>
      <c r="L52" s="289"/>
      <c r="M52" s="445"/>
    </row>
    <row r="53" spans="1:14" x14ac:dyDescent="0.2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2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441"/>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25">
      <c r="A58" t="s">
        <v>8</v>
      </c>
      <c r="B58" s="334" t="s">
        <v>3659</v>
      </c>
      <c r="C58" t="s">
        <v>3660</v>
      </c>
      <c r="D58" s="334" t="s">
        <v>3103</v>
      </c>
      <c r="E58" t="s">
        <v>3657</v>
      </c>
      <c r="F58" s="290">
        <v>0</v>
      </c>
      <c r="G58" s="290">
        <v>1</v>
      </c>
      <c r="H58" s="290">
        <v>1</v>
      </c>
      <c r="I58" s="290" t="s">
        <v>29</v>
      </c>
      <c r="J58" s="334" t="s">
        <v>3658</v>
      </c>
      <c r="K58" s="334"/>
      <c r="L58" s="289"/>
      <c r="M58" s="445"/>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2"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2"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2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25">
      <c r="A66" t="s">
        <v>8</v>
      </c>
      <c r="B66" s="334" t="s">
        <v>3813</v>
      </c>
      <c r="C66" t="s">
        <v>2729</v>
      </c>
      <c r="D66" s="334" t="s">
        <v>3813</v>
      </c>
      <c r="E66" t="s">
        <v>2277</v>
      </c>
      <c r="F66" s="350">
        <v>0</v>
      </c>
      <c r="G66" s="10">
        <v>1</v>
      </c>
      <c r="H66" s="10">
        <v>0.01</v>
      </c>
      <c r="I66" s="334" t="s">
        <v>34</v>
      </c>
      <c r="J66" s="382" t="s">
        <v>4103</v>
      </c>
      <c r="K66" s="334"/>
      <c r="L66" s="289"/>
      <c r="M66" s="445"/>
    </row>
    <row r="67" spans="1:13" x14ac:dyDescent="0.2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25">
      <c r="A69" t="s">
        <v>8</v>
      </c>
      <c r="B69" t="s">
        <v>3567</v>
      </c>
      <c r="C69" t="s">
        <v>3568</v>
      </c>
      <c r="D69" t="s">
        <v>3565</v>
      </c>
      <c r="E69" t="s">
        <v>3570</v>
      </c>
      <c r="F69" s="350">
        <v>-1</v>
      </c>
      <c r="G69" s="10">
        <v>1</v>
      </c>
      <c r="H69" s="10">
        <v>0.01</v>
      </c>
      <c r="I69" s="290" t="s">
        <v>3571</v>
      </c>
      <c r="J69" s="334" t="s">
        <v>3721</v>
      </c>
      <c r="K69" s="334"/>
      <c r="L69" s="289"/>
      <c r="M69" s="441"/>
    </row>
    <row r="70" spans="1:13" x14ac:dyDescent="0.25">
      <c r="A70" t="s">
        <v>8</v>
      </c>
      <c r="B70" t="s">
        <v>3566</v>
      </c>
      <c r="C70" t="s">
        <v>3564</v>
      </c>
      <c r="D70" t="s">
        <v>3565</v>
      </c>
      <c r="E70" t="s">
        <v>3569</v>
      </c>
      <c r="F70" s="353">
        <v>-100</v>
      </c>
      <c r="G70">
        <v>100</v>
      </c>
      <c r="H70">
        <v>1</v>
      </c>
      <c r="I70" s="334" t="s">
        <v>3605</v>
      </c>
      <c r="J70" s="334" t="s">
        <v>3720</v>
      </c>
      <c r="K70" s="334"/>
      <c r="L70" s="289"/>
      <c r="M70" s="441"/>
    </row>
    <row r="71" spans="1:13" x14ac:dyDescent="0.25">
      <c r="A71" t="s">
        <v>8</v>
      </c>
      <c r="B71" t="s">
        <v>3762</v>
      </c>
      <c r="C71" t="s">
        <v>3763</v>
      </c>
      <c r="D71" t="s">
        <v>3565</v>
      </c>
      <c r="E71" t="s">
        <v>3764</v>
      </c>
      <c r="F71" s="353">
        <v>-100</v>
      </c>
      <c r="G71">
        <v>100</v>
      </c>
      <c r="H71">
        <v>1</v>
      </c>
      <c r="I71" s="334" t="s">
        <v>3605</v>
      </c>
      <c r="J71" s="334" t="s">
        <v>3782</v>
      </c>
      <c r="K71" s="334"/>
      <c r="L71" s="289"/>
      <c r="M71" s="441"/>
    </row>
    <row r="72" spans="1:13" x14ac:dyDescent="0.25">
      <c r="A72" t="s">
        <v>8</v>
      </c>
      <c r="B72" t="s">
        <v>3520</v>
      </c>
      <c r="C72" t="s">
        <v>3521</v>
      </c>
      <c r="D72" t="s">
        <v>3522</v>
      </c>
      <c r="E72" t="s">
        <v>3523</v>
      </c>
      <c r="F72" s="350">
        <v>0</v>
      </c>
      <c r="G72" s="10">
        <v>1</v>
      </c>
      <c r="H72" s="10">
        <v>0.01</v>
      </c>
      <c r="I72" s="290" t="s">
        <v>3524</v>
      </c>
      <c r="J72" s="334" t="s">
        <v>3525</v>
      </c>
      <c r="K72" s="334"/>
      <c r="L72" s="289"/>
      <c r="M72" s="441"/>
    </row>
    <row r="73" spans="1:13" x14ac:dyDescent="0.25">
      <c r="A73" t="s">
        <v>2926</v>
      </c>
      <c r="B73" t="s">
        <v>3768</v>
      </c>
      <c r="C73" t="s">
        <v>3771</v>
      </c>
      <c r="D73" s="173"/>
      <c r="E73" t="s">
        <v>3772</v>
      </c>
      <c r="F73">
        <v>0</v>
      </c>
      <c r="G73">
        <v>10</v>
      </c>
      <c r="H73">
        <v>1</v>
      </c>
      <c r="I73" t="s">
        <v>2904</v>
      </c>
      <c r="J73" s="236" t="s">
        <v>3789</v>
      </c>
      <c r="K73" s="236" t="s">
        <v>2905</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
        <v>3789</v>
      </c>
      <c r="K75" s="236" t="s">
        <v>2905</v>
      </c>
    </row>
    <row r="76" spans="1:13" x14ac:dyDescent="0.25">
      <c r="A76" t="s">
        <v>2926</v>
      </c>
      <c r="B76" t="s">
        <v>262</v>
      </c>
      <c r="C76" t="s">
        <v>2938</v>
      </c>
      <c r="D76" s="173"/>
      <c r="E76" t="s">
        <v>2964</v>
      </c>
      <c r="F76">
        <v>0</v>
      </c>
      <c r="G76">
        <v>10</v>
      </c>
      <c r="H76">
        <v>1</v>
      </c>
      <c r="I76" t="s">
        <v>2904</v>
      </c>
      <c r="J76" s="236" t="s">
        <v>3789</v>
      </c>
      <c r="K76" s="236" t="s">
        <v>2905</v>
      </c>
    </row>
    <row r="77" spans="1:13" x14ac:dyDescent="0.25">
      <c r="A77" t="s">
        <v>2926</v>
      </c>
      <c r="B77" t="s">
        <v>2930</v>
      </c>
      <c r="C77" t="s">
        <v>2937</v>
      </c>
      <c r="D77" s="173"/>
      <c r="E77" t="s">
        <v>2963</v>
      </c>
      <c r="F77">
        <v>0</v>
      </c>
      <c r="G77">
        <v>10</v>
      </c>
      <c r="H77">
        <v>1</v>
      </c>
      <c r="I77" t="s">
        <v>2904</v>
      </c>
      <c r="J77" s="236" t="s">
        <v>3789</v>
      </c>
      <c r="K77" s="236" t="s">
        <v>2905</v>
      </c>
    </row>
    <row r="78" spans="1:13" x14ac:dyDescent="0.25">
      <c r="A78" t="s">
        <v>2926</v>
      </c>
      <c r="B78" t="s">
        <v>2929</v>
      </c>
      <c r="C78" t="s">
        <v>2936</v>
      </c>
      <c r="D78" s="173"/>
      <c r="E78" t="s">
        <v>2962</v>
      </c>
      <c r="F78">
        <v>0</v>
      </c>
      <c r="G78">
        <v>10</v>
      </c>
      <c r="H78">
        <v>1</v>
      </c>
      <c r="I78" t="s">
        <v>2904</v>
      </c>
      <c r="J78" s="236" t="s">
        <v>3789</v>
      </c>
      <c r="K78" s="236" t="s">
        <v>2905</v>
      </c>
    </row>
    <row r="79" spans="1:13" x14ac:dyDescent="0.25">
      <c r="A79" t="s">
        <v>2926</v>
      </c>
      <c r="B79" t="s">
        <v>2931</v>
      </c>
      <c r="C79" t="s">
        <v>2939</v>
      </c>
      <c r="D79" s="173"/>
      <c r="E79" t="s">
        <v>2965</v>
      </c>
      <c r="F79">
        <v>0</v>
      </c>
      <c r="G79">
        <v>10</v>
      </c>
      <c r="H79">
        <v>1</v>
      </c>
      <c r="I79" t="s">
        <v>2904</v>
      </c>
      <c r="J79" s="236" t="s">
        <v>3789</v>
      </c>
      <c r="K79" s="236" t="s">
        <v>2905</v>
      </c>
    </row>
    <row r="80" spans="1:13" x14ac:dyDescent="0.25">
      <c r="A80" t="s">
        <v>2926</v>
      </c>
      <c r="B80" t="s">
        <v>2928</v>
      </c>
      <c r="C80" t="s">
        <v>2935</v>
      </c>
      <c r="D80" s="173"/>
      <c r="E80" t="s">
        <v>2960</v>
      </c>
      <c r="F80">
        <v>0</v>
      </c>
      <c r="G80">
        <v>10</v>
      </c>
      <c r="H80">
        <v>1</v>
      </c>
      <c r="I80" t="s">
        <v>2904</v>
      </c>
      <c r="J80" s="236" t="s">
        <v>3789</v>
      </c>
      <c r="K80" s="236" t="s">
        <v>2905</v>
      </c>
    </row>
    <row r="81" spans="1:13" x14ac:dyDescent="0.25">
      <c r="A81" t="s">
        <v>2926</v>
      </c>
      <c r="B81" t="s">
        <v>2932</v>
      </c>
      <c r="C81" t="s">
        <v>2940</v>
      </c>
      <c r="D81" s="173"/>
      <c r="E81" t="s">
        <v>2966</v>
      </c>
      <c r="F81">
        <v>0</v>
      </c>
      <c r="G81">
        <v>10</v>
      </c>
      <c r="H81">
        <v>1</v>
      </c>
      <c r="I81" t="s">
        <v>2904</v>
      </c>
      <c r="J81" s="236" t="s">
        <v>3789</v>
      </c>
      <c r="K81" s="236" t="s">
        <v>2905</v>
      </c>
    </row>
    <row r="82" spans="1:13" x14ac:dyDescent="0.25">
      <c r="A82" t="s">
        <v>2926</v>
      </c>
      <c r="B82" t="s">
        <v>2933</v>
      </c>
      <c r="C82" t="s">
        <v>2941</v>
      </c>
      <c r="D82" s="173"/>
      <c r="E82" t="s">
        <v>2967</v>
      </c>
      <c r="F82">
        <v>0</v>
      </c>
      <c r="G82">
        <v>10</v>
      </c>
      <c r="H82">
        <v>1</v>
      </c>
      <c r="I82" t="s">
        <v>2904</v>
      </c>
      <c r="J82" s="236" t="s">
        <v>3789</v>
      </c>
      <c r="K82" s="236" t="s">
        <v>2905</v>
      </c>
    </row>
    <row r="83" spans="1:13" x14ac:dyDescent="0.25">
      <c r="A83" t="s">
        <v>2926</v>
      </c>
      <c r="B83" t="s">
        <v>3407</v>
      </c>
      <c r="C83" t="s">
        <v>3556</v>
      </c>
      <c r="D83" s="173"/>
      <c r="E83" t="s">
        <v>2961</v>
      </c>
      <c r="F83">
        <v>0</v>
      </c>
      <c r="G83">
        <v>10</v>
      </c>
      <c r="H83">
        <v>1</v>
      </c>
      <c r="I83" t="s">
        <v>2904</v>
      </c>
      <c r="J83" s="236" t="s">
        <v>3789</v>
      </c>
      <c r="K83" s="236" t="s">
        <v>2905</v>
      </c>
    </row>
    <row r="84" spans="1:13" x14ac:dyDescent="0.25">
      <c r="A84" t="s">
        <v>9</v>
      </c>
      <c r="B84" t="s">
        <v>3197</v>
      </c>
      <c r="C84" t="s">
        <v>3161</v>
      </c>
      <c r="D84" t="s">
        <v>3197</v>
      </c>
      <c r="E84" t="s">
        <v>3162</v>
      </c>
      <c r="F84" s="447">
        <v>0</v>
      </c>
      <c r="G84" s="447">
        <v>0.5</v>
      </c>
      <c r="H84" s="44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25">
      <c r="A90" t="s">
        <v>9</v>
      </c>
      <c r="B90" t="s">
        <v>3675</v>
      </c>
      <c r="C90" t="s">
        <v>3693</v>
      </c>
      <c r="D90" t="s">
        <v>3675</v>
      </c>
      <c r="E90" s="290" t="s">
        <v>3676</v>
      </c>
      <c r="F90" s="347">
        <v>0</v>
      </c>
      <c r="G90" s="447">
        <v>1</v>
      </c>
      <c r="H90" s="447">
        <v>0.01</v>
      </c>
      <c r="I90" s="289" t="s">
        <v>33</v>
      </c>
      <c r="J90" s="289" t="s">
        <v>3677</v>
      </c>
      <c r="K90" s="289"/>
      <c r="L90" s="289"/>
      <c r="M90" s="445"/>
    </row>
    <row r="91" spans="1:13" x14ac:dyDescent="0.2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2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2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2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2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25">
      <c r="A102" t="s">
        <v>9</v>
      </c>
      <c r="B102" t="s">
        <v>3722</v>
      </c>
      <c r="C102" t="s">
        <v>3708</v>
      </c>
      <c r="D102" t="s">
        <v>3723</v>
      </c>
      <c r="E102" t="s">
        <v>3724</v>
      </c>
      <c r="F102">
        <v>0</v>
      </c>
      <c r="G102">
        <v>1</v>
      </c>
      <c r="H102">
        <v>1</v>
      </c>
      <c r="I102" s="334" t="s">
        <v>29</v>
      </c>
      <c r="J102" s="334" t="s">
        <v>3784</v>
      </c>
      <c r="K102" s="334"/>
      <c r="L102" s="289"/>
      <c r="M102" s="441"/>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2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2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2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2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2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2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2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2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2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2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2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2798</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36" t="str">
        <f>IF(ISBLANK(INDEX('Policy Characteristics'!K:K,MATCH($C2000,'Policy Characteristics'!$C:$C,0))),"",INDEX('Policy Characteristics'!K:K,MATCH($C2000,'Policy Characteristics'!$C:$C,0)))</f>
        <v>io-model.html</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2305</v>
      </c>
      <c r="B1" s="422" t="s">
        <v>2306</v>
      </c>
      <c r="C1" s="378" t="s">
        <v>2806</v>
      </c>
      <c r="D1" s="422" t="s">
        <v>60</v>
      </c>
      <c r="E1" s="422" t="s">
        <v>62</v>
      </c>
      <c r="F1" s="422" t="s">
        <v>436</v>
      </c>
      <c r="G1" s="422" t="s">
        <v>61</v>
      </c>
      <c r="H1" s="422" t="s">
        <v>2315</v>
      </c>
      <c r="I1" s="423" t="s">
        <v>302</v>
      </c>
      <c r="J1" s="344" t="s">
        <v>3513</v>
      </c>
    </row>
    <row r="2" spans="1:10" x14ac:dyDescent="0.25">
      <c r="A2" s="392" t="s">
        <v>2320</v>
      </c>
      <c r="B2" s="173" t="s">
        <v>2322</v>
      </c>
      <c r="C2" s="394">
        <v>1</v>
      </c>
      <c r="D2" s="392" t="s">
        <v>63</v>
      </c>
      <c r="E2" s="392" t="s">
        <v>64</v>
      </c>
      <c r="F2" s="173" t="str">
        <f>[1]UnitControlCenter!$B$3</f>
        <v>million metric tons / year</v>
      </c>
      <c r="G2" s="173" t="s">
        <v>2304</v>
      </c>
      <c r="H2" s="173"/>
      <c r="I2" s="173"/>
      <c r="J2" s="173" t="s">
        <v>3519</v>
      </c>
    </row>
    <row r="3" spans="1:10" x14ac:dyDescent="0.25">
      <c r="A3" s="392" t="s">
        <v>2320</v>
      </c>
      <c r="B3" s="173" t="s">
        <v>2321</v>
      </c>
      <c r="C3" s="389">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24" t="s">
        <v>2320</v>
      </c>
      <c r="B18" s="424" t="s">
        <v>3607</v>
      </c>
      <c r="C18" s="379">
        <v>1</v>
      </c>
      <c r="D18" s="425" t="s">
        <v>65</v>
      </c>
      <c r="E18" s="425" t="s">
        <v>66</v>
      </c>
      <c r="F18" s="425" t="s">
        <v>351</v>
      </c>
      <c r="G18" s="425" t="s">
        <v>3608</v>
      </c>
      <c r="H18" s="425" t="s">
        <v>3640</v>
      </c>
      <c r="I18" s="425" t="s">
        <v>3609</v>
      </c>
      <c r="J18" s="425"/>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24" t="s">
        <v>2327</v>
      </c>
      <c r="B42" s="424" t="s">
        <v>2855</v>
      </c>
      <c r="C42" s="379">
        <v>0</v>
      </c>
      <c r="D42" s="425" t="s">
        <v>63</v>
      </c>
      <c r="E42" s="425" t="s">
        <v>64</v>
      </c>
      <c r="F42" s="425" t="str">
        <f>[1]UnitControlCenter!$B$7</f>
        <v>g CO2 / 2025 dollar</v>
      </c>
      <c r="G42" s="425" t="s">
        <v>2808</v>
      </c>
      <c r="H42" s="425"/>
      <c r="I42" s="425"/>
      <c r="J42" s="425"/>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24" t="s">
        <v>2717</v>
      </c>
      <c r="B49" s="424" t="s">
        <v>4</v>
      </c>
      <c r="C49" s="379">
        <v>1</v>
      </c>
      <c r="D49" s="425" t="s">
        <v>63</v>
      </c>
      <c r="E49" s="425" t="s">
        <v>2954</v>
      </c>
      <c r="F49" s="425" t="str">
        <f>[1]UnitControlCenter!$B$3</f>
        <v>million metric tons / year</v>
      </c>
      <c r="G49" s="425" t="s">
        <v>2426</v>
      </c>
      <c r="H49" s="425"/>
      <c r="I49" s="425"/>
      <c r="J49" s="425"/>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26"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2" t="s">
        <v>2329</v>
      </c>
      <c r="B55" s="427" t="s">
        <v>2916</v>
      </c>
      <c r="C55" s="389">
        <v>0</v>
      </c>
      <c r="D55" s="173" t="s">
        <v>63</v>
      </c>
      <c r="E55" s="173" t="s">
        <v>64</v>
      </c>
      <c r="F55" s="173" t="str">
        <f>[1]UnitControlCenter!$B$10</f>
        <v>billion 2025 dollars</v>
      </c>
      <c r="G55" s="173" t="s">
        <v>2917</v>
      </c>
    </row>
    <row r="56" spans="1:10" x14ac:dyDescent="0.25">
      <c r="A56" s="290" t="s">
        <v>2329</v>
      </c>
      <c r="B56" s="426" t="s">
        <v>2918</v>
      </c>
      <c r="C56" s="17">
        <v>1</v>
      </c>
      <c r="D56" t="s">
        <v>63</v>
      </c>
      <c r="E56" t="s">
        <v>64</v>
      </c>
      <c r="F56" t="str">
        <f>[1]UnitControlCenter!$B$9</f>
        <v>billion 2025 dollars / year</v>
      </c>
      <c r="G56" t="s">
        <v>2919</v>
      </c>
    </row>
    <row r="57" spans="1:10" x14ac:dyDescent="0.25">
      <c r="A57" s="290" t="s">
        <v>2329</v>
      </c>
      <c r="B57" s="426" t="s">
        <v>2992</v>
      </c>
      <c r="C57" s="17">
        <v>1</v>
      </c>
      <c r="D57" t="s">
        <v>65</v>
      </c>
      <c r="E57" t="s">
        <v>64</v>
      </c>
      <c r="F57" t="str">
        <f>[1]UnitControlCenter!$B$9</f>
        <v>billion 2025 dollars / year</v>
      </c>
      <c r="G57" t="s">
        <v>3767</v>
      </c>
      <c r="H57" t="s">
        <v>3766</v>
      </c>
      <c r="I57" t="s">
        <v>3769</v>
      </c>
    </row>
    <row r="58" spans="1:10" ht="15.75" thickBot="1" x14ac:dyDescent="0.3">
      <c r="A58" s="424" t="s">
        <v>2329</v>
      </c>
      <c r="B58" s="428" t="s">
        <v>3802</v>
      </c>
      <c r="C58" s="379">
        <v>1</v>
      </c>
      <c r="D58" s="425" t="s">
        <v>65</v>
      </c>
      <c r="E58" s="425" t="s">
        <v>66</v>
      </c>
      <c r="F58" s="425" t="s">
        <v>3795</v>
      </c>
      <c r="G58" s="425" t="s">
        <v>3805</v>
      </c>
      <c r="H58" s="425" t="s">
        <v>3803</v>
      </c>
      <c r="I58" s="425" t="s">
        <v>3804</v>
      </c>
      <c r="J58" s="425"/>
    </row>
    <row r="59" spans="1:10" x14ac:dyDescent="0.25">
      <c r="A59" s="290" t="s">
        <v>2842</v>
      </c>
      <c r="B59" s="426" t="s">
        <v>2859</v>
      </c>
      <c r="C59" s="17">
        <v>1</v>
      </c>
      <c r="D59" t="s">
        <v>65</v>
      </c>
      <c r="E59" t="s">
        <v>64</v>
      </c>
      <c r="F59" t="str">
        <f>[1]UnitControlCenter!$B$11</f>
        <v>jobs</v>
      </c>
      <c r="G59" t="s">
        <v>2850</v>
      </c>
      <c r="H59" t="s">
        <v>2849</v>
      </c>
      <c r="I59" t="s">
        <v>2391</v>
      </c>
    </row>
    <row r="60" spans="1:10" x14ac:dyDescent="0.25">
      <c r="A60" s="290" t="s">
        <v>2842</v>
      </c>
      <c r="B60" s="426" t="s">
        <v>3240</v>
      </c>
      <c r="C60" s="17">
        <v>0</v>
      </c>
      <c r="D60" t="s">
        <v>65</v>
      </c>
      <c r="E60" t="s">
        <v>66</v>
      </c>
      <c r="F60" t="str">
        <f>[1]UnitControlCenter!$B$11</f>
        <v>jobs</v>
      </c>
      <c r="G60" t="s">
        <v>3129</v>
      </c>
      <c r="H60" t="s">
        <v>3130</v>
      </c>
      <c r="I60" t="s">
        <v>3131</v>
      </c>
    </row>
    <row r="61" spans="1:10" x14ac:dyDescent="0.25">
      <c r="A61" s="290" t="s">
        <v>2842</v>
      </c>
      <c r="B61" s="426" t="s">
        <v>3241</v>
      </c>
      <c r="C61" s="17">
        <v>0</v>
      </c>
      <c r="D61" t="s">
        <v>65</v>
      </c>
      <c r="E61" t="s">
        <v>64</v>
      </c>
      <c r="F61" t="str">
        <f>[1]UnitControlCenter!$B$18</f>
        <v>% change</v>
      </c>
      <c r="G61" t="s">
        <v>3148</v>
      </c>
      <c r="H61" t="s">
        <v>3130</v>
      </c>
      <c r="I61" t="s">
        <v>3131</v>
      </c>
    </row>
    <row r="62" spans="1:10" x14ac:dyDescent="0.25">
      <c r="A62" s="290" t="s">
        <v>2842</v>
      </c>
      <c r="B62" s="426" t="s">
        <v>3113</v>
      </c>
      <c r="C62" s="17">
        <v>0</v>
      </c>
      <c r="D62" t="s">
        <v>65</v>
      </c>
      <c r="E62" t="s">
        <v>66</v>
      </c>
      <c r="F62" t="str">
        <f>[1]UnitControlCenter!$B$11</f>
        <v>jobs</v>
      </c>
      <c r="G62" t="s">
        <v>3152</v>
      </c>
      <c r="H62" t="s">
        <v>3132</v>
      </c>
      <c r="I62" s="17" t="s">
        <v>3133</v>
      </c>
      <c r="J62" s="17"/>
    </row>
    <row r="63" spans="1:10" x14ac:dyDescent="0.25">
      <c r="A63" s="290" t="s">
        <v>2842</v>
      </c>
      <c r="B63" s="426" t="s">
        <v>3145</v>
      </c>
      <c r="C63" s="17">
        <v>0</v>
      </c>
      <c r="D63" t="s">
        <v>65</v>
      </c>
      <c r="E63" t="s">
        <v>64</v>
      </c>
      <c r="F63" t="str">
        <f>[1]UnitControlCenter!$B$18</f>
        <v>% change</v>
      </c>
      <c r="G63" t="s">
        <v>3151</v>
      </c>
      <c r="H63" t="s">
        <v>3132</v>
      </c>
      <c r="I63" s="17" t="s">
        <v>3133</v>
      </c>
      <c r="J63" s="17"/>
    </row>
    <row r="64" spans="1:10" x14ac:dyDescent="0.25">
      <c r="A64" s="290" t="s">
        <v>2842</v>
      </c>
      <c r="B64" s="426" t="s">
        <v>3118</v>
      </c>
      <c r="C64" s="17">
        <v>0</v>
      </c>
      <c r="D64" t="s">
        <v>65</v>
      </c>
      <c r="E64" t="s">
        <v>66</v>
      </c>
      <c r="F64" t="str">
        <f>[1]UnitControlCenter!$B$11</f>
        <v>jobs</v>
      </c>
      <c r="G64" t="s">
        <v>3134</v>
      </c>
      <c r="H64" t="s">
        <v>3135</v>
      </c>
      <c r="I64" t="s">
        <v>3136</v>
      </c>
    </row>
    <row r="65" spans="1:10" x14ac:dyDescent="0.25">
      <c r="A65" s="290" t="s">
        <v>2842</v>
      </c>
      <c r="B65" s="426" t="s">
        <v>3146</v>
      </c>
      <c r="C65" s="17">
        <v>0</v>
      </c>
      <c r="D65" t="s">
        <v>65</v>
      </c>
      <c r="E65" t="s">
        <v>64</v>
      </c>
      <c r="F65" t="str">
        <f>[1]UnitControlCenter!$B$18</f>
        <v>% change</v>
      </c>
      <c r="G65" t="s">
        <v>3149</v>
      </c>
      <c r="H65" t="s">
        <v>3135</v>
      </c>
      <c r="I65" t="s">
        <v>3136</v>
      </c>
    </row>
    <row r="66" spans="1:10" x14ac:dyDescent="0.25">
      <c r="A66" s="290" t="s">
        <v>2842</v>
      </c>
      <c r="B66" s="426" t="s">
        <v>3121</v>
      </c>
      <c r="C66" s="17">
        <v>0</v>
      </c>
      <c r="D66" t="s">
        <v>65</v>
      </c>
      <c r="E66" t="s">
        <v>66</v>
      </c>
      <c r="F66" t="str">
        <f>[1]UnitControlCenter!$B$11</f>
        <v>jobs</v>
      </c>
      <c r="G66" t="s">
        <v>3137</v>
      </c>
      <c r="H66" t="s">
        <v>3138</v>
      </c>
      <c r="I66" t="s">
        <v>3139</v>
      </c>
    </row>
    <row r="67" spans="1:10" x14ac:dyDescent="0.25">
      <c r="A67" s="290" t="s">
        <v>2842</v>
      </c>
      <c r="B67" s="426" t="s">
        <v>3147</v>
      </c>
      <c r="C67" s="17">
        <v>0</v>
      </c>
      <c r="D67" t="s">
        <v>65</v>
      </c>
      <c r="E67" t="s">
        <v>64</v>
      </c>
      <c r="F67" t="str">
        <f>[1]UnitControlCenter!$B$18</f>
        <v>% change</v>
      </c>
      <c r="G67" t="s">
        <v>3150</v>
      </c>
      <c r="H67" t="s">
        <v>3138</v>
      </c>
      <c r="I67" t="s">
        <v>3139</v>
      </c>
    </row>
    <row r="68" spans="1:10" x14ac:dyDescent="0.25">
      <c r="A68" s="290" t="s">
        <v>2842</v>
      </c>
      <c r="B68" s="426" t="s">
        <v>3199</v>
      </c>
      <c r="C68" s="17">
        <v>1</v>
      </c>
      <c r="D68" t="s">
        <v>65</v>
      </c>
      <c r="E68" t="s">
        <v>66</v>
      </c>
      <c r="F68" t="str">
        <f>[1]UnitControlCenter!$B$11</f>
        <v>jobs</v>
      </c>
      <c r="G68" t="s">
        <v>3200</v>
      </c>
      <c r="H68" t="s">
        <v>3201</v>
      </c>
      <c r="I68" t="s">
        <v>3202</v>
      </c>
    </row>
    <row r="69" spans="1:10" x14ac:dyDescent="0.25">
      <c r="A69" s="290" t="s">
        <v>2842</v>
      </c>
      <c r="B69" s="426" t="s">
        <v>3203</v>
      </c>
      <c r="C69" s="17">
        <v>1</v>
      </c>
      <c r="D69" t="s">
        <v>65</v>
      </c>
      <c r="E69" t="s">
        <v>64</v>
      </c>
      <c r="F69" t="str">
        <f>[1]UnitControlCenter!$B$18</f>
        <v>% change</v>
      </c>
      <c r="G69" t="s">
        <v>3204</v>
      </c>
      <c r="H69" t="s">
        <v>3201</v>
      </c>
      <c r="I69" t="s">
        <v>3202</v>
      </c>
    </row>
    <row r="70" spans="1:10" x14ac:dyDescent="0.25">
      <c r="A70" s="290" t="s">
        <v>2842</v>
      </c>
      <c r="B70" s="426" t="s">
        <v>2897</v>
      </c>
      <c r="C70" s="17">
        <v>1</v>
      </c>
      <c r="D70" t="s">
        <v>65</v>
      </c>
      <c r="E70" t="s">
        <v>64</v>
      </c>
      <c r="F70" t="str">
        <f>[1]UnitControlCenter!$B$11</f>
        <v>jobs</v>
      </c>
      <c r="G70" t="s">
        <v>2901</v>
      </c>
      <c r="H70" t="s">
        <v>2900</v>
      </c>
      <c r="I70" t="s">
        <v>2911</v>
      </c>
    </row>
    <row r="71" spans="1:10" x14ac:dyDescent="0.25">
      <c r="A71" s="290" t="s">
        <v>2842</v>
      </c>
      <c r="B71" s="426" t="s">
        <v>2952</v>
      </c>
      <c r="C71" s="17">
        <v>1</v>
      </c>
      <c r="D71" t="s">
        <v>65</v>
      </c>
      <c r="E71" t="s">
        <v>64</v>
      </c>
      <c r="F71" t="str">
        <f>[1]UnitControlCenter!$B$11</f>
        <v>jobs</v>
      </c>
      <c r="G71" t="s">
        <v>2951</v>
      </c>
      <c r="H71" t="s">
        <v>2849</v>
      </c>
      <c r="I71" t="s">
        <v>2391</v>
      </c>
    </row>
    <row r="72" spans="1:10" x14ac:dyDescent="0.25">
      <c r="A72" s="290" t="s">
        <v>2842</v>
      </c>
      <c r="B72" s="426" t="s">
        <v>2844</v>
      </c>
      <c r="C72" s="17">
        <v>1</v>
      </c>
      <c r="D72" t="s">
        <v>65</v>
      </c>
      <c r="E72" t="s">
        <v>64</v>
      </c>
      <c r="F72" t="str">
        <f>[1]UnitControlCenter!$B$9</f>
        <v>billion 2025 dollars / year</v>
      </c>
      <c r="G72" t="s">
        <v>2851</v>
      </c>
      <c r="H72" t="s">
        <v>2853</v>
      </c>
      <c r="I72" t="s">
        <v>2391</v>
      </c>
    </row>
    <row r="73" spans="1:10" x14ac:dyDescent="0.25">
      <c r="A73" s="290" t="s">
        <v>2842</v>
      </c>
      <c r="B73" s="426" t="s">
        <v>2863</v>
      </c>
      <c r="C73" s="17">
        <v>1</v>
      </c>
      <c r="D73" t="s">
        <v>65</v>
      </c>
      <c r="E73" t="s">
        <v>64</v>
      </c>
      <c r="F73" t="str">
        <f>[1]UnitControlCenter!$B$18</f>
        <v>% change</v>
      </c>
      <c r="G73" t="s">
        <v>2865</v>
      </c>
      <c r="H73" t="s">
        <v>2853</v>
      </c>
      <c r="I73" t="s">
        <v>2391</v>
      </c>
    </row>
    <row r="74" spans="1:10" x14ac:dyDescent="0.25">
      <c r="A74" s="290" t="s">
        <v>2842</v>
      </c>
      <c r="B74" s="426" t="s">
        <v>2898</v>
      </c>
      <c r="C74" s="17">
        <v>1</v>
      </c>
      <c r="D74" t="s">
        <v>65</v>
      </c>
      <c r="E74" t="s">
        <v>64</v>
      </c>
      <c r="F74" t="str">
        <f>[1]UnitControlCenter!$B$9</f>
        <v>billion 2025 dollars / year</v>
      </c>
      <c r="G74" t="s">
        <v>2902</v>
      </c>
      <c r="H74" t="s">
        <v>2900</v>
      </c>
      <c r="I74" t="s">
        <v>2911</v>
      </c>
    </row>
    <row r="75" spans="1:10" x14ac:dyDescent="0.25">
      <c r="A75" s="290" t="s">
        <v>2842</v>
      </c>
      <c r="B75" s="426" t="s">
        <v>2858</v>
      </c>
      <c r="C75" s="17">
        <v>1</v>
      </c>
      <c r="D75" t="s">
        <v>65</v>
      </c>
      <c r="E75" t="s">
        <v>64</v>
      </c>
      <c r="F75" t="str">
        <f>[1]UnitControlCenter!$B$9</f>
        <v>billion 2025 dollars / year</v>
      </c>
      <c r="G75" t="s">
        <v>2854</v>
      </c>
      <c r="H75" t="s">
        <v>2852</v>
      </c>
      <c r="I75" t="s">
        <v>2391</v>
      </c>
    </row>
    <row r="76" spans="1:10" x14ac:dyDescent="0.25">
      <c r="A76" s="290" t="s">
        <v>2842</v>
      </c>
      <c r="B76" s="426" t="s">
        <v>2856</v>
      </c>
      <c r="C76" s="17">
        <v>1</v>
      </c>
      <c r="D76" t="s">
        <v>63</v>
      </c>
      <c r="E76" t="s">
        <v>64</v>
      </c>
      <c r="F76" t="str">
        <f>[1]UnitControlCenter!$B$19</f>
        <v>2025 dollars / employee-year</v>
      </c>
      <c r="G76" t="s">
        <v>2857</v>
      </c>
    </row>
    <row r="77" spans="1:10" ht="15.75" thickBot="1" x14ac:dyDescent="0.3">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25">
      <c r="A88" s="392" t="s">
        <v>2330</v>
      </c>
      <c r="B88" s="392" t="s">
        <v>2953</v>
      </c>
      <c r="C88" s="389">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24" t="s">
        <v>2330</v>
      </c>
      <c r="B111" s="424" t="s">
        <v>3836</v>
      </c>
      <c r="C111" s="379">
        <v>1</v>
      </c>
      <c r="D111" s="425" t="s">
        <v>63</v>
      </c>
      <c r="E111" s="425" t="s">
        <v>64</v>
      </c>
      <c r="F111" s="425" t="str">
        <f>[1]UnitControlCenter!B13</f>
        <v>days / year</v>
      </c>
      <c r="G111" s="425" t="s">
        <v>3837</v>
      </c>
      <c r="H111" s="425"/>
      <c r="I111" s="425"/>
      <c r="J111" s="425"/>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2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2"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25" customFormat="1" ht="15.75" thickBot="1" x14ac:dyDescent="0.3">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25" customFormat="1" ht="15.75" thickBot="1" x14ac:dyDescent="0.3">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25" customFormat="1" ht="15.75" thickBot="1" x14ac:dyDescent="0.3">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5.75" thickBot="1" x14ac:dyDescent="0.3">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124.3612497</v>
      </c>
      <c r="E2" s="437">
        <f>SUMIFS('frozen policy trendline'!E:E,'frozen policy trendline'!$A:$A,About!$B$2)-SUMIFS('frozen policy trendline'!E:E,'frozen policy trendline'!$A:$A,About!$B$2,'frozen policy trendline'!$B:$B,"Output Total CO2e Emissions by Sector[LULUCF sector]")</f>
        <v>127.71041243999997</v>
      </c>
      <c r="F2" s="437">
        <f>SUMIFS('frozen policy trendline'!F:F,'frozen policy trendline'!$A:$A,About!$B$2)-SUMIFS('frozen policy trendline'!F:F,'frozen policy trendline'!$A:$A,About!$B$2,'frozen policy trendline'!$B:$B,"Output Total CO2e Emissions by Sector[LULUCF sector]")</f>
        <v>127.92082833999999</v>
      </c>
      <c r="G2" s="437">
        <f>SUMIFS('frozen policy trendline'!G:G,'frozen policy trendline'!$A:$A,About!$B$2)-SUMIFS('frozen policy trendline'!G:G,'frozen policy trendline'!$A:$A,About!$B$2,'frozen policy trendline'!$B:$B,"Output Total CO2e Emissions by Sector[LULUCF sector]")</f>
        <v>133.08908825000003</v>
      </c>
      <c r="H2" s="437">
        <f>SUMIFS('frozen policy trendline'!H:H,'frozen policy trendline'!$A:$A,About!$B$2)-SUMIFS('frozen policy trendline'!H:H,'frozen policy trendline'!$A:$A,About!$B$2,'frozen policy trendline'!$B:$B,"Output Total CO2e Emissions by Sector[LULUCF sector]")</f>
        <v>139.83668904000001</v>
      </c>
      <c r="I2" s="437">
        <f>SUMIFS('frozen policy trendline'!I:I,'frozen policy trendline'!$A:$A,About!$B$2)-SUMIFS('frozen policy trendline'!I:I,'frozen policy trendline'!$A:$A,About!$B$2,'frozen policy trendline'!$B:$B,"Output Total CO2e Emissions by Sector[LULUCF sector]")</f>
        <v>145.47888288999999</v>
      </c>
      <c r="J2" s="437">
        <f>SUMIFS('frozen policy trendline'!J:J,'frozen policy trendline'!$A:$A,About!$B$2)-SUMIFS('frozen policy trendline'!J:J,'frozen policy trendline'!$A:$A,About!$B$2,'frozen policy trendline'!$B:$B,"Output Total CO2e Emissions by Sector[LULUCF sector]")</f>
        <v>144.74134672999998</v>
      </c>
      <c r="K2" s="437">
        <f>SUMIFS('frozen policy trendline'!K:K,'frozen policy trendline'!$A:$A,About!$B$2)-SUMIFS('frozen policy trendline'!K:K,'frozen policy trendline'!$A:$A,About!$B$2,'frozen policy trendline'!$B:$B,"Output Total CO2e Emissions by Sector[LULUCF sector]")</f>
        <v>140.95547585</v>
      </c>
      <c r="L2" s="437">
        <f>SUMIFS('frozen policy trendline'!L:L,'frozen policy trendline'!$A:$A,About!$B$2)-SUMIFS('frozen policy trendline'!L:L,'frozen policy trendline'!$A:$A,About!$B$2,'frozen policy trendline'!$B:$B,"Output Total CO2e Emissions by Sector[LULUCF sector]")</f>
        <v>139.34929566</v>
      </c>
      <c r="M2" s="437">
        <f>SUMIFS('frozen policy trendline'!M:M,'frozen policy trendline'!$A:$A,About!$B$2)-SUMIFS('frozen policy trendline'!M:M,'frozen policy trendline'!$A:$A,About!$B$2,'frozen policy trendline'!$B:$B,"Output Total CO2e Emissions by Sector[LULUCF sector]")</f>
        <v>137.51687582</v>
      </c>
      <c r="N2" s="437">
        <f>SUMIFS('frozen policy trendline'!N:N,'frozen policy trendline'!$A:$A,About!$B$2)-SUMIFS('frozen policy trendline'!N:N,'frozen policy trendline'!$A:$A,About!$B$2,'frozen policy trendline'!$B:$B,"Output Total CO2e Emissions by Sector[LULUCF sector]")</f>
        <v>135.00368016000002</v>
      </c>
      <c r="O2" s="437">
        <f>SUMIFS('frozen policy trendline'!O:O,'frozen policy trendline'!$A:$A,About!$B$2)-SUMIFS('frozen policy trendline'!O:O,'frozen policy trendline'!$A:$A,About!$B$2,'frozen policy trendline'!$B:$B,"Output Total CO2e Emissions by Sector[LULUCF sector]")</f>
        <v>129.98191937999999</v>
      </c>
      <c r="P2" s="437">
        <f>SUMIFS('frozen policy trendline'!P:P,'frozen policy trendline'!$A:$A,About!$B$2)-SUMIFS('frozen policy trendline'!P:P,'frozen policy trendline'!$A:$A,About!$B$2,'frozen policy trendline'!$B:$B,"Output Total CO2e Emissions by Sector[LULUCF sector]")</f>
        <v>124.68421834999999</v>
      </c>
      <c r="Q2" s="437">
        <f>SUMIFS('frozen policy trendline'!Q:Q,'frozen policy trendline'!$A:$A,About!$B$2)-SUMIFS('frozen policy trendline'!Q:Q,'frozen policy trendline'!$A:$A,About!$B$2,'frozen policy trendline'!$B:$B,"Output Total CO2e Emissions by Sector[LULUCF sector]")</f>
        <v>119.06467858999999</v>
      </c>
      <c r="R2" s="437">
        <f>SUMIFS('frozen policy trendline'!R:R,'frozen policy trendline'!$A:$A,About!$B$2)-SUMIFS('frozen policy trendline'!R:R,'frozen policy trendline'!$A:$A,About!$B$2,'frozen policy trendline'!$B:$B,"Output Total CO2e Emissions by Sector[LULUCF sector]")</f>
        <v>116.02152810000001</v>
      </c>
      <c r="S2" s="437">
        <f>SUMIFS('frozen policy trendline'!S:S,'frozen policy trendline'!$A:$A,About!$B$2)-SUMIFS('frozen policy trendline'!S:S,'frozen policy trendline'!$A:$A,About!$B$2,'frozen policy trendline'!$B:$B,"Output Total CO2e Emissions by Sector[LULUCF sector]")</f>
        <v>113.50790733000001</v>
      </c>
      <c r="T2" s="437">
        <f>SUMIFS('frozen policy trendline'!T:T,'frozen policy trendline'!$A:$A,About!$B$2)-SUMIFS('frozen policy trendline'!T:T,'frozen policy trendline'!$A:$A,About!$B$2,'frozen policy trendline'!$B:$B,"Output Total CO2e Emissions by Sector[LULUCF sector]")</f>
        <v>110.17646687000001</v>
      </c>
      <c r="U2" s="437">
        <f>SUMIFS('frozen policy trendline'!U:U,'frozen policy trendline'!$A:$A,About!$B$2)-SUMIFS('frozen policy trendline'!U:U,'frozen policy trendline'!$A:$A,About!$B$2,'frozen policy trendline'!$B:$B,"Output Total CO2e Emissions by Sector[LULUCF sector]")</f>
        <v>106.78913666</v>
      </c>
      <c r="V2" s="437">
        <f>SUMIFS('frozen policy trendline'!V:V,'frozen policy trendline'!$A:$A,About!$B$2)-SUMIFS('frozen policy trendline'!V:V,'frozen policy trendline'!$A:$A,About!$B$2,'frozen policy trendline'!$B:$B,"Output Total CO2e Emissions by Sector[LULUCF sector]")</f>
        <v>103.49027647</v>
      </c>
      <c r="W2" s="437">
        <f>SUMIFS('frozen policy trendline'!W:W,'frozen policy trendline'!$A:$A,About!$B$2)-SUMIFS('frozen policy trendline'!W:W,'frozen policy trendline'!$A:$A,About!$B$2,'frozen policy trendline'!$B:$B,"Output Total CO2e Emissions by Sector[LULUCF sector]")</f>
        <v>99.872336619999999</v>
      </c>
      <c r="X2" s="437">
        <f>SUMIFS('frozen policy trendline'!X:X,'frozen policy trendline'!$A:$A,About!$B$2)-SUMIFS('frozen policy trendline'!X:X,'frozen policy trendline'!$A:$A,About!$B$2,'frozen policy trendline'!$B:$B,"Output Total CO2e Emissions by Sector[LULUCF sector]")</f>
        <v>95.997926419999985</v>
      </c>
      <c r="Y2" s="437">
        <f>SUMIFS('frozen policy trendline'!Y:Y,'frozen policy trendline'!$A:$A,About!$B$2)-SUMIFS('frozen policy trendline'!Y:Y,'frozen policy trendline'!$A:$A,About!$B$2,'frozen policy trendline'!$B:$B,"Output Total CO2e Emissions by Sector[LULUCF sector]")</f>
        <v>94.821446629999997</v>
      </c>
      <c r="Z2" s="437">
        <f>SUMIFS('frozen policy trendline'!Z:Z,'frozen policy trendline'!$A:$A,About!$B$2)-SUMIFS('frozen policy trendline'!Z:Z,'frozen policy trendline'!$A:$A,About!$B$2,'frozen policy trendline'!$B:$B,"Output Total CO2e Emissions by Sector[LULUCF sector]")</f>
        <v>93.357916680000002</v>
      </c>
      <c r="AA2" s="437">
        <f>SUMIFS('frozen policy trendline'!AA:AA,'frozen policy trendline'!$A:$A,About!$B$2)-SUMIFS('frozen policy trendline'!AA:AA,'frozen policy trendline'!$A:$A,About!$B$2,'frozen policy trendline'!$B:$B,"Output Total CO2e Emissions by Sector[LULUCF sector]")</f>
        <v>92.181766690000003</v>
      </c>
      <c r="AB2" s="437">
        <f>SUMIFS('frozen policy trendline'!AB:AB,'frozen policy trendline'!$A:$A,About!$B$2)-SUMIFS('frozen policy trendline'!AB:AB,'frozen policy trendline'!$A:$A,About!$B$2,'frozen policy trendline'!$B:$B,"Output Total CO2e Emissions by Sector[LULUCF sector]")</f>
        <v>91.196836719999993</v>
      </c>
      <c r="AC2" s="437">
        <f>SUMIFS('frozen policy trendline'!AC:AC,'frozen policy trendline'!$A:$A,About!$B$2)-SUMIFS('frozen policy trendline'!AC:AC,'frozen policy trendline'!$A:$A,About!$B$2,'frozen policy trendline'!$B:$B,"Output Total CO2e Emissions by Sector[LULUCF sector]")</f>
        <v>90.38142671</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34"/>
    <col min="2" max="2" width="66.42578125" style="434" bestFit="1" customWidth="1"/>
    <col min="3" max="16384" width="9.140625" style="434"/>
  </cols>
  <sheetData>
    <row r="1" spans="1:29" x14ac:dyDescent="0.25">
      <c r="A1" s="436" t="s">
        <v>4478</v>
      </c>
    </row>
    <row r="3" spans="1:29" x14ac:dyDescent="0.2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2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2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2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2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2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2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2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2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2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2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2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2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2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2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2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2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2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2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2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2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2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2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2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2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2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2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2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2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2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2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2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2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2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2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2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2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2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2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2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2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2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2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2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2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2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2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2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2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2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2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2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2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2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2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2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2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2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2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2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2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2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2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2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2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2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2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2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2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2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2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2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2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2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2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2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2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2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2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2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2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2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2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2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2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2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2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2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2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2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2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2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2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2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2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2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2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2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2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2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2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2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2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2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2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2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2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2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2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2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2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2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2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2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2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2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2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2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2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2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2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2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2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2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2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2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2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2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2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2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2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2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2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2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2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2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2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2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2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2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2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2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2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2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2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2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2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2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2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2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2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2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2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2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2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2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2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2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2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2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2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2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2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2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2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2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2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2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2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2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2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2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2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2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2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2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2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2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2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2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2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2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2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2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2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2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2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2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2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2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2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2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2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2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2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2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2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2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2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2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2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2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2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2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2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2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2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2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2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2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2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2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2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2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2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2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2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2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2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2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2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2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2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2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2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2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2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2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2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2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2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2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2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2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2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2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2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2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2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2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2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2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2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2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2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2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2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2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2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2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2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2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2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2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2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2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2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2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2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2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2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2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2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2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2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2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2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2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2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2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2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2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2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2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2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2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2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2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2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2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2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2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2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2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2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2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2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2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2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2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2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2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2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2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2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2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2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2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2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2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2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2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2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2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2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2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2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2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2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2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2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2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2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2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2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2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2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2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2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2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2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2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2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2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2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2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2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2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2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2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2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2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2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2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2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2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2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2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2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2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2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2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2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2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2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2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2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2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2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2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2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2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2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2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2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2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2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2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2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2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2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2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2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2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2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2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2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2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2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2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2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2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2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2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2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2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2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2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2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2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2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2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2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2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2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Net-zero emissions by 2045</v>
      </c>
      <c r="C2" s="1">
        <f>IF(INDEX('State Targets'!I:I,MATCH(About!$C$2,'State Targets'!$B:$B,0))=0,"",INDEX('State Targets'!I:I,MATCH(About!$C$2,'State Targets'!$B:$B,0)))</f>
        <v>2045</v>
      </c>
      <c r="D2" s="1">
        <f>INDEX('State Targets'!J:J,MATCH(About!$C$2,'State Targets'!$B:$B,0))</f>
        <v>0</v>
      </c>
      <c r="E2" s="1">
        <f>INDEX('State Targets'!K:K,MATCH(About!$C$2,'State Targets'!$B:$B,0))</f>
        <v>0</v>
      </c>
      <c r="F2" s="1" t="str">
        <f>IF(INDEX('State Targets'!C:C,MATCH(About!$C$2,'State Targets'!$B:$B,0))=0,"",INDEX('State Targets'!C:C,MATCH(About!$C$2,'State Targets'!$B:$B,0)))</f>
        <v>Virginia enacted a statutory target in 2020 to achieve net-zero GHG emissions across all sectors by 2045.</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Virginia enacted a statutory target in 2020 to achieve net-zero GHG emissions across all sectors by 2045.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60" x14ac:dyDescent="0.2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5" x14ac:dyDescent="0.2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25">
      <c r="A9" t="s">
        <v>4013</v>
      </c>
      <c r="B9" t="s">
        <v>4013</v>
      </c>
      <c r="J9" s="402" t="str">
        <f t="shared" si="0"/>
        <v/>
      </c>
      <c r="K9" s="402" t="str">
        <f t="shared" si="1"/>
        <v/>
      </c>
      <c r="N9" t="str">
        <f t="shared" si="2"/>
        <v/>
      </c>
      <c r="O9" t="str">
        <f t="shared" si="3"/>
        <v/>
      </c>
    </row>
    <row r="10" spans="1:15" ht="45" x14ac:dyDescent="0.2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02" t="str">
        <f t="shared" si="0"/>
        <v/>
      </c>
      <c r="K12" s="402" t="str">
        <f t="shared" si="1"/>
        <v/>
      </c>
      <c r="N12" t="str">
        <f t="shared" si="2"/>
        <v/>
      </c>
      <c r="O12" t="str">
        <f t="shared" si="3"/>
        <v/>
      </c>
    </row>
    <row r="13" spans="1:15" x14ac:dyDescent="0.25">
      <c r="A13" t="s">
        <v>4020</v>
      </c>
      <c r="B13" t="s">
        <v>4021</v>
      </c>
      <c r="J13" s="402" t="str">
        <f t="shared" si="0"/>
        <v/>
      </c>
      <c r="K13" s="402" t="str">
        <f t="shared" si="1"/>
        <v/>
      </c>
      <c r="N13" t="str">
        <f t="shared" si="2"/>
        <v/>
      </c>
      <c r="O13" t="str">
        <f t="shared" si="3"/>
        <v/>
      </c>
    </row>
    <row r="14" spans="1:15" x14ac:dyDescent="0.25">
      <c r="A14" t="s">
        <v>4022</v>
      </c>
      <c r="B14" t="s">
        <v>4023</v>
      </c>
      <c r="J14" s="402" t="str">
        <f t="shared" si="0"/>
        <v/>
      </c>
      <c r="K14" s="402" t="str">
        <f t="shared" si="1"/>
        <v/>
      </c>
      <c r="N14" t="str">
        <f t="shared" si="2"/>
        <v/>
      </c>
      <c r="O14" t="str">
        <f t="shared" si="3"/>
        <v/>
      </c>
    </row>
    <row r="15" spans="1:15" x14ac:dyDescent="0.25">
      <c r="A15" t="s">
        <v>4024</v>
      </c>
      <c r="B15" t="s">
        <v>4025</v>
      </c>
      <c r="J15" s="402" t="str">
        <f t="shared" si="0"/>
        <v/>
      </c>
      <c r="K15" s="402" t="str">
        <f t="shared" si="1"/>
        <v/>
      </c>
      <c r="N15" t="str">
        <f t="shared" si="2"/>
        <v/>
      </c>
      <c r="O15" t="str">
        <f t="shared" si="3"/>
        <v/>
      </c>
    </row>
    <row r="16" spans="1:15" x14ac:dyDescent="0.25">
      <c r="A16" t="s">
        <v>4026</v>
      </c>
      <c r="B16" t="s">
        <v>4027</v>
      </c>
      <c r="J16" s="402" t="str">
        <f t="shared" si="0"/>
        <v/>
      </c>
      <c r="K16" s="402" t="str">
        <f t="shared" si="1"/>
        <v/>
      </c>
      <c r="N16" t="str">
        <f t="shared" si="2"/>
        <v/>
      </c>
      <c r="O16" t="str">
        <f t="shared" si="3"/>
        <v/>
      </c>
    </row>
    <row r="17" spans="1:15" x14ac:dyDescent="0.25">
      <c r="A17" t="s">
        <v>4028</v>
      </c>
      <c r="B17" t="s">
        <v>4029</v>
      </c>
      <c r="J17" s="402" t="str">
        <f t="shared" si="0"/>
        <v/>
      </c>
      <c r="K17" s="402" t="str">
        <f t="shared" si="1"/>
        <v/>
      </c>
      <c r="N17" t="str">
        <f t="shared" si="2"/>
        <v/>
      </c>
      <c r="O17" t="str">
        <f t="shared" si="3"/>
        <v/>
      </c>
    </row>
    <row r="18" spans="1:15" x14ac:dyDescent="0.25">
      <c r="A18" t="s">
        <v>4030</v>
      </c>
      <c r="B18" t="s">
        <v>4031</v>
      </c>
      <c r="J18" s="402" t="str">
        <f t="shared" si="0"/>
        <v/>
      </c>
      <c r="K18" s="402" t="str">
        <f t="shared" si="1"/>
        <v/>
      </c>
      <c r="N18" t="str">
        <f t="shared" si="2"/>
        <v/>
      </c>
      <c r="O18" t="str">
        <f t="shared" si="3"/>
        <v/>
      </c>
    </row>
    <row r="19" spans="1:15" ht="60" x14ac:dyDescent="0.2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60" x14ac:dyDescent="0.2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60" x14ac:dyDescent="0.2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5" x14ac:dyDescent="0.2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60" x14ac:dyDescent="0.2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60" x14ac:dyDescent="0.2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5" x14ac:dyDescent="0.2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25">
      <c r="A26" t="s">
        <v>4046</v>
      </c>
      <c r="B26" t="s">
        <v>4047</v>
      </c>
      <c r="J26" s="402" t="str">
        <f t="shared" si="0"/>
        <v/>
      </c>
      <c r="K26" s="402" t="str">
        <f t="shared" si="1"/>
        <v/>
      </c>
      <c r="N26" t="str">
        <f t="shared" si="2"/>
        <v/>
      </c>
      <c r="O26" t="str">
        <f t="shared" si="3"/>
        <v/>
      </c>
    </row>
    <row r="27" spans="1:15" x14ac:dyDescent="0.25">
      <c r="A27" t="s">
        <v>4048</v>
      </c>
      <c r="B27" t="s">
        <v>4049</v>
      </c>
      <c r="J27" s="402" t="str">
        <f t="shared" si="0"/>
        <v/>
      </c>
      <c r="K27" s="402" t="str">
        <f t="shared" si="1"/>
        <v/>
      </c>
      <c r="N27" t="str">
        <f t="shared" si="2"/>
        <v/>
      </c>
      <c r="O27" t="str">
        <f t="shared" si="3"/>
        <v/>
      </c>
    </row>
    <row r="28" spans="1:15" ht="45" x14ac:dyDescent="0.2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5" x14ac:dyDescent="0.2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25">
      <c r="A30" t="s">
        <v>4054</v>
      </c>
      <c r="B30" t="s">
        <v>4055</v>
      </c>
      <c r="J30" s="402" t="str">
        <f t="shared" si="0"/>
        <v/>
      </c>
      <c r="K30" s="402" t="str">
        <f t="shared" si="1"/>
        <v/>
      </c>
      <c r="N30" t="str">
        <f t="shared" si="2"/>
        <v/>
      </c>
      <c r="O30" t="str">
        <f t="shared" si="3"/>
        <v/>
      </c>
    </row>
    <row r="31" spans="1:15" x14ac:dyDescent="0.25">
      <c r="A31" t="s">
        <v>517</v>
      </c>
      <c r="B31" t="s">
        <v>4056</v>
      </c>
      <c r="J31" s="402" t="str">
        <f t="shared" si="0"/>
        <v/>
      </c>
      <c r="K31" s="402" t="str">
        <f t="shared" si="1"/>
        <v/>
      </c>
      <c r="N31" t="str">
        <f t="shared" si="2"/>
        <v/>
      </c>
      <c r="O31" t="str">
        <f t="shared" si="3"/>
        <v/>
      </c>
    </row>
    <row r="32" spans="1:15" ht="60" x14ac:dyDescent="0.2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60" x14ac:dyDescent="0.2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30" x14ac:dyDescent="0.2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5" x14ac:dyDescent="0.2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60" x14ac:dyDescent="0.2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25">
      <c r="A37" t="s">
        <v>4067</v>
      </c>
      <c r="B37" t="s">
        <v>4068</v>
      </c>
      <c r="J37" s="402" t="str">
        <f t="shared" si="0"/>
        <v/>
      </c>
      <c r="K37" s="402" t="str">
        <f t="shared" si="1"/>
        <v/>
      </c>
      <c r="N37" t="str">
        <f t="shared" si="2"/>
        <v/>
      </c>
      <c r="O37" t="str">
        <f t="shared" si="3"/>
        <v/>
      </c>
    </row>
    <row r="38" spans="1:15" x14ac:dyDescent="0.25">
      <c r="A38" t="s">
        <v>4069</v>
      </c>
      <c r="B38" t="s">
        <v>4070</v>
      </c>
      <c r="J38" s="402" t="str">
        <f t="shared" si="0"/>
        <v/>
      </c>
      <c r="K38" s="402" t="str">
        <f t="shared" si="1"/>
        <v/>
      </c>
      <c r="N38" t="str">
        <f t="shared" si="2"/>
        <v/>
      </c>
      <c r="O38" t="str">
        <f t="shared" si="3"/>
        <v/>
      </c>
    </row>
    <row r="39" spans="1:15" ht="45" x14ac:dyDescent="0.2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45" x14ac:dyDescent="0.2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60" x14ac:dyDescent="0.2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25">
      <c r="A42" t="s">
        <v>4077</v>
      </c>
      <c r="B42" t="s">
        <v>4078</v>
      </c>
      <c r="J42" s="402" t="str">
        <f t="shared" si="0"/>
        <v/>
      </c>
      <c r="K42" s="402" t="str">
        <f t="shared" si="1"/>
        <v/>
      </c>
      <c r="N42" t="str">
        <f t="shared" si="2"/>
        <v/>
      </c>
      <c r="O42" t="str">
        <f t="shared" si="3"/>
        <v/>
      </c>
    </row>
    <row r="43" spans="1:15" x14ac:dyDescent="0.25">
      <c r="A43" t="s">
        <v>4079</v>
      </c>
      <c r="B43" t="s">
        <v>4080</v>
      </c>
      <c r="J43" s="402" t="str">
        <f t="shared" si="0"/>
        <v/>
      </c>
      <c r="K43" s="402" t="str">
        <f t="shared" si="1"/>
        <v/>
      </c>
      <c r="N43" t="str">
        <f t="shared" si="2"/>
        <v/>
      </c>
      <c r="O43" t="str">
        <f t="shared" si="3"/>
        <v/>
      </c>
    </row>
    <row r="44" spans="1:15" x14ac:dyDescent="0.25">
      <c r="A44" t="s">
        <v>4081</v>
      </c>
      <c r="B44" t="s">
        <v>4082</v>
      </c>
      <c r="J44" s="402" t="str">
        <f t="shared" si="0"/>
        <v/>
      </c>
      <c r="K44" s="402" t="str">
        <f t="shared" si="1"/>
        <v/>
      </c>
      <c r="N44" t="str">
        <f t="shared" si="2"/>
        <v/>
      </c>
      <c r="O44" t="str">
        <f t="shared" si="3"/>
        <v/>
      </c>
    </row>
    <row r="45" spans="1:15" x14ac:dyDescent="0.25">
      <c r="A45" t="s">
        <v>4083</v>
      </c>
      <c r="B45" t="s">
        <v>4084</v>
      </c>
      <c r="J45" s="402" t="str">
        <f t="shared" si="0"/>
        <v/>
      </c>
      <c r="K45" s="402" t="str">
        <f t="shared" si="1"/>
        <v/>
      </c>
      <c r="N45" t="str">
        <f t="shared" si="2"/>
        <v/>
      </c>
      <c r="O45" t="str">
        <f t="shared" si="3"/>
        <v/>
      </c>
    </row>
    <row r="46" spans="1:15" x14ac:dyDescent="0.25">
      <c r="A46" t="s">
        <v>4085</v>
      </c>
      <c r="B46" t="s">
        <v>4086</v>
      </c>
      <c r="J46" s="402" t="str">
        <f t="shared" si="0"/>
        <v/>
      </c>
      <c r="K46" s="402" t="str">
        <f t="shared" si="1"/>
        <v/>
      </c>
      <c r="N46" t="str">
        <f t="shared" si="2"/>
        <v/>
      </c>
      <c r="O46" t="str">
        <f t="shared" si="3"/>
        <v/>
      </c>
    </row>
    <row r="47" spans="1:15" ht="30" x14ac:dyDescent="0.25">
      <c r="A47" t="s">
        <v>4087</v>
      </c>
      <c r="B47" t="s">
        <v>4088</v>
      </c>
      <c r="C47" s="419" t="s">
        <v>4172</v>
      </c>
      <c r="E47" s="400">
        <v>1</v>
      </c>
      <c r="H47" s="402" t="s">
        <v>4153</v>
      </c>
      <c r="I47" s="402">
        <v>2045</v>
      </c>
      <c r="J47" s="402">
        <f t="shared" si="0"/>
        <v>0</v>
      </c>
      <c r="K47" s="402">
        <f t="shared" si="1"/>
        <v>0</v>
      </c>
      <c r="N47" t="str">
        <f t="shared" si="2"/>
        <v/>
      </c>
      <c r="O47" t="str">
        <f t="shared" si="3"/>
        <v/>
      </c>
    </row>
    <row r="48" spans="1:15" ht="45" x14ac:dyDescent="0.2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60" x14ac:dyDescent="0.2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25">
      <c r="A50" t="s">
        <v>4093</v>
      </c>
      <c r="B50" t="s">
        <v>4094</v>
      </c>
      <c r="J50" s="402" t="str">
        <f t="shared" si="0"/>
        <v/>
      </c>
      <c r="K50" s="402" t="str">
        <f t="shared" si="1"/>
        <v/>
      </c>
      <c r="N50" t="str">
        <f t="shared" si="2"/>
        <v/>
      </c>
      <c r="O50" t="str">
        <f t="shared" si="3"/>
        <v/>
      </c>
    </row>
    <row r="51" spans="1:15" x14ac:dyDescent="0.25">
      <c r="A51" t="s">
        <v>4095</v>
      </c>
      <c r="B51" t="s">
        <v>4096</v>
      </c>
      <c r="J51" s="402" t="str">
        <f t="shared" si="0"/>
        <v/>
      </c>
      <c r="K51" s="402" t="str">
        <f t="shared" si="1"/>
        <v/>
      </c>
      <c r="N51" t="str">
        <f t="shared" si="2"/>
        <v/>
      </c>
      <c r="O51" t="str">
        <f t="shared" si="3"/>
        <v/>
      </c>
    </row>
    <row r="52" spans="1:15" x14ac:dyDescent="0.2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2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VA</v>
      </c>
      <c r="C1" s="409">
        <f>SUM(C4:C87)</f>
        <v>94.604264200336914</v>
      </c>
      <c r="D1" s="409">
        <f t="shared" ref="D1:AG1" si="0">SUM(D4:D87)</f>
        <v>94.709045407909102</v>
      </c>
      <c r="E1" s="409">
        <f t="shared" si="0"/>
        <v>97.369215746583009</v>
      </c>
      <c r="F1" s="409">
        <f t="shared" si="0"/>
        <v>101.8276806850305</v>
      </c>
      <c r="G1" s="409">
        <f t="shared" si="0"/>
        <v>101.39321538802945</v>
      </c>
      <c r="H1" s="409">
        <f t="shared" si="0"/>
        <v>104.43784267798789</v>
      </c>
      <c r="I1" s="409">
        <f t="shared" si="0"/>
        <v>109.64689787297446</v>
      </c>
      <c r="J1" s="409">
        <f t="shared" si="0"/>
        <v>111.97595964063552</v>
      </c>
      <c r="K1" s="409">
        <f t="shared" si="0"/>
        <v>114.75022979767174</v>
      </c>
      <c r="L1" s="409">
        <f t="shared" si="0"/>
        <v>117.26618430730382</v>
      </c>
      <c r="M1" s="409">
        <f t="shared" si="0"/>
        <v>125.07392470937955</v>
      </c>
      <c r="N1" s="409">
        <f t="shared" si="0"/>
        <v>122.79978673632321</v>
      </c>
      <c r="O1" s="409">
        <f t="shared" si="0"/>
        <v>120.81786967424806</v>
      </c>
      <c r="P1" s="409">
        <f t="shared" si="0"/>
        <v>125.88188247427902</v>
      </c>
      <c r="Q1" s="409">
        <f t="shared" si="0"/>
        <v>129.42918206203368</v>
      </c>
      <c r="R1" s="409">
        <f t="shared" si="0"/>
        <v>129.89797361845356</v>
      </c>
      <c r="S1" s="409">
        <f t="shared" si="0"/>
        <v>123.55877202794349</v>
      </c>
      <c r="T1" s="409">
        <f t="shared" si="0"/>
        <v>129.26208674003442</v>
      </c>
      <c r="U1" s="409">
        <f t="shared" si="0"/>
        <v>118.8843347914665</v>
      </c>
      <c r="V1" s="409">
        <f t="shared" si="0"/>
        <v>107.89364750893634</v>
      </c>
      <c r="W1" s="409">
        <f t="shared" si="0"/>
        <v>112.57414136827387</v>
      </c>
      <c r="X1" s="409">
        <f t="shared" si="0"/>
        <v>102.724318957104</v>
      </c>
      <c r="Y1" s="409">
        <f t="shared" si="0"/>
        <v>99.870496276022081</v>
      </c>
      <c r="Z1" s="409">
        <f t="shared" si="0"/>
        <v>107.21201353654071</v>
      </c>
      <c r="AA1" s="409">
        <f t="shared" si="0"/>
        <v>108.99737174802641</v>
      </c>
      <c r="AB1" s="409">
        <f t="shared" si="0"/>
        <v>109.58649215292003</v>
      </c>
      <c r="AC1" s="409">
        <f t="shared" si="0"/>
        <v>111.69587500946413</v>
      </c>
      <c r="AD1" s="409">
        <f t="shared" si="0"/>
        <v>106.05837714447367</v>
      </c>
      <c r="AE1" s="409">
        <f t="shared" si="0"/>
        <v>110.59150851299967</v>
      </c>
      <c r="AF1" s="409">
        <f t="shared" si="0"/>
        <v>105.88962838281225</v>
      </c>
      <c r="AG1" s="409">
        <f t="shared" si="0"/>
        <v>101.09446152362729</v>
      </c>
      <c r="AH1" s="409">
        <f>SUM(AH4:AH87)</f>
        <v>101.88007253358815</v>
      </c>
    </row>
    <row r="2" spans="1:34" x14ac:dyDescent="0.25">
      <c r="B2" s="410"/>
    </row>
    <row r="3" spans="1:34" s="411" customFormat="1" x14ac:dyDescent="0.2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2216</v>
      </c>
      <c r="B4" s="414" t="s">
        <v>4214</v>
      </c>
      <c r="C4">
        <f>SUMIFS('EPA Export Aggregation'!F:F,'EPA Export Aggregation'!$A:$A,$B4,'EPA Export Aggregation'!$D:$D,$A$1)*IF($A4="CH4",About!$D$58,IF($A4="N2O",About!$D$59,1))</f>
        <v>23.436463188478701</v>
      </c>
      <c r="D4">
        <f>SUMIFS('EPA Export Aggregation'!G:G,'EPA Export Aggregation'!$A:$A,$B4,'EPA Export Aggregation'!$D:$D,$A$1)*IF($A4="CH4",About!$D$58,IF($A4="N2O",About!$D$59,1))</f>
        <v>25.481948366316701</v>
      </c>
      <c r="E4">
        <f>SUMIFS('EPA Export Aggregation'!H:H,'EPA Export Aggregation'!$A:$A,$B4,'EPA Export Aggregation'!$D:$D,$A$1)*IF($A4="CH4",About!$D$58,IF($A4="N2O",About!$D$59,1))</f>
        <v>27.108334451039799</v>
      </c>
      <c r="F4">
        <f>SUMIFS('EPA Export Aggregation'!I:I,'EPA Export Aggregation'!$A:$A,$B4,'EPA Export Aggregation'!$D:$D,$A$1)*IF($A4="CH4",About!$D$58,IF($A4="N2O",About!$D$59,1))</f>
        <v>31.606920595238101</v>
      </c>
      <c r="G4">
        <f>SUMIFS('EPA Export Aggregation'!J:J,'EPA Export Aggregation'!$A:$A,$B4,'EPA Export Aggregation'!$D:$D,$A$1)*IF($A4="CH4",About!$D$58,IF($A4="N2O",About!$D$59,1))</f>
        <v>29.474749377151898</v>
      </c>
      <c r="H4">
        <f>SUMIFS('EPA Export Aggregation'!K:K,'EPA Export Aggregation'!$A:$A,$B4,'EPA Export Aggregation'!$D:$D,$A$1)*IF($A4="CH4",About!$D$58,IF($A4="N2O",About!$D$59,1))</f>
        <v>30.788196488795698</v>
      </c>
      <c r="I4">
        <f>SUMIFS('EPA Export Aggregation'!L:L,'EPA Export Aggregation'!$A:$A,$B4,'EPA Export Aggregation'!$D:$D,$A$1)*IF($A4="CH4",About!$D$58,IF($A4="N2O",About!$D$59,1))</f>
        <v>33.5618355040192</v>
      </c>
      <c r="J4">
        <f>SUMIFS('EPA Export Aggregation'!M:M,'EPA Export Aggregation'!$A:$A,$B4,'EPA Export Aggregation'!$D:$D,$A$1)*IF($A4="CH4",About!$D$58,IF($A4="N2O",About!$D$59,1))</f>
        <v>34.847759404240797</v>
      </c>
      <c r="K4">
        <f>SUMIFS('EPA Export Aggregation'!N:N,'EPA Export Aggregation'!$A:$A,$B4,'EPA Export Aggregation'!$D:$D,$A$1)*IF($A4="CH4",About!$D$58,IF($A4="N2O",About!$D$59,1))</f>
        <v>37.149057524153903</v>
      </c>
      <c r="L4">
        <f>SUMIFS('EPA Export Aggregation'!O:O,'EPA Export Aggregation'!$A:$A,$B4,'EPA Export Aggregation'!$D:$D,$A$1)*IF($A4="CH4",About!$D$58,IF($A4="N2O",About!$D$59,1))</f>
        <v>38.681942533745101</v>
      </c>
      <c r="M4">
        <f>SUMIFS('EPA Export Aggregation'!P:P,'EPA Export Aggregation'!$A:$A,$B4,'EPA Export Aggregation'!$D:$D,$A$1)*IF($A4="CH4",About!$D$58,IF($A4="N2O",About!$D$59,1))</f>
        <v>43.398994650882798</v>
      </c>
      <c r="N4">
        <f>SUMIFS('EPA Export Aggregation'!Q:Q,'EPA Export Aggregation'!$A:$A,$B4,'EPA Export Aggregation'!$D:$D,$A$1)*IF($A4="CH4",About!$D$58,IF($A4="N2O",About!$D$59,1))</f>
        <v>42.809128861130397</v>
      </c>
      <c r="O4">
        <f>SUMIFS('EPA Export Aggregation'!R:R,'EPA Export Aggregation'!$A:$A,$B4,'EPA Export Aggregation'!$D:$D,$A$1)*IF($A4="CH4",About!$D$58,IF($A4="N2O",About!$D$59,1))</f>
        <v>41.970326223306301</v>
      </c>
      <c r="P4">
        <f>SUMIFS('EPA Export Aggregation'!S:S,'EPA Export Aggregation'!$A:$A,$B4,'EPA Export Aggregation'!$D:$D,$A$1)*IF($A4="CH4",About!$D$58,IF($A4="N2O",About!$D$59,1))</f>
        <v>41.606920754966197</v>
      </c>
      <c r="Q4">
        <f>SUMIFS('EPA Export Aggregation'!T:T,'EPA Export Aggregation'!$A:$A,$B4,'EPA Export Aggregation'!$D:$D,$A$1)*IF($A4="CH4",About!$D$58,IF($A4="N2O",About!$D$59,1))</f>
        <v>41.2889520457015</v>
      </c>
      <c r="R4">
        <f>SUMIFS('EPA Export Aggregation'!U:U,'EPA Export Aggregation'!$A:$A,$B4,'EPA Export Aggregation'!$D:$D,$A$1)*IF($A4="CH4",About!$D$58,IF($A4="N2O",About!$D$59,1))</f>
        <v>42.083396910216301</v>
      </c>
      <c r="S4">
        <f>SUMIFS('EPA Export Aggregation'!V:V,'EPA Export Aggregation'!$A:$A,$B4,'EPA Export Aggregation'!$D:$D,$A$1)*IF($A4="CH4",About!$D$58,IF($A4="N2O",About!$D$59,1))</f>
        <v>37.518097420429001</v>
      </c>
      <c r="T4">
        <f>SUMIFS('EPA Export Aggregation'!W:W,'EPA Export Aggregation'!$A:$A,$B4,'EPA Export Aggregation'!$D:$D,$A$1)*IF($A4="CH4",About!$D$58,IF($A4="N2O",About!$D$59,1))</f>
        <v>42.108478511004101</v>
      </c>
      <c r="U4">
        <f>SUMIFS('EPA Export Aggregation'!X:X,'EPA Export Aggregation'!$A:$A,$B4,'EPA Export Aggregation'!$D:$D,$A$1)*IF($A4="CH4",About!$D$58,IF($A4="N2O",About!$D$59,1))</f>
        <v>36.771591487854998</v>
      </c>
      <c r="V4">
        <f>SUMIFS('EPA Export Aggregation'!Y:Y,'EPA Export Aggregation'!$A:$A,$B4,'EPA Export Aggregation'!$D:$D,$A$1)*IF($A4="CH4",About!$D$58,IF($A4="N2O",About!$D$59,1))</f>
        <v>31.573985934267601</v>
      </c>
      <c r="W4">
        <f>SUMIFS('EPA Export Aggregation'!Z:Z,'EPA Export Aggregation'!$A:$A,$B4,'EPA Export Aggregation'!$D:$D,$A$1)*IF($A4="CH4",About!$D$58,IF($A4="N2O",About!$D$59,1))</f>
        <v>34.5170352562955</v>
      </c>
      <c r="X4">
        <f>SUMIFS('EPA Export Aggregation'!AA:AA,'EPA Export Aggregation'!$A:$A,$B4,'EPA Export Aggregation'!$D:$D,$A$1)*IF($A4="CH4",About!$D$58,IF($A4="N2O",About!$D$59,1))</f>
        <v>28.719258797959402</v>
      </c>
      <c r="Y4">
        <f>SUMIFS('EPA Export Aggregation'!AB:AB,'EPA Export Aggregation'!$A:$A,$B4,'EPA Export Aggregation'!$D:$D,$A$1)*IF($A4="CH4",About!$D$58,IF($A4="N2O",About!$D$59,1))</f>
        <v>25.304453079397501</v>
      </c>
      <c r="Z4">
        <f>SUMIFS('EPA Export Aggregation'!AC:AC,'EPA Export Aggregation'!$A:$A,$B4,'EPA Export Aggregation'!$D:$D,$A$1)*IF($A4="CH4",About!$D$58,IF($A4="N2O",About!$D$59,1))</f>
        <v>31.073618472844299</v>
      </c>
      <c r="AA4">
        <f>SUMIFS('EPA Export Aggregation'!AD:AD,'EPA Export Aggregation'!$A:$A,$B4,'EPA Export Aggregation'!$D:$D,$A$1)*IF($A4="CH4",About!$D$58,IF($A4="N2O",About!$D$59,1))</f>
        <v>30.485002104986801</v>
      </c>
      <c r="AB4">
        <f>SUMIFS('EPA Export Aggregation'!AE:AE,'EPA Export Aggregation'!$A:$A,$B4,'EPA Export Aggregation'!$D:$D,$A$1)*IF($A4="CH4",About!$D$58,IF($A4="N2O",About!$D$59,1))</f>
        <v>31.9703723667783</v>
      </c>
      <c r="AC4">
        <f>SUMIFS('EPA Export Aggregation'!AF:AF,'EPA Export Aggregation'!$A:$A,$B4,'EPA Export Aggregation'!$D:$D,$A$1)*IF($A4="CH4",About!$D$58,IF($A4="N2O",About!$D$59,1))</f>
        <v>33.711485690399897</v>
      </c>
      <c r="AD4">
        <f>SUMIFS('EPA Export Aggregation'!AG:AG,'EPA Export Aggregation'!$A:$A,$B4,'EPA Export Aggregation'!$D:$D,$A$1)*IF($A4="CH4",About!$D$58,IF($A4="N2O",About!$D$59,1))</f>
        <v>28.734556185430801</v>
      </c>
      <c r="AE4">
        <f>SUMIFS('EPA Export Aggregation'!AH:AH,'EPA Export Aggregation'!$A:$A,$B4,'EPA Export Aggregation'!$D:$D,$A$1)*IF($A4="CH4",About!$D$58,IF($A4="N2O",About!$D$59,1))</f>
        <v>30.552413977176901</v>
      </c>
      <c r="AF4">
        <f>SUMIFS('EPA Export Aggregation'!AI:AI,'EPA Export Aggregation'!$A:$A,$B4,'EPA Export Aggregation'!$D:$D,$A$1)*IF($A4="CH4",About!$D$58,IF($A4="N2O",About!$D$59,1))</f>
        <v>26.8709041047656</v>
      </c>
      <c r="AG4">
        <f>SUMIFS('EPA Export Aggregation'!AJ:AJ,'EPA Export Aggregation'!$A:$A,$B4,'EPA Export Aggregation'!$D:$D,$A$1)*IF($A4="CH4",About!$D$58,IF($A4="N2O",About!$D$59,1))</f>
        <v>28.770277968830399</v>
      </c>
      <c r="AH4">
        <f>SUMIFS('EPA Export Aggregation'!AK:AK,'EPA Export Aggregation'!$A:$A,$B4,'EPA Export Aggregation'!$D:$D,$A$1)*IF($A4="CH4",About!$D$58,IF($A4="N2O",About!$D$59,1))</f>
        <v>24.323852445333799</v>
      </c>
    </row>
    <row r="5" spans="1:34" x14ac:dyDescent="0.25">
      <c r="A5" s="413" t="s">
        <v>2216</v>
      </c>
      <c r="B5" s="414" t="s">
        <v>4212</v>
      </c>
      <c r="C5">
        <f>SUMIFS('EPA Export Aggregation'!F:F,'EPA Export Aggregation'!$A:$A,$B5,'EPA Export Aggregation'!$D:$D,$A$1)*IF($A5="CH4",About!$D$58,IF($A5="N2O",About!$D$59,1))</f>
        <v>38.804741558109001</v>
      </c>
      <c r="D5">
        <f>SUMIFS('EPA Export Aggregation'!G:G,'EPA Export Aggregation'!$A:$A,$B5,'EPA Export Aggregation'!$D:$D,$A$1)*IF($A5="CH4",About!$D$58,IF($A5="N2O",About!$D$59,1))</f>
        <v>37.184194283990301</v>
      </c>
      <c r="E5">
        <f>SUMIFS('EPA Export Aggregation'!H:H,'EPA Export Aggregation'!$A:$A,$B5,'EPA Export Aggregation'!$D:$D,$A$1)*IF($A5="CH4",About!$D$58,IF($A5="N2O",About!$D$59,1))</f>
        <v>38.486776835653401</v>
      </c>
      <c r="F5">
        <f>SUMIFS('EPA Export Aggregation'!I:I,'EPA Export Aggregation'!$A:$A,$B5,'EPA Export Aggregation'!$D:$D,$A$1)*IF($A5="CH4",About!$D$58,IF($A5="N2O",About!$D$59,1))</f>
        <v>39.282048720590602</v>
      </c>
      <c r="G5">
        <f>SUMIFS('EPA Export Aggregation'!J:J,'EPA Export Aggregation'!$A:$A,$B5,'EPA Export Aggregation'!$D:$D,$A$1)*IF($A5="CH4",About!$D$58,IF($A5="N2O",About!$D$59,1))</f>
        <v>40.270324879749502</v>
      </c>
      <c r="H5">
        <f>SUMIFS('EPA Export Aggregation'!K:K,'EPA Export Aggregation'!$A:$A,$B5,'EPA Export Aggregation'!$D:$D,$A$1)*IF($A5="CH4",About!$D$58,IF($A5="N2O",About!$D$59,1))</f>
        <v>41.003244216410501</v>
      </c>
      <c r="I5">
        <f>SUMIFS('EPA Export Aggregation'!L:L,'EPA Export Aggregation'!$A:$A,$B5,'EPA Export Aggregation'!$D:$D,$A$1)*IF($A5="CH4",About!$D$58,IF($A5="N2O",About!$D$59,1))</f>
        <v>41.872091420799997</v>
      </c>
      <c r="J5">
        <f>SUMIFS('EPA Export Aggregation'!M:M,'EPA Export Aggregation'!$A:$A,$B5,'EPA Export Aggregation'!$D:$D,$A$1)*IF($A5="CH4",About!$D$58,IF($A5="N2O",About!$D$59,1))</f>
        <v>43.211486741780099</v>
      </c>
      <c r="K5">
        <f>SUMIFS('EPA Export Aggregation'!N:N,'EPA Export Aggregation'!$A:$A,$B5,'EPA Export Aggregation'!$D:$D,$A$1)*IF($A5="CH4",About!$D$58,IF($A5="N2O",About!$D$59,1))</f>
        <v>44.459652578432603</v>
      </c>
      <c r="L5">
        <f>SUMIFS('EPA Export Aggregation'!O:O,'EPA Export Aggregation'!$A:$A,$B5,'EPA Export Aggregation'!$D:$D,$A$1)*IF($A5="CH4",About!$D$58,IF($A5="N2O",About!$D$59,1))</f>
        <v>46.177223654938501</v>
      </c>
      <c r="M5">
        <f>SUMIFS('EPA Export Aggregation'!P:P,'EPA Export Aggregation'!$A:$A,$B5,'EPA Export Aggregation'!$D:$D,$A$1)*IF($A5="CH4",About!$D$58,IF($A5="N2O",About!$D$59,1))</f>
        <v>47.832076113017301</v>
      </c>
      <c r="N5">
        <f>SUMIFS('EPA Export Aggregation'!Q:Q,'EPA Export Aggregation'!$A:$A,$B5,'EPA Export Aggregation'!$D:$D,$A$1)*IF($A5="CH4",About!$D$58,IF($A5="N2O",About!$D$59,1))</f>
        <v>47.707032395326699</v>
      </c>
      <c r="O5">
        <f>SUMIFS('EPA Export Aggregation'!R:R,'EPA Export Aggregation'!$A:$A,$B5,'EPA Export Aggregation'!$D:$D,$A$1)*IF($A5="CH4",About!$D$58,IF($A5="N2O",About!$D$59,1))</f>
        <v>47.683041057609998</v>
      </c>
      <c r="P5">
        <f>SUMIFS('EPA Export Aggregation'!S:S,'EPA Export Aggregation'!$A:$A,$B5,'EPA Export Aggregation'!$D:$D,$A$1)*IF($A5="CH4",About!$D$58,IF($A5="N2O",About!$D$59,1))</f>
        <v>50.050566140386898</v>
      </c>
      <c r="Q5">
        <f>SUMIFS('EPA Export Aggregation'!T:T,'EPA Export Aggregation'!$A:$A,$B5,'EPA Export Aggregation'!$D:$D,$A$1)*IF($A5="CH4",About!$D$58,IF($A5="N2O",About!$D$59,1))</f>
        <v>52.819189916006202</v>
      </c>
      <c r="R5">
        <f>SUMIFS('EPA Export Aggregation'!U:U,'EPA Export Aggregation'!$A:$A,$B5,'EPA Export Aggregation'!$D:$D,$A$1)*IF($A5="CH4",About!$D$58,IF($A5="N2O",About!$D$59,1))</f>
        <v>52.701563986697003</v>
      </c>
      <c r="S5">
        <f>SUMIFS('EPA Export Aggregation'!V:V,'EPA Export Aggregation'!$A:$A,$B5,'EPA Export Aggregation'!$D:$D,$A$1)*IF($A5="CH4",About!$D$58,IF($A5="N2O",About!$D$59,1))</f>
        <v>52.3135481169397</v>
      </c>
      <c r="T5">
        <f>SUMIFS('EPA Export Aggregation'!W:W,'EPA Export Aggregation'!$A:$A,$B5,'EPA Export Aggregation'!$D:$D,$A$1)*IF($A5="CH4",About!$D$58,IF($A5="N2O",About!$D$59,1))</f>
        <v>53.387453760689198</v>
      </c>
      <c r="U5">
        <f>SUMIFS('EPA Export Aggregation'!X:X,'EPA Export Aggregation'!$A:$A,$B5,'EPA Export Aggregation'!$D:$D,$A$1)*IF($A5="CH4",About!$D$58,IF($A5="N2O",About!$D$59,1))</f>
        <v>49.493607472175398</v>
      </c>
      <c r="V5">
        <f>SUMIFS('EPA Export Aggregation'!Y:Y,'EPA Export Aggregation'!$A:$A,$B5,'EPA Export Aggregation'!$D:$D,$A$1)*IF($A5="CH4",About!$D$58,IF($A5="N2O",About!$D$59,1))</f>
        <v>47.699120410379003</v>
      </c>
      <c r="W5">
        <f>SUMIFS('EPA Export Aggregation'!Z:Z,'EPA Export Aggregation'!$A:$A,$B5,'EPA Export Aggregation'!$D:$D,$A$1)*IF($A5="CH4",About!$D$58,IF($A5="N2O",About!$D$59,1))</f>
        <v>49.705646873995903</v>
      </c>
      <c r="X5">
        <f>SUMIFS('EPA Export Aggregation'!AA:AA,'EPA Export Aggregation'!$A:$A,$B5,'EPA Export Aggregation'!$D:$D,$A$1)*IF($A5="CH4",About!$D$58,IF($A5="N2O",About!$D$59,1))</f>
        <v>47.003328840162403</v>
      </c>
      <c r="Y5">
        <f>SUMIFS('EPA Export Aggregation'!AB:AB,'EPA Export Aggregation'!$A:$A,$B5,'EPA Export Aggregation'!$D:$D,$A$1)*IF($A5="CH4",About!$D$58,IF($A5="N2O",About!$D$59,1))</f>
        <v>47.988912714113603</v>
      </c>
      <c r="Z5">
        <f>SUMIFS('EPA Export Aggregation'!AC:AC,'EPA Export Aggregation'!$A:$A,$B5,'EPA Export Aggregation'!$D:$D,$A$1)*IF($A5="CH4",About!$D$58,IF($A5="N2O",About!$D$59,1))</f>
        <v>47.401706091926002</v>
      </c>
      <c r="AA5">
        <f>SUMIFS('EPA Export Aggregation'!AD:AD,'EPA Export Aggregation'!$A:$A,$B5,'EPA Export Aggregation'!$D:$D,$A$1)*IF($A5="CH4",About!$D$58,IF($A5="N2O",About!$D$59,1))</f>
        <v>49.270237734514403</v>
      </c>
      <c r="AB5">
        <f>SUMIFS('EPA Export Aggregation'!AE:AE,'EPA Export Aggregation'!$A:$A,$B5,'EPA Export Aggregation'!$D:$D,$A$1)*IF($A5="CH4",About!$D$58,IF($A5="N2O",About!$D$59,1))</f>
        <v>48.915314569909299</v>
      </c>
      <c r="AC5">
        <f>SUMIFS('EPA Export Aggregation'!AF:AF,'EPA Export Aggregation'!$A:$A,$B5,'EPA Export Aggregation'!$D:$D,$A$1)*IF($A5="CH4",About!$D$58,IF($A5="N2O",About!$D$59,1))</f>
        <v>50.548276622510599</v>
      </c>
      <c r="AD5">
        <f>SUMIFS('EPA Export Aggregation'!AG:AG,'EPA Export Aggregation'!$A:$A,$B5,'EPA Export Aggregation'!$D:$D,$A$1)*IF($A5="CH4",About!$D$58,IF($A5="N2O",About!$D$59,1))</f>
        <v>50.995448931004297</v>
      </c>
      <c r="AE5">
        <f>SUMIFS('EPA Export Aggregation'!AH:AH,'EPA Export Aggregation'!$A:$A,$B5,'EPA Export Aggregation'!$D:$D,$A$1)*IF($A5="CH4",About!$D$58,IF($A5="N2O",About!$D$59,1))</f>
        <v>51.497697022836903</v>
      </c>
      <c r="AF5">
        <f>SUMIFS('EPA Export Aggregation'!AI:AI,'EPA Export Aggregation'!$A:$A,$B5,'EPA Export Aggregation'!$D:$D,$A$1)*IF($A5="CH4",About!$D$58,IF($A5="N2O",About!$D$59,1))</f>
        <v>51.220329210278699</v>
      </c>
      <c r="AG5">
        <f>SUMIFS('EPA Export Aggregation'!AJ:AJ,'EPA Export Aggregation'!$A:$A,$B5,'EPA Export Aggregation'!$D:$D,$A$1)*IF($A5="CH4",About!$D$58,IF($A5="N2O",About!$D$59,1))</f>
        <v>45.521009382501298</v>
      </c>
      <c r="AH5">
        <f>SUMIFS('EPA Export Aggregation'!AK:AK,'EPA Export Aggregation'!$A:$A,$B5,'EPA Export Aggregation'!$D:$D,$A$1)*IF($A5="CH4",About!$D$58,IF($A5="N2O",About!$D$59,1))</f>
        <v>49.277286022436698</v>
      </c>
    </row>
    <row r="6" spans="1:34" x14ac:dyDescent="0.25">
      <c r="A6" s="413" t="s">
        <v>2216</v>
      </c>
      <c r="B6" s="414" t="s">
        <v>4216</v>
      </c>
      <c r="C6">
        <f>SUMIFS('EPA Export Aggregation'!F:F,'EPA Export Aggregation'!$A:$A,$B6,'EPA Export Aggregation'!$D:$D,$A$1)*IF($A6="CH4",About!$D$58,IF($A6="N2O",About!$D$59,1))</f>
        <v>16.206652331405301</v>
      </c>
      <c r="D6">
        <f>SUMIFS('EPA Export Aggregation'!G:G,'EPA Export Aggregation'!$A:$A,$B6,'EPA Export Aggregation'!$D:$D,$A$1)*IF($A6="CH4",About!$D$58,IF($A6="N2O",About!$D$59,1))</f>
        <v>16.444884123406801</v>
      </c>
      <c r="E6">
        <f>SUMIFS('EPA Export Aggregation'!H:H,'EPA Export Aggregation'!$A:$A,$B6,'EPA Export Aggregation'!$D:$D,$A$1)*IF($A6="CH4",About!$D$58,IF($A6="N2O",About!$D$59,1))</f>
        <v>15.052836691336999</v>
      </c>
      <c r="F6">
        <f>SUMIFS('EPA Export Aggregation'!I:I,'EPA Export Aggregation'!$A:$A,$B6,'EPA Export Aggregation'!$D:$D,$A$1)*IF($A6="CH4",About!$D$58,IF($A6="N2O",About!$D$59,1))</f>
        <v>13.576171428202899</v>
      </c>
      <c r="G6">
        <f>SUMIFS('EPA Export Aggregation'!J:J,'EPA Export Aggregation'!$A:$A,$B6,'EPA Export Aggregation'!$D:$D,$A$1)*IF($A6="CH4",About!$D$58,IF($A6="N2O",About!$D$59,1))</f>
        <v>13.896394997442799</v>
      </c>
      <c r="H6">
        <f>SUMIFS('EPA Export Aggregation'!K:K,'EPA Export Aggregation'!$A:$A,$B6,'EPA Export Aggregation'!$D:$D,$A$1)*IF($A6="CH4",About!$D$58,IF($A6="N2O",About!$D$59,1))</f>
        <v>14.0296085520076</v>
      </c>
      <c r="I6">
        <f>SUMIFS('EPA Export Aggregation'!L:L,'EPA Export Aggregation'!$A:$A,$B6,'EPA Export Aggregation'!$D:$D,$A$1)*IF($A6="CH4",About!$D$58,IF($A6="N2O",About!$D$59,1))</f>
        <v>13.6715769168656</v>
      </c>
      <c r="J6">
        <f>SUMIFS('EPA Export Aggregation'!M:M,'EPA Export Aggregation'!$A:$A,$B6,'EPA Export Aggregation'!$D:$D,$A$1)*IF($A6="CH4",About!$D$58,IF($A6="N2O",About!$D$59,1))</f>
        <v>13.840559570468701</v>
      </c>
      <c r="K6">
        <f>SUMIFS('EPA Export Aggregation'!N:N,'EPA Export Aggregation'!$A:$A,$B6,'EPA Export Aggregation'!$D:$D,$A$1)*IF($A6="CH4",About!$D$58,IF($A6="N2O",About!$D$59,1))</f>
        <v>13.775451586357301</v>
      </c>
      <c r="L6">
        <f>SUMIFS('EPA Export Aggregation'!O:O,'EPA Export Aggregation'!$A:$A,$B6,'EPA Export Aggregation'!$D:$D,$A$1)*IF($A6="CH4",About!$D$58,IF($A6="N2O",About!$D$59,1))</f>
        <v>12.956921842077801</v>
      </c>
      <c r="M6">
        <f>SUMIFS('EPA Export Aggregation'!P:P,'EPA Export Aggregation'!$A:$A,$B6,'EPA Export Aggregation'!$D:$D,$A$1)*IF($A6="CH4",About!$D$58,IF($A6="N2O",About!$D$59,1))</f>
        <v>13.013857850301299</v>
      </c>
      <c r="N6">
        <f>SUMIFS('EPA Export Aggregation'!Q:Q,'EPA Export Aggregation'!$A:$A,$B6,'EPA Export Aggregation'!$D:$D,$A$1)*IF($A6="CH4",About!$D$58,IF($A6="N2O",About!$D$59,1))</f>
        <v>12.8108683354048</v>
      </c>
      <c r="O6">
        <f>SUMIFS('EPA Export Aggregation'!R:R,'EPA Export Aggregation'!$A:$A,$B6,'EPA Export Aggregation'!$D:$D,$A$1)*IF($A6="CH4",About!$D$58,IF($A6="N2O",About!$D$59,1))</f>
        <v>12.306931501802801</v>
      </c>
      <c r="P6">
        <f>SUMIFS('EPA Export Aggregation'!S:S,'EPA Export Aggregation'!$A:$A,$B6,'EPA Export Aggregation'!$D:$D,$A$1)*IF($A6="CH4",About!$D$58,IF($A6="N2O",About!$D$59,1))</f>
        <v>13.5522488266016</v>
      </c>
      <c r="Q6">
        <f>SUMIFS('EPA Export Aggregation'!T:T,'EPA Export Aggregation'!$A:$A,$B6,'EPA Export Aggregation'!$D:$D,$A$1)*IF($A6="CH4",About!$D$58,IF($A6="N2O",About!$D$59,1))</f>
        <v>14.252899749873899</v>
      </c>
      <c r="R6">
        <f>SUMIFS('EPA Export Aggregation'!U:U,'EPA Export Aggregation'!$A:$A,$B6,'EPA Export Aggregation'!$D:$D,$A$1)*IF($A6="CH4",About!$D$58,IF($A6="N2O",About!$D$59,1))</f>
        <v>14.3054950682636</v>
      </c>
      <c r="S6">
        <f>SUMIFS('EPA Export Aggregation'!V:V,'EPA Export Aggregation'!$A:$A,$B6,'EPA Export Aggregation'!$D:$D,$A$1)*IF($A6="CH4",About!$D$58,IF($A6="N2O",About!$D$59,1))</f>
        <v>13.888189495478599</v>
      </c>
      <c r="T6">
        <f>SUMIFS('EPA Export Aggregation'!W:W,'EPA Export Aggregation'!$A:$A,$B6,'EPA Export Aggregation'!$D:$D,$A$1)*IF($A6="CH4",About!$D$58,IF($A6="N2O",About!$D$59,1))</f>
        <v>13.2413327598296</v>
      </c>
      <c r="U6">
        <f>SUMIFS('EPA Export Aggregation'!X:X,'EPA Export Aggregation'!$A:$A,$B6,'EPA Export Aggregation'!$D:$D,$A$1)*IF($A6="CH4",About!$D$58,IF($A6="N2O",About!$D$59,1))</f>
        <v>12.393082065376699</v>
      </c>
      <c r="V6">
        <f>SUMIFS('EPA Export Aggregation'!Y:Y,'EPA Export Aggregation'!$A:$A,$B6,'EPA Export Aggregation'!$D:$D,$A$1)*IF($A6="CH4",About!$D$58,IF($A6="N2O",About!$D$59,1))</f>
        <v>9.7847157177751996</v>
      </c>
      <c r="W6">
        <f>SUMIFS('EPA Export Aggregation'!Z:Z,'EPA Export Aggregation'!$A:$A,$B6,'EPA Export Aggregation'!$D:$D,$A$1)*IF($A6="CH4",About!$D$58,IF($A6="N2O",About!$D$59,1))</f>
        <v>9.3135037779002001</v>
      </c>
      <c r="X6">
        <f>SUMIFS('EPA Export Aggregation'!AA:AA,'EPA Export Aggregation'!$A:$A,$B6,'EPA Export Aggregation'!$D:$D,$A$1)*IF($A6="CH4",About!$D$58,IF($A6="N2O",About!$D$59,1))</f>
        <v>8.9370564524095002</v>
      </c>
      <c r="Y6">
        <f>SUMIFS('EPA Export Aggregation'!AB:AB,'EPA Export Aggregation'!$A:$A,$B6,'EPA Export Aggregation'!$D:$D,$A$1)*IF($A6="CH4",About!$D$58,IF($A6="N2O",About!$D$59,1))</f>
        <v>8.9889267976149991</v>
      </c>
      <c r="Z6">
        <f>SUMIFS('EPA Export Aggregation'!AC:AC,'EPA Export Aggregation'!$A:$A,$B6,'EPA Export Aggregation'!$D:$D,$A$1)*IF($A6="CH4",About!$D$58,IF($A6="N2O",About!$D$59,1))</f>
        <v>9.2768378265747007</v>
      </c>
      <c r="AA6">
        <f>SUMIFS('EPA Export Aggregation'!AD:AD,'EPA Export Aggregation'!$A:$A,$B6,'EPA Export Aggregation'!$D:$D,$A$1)*IF($A6="CH4",About!$D$58,IF($A6="N2O",About!$D$59,1))</f>
        <v>8.5116393401679993</v>
      </c>
      <c r="AB6">
        <f>SUMIFS('EPA Export Aggregation'!AE:AE,'EPA Export Aggregation'!$A:$A,$B6,'EPA Export Aggregation'!$D:$D,$A$1)*IF($A6="CH4",About!$D$58,IF($A6="N2O",About!$D$59,1))</f>
        <v>7.6931020250376001</v>
      </c>
      <c r="AC6">
        <f>SUMIFS('EPA Export Aggregation'!AF:AF,'EPA Export Aggregation'!$A:$A,$B6,'EPA Export Aggregation'!$D:$D,$A$1)*IF($A6="CH4",About!$D$58,IF($A6="N2O",About!$D$59,1))</f>
        <v>7.5727490695429998</v>
      </c>
      <c r="AD6">
        <f>SUMIFS('EPA Export Aggregation'!AG:AG,'EPA Export Aggregation'!$A:$A,$B6,'EPA Export Aggregation'!$D:$D,$A$1)*IF($A6="CH4",About!$D$58,IF($A6="N2O",About!$D$59,1))</f>
        <v>7.4545017362525998</v>
      </c>
      <c r="AE6">
        <f>SUMIFS('EPA Export Aggregation'!AH:AH,'EPA Export Aggregation'!$A:$A,$B6,'EPA Export Aggregation'!$D:$D,$A$1)*IF($A6="CH4",About!$D$58,IF($A6="N2O",About!$D$59,1))</f>
        <v>7.5675871130668</v>
      </c>
      <c r="AF6">
        <f>SUMIFS('EPA Export Aggregation'!AI:AI,'EPA Export Aggregation'!$A:$A,$B6,'EPA Export Aggregation'!$D:$D,$A$1)*IF($A6="CH4",About!$D$58,IF($A6="N2O",About!$D$59,1))</f>
        <v>7.6623626126157003</v>
      </c>
      <c r="AG6">
        <f>SUMIFS('EPA Export Aggregation'!AJ:AJ,'EPA Export Aggregation'!$A:$A,$B6,'EPA Export Aggregation'!$D:$D,$A$1)*IF($A6="CH4",About!$D$58,IF($A6="N2O",About!$D$59,1))</f>
        <v>7.4372006833355</v>
      </c>
      <c r="AH6">
        <f>SUMIFS('EPA Export Aggregation'!AK:AK,'EPA Export Aggregation'!$A:$A,$B6,'EPA Export Aggregation'!$D:$D,$A$1)*IF($A6="CH4",About!$D$58,IF($A6="N2O",About!$D$59,1))</f>
        <v>8.0124816159847008</v>
      </c>
    </row>
    <row r="7" spans="1:34" x14ac:dyDescent="0.25">
      <c r="A7" s="413" t="s">
        <v>2216</v>
      </c>
      <c r="B7" s="414" t="s">
        <v>4218</v>
      </c>
      <c r="C7">
        <f>SUMIFS('EPA Export Aggregation'!F:F,'EPA Export Aggregation'!$A:$A,$B7,'EPA Export Aggregation'!$D:$D,$A$1)*IF($A7="CH4",About!$D$58,IF($A7="N2O",About!$D$59,1))</f>
        <v>6.4338187481900997</v>
      </c>
      <c r="D7">
        <f>SUMIFS('EPA Export Aggregation'!G:G,'EPA Export Aggregation'!$A:$A,$B7,'EPA Export Aggregation'!$D:$D,$A$1)*IF($A7="CH4",About!$D$58,IF($A7="N2O",About!$D$59,1))</f>
        <v>6.3709017588943997</v>
      </c>
      <c r="E7">
        <f>SUMIFS('EPA Export Aggregation'!H:H,'EPA Export Aggregation'!$A:$A,$B7,'EPA Export Aggregation'!$D:$D,$A$1)*IF($A7="CH4",About!$D$58,IF($A7="N2O",About!$D$59,1))</f>
        <v>6.8328203035057999</v>
      </c>
      <c r="F7">
        <f>SUMIFS('EPA Export Aggregation'!I:I,'EPA Export Aggregation'!$A:$A,$B7,'EPA Export Aggregation'!$D:$D,$A$1)*IF($A7="CH4",About!$D$58,IF($A7="N2O",About!$D$59,1))</f>
        <v>6.9256700880046003</v>
      </c>
      <c r="G7">
        <f>SUMIFS('EPA Export Aggregation'!J:J,'EPA Export Aggregation'!$A:$A,$B7,'EPA Export Aggregation'!$D:$D,$A$1)*IF($A7="CH4",About!$D$58,IF($A7="N2O",About!$D$59,1))</f>
        <v>6.8075657087534998</v>
      </c>
      <c r="H7">
        <f>SUMIFS('EPA Export Aggregation'!K:K,'EPA Export Aggregation'!$A:$A,$B7,'EPA Export Aggregation'!$D:$D,$A$1)*IF($A7="CH4",About!$D$58,IF($A7="N2O",About!$D$59,1))</f>
        <v>6.8690510245415997</v>
      </c>
      <c r="I7">
        <f>SUMIFS('EPA Export Aggregation'!L:L,'EPA Export Aggregation'!$A:$A,$B7,'EPA Export Aggregation'!$D:$D,$A$1)*IF($A7="CH4",About!$D$58,IF($A7="N2O",About!$D$59,1))</f>
        <v>7.8323622061074998</v>
      </c>
      <c r="J7">
        <f>SUMIFS('EPA Export Aggregation'!M:M,'EPA Export Aggregation'!$A:$A,$B7,'EPA Export Aggregation'!$D:$D,$A$1)*IF($A7="CH4",About!$D$58,IF($A7="N2O",About!$D$59,1))</f>
        <v>7.4947614255364003</v>
      </c>
      <c r="K7">
        <f>SUMIFS('EPA Export Aggregation'!N:N,'EPA Export Aggregation'!$A:$A,$B7,'EPA Export Aggregation'!$D:$D,$A$1)*IF($A7="CH4",About!$D$58,IF($A7="N2O",About!$D$59,1))</f>
        <v>6.8048615910477999</v>
      </c>
      <c r="L7">
        <f>SUMIFS('EPA Export Aggregation'!O:O,'EPA Export Aggregation'!$A:$A,$B7,'EPA Export Aggregation'!$D:$D,$A$1)*IF($A7="CH4",About!$D$58,IF($A7="N2O",About!$D$59,1))</f>
        <v>6.8906928904753002</v>
      </c>
      <c r="M7">
        <f>SUMIFS('EPA Export Aggregation'!P:P,'EPA Export Aggregation'!$A:$A,$B7,'EPA Export Aggregation'!$D:$D,$A$1)*IF($A7="CH4",About!$D$58,IF($A7="N2O",About!$D$59,1))</f>
        <v>7.9196524154967998</v>
      </c>
      <c r="N7">
        <f>SUMIFS('EPA Export Aggregation'!Q:Q,'EPA Export Aggregation'!$A:$A,$B7,'EPA Export Aggregation'!$D:$D,$A$1)*IF($A7="CH4",About!$D$58,IF($A7="N2O",About!$D$59,1))</f>
        <v>7.3309666180667996</v>
      </c>
      <c r="O7">
        <f>SUMIFS('EPA Export Aggregation'!R:R,'EPA Export Aggregation'!$A:$A,$B7,'EPA Export Aggregation'!$D:$D,$A$1)*IF($A7="CH4",About!$D$58,IF($A7="N2O",About!$D$59,1))</f>
        <v>7.0525734743152997</v>
      </c>
      <c r="P7">
        <f>SUMIFS('EPA Export Aggregation'!S:S,'EPA Export Aggregation'!$A:$A,$B7,'EPA Export Aggregation'!$D:$D,$A$1)*IF($A7="CH4",About!$D$58,IF($A7="N2O",About!$D$59,1))</f>
        <v>8.1096171908473007</v>
      </c>
      <c r="Q7">
        <f>SUMIFS('EPA Export Aggregation'!T:T,'EPA Export Aggregation'!$A:$A,$B7,'EPA Export Aggregation'!$D:$D,$A$1)*IF($A7="CH4",About!$D$58,IF($A7="N2O",About!$D$59,1))</f>
        <v>8.2668572681255998</v>
      </c>
      <c r="R7">
        <f>SUMIFS('EPA Export Aggregation'!U:U,'EPA Export Aggregation'!$A:$A,$B7,'EPA Export Aggregation'!$D:$D,$A$1)*IF($A7="CH4",About!$D$58,IF($A7="N2O",About!$D$59,1))</f>
        <v>8.2201858170151993</v>
      </c>
      <c r="S7">
        <f>SUMIFS('EPA Export Aggregation'!V:V,'EPA Export Aggregation'!$A:$A,$B7,'EPA Export Aggregation'!$D:$D,$A$1)*IF($A7="CH4",About!$D$58,IF($A7="N2O",About!$D$59,1))</f>
        <v>6.9255653035176996</v>
      </c>
      <c r="T7">
        <f>SUMIFS('EPA Export Aggregation'!W:W,'EPA Export Aggregation'!$A:$A,$B7,'EPA Export Aggregation'!$D:$D,$A$1)*IF($A7="CH4",About!$D$58,IF($A7="N2O",About!$D$59,1))</f>
        <v>7.2471336766418997</v>
      </c>
      <c r="U7">
        <f>SUMIFS('EPA Export Aggregation'!X:X,'EPA Export Aggregation'!$A:$A,$B7,'EPA Export Aggregation'!$D:$D,$A$1)*IF($A7="CH4",About!$D$58,IF($A7="N2O",About!$D$59,1))</f>
        <v>6.6809634976472996</v>
      </c>
      <c r="V7">
        <f>SUMIFS('EPA Export Aggregation'!Y:Y,'EPA Export Aggregation'!$A:$A,$B7,'EPA Export Aggregation'!$D:$D,$A$1)*IF($A7="CH4",About!$D$58,IF($A7="N2O",About!$D$59,1))</f>
        <v>6.8344792660052001</v>
      </c>
      <c r="W7">
        <f>SUMIFS('EPA Export Aggregation'!Z:Z,'EPA Export Aggregation'!$A:$A,$B7,'EPA Export Aggregation'!$D:$D,$A$1)*IF($A7="CH4",About!$D$58,IF($A7="N2O",About!$D$59,1))</f>
        <v>7.1134423469017003</v>
      </c>
      <c r="X7">
        <f>SUMIFS('EPA Export Aggregation'!AA:AA,'EPA Export Aggregation'!$A:$A,$B7,'EPA Export Aggregation'!$D:$D,$A$1)*IF($A7="CH4",About!$D$58,IF($A7="N2O",About!$D$59,1))</f>
        <v>6.3900187835173003</v>
      </c>
      <c r="Y7">
        <f>SUMIFS('EPA Export Aggregation'!AB:AB,'EPA Export Aggregation'!$A:$A,$B7,'EPA Export Aggregation'!$D:$D,$A$1)*IF($A7="CH4",About!$D$58,IF($A7="N2O",About!$D$59,1))</f>
        <v>5.3378217813177997</v>
      </c>
      <c r="Z7">
        <f>SUMIFS('EPA Export Aggregation'!AC:AC,'EPA Export Aggregation'!$A:$A,$B7,'EPA Export Aggregation'!$D:$D,$A$1)*IF($A7="CH4",About!$D$58,IF($A7="N2O",About!$D$59,1))</f>
        <v>6.4211301888324996</v>
      </c>
      <c r="AA7">
        <f>SUMIFS('EPA Export Aggregation'!AD:AD,'EPA Export Aggregation'!$A:$A,$B7,'EPA Export Aggregation'!$D:$D,$A$1)*IF($A7="CH4",About!$D$58,IF($A7="N2O",About!$D$59,1))</f>
        <v>6.9260432205280003</v>
      </c>
      <c r="AB7">
        <f>SUMIFS('EPA Export Aggregation'!AE:AE,'EPA Export Aggregation'!$A:$A,$B7,'EPA Export Aggregation'!$D:$D,$A$1)*IF($A7="CH4",About!$D$58,IF($A7="N2O",About!$D$59,1))</f>
        <v>6.3859021632867004</v>
      </c>
      <c r="AC7">
        <f>SUMIFS('EPA Export Aggregation'!AF:AF,'EPA Export Aggregation'!$A:$A,$B7,'EPA Export Aggregation'!$D:$D,$A$1)*IF($A7="CH4",About!$D$58,IF($A7="N2O",About!$D$59,1))</f>
        <v>5.5896032585644999</v>
      </c>
      <c r="AD7">
        <f>SUMIFS('EPA Export Aggregation'!AG:AG,'EPA Export Aggregation'!$A:$A,$B7,'EPA Export Aggregation'!$D:$D,$A$1)*IF($A7="CH4",About!$D$58,IF($A7="N2O",About!$D$59,1))</f>
        <v>5.4270361554647</v>
      </c>
      <c r="AE7">
        <f>SUMIFS('EPA Export Aggregation'!AH:AH,'EPA Export Aggregation'!$A:$A,$B7,'EPA Export Aggregation'!$D:$D,$A$1)*IF($A7="CH4",About!$D$58,IF($A7="N2O",About!$D$59,1))</f>
        <v>6.4769966556987004</v>
      </c>
      <c r="AF7">
        <f>SUMIFS('EPA Export Aggregation'!AI:AI,'EPA Export Aggregation'!$A:$A,$B7,'EPA Export Aggregation'!$D:$D,$A$1)*IF($A7="CH4",About!$D$58,IF($A7="N2O",About!$D$59,1))</f>
        <v>5.9937947837851997</v>
      </c>
      <c r="AG7">
        <f>SUMIFS('EPA Export Aggregation'!AJ:AJ,'EPA Export Aggregation'!$A:$A,$B7,'EPA Export Aggregation'!$D:$D,$A$1)*IF($A7="CH4",About!$D$58,IF($A7="N2O",About!$D$59,1))</f>
        <v>5.628074677881</v>
      </c>
      <c r="AH7">
        <f>SUMIFS('EPA Export Aggregation'!AK:AK,'EPA Export Aggregation'!$A:$A,$B7,'EPA Export Aggregation'!$D:$D,$A$1)*IF($A7="CH4",About!$D$58,IF($A7="N2O",About!$D$59,1))</f>
        <v>5.9069882383590997</v>
      </c>
    </row>
    <row r="8" spans="1:34" x14ac:dyDescent="0.25">
      <c r="A8" s="413" t="s">
        <v>2216</v>
      </c>
      <c r="B8" s="414" t="s">
        <v>4220</v>
      </c>
      <c r="C8">
        <f>SUMIFS('EPA Export Aggregation'!F:F,'EPA Export Aggregation'!$A:$A,$B8,'EPA Export Aggregation'!$D:$D,$A$1)*IF($A8="CH4",About!$D$58,IF($A8="N2O",About!$D$59,1))</f>
        <v>4.5086593087256999</v>
      </c>
      <c r="D8">
        <f>SUMIFS('EPA Export Aggregation'!G:G,'EPA Export Aggregation'!$A:$A,$B8,'EPA Export Aggregation'!$D:$D,$A$1)*IF($A8="CH4",About!$D$58,IF($A8="N2O",About!$D$59,1))</f>
        <v>4.3380384843107</v>
      </c>
      <c r="E8">
        <f>SUMIFS('EPA Export Aggregation'!H:H,'EPA Export Aggregation'!$A:$A,$B8,'EPA Export Aggregation'!$D:$D,$A$1)*IF($A8="CH4",About!$D$58,IF($A8="N2O",About!$D$59,1))</f>
        <v>4.6468842486617996</v>
      </c>
      <c r="F8">
        <f>SUMIFS('EPA Export Aggregation'!I:I,'EPA Export Aggregation'!$A:$A,$B8,'EPA Export Aggregation'!$D:$D,$A$1)*IF($A8="CH4",About!$D$58,IF($A8="N2O",About!$D$59,1))</f>
        <v>4.9701727081967997</v>
      </c>
      <c r="G8">
        <f>SUMIFS('EPA Export Aggregation'!J:J,'EPA Export Aggregation'!$A:$A,$B8,'EPA Export Aggregation'!$D:$D,$A$1)*IF($A8="CH4",About!$D$58,IF($A8="N2O",About!$D$59,1))</f>
        <v>4.9955649697737998</v>
      </c>
      <c r="H8">
        <f>SUMIFS('EPA Export Aggregation'!K:K,'EPA Export Aggregation'!$A:$A,$B8,'EPA Export Aggregation'!$D:$D,$A$1)*IF($A8="CH4",About!$D$58,IF($A8="N2O",About!$D$59,1))</f>
        <v>5.2523241395825</v>
      </c>
      <c r="I8">
        <f>SUMIFS('EPA Export Aggregation'!L:L,'EPA Export Aggregation'!$A:$A,$B8,'EPA Export Aggregation'!$D:$D,$A$1)*IF($A8="CH4",About!$D$58,IF($A8="N2O",About!$D$59,1))</f>
        <v>6.0050706769906999</v>
      </c>
      <c r="J8">
        <f>SUMIFS('EPA Export Aggregation'!M:M,'EPA Export Aggregation'!$A:$A,$B8,'EPA Export Aggregation'!$D:$D,$A$1)*IF($A8="CH4",About!$D$58,IF($A8="N2O",About!$D$59,1))</f>
        <v>5.5309252258937001</v>
      </c>
      <c r="K8">
        <f>SUMIFS('EPA Export Aggregation'!N:N,'EPA Export Aggregation'!$A:$A,$B8,'EPA Export Aggregation'!$D:$D,$A$1)*IF($A8="CH4",About!$D$58,IF($A8="N2O",About!$D$59,1))</f>
        <v>5.2723323362901997</v>
      </c>
      <c r="L8">
        <f>SUMIFS('EPA Export Aggregation'!O:O,'EPA Export Aggregation'!$A:$A,$B8,'EPA Export Aggregation'!$D:$D,$A$1)*IF($A8="CH4",About!$D$58,IF($A8="N2O",About!$D$59,1))</f>
        <v>5.2352476989605998</v>
      </c>
      <c r="M8">
        <f>SUMIFS('EPA Export Aggregation'!P:P,'EPA Export Aggregation'!$A:$A,$B8,'EPA Export Aggregation'!$D:$D,$A$1)*IF($A8="CH4",About!$D$58,IF($A8="N2O",About!$D$59,1))</f>
        <v>5.7580809229429999</v>
      </c>
      <c r="N8">
        <f>SUMIFS('EPA Export Aggregation'!Q:Q,'EPA Export Aggregation'!$A:$A,$B8,'EPA Export Aggregation'!$D:$D,$A$1)*IF($A8="CH4",About!$D$58,IF($A8="N2O",About!$D$59,1))</f>
        <v>5.3415926978570001</v>
      </c>
      <c r="O8">
        <f>SUMIFS('EPA Export Aggregation'!R:R,'EPA Export Aggregation'!$A:$A,$B8,'EPA Export Aggregation'!$D:$D,$A$1)*IF($A8="CH4",About!$D$58,IF($A8="N2O",About!$D$59,1))</f>
        <v>4.9553203708137001</v>
      </c>
      <c r="P8">
        <f>SUMIFS('EPA Export Aggregation'!S:S,'EPA Export Aggregation'!$A:$A,$B8,'EPA Export Aggregation'!$D:$D,$A$1)*IF($A8="CH4",About!$D$58,IF($A8="N2O",About!$D$59,1))</f>
        <v>5.6978629586515002</v>
      </c>
      <c r="Q8">
        <f>SUMIFS('EPA Export Aggregation'!T:T,'EPA Export Aggregation'!$A:$A,$B8,'EPA Export Aggregation'!$D:$D,$A$1)*IF($A8="CH4",About!$D$58,IF($A8="N2O",About!$D$59,1))</f>
        <v>5.6124323475058997</v>
      </c>
      <c r="R8">
        <f>SUMIFS('EPA Export Aggregation'!U:U,'EPA Export Aggregation'!$A:$A,$B8,'EPA Export Aggregation'!$D:$D,$A$1)*IF($A8="CH4",About!$D$58,IF($A8="N2O",About!$D$59,1))</f>
        <v>5.5853533729290001</v>
      </c>
      <c r="S8">
        <f>SUMIFS('EPA Export Aggregation'!V:V,'EPA Export Aggregation'!$A:$A,$B8,'EPA Export Aggregation'!$D:$D,$A$1)*IF($A8="CH4",About!$D$58,IF($A8="N2O",About!$D$59,1))</f>
        <v>5.0521326886963998</v>
      </c>
      <c r="T8">
        <f>SUMIFS('EPA Export Aggregation'!W:W,'EPA Export Aggregation'!$A:$A,$B8,'EPA Export Aggregation'!$D:$D,$A$1)*IF($A8="CH4",About!$D$58,IF($A8="N2O",About!$D$59,1))</f>
        <v>5.1537260434750003</v>
      </c>
      <c r="U8">
        <f>SUMIFS('EPA Export Aggregation'!X:X,'EPA Export Aggregation'!$A:$A,$B8,'EPA Export Aggregation'!$D:$D,$A$1)*IF($A8="CH4",About!$D$58,IF($A8="N2O",About!$D$59,1))</f>
        <v>4.9103580979274</v>
      </c>
      <c r="V8">
        <f>SUMIFS('EPA Export Aggregation'!Y:Y,'EPA Export Aggregation'!$A:$A,$B8,'EPA Export Aggregation'!$D:$D,$A$1)*IF($A8="CH4",About!$D$58,IF($A8="N2O",About!$D$59,1))</f>
        <v>4.9243595536324998</v>
      </c>
      <c r="W8">
        <f>SUMIFS('EPA Export Aggregation'!Z:Z,'EPA Export Aggregation'!$A:$A,$B8,'EPA Export Aggregation'!$D:$D,$A$1)*IF($A8="CH4",About!$D$58,IF($A8="N2O",About!$D$59,1))</f>
        <v>5.0366843204149001</v>
      </c>
      <c r="X8">
        <f>SUMIFS('EPA Export Aggregation'!AA:AA,'EPA Export Aggregation'!$A:$A,$B8,'EPA Export Aggregation'!$D:$D,$A$1)*IF($A8="CH4",About!$D$58,IF($A8="N2O",About!$D$59,1))</f>
        <v>4.6863931107640999</v>
      </c>
      <c r="Y8">
        <f>SUMIFS('EPA Export Aggregation'!AB:AB,'EPA Export Aggregation'!$A:$A,$B8,'EPA Export Aggregation'!$D:$D,$A$1)*IF($A8="CH4",About!$D$58,IF($A8="N2O",About!$D$59,1))</f>
        <v>4.4906545012952002</v>
      </c>
      <c r="Z8">
        <f>SUMIFS('EPA Export Aggregation'!AC:AC,'EPA Export Aggregation'!$A:$A,$B8,'EPA Export Aggregation'!$D:$D,$A$1)*IF($A8="CH4",About!$D$58,IF($A8="N2O",About!$D$59,1))</f>
        <v>4.9334926465617004</v>
      </c>
      <c r="AA8">
        <f>SUMIFS('EPA Export Aggregation'!AD:AD,'EPA Export Aggregation'!$A:$A,$B8,'EPA Export Aggregation'!$D:$D,$A$1)*IF($A8="CH4",About!$D$58,IF($A8="N2O",About!$D$59,1))</f>
        <v>5.3420401264860997</v>
      </c>
      <c r="AB8">
        <f>SUMIFS('EPA Export Aggregation'!AE:AE,'EPA Export Aggregation'!$A:$A,$B8,'EPA Export Aggregation'!$D:$D,$A$1)*IF($A8="CH4",About!$D$58,IF($A8="N2O",About!$D$59,1))</f>
        <v>5.9970885519293997</v>
      </c>
      <c r="AC8">
        <f>SUMIFS('EPA Export Aggregation'!AF:AF,'EPA Export Aggregation'!$A:$A,$B8,'EPA Export Aggregation'!$D:$D,$A$1)*IF($A8="CH4",About!$D$58,IF($A8="N2O",About!$D$59,1))</f>
        <v>5.7149358774629002</v>
      </c>
      <c r="AD8">
        <f>SUMIFS('EPA Export Aggregation'!AG:AG,'EPA Export Aggregation'!$A:$A,$B8,'EPA Export Aggregation'!$D:$D,$A$1)*IF($A8="CH4",About!$D$58,IF($A8="N2O",About!$D$59,1))</f>
        <v>5.7797732305427996</v>
      </c>
      <c r="AE8">
        <f>SUMIFS('EPA Export Aggregation'!AH:AH,'EPA Export Aggregation'!$A:$A,$B8,'EPA Export Aggregation'!$D:$D,$A$1)*IF($A8="CH4",About!$D$58,IF($A8="N2O",About!$D$59,1))</f>
        <v>5.9859715576895001</v>
      </c>
      <c r="AF8">
        <f>SUMIFS('EPA Export Aggregation'!AI:AI,'EPA Export Aggregation'!$A:$A,$B8,'EPA Export Aggregation'!$D:$D,$A$1)*IF($A8="CH4",About!$D$58,IF($A8="N2O",About!$D$59,1))</f>
        <v>5.9230302148399003</v>
      </c>
      <c r="AG8">
        <f>SUMIFS('EPA Export Aggregation'!AJ:AJ,'EPA Export Aggregation'!$A:$A,$B8,'EPA Export Aggregation'!$D:$D,$A$1)*IF($A8="CH4",About!$D$58,IF($A8="N2O",About!$D$59,1))</f>
        <v>5.4919900846334002</v>
      </c>
      <c r="AH8">
        <f>SUMIFS('EPA Export Aggregation'!AK:AK,'EPA Export Aggregation'!$A:$A,$B8,'EPA Export Aggregation'!$D:$D,$A$1)*IF($A8="CH4",About!$D$58,IF($A8="N2O",About!$D$59,1))</f>
        <v>5.6302944742819996</v>
      </c>
    </row>
    <row r="9" spans="1:34" x14ac:dyDescent="0.25">
      <c r="A9" s="413" t="s">
        <v>2216</v>
      </c>
      <c r="B9" s="414" t="s">
        <v>4230</v>
      </c>
      <c r="C9">
        <f>SUMIFS('EPA Export Aggregation'!F:F,'EPA Export Aggregation'!$A:$A,$B9,'EPA Export Aggregation'!$D:$D,$A$1)*IF($A9="CH4",About!$D$58,IF($A9="N2O",About!$D$59,1))</f>
        <v>0.6342623613717</v>
      </c>
      <c r="D9">
        <f>SUMIFS('EPA Export Aggregation'!G:G,'EPA Export Aggregation'!$A:$A,$B9,'EPA Export Aggregation'!$D:$D,$A$1)*IF($A9="CH4",About!$D$58,IF($A9="N2O",About!$D$59,1))</f>
        <v>0.59257675139069999</v>
      </c>
      <c r="E9">
        <f>SUMIFS('EPA Export Aggregation'!H:H,'EPA Export Aggregation'!$A:$A,$B9,'EPA Export Aggregation'!$D:$D,$A$1)*IF($A9="CH4",About!$D$58,IF($A9="N2O",About!$D$59,1))</f>
        <v>0.62271950074149995</v>
      </c>
      <c r="F9">
        <f>SUMIFS('EPA Export Aggregation'!I:I,'EPA Export Aggregation'!$A:$A,$B9,'EPA Export Aggregation'!$D:$D,$A$1)*IF($A9="CH4",About!$D$58,IF($A9="N2O",About!$D$59,1))</f>
        <v>0.61421298669320001</v>
      </c>
      <c r="G9">
        <f>SUMIFS('EPA Export Aggregation'!J:J,'EPA Export Aggregation'!$A:$A,$B9,'EPA Export Aggregation'!$D:$D,$A$1)*IF($A9="CH4",About!$D$58,IF($A9="N2O",About!$D$59,1))</f>
        <v>0.65567508070119995</v>
      </c>
      <c r="H9">
        <f>SUMIFS('EPA Export Aggregation'!K:K,'EPA Export Aggregation'!$A:$A,$B9,'EPA Export Aggregation'!$D:$D,$A$1)*IF($A9="CH4",About!$D$58,IF($A9="N2O",About!$D$59,1))</f>
        <v>0.66429783294970002</v>
      </c>
      <c r="I9">
        <f>SUMIFS('EPA Export Aggregation'!L:L,'EPA Export Aggregation'!$A:$A,$B9,'EPA Export Aggregation'!$D:$D,$A$1)*IF($A9="CH4",About!$D$58,IF($A9="N2O",About!$D$59,1))</f>
        <v>0.63831489267899999</v>
      </c>
      <c r="J9">
        <f>SUMIFS('EPA Export Aggregation'!M:M,'EPA Export Aggregation'!$A:$A,$B9,'EPA Export Aggregation'!$D:$D,$A$1)*IF($A9="CH4",About!$D$58,IF($A9="N2O",About!$D$59,1))</f>
        <v>0.57994479027900003</v>
      </c>
      <c r="K9">
        <f>SUMIFS('EPA Export Aggregation'!N:N,'EPA Export Aggregation'!$A:$A,$B9,'EPA Export Aggregation'!$D:$D,$A$1)*IF($A9="CH4",About!$D$58,IF($A9="N2O",About!$D$59,1))</f>
        <v>0.65237167472199997</v>
      </c>
      <c r="L9">
        <f>SUMIFS('EPA Export Aggregation'!O:O,'EPA Export Aggregation'!$A:$A,$B9,'EPA Export Aggregation'!$D:$D,$A$1)*IF($A9="CH4",About!$D$58,IF($A9="N2O",About!$D$59,1))</f>
        <v>0.8226797522607</v>
      </c>
      <c r="M9">
        <f>SUMIFS('EPA Export Aggregation'!P:P,'EPA Export Aggregation'!$A:$A,$B9,'EPA Export Aggregation'!$D:$D,$A$1)*IF($A9="CH4",About!$D$58,IF($A9="N2O",About!$D$59,1))</f>
        <v>0.81220747797280002</v>
      </c>
      <c r="N9">
        <f>SUMIFS('EPA Export Aggregation'!Q:Q,'EPA Export Aggregation'!$A:$A,$B9,'EPA Export Aggregation'!$D:$D,$A$1)*IF($A9="CH4",About!$D$58,IF($A9="N2O",About!$D$59,1))</f>
        <v>0.68357288676119998</v>
      </c>
      <c r="O9">
        <f>SUMIFS('EPA Export Aggregation'!R:R,'EPA Export Aggregation'!$A:$A,$B9,'EPA Export Aggregation'!$D:$D,$A$1)*IF($A9="CH4",About!$D$58,IF($A9="N2O",About!$D$59,1))</f>
        <v>0.81235591840959998</v>
      </c>
      <c r="P9">
        <f>SUMIFS('EPA Export Aggregation'!S:S,'EPA Export Aggregation'!$A:$A,$B9,'EPA Export Aggregation'!$D:$D,$A$1)*IF($A9="CH4",About!$D$58,IF($A9="N2O",About!$D$59,1))</f>
        <v>0.75636429300319996</v>
      </c>
      <c r="Q9">
        <f>SUMIFS('EPA Export Aggregation'!T:T,'EPA Export Aggregation'!$A:$A,$B9,'EPA Export Aggregation'!$D:$D,$A$1)*IF($A9="CH4",About!$D$58,IF($A9="N2O",About!$D$59,1))</f>
        <v>1.1720742022638999</v>
      </c>
      <c r="R9">
        <f>SUMIFS('EPA Export Aggregation'!U:U,'EPA Export Aggregation'!$A:$A,$B9,'EPA Export Aggregation'!$D:$D,$A$1)*IF($A9="CH4",About!$D$58,IF($A9="N2O",About!$D$59,1))</f>
        <v>0.89009514169280002</v>
      </c>
      <c r="S9">
        <f>SUMIFS('EPA Export Aggregation'!V:V,'EPA Export Aggregation'!$A:$A,$B9,'EPA Export Aggregation'!$D:$D,$A$1)*IF($A9="CH4",About!$D$58,IF($A9="N2O",About!$D$59,1))</f>
        <v>0.81884598009050003</v>
      </c>
      <c r="T9">
        <f>SUMIFS('EPA Export Aggregation'!W:W,'EPA Export Aggregation'!$A:$A,$B9,'EPA Export Aggregation'!$D:$D,$A$1)*IF($A9="CH4",About!$D$58,IF($A9="N2O",About!$D$59,1))</f>
        <v>0.55525330625000002</v>
      </c>
      <c r="U9">
        <f>SUMIFS('EPA Export Aggregation'!X:X,'EPA Export Aggregation'!$A:$A,$B9,'EPA Export Aggregation'!$D:$D,$A$1)*IF($A9="CH4",About!$D$58,IF($A9="N2O",About!$D$59,1))</f>
        <v>0.63421817805809999</v>
      </c>
      <c r="V9">
        <f>SUMIFS('EPA Export Aggregation'!Y:Y,'EPA Export Aggregation'!$A:$A,$B9,'EPA Export Aggregation'!$D:$D,$A$1)*IF($A9="CH4",About!$D$58,IF($A9="N2O",About!$D$59,1))</f>
        <v>0.45610472048709999</v>
      </c>
      <c r="W9">
        <f>SUMIFS('EPA Export Aggregation'!Z:Z,'EPA Export Aggregation'!$A:$A,$B9,'EPA Export Aggregation'!$D:$D,$A$1)*IF($A9="CH4",About!$D$58,IF($A9="N2O",About!$D$59,1))</f>
        <v>0.86651786078070003</v>
      </c>
      <c r="X9">
        <f>SUMIFS('EPA Export Aggregation'!AA:AA,'EPA Export Aggregation'!$A:$A,$B9,'EPA Export Aggregation'!$D:$D,$A$1)*IF($A9="CH4",About!$D$58,IF($A9="N2O",About!$D$59,1))</f>
        <v>0.81458668516779997</v>
      </c>
      <c r="Y9">
        <f>SUMIFS('EPA Export Aggregation'!AB:AB,'EPA Export Aggregation'!$A:$A,$B9,'EPA Export Aggregation'!$D:$D,$A$1)*IF($A9="CH4",About!$D$58,IF($A9="N2O",About!$D$59,1))</f>
        <v>1.0383546755549999</v>
      </c>
      <c r="Z9">
        <f>SUMIFS('EPA Export Aggregation'!AC:AC,'EPA Export Aggregation'!$A:$A,$B9,'EPA Export Aggregation'!$D:$D,$A$1)*IF($A9="CH4",About!$D$58,IF($A9="N2O",About!$D$59,1))</f>
        <v>1.0156207901118</v>
      </c>
      <c r="AA9">
        <f>SUMIFS('EPA Export Aggregation'!AD:AD,'EPA Export Aggregation'!$A:$A,$B9,'EPA Export Aggregation'!$D:$D,$A$1)*IF($A9="CH4",About!$D$58,IF($A9="N2O",About!$D$59,1))</f>
        <v>0.74315261019019996</v>
      </c>
      <c r="AB9">
        <f>SUMIFS('EPA Export Aggregation'!AE:AE,'EPA Export Aggregation'!$A:$A,$B9,'EPA Export Aggregation'!$D:$D,$A$1)*IF($A9="CH4",About!$D$58,IF($A9="N2O",About!$D$59,1))</f>
        <v>1.1079750882218999</v>
      </c>
      <c r="AC9">
        <f>SUMIFS('EPA Export Aggregation'!AF:AF,'EPA Export Aggregation'!$A:$A,$B9,'EPA Export Aggregation'!$D:$D,$A$1)*IF($A9="CH4",About!$D$58,IF($A9="N2O",About!$D$59,1))</f>
        <v>0.99591769171370004</v>
      </c>
      <c r="AD9">
        <f>SUMIFS('EPA Export Aggregation'!AG:AG,'EPA Export Aggregation'!$A:$A,$B9,'EPA Export Aggregation'!$D:$D,$A$1)*IF($A9="CH4",About!$D$58,IF($A9="N2O",About!$D$59,1))</f>
        <v>1.1102697135558</v>
      </c>
      <c r="AE9">
        <f>SUMIFS('EPA Export Aggregation'!AH:AH,'EPA Export Aggregation'!$A:$A,$B9,'EPA Export Aggregation'!$D:$D,$A$1)*IF($A9="CH4",About!$D$58,IF($A9="N2O",About!$D$59,1))</f>
        <v>1.1467318637813</v>
      </c>
      <c r="AF9">
        <f>SUMIFS('EPA Export Aggregation'!AI:AI,'EPA Export Aggregation'!$A:$A,$B9,'EPA Export Aggregation'!$D:$D,$A$1)*IF($A9="CH4",About!$D$58,IF($A9="N2O",About!$D$59,1))</f>
        <v>1.0755791026888999</v>
      </c>
      <c r="AG9">
        <f>SUMIFS('EPA Export Aggregation'!AJ:AJ,'EPA Export Aggregation'!$A:$A,$B9,'EPA Export Aggregation'!$D:$D,$A$1)*IF($A9="CH4",About!$D$58,IF($A9="N2O",About!$D$59,1))</f>
        <v>0.8395316784629</v>
      </c>
      <c r="AH9">
        <f>SUMIFS('EPA Export Aggregation'!AK:AK,'EPA Export Aggregation'!$A:$A,$B9,'EPA Export Aggregation'!$D:$D,$A$1)*IF($A9="CH4",About!$D$58,IF($A9="N2O",About!$D$59,1))</f>
        <v>1.0628369671805</v>
      </c>
    </row>
    <row r="10" spans="1:34" x14ac:dyDescent="0.25">
      <c r="A10" s="413" t="s">
        <v>2216</v>
      </c>
      <c r="B10" s="414" t="s">
        <v>4239</v>
      </c>
      <c r="C10">
        <f>SUMIFS('EPA Export Aggregation'!F:F,'EPA Export Aggregation'!$A:$A,$B10,'EPA Export Aggregation'!$D:$D,$A$1)*IF($A10="CH4",About!$D$58,IF($A10="N2O",About!$D$59,1))</f>
        <v>4.3512822752400003E-2</v>
      </c>
      <c r="D10">
        <f>SUMIFS('EPA Export Aggregation'!G:G,'EPA Export Aggregation'!$A:$A,$B10,'EPA Export Aggregation'!$D:$D,$A$1)*IF($A10="CH4",About!$D$58,IF($A10="N2O",About!$D$59,1))</f>
        <v>4.1513122397800001E-2</v>
      </c>
      <c r="E10">
        <f>SUMIFS('EPA Export Aggregation'!H:H,'EPA Export Aggregation'!$A:$A,$B10,'EPA Export Aggregation'!$D:$D,$A$1)*IF($A10="CH4",About!$D$58,IF($A10="N2O",About!$D$59,1))</f>
        <v>9.6026661226200002E-2</v>
      </c>
      <c r="F10">
        <f>SUMIFS('EPA Export Aggregation'!I:I,'EPA Export Aggregation'!$A:$A,$B10,'EPA Export Aggregation'!$D:$D,$A$1)*IF($A10="CH4",About!$D$58,IF($A10="N2O",About!$D$59,1))</f>
        <v>8.8626100278100001E-2</v>
      </c>
      <c r="G10">
        <f>SUMIFS('EPA Export Aggregation'!J:J,'EPA Export Aggregation'!$A:$A,$B10,'EPA Export Aggregation'!$D:$D,$A$1)*IF($A10="CH4",About!$D$58,IF($A10="N2O",About!$D$59,1))</f>
        <v>0.1059727260019</v>
      </c>
      <c r="H10">
        <f>SUMIFS('EPA Export Aggregation'!K:K,'EPA Export Aggregation'!$A:$A,$B10,'EPA Export Aggregation'!$D:$D,$A$1)*IF($A10="CH4",About!$D$58,IF($A10="N2O",About!$D$59,1))</f>
        <v>9.4622353267699993E-2</v>
      </c>
      <c r="I10">
        <f>SUMIFS('EPA Export Aggregation'!L:L,'EPA Export Aggregation'!$A:$A,$B10,'EPA Export Aggregation'!$D:$D,$A$1)*IF($A10="CH4",About!$D$58,IF($A10="N2O",About!$D$59,1))</f>
        <v>9.9449697914599997E-2</v>
      </c>
      <c r="J10">
        <f>SUMIFS('EPA Export Aggregation'!M:M,'EPA Export Aggregation'!$A:$A,$B10,'EPA Export Aggregation'!$D:$D,$A$1)*IF($A10="CH4",About!$D$58,IF($A10="N2O",About!$D$59,1))</f>
        <v>0.1010976132352</v>
      </c>
      <c r="K10">
        <f>SUMIFS('EPA Export Aggregation'!N:N,'EPA Export Aggregation'!$A:$A,$B10,'EPA Export Aggregation'!$D:$D,$A$1)*IF($A10="CH4",About!$D$58,IF($A10="N2O",About!$D$59,1))</f>
        <v>9.1500060645300002E-2</v>
      </c>
      <c r="L10">
        <f>SUMIFS('EPA Export Aggregation'!O:O,'EPA Export Aggregation'!$A:$A,$B10,'EPA Export Aggregation'!$D:$D,$A$1)*IF($A10="CH4",About!$D$58,IF($A10="N2O",About!$D$59,1))</f>
        <v>0.10775667387560001</v>
      </c>
      <c r="M10">
        <f>SUMIFS('EPA Export Aggregation'!P:P,'EPA Export Aggregation'!$A:$A,$B10,'EPA Export Aggregation'!$D:$D,$A$1)*IF($A10="CH4",About!$D$58,IF($A10="N2O",About!$D$59,1))</f>
        <v>0.1142677095759</v>
      </c>
      <c r="N10">
        <f>SUMIFS('EPA Export Aggregation'!Q:Q,'EPA Export Aggregation'!$A:$A,$B10,'EPA Export Aggregation'!$D:$D,$A$1)*IF($A10="CH4",About!$D$58,IF($A10="N2O",About!$D$59,1))</f>
        <v>0.1079423294499</v>
      </c>
      <c r="O10">
        <f>SUMIFS('EPA Export Aggregation'!R:R,'EPA Export Aggregation'!$A:$A,$B10,'EPA Export Aggregation'!$D:$D,$A$1)*IF($A10="CH4",About!$D$58,IF($A10="N2O",About!$D$59,1))</f>
        <v>0.1190210018091</v>
      </c>
      <c r="P10">
        <f>SUMIFS('EPA Export Aggregation'!S:S,'EPA Export Aggregation'!$A:$A,$B10,'EPA Export Aggregation'!$D:$D,$A$1)*IF($A10="CH4",About!$D$58,IF($A10="N2O",About!$D$59,1))</f>
        <v>0.2034999726758</v>
      </c>
      <c r="Q10">
        <f>SUMIFS('EPA Export Aggregation'!T:T,'EPA Export Aggregation'!$A:$A,$B10,'EPA Export Aggregation'!$D:$D,$A$1)*IF($A10="CH4",About!$D$58,IF($A10="N2O",About!$D$59,1))</f>
        <v>0.12841918100809999</v>
      </c>
      <c r="R10">
        <f>SUMIFS('EPA Export Aggregation'!U:U,'EPA Export Aggregation'!$A:$A,$B10,'EPA Export Aggregation'!$D:$D,$A$1)*IF($A10="CH4",About!$D$58,IF($A10="N2O",About!$D$59,1))</f>
        <v>0.12689264668530001</v>
      </c>
      <c r="S10">
        <f>SUMIFS('EPA Export Aggregation'!V:V,'EPA Export Aggregation'!$A:$A,$B10,'EPA Export Aggregation'!$D:$D,$A$1)*IF($A10="CH4",About!$D$58,IF($A10="N2O",About!$D$59,1))</f>
        <v>0.1365452981777</v>
      </c>
      <c r="T10">
        <f>SUMIFS('EPA Export Aggregation'!W:W,'EPA Export Aggregation'!$A:$A,$B10,'EPA Export Aggregation'!$D:$D,$A$1)*IF($A10="CH4",About!$D$58,IF($A10="N2O",About!$D$59,1))</f>
        <v>0.140553205648</v>
      </c>
      <c r="U10">
        <f>SUMIFS('EPA Export Aggregation'!X:X,'EPA Export Aggregation'!$A:$A,$B10,'EPA Export Aggregation'!$D:$D,$A$1)*IF($A10="CH4",About!$D$58,IF($A10="N2O",About!$D$59,1))</f>
        <v>0.15314125626479999</v>
      </c>
      <c r="V10">
        <f>SUMIFS('EPA Export Aggregation'!Y:Y,'EPA Export Aggregation'!$A:$A,$B10,'EPA Export Aggregation'!$D:$D,$A$1)*IF($A10="CH4",About!$D$58,IF($A10="N2O",About!$D$59,1))</f>
        <v>0.16848533454949999</v>
      </c>
      <c r="W10">
        <f>SUMIFS('EPA Export Aggregation'!Z:Z,'EPA Export Aggregation'!$A:$A,$B10,'EPA Export Aggregation'!$D:$D,$A$1)*IF($A10="CH4",About!$D$58,IF($A10="N2O",About!$D$59,1))</f>
        <v>0.16666506083839999</v>
      </c>
      <c r="X10">
        <f>SUMIFS('EPA Export Aggregation'!AA:AA,'EPA Export Aggregation'!$A:$A,$B10,'EPA Export Aggregation'!$D:$D,$A$1)*IF($A10="CH4",About!$D$58,IF($A10="N2O",About!$D$59,1))</f>
        <v>0.16588298793840001</v>
      </c>
      <c r="Y10">
        <f>SUMIFS('EPA Export Aggregation'!AB:AB,'EPA Export Aggregation'!$A:$A,$B10,'EPA Export Aggregation'!$D:$D,$A$1)*IF($A10="CH4",About!$D$58,IF($A10="N2O",About!$D$59,1))</f>
        <v>0.14086181415499999</v>
      </c>
      <c r="Z10">
        <f>SUMIFS('EPA Export Aggregation'!AC:AC,'EPA Export Aggregation'!$A:$A,$B10,'EPA Export Aggregation'!$D:$D,$A$1)*IF($A10="CH4",About!$D$58,IF($A10="N2O",About!$D$59,1))</f>
        <v>0.14510565054220001</v>
      </c>
      <c r="AA10">
        <f>SUMIFS('EPA Export Aggregation'!AD:AD,'EPA Export Aggregation'!$A:$A,$B10,'EPA Export Aggregation'!$D:$D,$A$1)*IF($A10="CH4",About!$D$58,IF($A10="N2O",About!$D$59,1))</f>
        <v>0.1430800774016</v>
      </c>
      <c r="AB10">
        <f>SUMIFS('EPA Export Aggregation'!AE:AE,'EPA Export Aggregation'!$A:$A,$B10,'EPA Export Aggregation'!$D:$D,$A$1)*IF($A10="CH4",About!$D$58,IF($A10="N2O",About!$D$59,1))</f>
        <v>0.1257173602701</v>
      </c>
      <c r="AC10">
        <f>SUMIFS('EPA Export Aggregation'!AF:AF,'EPA Export Aggregation'!$A:$A,$B10,'EPA Export Aggregation'!$D:$D,$A$1)*IF($A10="CH4",About!$D$58,IF($A10="N2O",About!$D$59,1))</f>
        <v>0.13720651358450001</v>
      </c>
      <c r="AD10">
        <f>SUMIFS('EPA Export Aggregation'!AG:AG,'EPA Export Aggregation'!$A:$A,$B10,'EPA Export Aggregation'!$D:$D,$A$1)*IF($A10="CH4",About!$D$58,IF($A10="N2O",About!$D$59,1))</f>
        <v>0.1674190797723</v>
      </c>
      <c r="AE10">
        <f>SUMIFS('EPA Export Aggregation'!AH:AH,'EPA Export Aggregation'!$A:$A,$B10,'EPA Export Aggregation'!$D:$D,$A$1)*IF($A10="CH4",About!$D$58,IF($A10="N2O",About!$D$59,1))</f>
        <v>0.14480579076899999</v>
      </c>
      <c r="AF10">
        <f>SUMIFS('EPA Export Aggregation'!AI:AI,'EPA Export Aggregation'!$A:$A,$B10,'EPA Export Aggregation'!$D:$D,$A$1)*IF($A10="CH4",About!$D$58,IF($A10="N2O",About!$D$59,1))</f>
        <v>0.13357629425279999</v>
      </c>
      <c r="AG10">
        <f>SUMIFS('EPA Export Aggregation'!AJ:AJ,'EPA Export Aggregation'!$A:$A,$B10,'EPA Export Aggregation'!$D:$D,$A$1)*IF($A10="CH4",About!$D$58,IF($A10="N2O",About!$D$59,1))</f>
        <v>0.1162891947223</v>
      </c>
      <c r="AH10">
        <f>SUMIFS('EPA Export Aggregation'!AK:AK,'EPA Export Aggregation'!$A:$A,$B10,'EPA Export Aggregation'!$D:$D,$A$1)*IF($A10="CH4",About!$D$58,IF($A10="N2O",About!$D$59,1))</f>
        <v>9.9168227428499997E-2</v>
      </c>
    </row>
    <row r="11" spans="1:34" x14ac:dyDescent="0.25">
      <c r="A11" s="413" t="s">
        <v>2216</v>
      </c>
      <c r="B11" s="414" t="s">
        <v>4234</v>
      </c>
      <c r="C11">
        <f>SUMIFS('EPA Export Aggregation'!F:F,'EPA Export Aggregation'!$A:$A,$B11,'EPA Export Aggregation'!$D:$D,$A$1)*IF($A11="CH4",About!$D$58,IF($A11="N2O",About!$D$59,1))</f>
        <v>0.37808329031490001</v>
      </c>
      <c r="D11">
        <f>SUMIFS('EPA Export Aggregation'!G:G,'EPA Export Aggregation'!$A:$A,$B11,'EPA Export Aggregation'!$D:$D,$A$1)*IF($A11="CH4",About!$D$58,IF($A11="N2O",About!$D$59,1))</f>
        <v>0.3104272628284</v>
      </c>
      <c r="E11">
        <f>SUMIFS('EPA Export Aggregation'!H:H,'EPA Export Aggregation'!$A:$A,$B11,'EPA Export Aggregation'!$D:$D,$A$1)*IF($A11="CH4",About!$D$58,IF($A11="N2O",About!$D$59,1))</f>
        <v>0.32427037109849999</v>
      </c>
      <c r="F11">
        <f>SUMIFS('EPA Export Aggregation'!I:I,'EPA Export Aggregation'!$A:$A,$B11,'EPA Export Aggregation'!$D:$D,$A$1)*IF($A11="CH4",About!$D$58,IF($A11="N2O",About!$D$59,1))</f>
        <v>0.53801006853269995</v>
      </c>
      <c r="G11">
        <f>SUMIFS('EPA Export Aggregation'!J:J,'EPA Export Aggregation'!$A:$A,$B11,'EPA Export Aggregation'!$D:$D,$A$1)*IF($A11="CH4",About!$D$58,IF($A11="N2O",About!$D$59,1))</f>
        <v>0.53939693305759995</v>
      </c>
      <c r="H11">
        <f>SUMIFS('EPA Export Aggregation'!K:K,'EPA Export Aggregation'!$A:$A,$B11,'EPA Export Aggregation'!$D:$D,$A$1)*IF($A11="CH4",About!$D$58,IF($A11="N2O",About!$D$59,1))</f>
        <v>0.53694585552829999</v>
      </c>
      <c r="I11">
        <f>SUMIFS('EPA Export Aggregation'!L:L,'EPA Export Aggregation'!$A:$A,$B11,'EPA Export Aggregation'!$D:$D,$A$1)*IF($A11="CH4",About!$D$58,IF($A11="N2O",About!$D$59,1))</f>
        <v>0.43581431588750003</v>
      </c>
      <c r="J11">
        <f>SUMIFS('EPA Export Aggregation'!M:M,'EPA Export Aggregation'!$A:$A,$B11,'EPA Export Aggregation'!$D:$D,$A$1)*IF($A11="CH4",About!$D$58,IF($A11="N2O",About!$D$59,1))</f>
        <v>0.42474123199000002</v>
      </c>
      <c r="K11">
        <f>SUMIFS('EPA Export Aggregation'!N:N,'EPA Export Aggregation'!$A:$A,$B11,'EPA Export Aggregation'!$D:$D,$A$1)*IF($A11="CH4",About!$D$58,IF($A11="N2O",About!$D$59,1))</f>
        <v>0.45128266962980002</v>
      </c>
      <c r="L11">
        <f>SUMIFS('EPA Export Aggregation'!O:O,'EPA Export Aggregation'!$A:$A,$B11,'EPA Export Aggregation'!$D:$D,$A$1)*IF($A11="CH4",About!$D$58,IF($A11="N2O",About!$D$59,1))</f>
        <v>0.46565372432820001</v>
      </c>
      <c r="M11">
        <f>SUMIFS('EPA Export Aggregation'!P:P,'EPA Export Aggregation'!$A:$A,$B11,'EPA Export Aggregation'!$D:$D,$A$1)*IF($A11="CH4",About!$D$58,IF($A11="N2O",About!$D$59,1))</f>
        <v>0.50936450707820002</v>
      </c>
      <c r="N11">
        <f>SUMIFS('EPA Export Aggregation'!Q:Q,'EPA Export Aggregation'!$A:$A,$B11,'EPA Export Aggregation'!$D:$D,$A$1)*IF($A11="CH4",About!$D$58,IF($A11="N2O",About!$D$59,1))</f>
        <v>0.49757130370660002</v>
      </c>
      <c r="O11">
        <f>SUMIFS('EPA Export Aggregation'!R:R,'EPA Export Aggregation'!$A:$A,$B11,'EPA Export Aggregation'!$D:$D,$A$1)*IF($A11="CH4",About!$D$58,IF($A11="N2O",About!$D$59,1))</f>
        <v>0.45905914016350002</v>
      </c>
      <c r="P11">
        <f>SUMIFS('EPA Export Aggregation'!S:S,'EPA Export Aggregation'!$A:$A,$B11,'EPA Export Aggregation'!$D:$D,$A$1)*IF($A11="CH4",About!$D$58,IF($A11="N2O",About!$D$59,1))</f>
        <v>0.4200584989301</v>
      </c>
      <c r="Q11">
        <f>SUMIFS('EPA Export Aggregation'!T:T,'EPA Export Aggregation'!$A:$A,$B11,'EPA Export Aggregation'!$D:$D,$A$1)*IF($A11="CH4",About!$D$58,IF($A11="N2O",About!$D$59,1))</f>
        <v>0.41986713115629998</v>
      </c>
      <c r="R11">
        <f>SUMIFS('EPA Export Aggregation'!U:U,'EPA Export Aggregation'!$A:$A,$B11,'EPA Export Aggregation'!$D:$D,$A$1)*IF($A11="CH4",About!$D$58,IF($A11="N2O",About!$D$59,1))</f>
        <v>0.38936496778419999</v>
      </c>
      <c r="S11">
        <f>SUMIFS('EPA Export Aggregation'!V:V,'EPA Export Aggregation'!$A:$A,$B11,'EPA Export Aggregation'!$D:$D,$A$1)*IF($A11="CH4",About!$D$58,IF($A11="N2O",About!$D$59,1))</f>
        <v>0.42731027576539998</v>
      </c>
      <c r="T11">
        <f>SUMIFS('EPA Export Aggregation'!W:W,'EPA Export Aggregation'!$A:$A,$B11,'EPA Export Aggregation'!$D:$D,$A$1)*IF($A11="CH4",About!$D$58,IF($A11="N2O",About!$D$59,1))</f>
        <v>0.4050851067988</v>
      </c>
      <c r="U11">
        <f>SUMIFS('EPA Export Aggregation'!X:X,'EPA Export Aggregation'!$A:$A,$B11,'EPA Export Aggregation'!$D:$D,$A$1)*IF($A11="CH4",About!$D$58,IF($A11="N2O",About!$D$59,1))</f>
        <v>0.62859173339980001</v>
      </c>
      <c r="V11">
        <f>SUMIFS('EPA Export Aggregation'!Y:Y,'EPA Export Aggregation'!$A:$A,$B11,'EPA Export Aggregation'!$D:$D,$A$1)*IF($A11="CH4",About!$D$58,IF($A11="N2O",About!$D$59,1))</f>
        <v>0.48487384542950002</v>
      </c>
      <c r="W11">
        <f>SUMIFS('EPA Export Aggregation'!Z:Z,'EPA Export Aggregation'!$A:$A,$B11,'EPA Export Aggregation'!$D:$D,$A$1)*IF($A11="CH4",About!$D$58,IF($A11="N2O",About!$D$59,1))</f>
        <v>0.31909612493799999</v>
      </c>
      <c r="X11">
        <f>SUMIFS('EPA Export Aggregation'!AA:AA,'EPA Export Aggregation'!$A:$A,$B11,'EPA Export Aggregation'!$D:$D,$A$1)*IF($A11="CH4",About!$D$58,IF($A11="N2O",About!$D$59,1))</f>
        <v>0.34488369787610001</v>
      </c>
      <c r="Y11">
        <f>SUMIFS('EPA Export Aggregation'!AB:AB,'EPA Export Aggregation'!$A:$A,$B11,'EPA Export Aggregation'!$D:$D,$A$1)*IF($A11="CH4",About!$D$58,IF($A11="N2O",About!$D$59,1))</f>
        <v>0.4617396176902</v>
      </c>
      <c r="Z11">
        <f>SUMIFS('EPA Export Aggregation'!AC:AC,'EPA Export Aggregation'!$A:$A,$B11,'EPA Export Aggregation'!$D:$D,$A$1)*IF($A11="CH4",About!$D$58,IF($A11="N2O",About!$D$59,1))</f>
        <v>0.40956220446059999</v>
      </c>
      <c r="AA11">
        <f>SUMIFS('EPA Export Aggregation'!AD:AD,'EPA Export Aggregation'!$A:$A,$B11,'EPA Export Aggregation'!$D:$D,$A$1)*IF($A11="CH4",About!$D$58,IF($A11="N2O",About!$D$59,1))</f>
        <v>0.48283703164960001</v>
      </c>
      <c r="AB11">
        <f>SUMIFS('EPA Export Aggregation'!AE:AE,'EPA Export Aggregation'!$A:$A,$B11,'EPA Export Aggregation'!$D:$D,$A$1)*IF($A11="CH4",About!$D$58,IF($A11="N2O",About!$D$59,1))</f>
        <v>0.4307961143338</v>
      </c>
      <c r="AC11">
        <f>SUMIFS('EPA Export Aggregation'!AF:AF,'EPA Export Aggregation'!$A:$A,$B11,'EPA Export Aggregation'!$D:$D,$A$1)*IF($A11="CH4",About!$D$58,IF($A11="N2O",About!$D$59,1))</f>
        <v>0.50500543838159995</v>
      </c>
      <c r="AD11">
        <f>SUMIFS('EPA Export Aggregation'!AG:AG,'EPA Export Aggregation'!$A:$A,$B11,'EPA Export Aggregation'!$D:$D,$A$1)*IF($A11="CH4",About!$D$58,IF($A11="N2O",About!$D$59,1))</f>
        <v>0.51964759275490002</v>
      </c>
      <c r="AE11">
        <f>SUMIFS('EPA Export Aggregation'!AH:AH,'EPA Export Aggregation'!$A:$A,$B11,'EPA Export Aggregation'!$D:$D,$A$1)*IF($A11="CH4",About!$D$58,IF($A11="N2O",About!$D$59,1))</f>
        <v>0.47181463094510001</v>
      </c>
      <c r="AF11">
        <f>SUMIFS('EPA Export Aggregation'!AI:AI,'EPA Export Aggregation'!$A:$A,$B11,'EPA Export Aggregation'!$D:$D,$A$1)*IF($A11="CH4",About!$D$58,IF($A11="N2O",About!$D$59,1))</f>
        <v>0.4851516490676</v>
      </c>
      <c r="AG11">
        <f>SUMIFS('EPA Export Aggregation'!AJ:AJ,'EPA Export Aggregation'!$A:$A,$B11,'EPA Export Aggregation'!$D:$D,$A$1)*IF($A11="CH4",About!$D$58,IF($A11="N2O",About!$D$59,1))</f>
        <v>0.52841505784209997</v>
      </c>
      <c r="AH11">
        <f>SUMIFS('EPA Export Aggregation'!AK:AK,'EPA Export Aggregation'!$A:$A,$B11,'EPA Export Aggregation'!$D:$D,$A$1)*IF($A11="CH4",About!$D$58,IF($A11="N2O",About!$D$59,1))</f>
        <v>0.54590955316230005</v>
      </c>
    </row>
    <row r="12" spans="1:34" x14ac:dyDescent="0.25">
      <c r="A12" s="413" t="s">
        <v>2216</v>
      </c>
      <c r="B12" s="414" t="s">
        <v>4245</v>
      </c>
      <c r="C12">
        <f>SUMIFS('EPA Export Aggregation'!F:F,'EPA Export Aggregation'!$A:$A,$B12,'EPA Export Aggregation'!$D:$D,$A$1)*IF($A12="CH4",About!$D$58,IF($A12="N2O",About!$D$59,1))</f>
        <v>0.52452300784640005</v>
      </c>
      <c r="D12">
        <f>SUMIFS('EPA Export Aggregation'!G:G,'EPA Export Aggregation'!$A:$A,$B12,'EPA Export Aggregation'!$D:$D,$A$1)*IF($A12="CH4",About!$D$58,IF($A12="N2O",About!$D$59,1))</f>
        <v>0.52266926284040005</v>
      </c>
      <c r="E12">
        <f>SUMIFS('EPA Export Aggregation'!H:H,'EPA Export Aggregation'!$A:$A,$B12,'EPA Export Aggregation'!$D:$D,$A$1)*IF($A12="CH4",About!$D$58,IF($A12="N2O",About!$D$59,1))</f>
        <v>0.54122083958290002</v>
      </c>
      <c r="F12">
        <f>SUMIFS('EPA Export Aggregation'!I:I,'EPA Export Aggregation'!$A:$A,$B12,'EPA Export Aggregation'!$D:$D,$A$1)*IF($A12="CH4",About!$D$58,IF($A12="N2O",About!$D$59,1))</f>
        <v>0.56451186865960001</v>
      </c>
      <c r="G12">
        <f>SUMIFS('EPA Export Aggregation'!J:J,'EPA Export Aggregation'!$A:$A,$B12,'EPA Export Aggregation'!$D:$D,$A$1)*IF($A12="CH4",About!$D$58,IF($A12="N2O",About!$D$59,1))</f>
        <v>0.60198183428660001</v>
      </c>
      <c r="H12">
        <f>SUMIFS('EPA Export Aggregation'!K:K,'EPA Export Aggregation'!$A:$A,$B12,'EPA Export Aggregation'!$D:$D,$A$1)*IF($A12="CH4",About!$D$58,IF($A12="N2O",About!$D$59,1))</f>
        <v>0.65271631772049998</v>
      </c>
      <c r="I12">
        <f>SUMIFS('EPA Export Aggregation'!L:L,'EPA Export Aggregation'!$A:$A,$B12,'EPA Export Aggregation'!$D:$D,$A$1)*IF($A12="CH4",About!$D$58,IF($A12="N2O",About!$D$59,1))</f>
        <v>0.67728700482219995</v>
      </c>
      <c r="J12">
        <f>SUMIFS('EPA Export Aggregation'!M:M,'EPA Export Aggregation'!$A:$A,$B12,'EPA Export Aggregation'!$D:$D,$A$1)*IF($A12="CH4",About!$D$58,IF($A12="N2O",About!$D$59,1))</f>
        <v>0.7045824886698</v>
      </c>
      <c r="K12">
        <f>SUMIFS('EPA Export Aggregation'!N:N,'EPA Export Aggregation'!$A:$A,$B12,'EPA Export Aggregation'!$D:$D,$A$1)*IF($A12="CH4",About!$D$58,IF($A12="N2O",About!$D$59,1))</f>
        <v>0.7134259239813</v>
      </c>
      <c r="L12">
        <f>SUMIFS('EPA Export Aggregation'!O:O,'EPA Export Aggregation'!$A:$A,$B12,'EPA Export Aggregation'!$D:$D,$A$1)*IF($A12="CH4",About!$D$58,IF($A12="N2O",About!$D$59,1))</f>
        <v>0.6919235254028</v>
      </c>
      <c r="M12">
        <f>SUMIFS('EPA Export Aggregation'!P:P,'EPA Export Aggregation'!$A:$A,$B12,'EPA Export Aggregation'!$D:$D,$A$1)*IF($A12="CH4",About!$D$58,IF($A12="N2O",About!$D$59,1))</f>
        <v>0.69298843707479996</v>
      </c>
      <c r="N12">
        <f>SUMIFS('EPA Export Aggregation'!Q:Q,'EPA Export Aggregation'!$A:$A,$B12,'EPA Export Aggregation'!$D:$D,$A$1)*IF($A12="CH4",About!$D$58,IF($A12="N2O",About!$D$59,1))</f>
        <v>0.68973557353399995</v>
      </c>
      <c r="O12">
        <f>SUMIFS('EPA Export Aggregation'!R:R,'EPA Export Aggregation'!$A:$A,$B12,'EPA Export Aggregation'!$D:$D,$A$1)*IF($A12="CH4",About!$D$58,IF($A12="N2O",About!$D$59,1))</f>
        <v>0.68740698989390003</v>
      </c>
      <c r="P12">
        <f>SUMIFS('EPA Export Aggregation'!S:S,'EPA Export Aggregation'!$A:$A,$B12,'EPA Export Aggregation'!$D:$D,$A$1)*IF($A12="CH4",About!$D$58,IF($A12="N2O",About!$D$59,1))</f>
        <v>0.4500686865188</v>
      </c>
      <c r="Q12">
        <f>SUMIFS('EPA Export Aggregation'!T:T,'EPA Export Aggregation'!$A:$A,$B12,'EPA Export Aggregation'!$D:$D,$A$1)*IF($A12="CH4",About!$D$58,IF($A12="N2O",About!$D$59,1))</f>
        <v>0.49777577172199999</v>
      </c>
      <c r="R12">
        <f>SUMIFS('EPA Export Aggregation'!U:U,'EPA Export Aggregation'!$A:$A,$B12,'EPA Export Aggregation'!$D:$D,$A$1)*IF($A12="CH4",About!$D$58,IF($A12="N2O",About!$D$59,1))</f>
        <v>0.48107987532770002</v>
      </c>
      <c r="S12">
        <f>SUMIFS('EPA Export Aggregation'!V:V,'EPA Export Aggregation'!$A:$A,$B12,'EPA Export Aggregation'!$D:$D,$A$1)*IF($A12="CH4",About!$D$58,IF($A12="N2O",About!$D$59,1))</f>
        <v>0.51976107090989998</v>
      </c>
      <c r="T12">
        <f>SUMIFS('EPA Export Aggregation'!W:W,'EPA Export Aggregation'!$A:$A,$B12,'EPA Export Aggregation'!$D:$D,$A$1)*IF($A12="CH4",About!$D$58,IF($A12="N2O",About!$D$59,1))</f>
        <v>0.51307311095389996</v>
      </c>
      <c r="U12">
        <f>SUMIFS('EPA Export Aggregation'!X:X,'EPA Export Aggregation'!$A:$A,$B12,'EPA Export Aggregation'!$D:$D,$A$1)*IF($A12="CH4",About!$D$58,IF($A12="N2O",About!$D$59,1))</f>
        <v>0.49935158199000002</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0.42041044938979999</v>
      </c>
      <c r="X12">
        <f>SUMIFS('EPA Export Aggregation'!AA:AA,'EPA Export Aggregation'!$A:$A,$B12,'EPA Export Aggregation'!$D:$D,$A$1)*IF($A12="CH4",About!$D$58,IF($A12="N2O",About!$D$59,1))</f>
        <v>0.42710275659469998</v>
      </c>
      <c r="Y12">
        <f>SUMIFS('EPA Export Aggregation'!AB:AB,'EPA Export Aggregation'!$A:$A,$B12,'EPA Export Aggregation'!$D:$D,$A$1)*IF($A12="CH4",About!$D$58,IF($A12="N2O",About!$D$59,1))</f>
        <v>0.42991689576859998</v>
      </c>
      <c r="Z12">
        <f>SUMIFS('EPA Export Aggregation'!AC:AC,'EPA Export Aggregation'!$A:$A,$B12,'EPA Export Aggregation'!$D:$D,$A$1)*IF($A12="CH4",About!$D$58,IF($A12="N2O",About!$D$59,1))</f>
        <v>0.3823198983019</v>
      </c>
      <c r="AA12">
        <f>SUMIFS('EPA Export Aggregation'!AD:AD,'EPA Export Aggregation'!$A:$A,$B12,'EPA Export Aggregation'!$D:$D,$A$1)*IF($A12="CH4",About!$D$58,IF($A12="N2O",About!$D$59,1))</f>
        <v>0.36928339481569999</v>
      </c>
      <c r="AB12">
        <f>SUMIFS('EPA Export Aggregation'!AE:AE,'EPA Export Aggregation'!$A:$A,$B12,'EPA Export Aggregation'!$D:$D,$A$1)*IF($A12="CH4",About!$D$58,IF($A12="N2O",About!$D$59,1))</f>
        <v>0.36058401293010001</v>
      </c>
      <c r="AC12">
        <f>SUMIFS('EPA Export Aggregation'!AF:AF,'EPA Export Aggregation'!$A:$A,$B12,'EPA Export Aggregation'!$D:$D,$A$1)*IF($A12="CH4",About!$D$58,IF($A12="N2O",About!$D$59,1))</f>
        <v>0.43767641105249999</v>
      </c>
      <c r="AD12">
        <f>SUMIFS('EPA Export Aggregation'!AG:AG,'EPA Export Aggregation'!$A:$A,$B12,'EPA Export Aggregation'!$D:$D,$A$1)*IF($A12="CH4",About!$D$58,IF($A12="N2O",About!$D$59,1))</f>
        <v>0.44116440278699998</v>
      </c>
      <c r="AE12">
        <f>SUMIFS('EPA Export Aggregation'!AH:AH,'EPA Export Aggregation'!$A:$A,$B12,'EPA Export Aggregation'!$D:$D,$A$1)*IF($A12="CH4",About!$D$58,IF($A12="N2O",About!$D$59,1))</f>
        <v>0.4963013504828</v>
      </c>
      <c r="AF12">
        <f>SUMIFS('EPA Export Aggregation'!AI:AI,'EPA Export Aggregation'!$A:$A,$B12,'EPA Export Aggregation'!$D:$D,$A$1)*IF($A12="CH4",About!$D$58,IF($A12="N2O",About!$D$59,1))</f>
        <v>0.43613993121619998</v>
      </c>
      <c r="AG12">
        <f>SUMIFS('EPA Export Aggregation'!AJ:AJ,'EPA Export Aggregation'!$A:$A,$B12,'EPA Export Aggregation'!$D:$D,$A$1)*IF($A12="CH4",About!$D$58,IF($A12="N2O",About!$D$59,1))</f>
        <v>0.33962706269249998</v>
      </c>
      <c r="AH12">
        <f>SUMIFS('EPA Export Aggregation'!AK:AK,'EPA Export Aggregation'!$A:$A,$B12,'EPA Export Aggregation'!$D:$D,$A$1)*IF($A12="CH4",About!$D$58,IF($A12="N2O",About!$D$59,1))</f>
        <v>0.3579115136555</v>
      </c>
    </row>
    <row r="13" spans="1:34" x14ac:dyDescent="0.25">
      <c r="A13" s="413" t="s">
        <v>2216</v>
      </c>
      <c r="B13" s="414" t="s">
        <v>4249</v>
      </c>
      <c r="C13">
        <f>SUMIFS('EPA Export Aggregation'!F:F,'EPA Export Aggregation'!$A:$A,$B13,'EPA Export Aggregation'!$D:$D,$A$1)*IF($A13="CH4",About!$D$58,IF($A13="N2O",About!$D$59,1))</f>
        <v>1.38884521962E-2</v>
      </c>
      <c r="D13">
        <f>SUMIFS('EPA Export Aggregation'!G:G,'EPA Export Aggregation'!$A:$A,$B13,'EPA Export Aggregation'!$D:$D,$A$1)*IF($A13="CH4",About!$D$58,IF($A13="N2O",About!$D$59,1))</f>
        <v>1.24192479611E-2</v>
      </c>
      <c r="E13">
        <f>SUMIFS('EPA Export Aggregation'!H:H,'EPA Export Aggregation'!$A:$A,$B13,'EPA Export Aggregation'!$D:$D,$A$1)*IF($A13="CH4",About!$D$58,IF($A13="N2O",About!$D$59,1))</f>
        <v>1.2215157689699999E-2</v>
      </c>
      <c r="F13">
        <f>SUMIFS('EPA Export Aggregation'!I:I,'EPA Export Aggregation'!$A:$A,$B13,'EPA Export Aggregation'!$D:$D,$A$1)*IF($A13="CH4",About!$D$58,IF($A13="N2O",About!$D$59,1))</f>
        <v>1.1318615261599999E-2</v>
      </c>
      <c r="G13">
        <f>SUMIFS('EPA Export Aggregation'!J:J,'EPA Export Aggregation'!$A:$A,$B13,'EPA Export Aggregation'!$D:$D,$A$1)*IF($A13="CH4",About!$D$58,IF($A13="N2O",About!$D$59,1))</f>
        <v>1.1913719442799999E-2</v>
      </c>
      <c r="H13">
        <f>SUMIFS('EPA Export Aggregation'!K:K,'EPA Export Aggregation'!$A:$A,$B13,'EPA Export Aggregation'!$D:$D,$A$1)*IF($A13="CH4",About!$D$58,IF($A13="N2O",About!$D$59,1))</f>
        <v>1.60121429494E-2</v>
      </c>
      <c r="I13">
        <f>SUMIFS('EPA Export Aggregation'!L:L,'EPA Export Aggregation'!$A:$A,$B13,'EPA Export Aggregation'!$D:$D,$A$1)*IF($A13="CH4",About!$D$58,IF($A13="N2O",About!$D$59,1))</f>
        <v>1.7272877471300001E-2</v>
      </c>
      <c r="J13">
        <f>SUMIFS('EPA Export Aggregation'!M:M,'EPA Export Aggregation'!$A:$A,$B13,'EPA Export Aggregation'!$D:$D,$A$1)*IF($A13="CH4",About!$D$58,IF($A13="N2O",About!$D$59,1))</f>
        <v>1.6598949136100001E-2</v>
      </c>
      <c r="K13">
        <f>SUMIFS('EPA Export Aggregation'!N:N,'EPA Export Aggregation'!$A:$A,$B13,'EPA Export Aggregation'!$D:$D,$A$1)*IF($A13="CH4",About!$D$58,IF($A13="N2O",About!$D$59,1))</f>
        <v>1.6830480705300001E-2</v>
      </c>
      <c r="L13">
        <f>SUMIFS('EPA Export Aggregation'!O:O,'EPA Export Aggregation'!$A:$A,$B13,'EPA Export Aggregation'!$D:$D,$A$1)*IF($A13="CH4",About!$D$58,IF($A13="N2O",About!$D$59,1))</f>
        <v>1.8438400815199998E-2</v>
      </c>
      <c r="M13">
        <f>SUMIFS('EPA Export Aggregation'!P:P,'EPA Export Aggregation'!$A:$A,$B13,'EPA Export Aggregation'!$D:$D,$A$1)*IF($A13="CH4",About!$D$58,IF($A13="N2O",About!$D$59,1))</f>
        <v>1.22675705546E-2</v>
      </c>
      <c r="N13">
        <f>SUMIFS('EPA Export Aggregation'!Q:Q,'EPA Export Aggregation'!$A:$A,$B13,'EPA Export Aggregation'!$D:$D,$A$1)*IF($A13="CH4",About!$D$58,IF($A13="N2O",About!$D$59,1))</f>
        <v>1.26584967297E-2</v>
      </c>
      <c r="O13">
        <f>SUMIFS('EPA Export Aggregation'!R:R,'EPA Export Aggregation'!$A:$A,$B13,'EPA Export Aggregation'!$D:$D,$A$1)*IF($A13="CH4",About!$D$58,IF($A13="N2O",About!$D$59,1))</f>
        <v>1.3243400398399999E-2</v>
      </c>
      <c r="P13">
        <f>SUMIFS('EPA Export Aggregation'!S:S,'EPA Export Aggregation'!$A:$A,$B13,'EPA Export Aggregation'!$D:$D,$A$1)*IF($A13="CH4",About!$D$58,IF($A13="N2O",About!$D$59,1))</f>
        <v>1.0218481570699999E-2</v>
      </c>
      <c r="Q13">
        <f>SUMIFS('EPA Export Aggregation'!T:T,'EPA Export Aggregation'!$A:$A,$B13,'EPA Export Aggregation'!$D:$D,$A$1)*IF($A13="CH4",About!$D$58,IF($A13="N2O",About!$D$59,1))</f>
        <v>1.39655031785E-2</v>
      </c>
      <c r="R13">
        <f>SUMIFS('EPA Export Aggregation'!U:U,'EPA Export Aggregation'!$A:$A,$B13,'EPA Export Aggregation'!$D:$D,$A$1)*IF($A13="CH4",About!$D$58,IF($A13="N2O",About!$D$59,1))</f>
        <v>1.5459831965899999E-2</v>
      </c>
      <c r="S13">
        <f>SUMIFS('EPA Export Aggregation'!V:V,'EPA Export Aggregation'!$A:$A,$B13,'EPA Export Aggregation'!$D:$D,$A$1)*IF($A13="CH4",About!$D$58,IF($A13="N2O",About!$D$59,1))</f>
        <v>1.7621439824599999E-2</v>
      </c>
      <c r="T13">
        <f>SUMIFS('EPA Export Aggregation'!W:W,'EPA Export Aggregation'!$A:$A,$B13,'EPA Export Aggregation'!$D:$D,$A$1)*IF($A13="CH4",About!$D$58,IF($A13="N2O",About!$D$59,1))</f>
        <v>1.60598170566E-2</v>
      </c>
      <c r="U13">
        <f>SUMIFS('EPA Export Aggregation'!X:X,'EPA Export Aggregation'!$A:$A,$B13,'EPA Export Aggregation'!$D:$D,$A$1)*IF($A13="CH4",About!$D$58,IF($A13="N2O",About!$D$59,1))</f>
        <v>1.35690931413E-2</v>
      </c>
      <c r="V13">
        <f>SUMIFS('EPA Export Aggregation'!Y:Y,'EPA Export Aggregation'!$A:$A,$B13,'EPA Export Aggregation'!$D:$D,$A$1)*IF($A13="CH4",About!$D$58,IF($A13="N2O",About!$D$59,1))</f>
        <v>1.73884524508E-2</v>
      </c>
      <c r="W13">
        <f>SUMIFS('EPA Export Aggregation'!Z:Z,'EPA Export Aggregation'!$A:$A,$B13,'EPA Export Aggregation'!$D:$D,$A$1)*IF($A13="CH4",About!$D$58,IF($A13="N2O",About!$D$59,1))</f>
        <v>2.11965559326E-2</v>
      </c>
      <c r="X13">
        <f>SUMIFS('EPA Export Aggregation'!AA:AA,'EPA Export Aggregation'!$A:$A,$B13,'EPA Export Aggregation'!$D:$D,$A$1)*IF($A13="CH4",About!$D$58,IF($A13="N2O",About!$D$59,1))</f>
        <v>1.9315148902499999E-2</v>
      </c>
      <c r="Y13">
        <f>SUMIFS('EPA Export Aggregation'!AB:AB,'EPA Export Aggregation'!$A:$A,$B13,'EPA Export Aggregation'!$D:$D,$A$1)*IF($A13="CH4",About!$D$58,IF($A13="N2O",About!$D$59,1))</f>
        <v>1.7610631941200001E-2</v>
      </c>
      <c r="Z13">
        <f>SUMIFS('EPA Export Aggregation'!AC:AC,'EPA Export Aggregation'!$A:$A,$B13,'EPA Export Aggregation'!$D:$D,$A$1)*IF($A13="CH4",About!$D$58,IF($A13="N2O",About!$D$59,1))</f>
        <v>2.13353859053E-2</v>
      </c>
      <c r="AA13">
        <f>SUMIFS('EPA Export Aggregation'!AD:AD,'EPA Export Aggregation'!$A:$A,$B13,'EPA Export Aggregation'!$D:$D,$A$1)*IF($A13="CH4",About!$D$58,IF($A13="N2O",About!$D$59,1))</f>
        <v>2.4424842674999999E-2</v>
      </c>
      <c r="AB13">
        <f>SUMIFS('EPA Export Aggregation'!AE:AE,'EPA Export Aggregation'!$A:$A,$B13,'EPA Export Aggregation'!$D:$D,$A$1)*IF($A13="CH4",About!$D$58,IF($A13="N2O",About!$D$59,1))</f>
        <v>2.3412973839400001E-2</v>
      </c>
      <c r="AC13">
        <f>SUMIFS('EPA Export Aggregation'!AF:AF,'EPA Export Aggregation'!$A:$A,$B13,'EPA Export Aggregation'!$D:$D,$A$1)*IF($A13="CH4",About!$D$58,IF($A13="N2O",About!$D$59,1))</f>
        <v>2.0654821677300001E-2</v>
      </c>
      <c r="AD13">
        <f>SUMIFS('EPA Export Aggregation'!AG:AG,'EPA Export Aggregation'!$A:$A,$B13,'EPA Export Aggregation'!$D:$D,$A$1)*IF($A13="CH4",About!$D$58,IF($A13="N2O",About!$D$59,1))</f>
        <v>1.8761666311599999E-2</v>
      </c>
      <c r="AE13">
        <f>SUMIFS('EPA Export Aggregation'!AH:AH,'EPA Export Aggregation'!$A:$A,$B13,'EPA Export Aggregation'!$D:$D,$A$1)*IF($A13="CH4",About!$D$58,IF($A13="N2O",About!$D$59,1))</f>
        <v>1.3901622950400001E-2</v>
      </c>
      <c r="AF13">
        <f>SUMIFS('EPA Export Aggregation'!AI:AI,'EPA Export Aggregation'!$A:$A,$B13,'EPA Export Aggregation'!$D:$D,$A$1)*IF($A13="CH4",About!$D$58,IF($A13="N2O",About!$D$59,1))</f>
        <v>1.5834688256900001E-2</v>
      </c>
      <c r="AG13">
        <f>SUMIFS('EPA Export Aggregation'!AJ:AJ,'EPA Export Aggregation'!$A:$A,$B13,'EPA Export Aggregation'!$D:$D,$A$1)*IF($A13="CH4",About!$D$58,IF($A13="N2O",About!$D$59,1))</f>
        <v>1.6101340146600002E-2</v>
      </c>
      <c r="AH13">
        <f>SUMIFS('EPA Export Aggregation'!AK:AK,'EPA Export Aggregation'!$A:$A,$B13,'EPA Export Aggregation'!$D:$D,$A$1)*IF($A13="CH4",About!$D$58,IF($A13="N2O",About!$D$59,1))</f>
        <v>1.5298677626900001E-2</v>
      </c>
    </row>
    <row r="14" spans="1:34" x14ac:dyDescent="0.25">
      <c r="A14" s="413" t="s">
        <v>2216</v>
      </c>
      <c r="B14" s="414" t="s">
        <v>4267</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6.67222668391E-2</v>
      </c>
      <c r="M14">
        <f>SUMIFS('EPA Export Aggregation'!P:P,'EPA Export Aggregation'!$A:$A,$B14,'EPA Export Aggregation'!$D:$D,$A$1)*IF($A14="CH4",About!$D$58,IF($A14="N2O",About!$D$59,1))</f>
        <v>5.9154830641899997E-2</v>
      </c>
      <c r="N14">
        <f>SUMIFS('EPA Export Aggregation'!Q:Q,'EPA Export Aggregation'!$A:$A,$B14,'EPA Export Aggregation'!$D:$D,$A$1)*IF($A14="CH4",About!$D$58,IF($A14="N2O",About!$D$59,1))</f>
        <v>5.5638816012700001E-2</v>
      </c>
      <c r="O14">
        <f>SUMIFS('EPA Export Aggregation'!R:R,'EPA Export Aggregation'!$A:$A,$B14,'EPA Export Aggregation'!$D:$D,$A$1)*IF($A14="CH4",About!$D$58,IF($A14="N2O",About!$D$59,1))</f>
        <v>5.4026903173100001E-2</v>
      </c>
      <c r="P14">
        <f>SUMIFS('EPA Export Aggregation'!S:S,'EPA Export Aggregation'!$A:$A,$B14,'EPA Export Aggregation'!$D:$D,$A$1)*IF($A14="CH4",About!$D$58,IF($A14="N2O",About!$D$59,1))</f>
        <v>5.1873342814600001E-2</v>
      </c>
      <c r="Q14">
        <f>SUMIFS('EPA Export Aggregation'!T:T,'EPA Export Aggregation'!$A:$A,$B14,'EPA Export Aggregation'!$D:$D,$A$1)*IF($A14="CH4",About!$D$58,IF($A14="N2O",About!$D$59,1))</f>
        <v>5.0983731946500001E-2</v>
      </c>
      <c r="R14">
        <f>SUMIFS('EPA Export Aggregation'!U:U,'EPA Export Aggregation'!$A:$A,$B14,'EPA Export Aggregation'!$D:$D,$A$1)*IF($A14="CH4",About!$D$58,IF($A14="N2O",About!$D$59,1))</f>
        <v>4.9024210176100001E-2</v>
      </c>
      <c r="S14">
        <f>SUMIFS('EPA Export Aggregation'!V:V,'EPA Export Aggregation'!$A:$A,$B14,'EPA Export Aggregation'!$D:$D,$A$1)*IF($A14="CH4",About!$D$58,IF($A14="N2O",About!$D$59,1))</f>
        <v>4.7964870915799998E-2</v>
      </c>
      <c r="T14">
        <f>SUMIFS('EPA Export Aggregation'!W:W,'EPA Export Aggregation'!$A:$A,$B14,'EPA Export Aggregation'!$D:$D,$A$1)*IF($A14="CH4",About!$D$58,IF($A14="N2O",About!$D$59,1))</f>
        <v>4.6064386006300001E-2</v>
      </c>
      <c r="U14">
        <f>SUMIFS('EPA Export Aggregation'!X:X,'EPA Export Aggregation'!$A:$A,$B14,'EPA Export Aggregation'!$D:$D,$A$1)*IF($A14="CH4",About!$D$58,IF($A14="N2O",About!$D$59,1))</f>
        <v>4.2816173416800003E-2</v>
      </c>
      <c r="V14">
        <f>SUMIFS('EPA Export Aggregation'!Y:Y,'EPA Export Aggregation'!$A:$A,$B14,'EPA Export Aggregation'!$D:$D,$A$1)*IF($A14="CH4",About!$D$58,IF($A14="N2O",About!$D$59,1))</f>
        <v>3.6834596986400001E-2</v>
      </c>
      <c r="W14">
        <f>SUMIFS('EPA Export Aggregation'!Z:Z,'EPA Export Aggregation'!$A:$A,$B14,'EPA Export Aggregation'!$D:$D,$A$1)*IF($A14="CH4",About!$D$58,IF($A14="N2O",About!$D$59,1))</f>
        <v>1.9676698316999999E-2</v>
      </c>
      <c r="X14">
        <f>SUMIFS('EPA Export Aggregation'!AA:AA,'EPA Export Aggregation'!$A:$A,$B14,'EPA Export Aggregation'!$D:$D,$A$1)*IF($A14="CH4",About!$D$58,IF($A14="N2O",About!$D$59,1))</f>
        <v>2.3506167028899998E-2</v>
      </c>
      <c r="Y14">
        <f>SUMIFS('EPA Export Aggregation'!AB:AB,'EPA Export Aggregation'!$A:$A,$B14,'EPA Export Aggregation'!$D:$D,$A$1)*IF($A14="CH4",About!$D$58,IF($A14="N2O",About!$D$59,1))</f>
        <v>2.2761193468500002E-2</v>
      </c>
      <c r="Z14">
        <f>SUMIFS('EPA Export Aggregation'!AC:AC,'EPA Export Aggregation'!$A:$A,$B14,'EPA Export Aggregation'!$D:$D,$A$1)*IF($A14="CH4",About!$D$58,IF($A14="N2O",About!$D$59,1))</f>
        <v>2.8236994720900001E-2</v>
      </c>
      <c r="AA14">
        <f>SUMIFS('EPA Export Aggregation'!AD:AD,'EPA Export Aggregation'!$A:$A,$B14,'EPA Export Aggregation'!$D:$D,$A$1)*IF($A14="CH4",About!$D$58,IF($A14="N2O",About!$D$59,1))</f>
        <v>3.2915189119200002E-2</v>
      </c>
      <c r="AB14">
        <f>SUMIFS('EPA Export Aggregation'!AE:AE,'EPA Export Aggregation'!$A:$A,$B14,'EPA Export Aggregation'!$D:$D,$A$1)*IF($A14="CH4",About!$D$58,IF($A14="N2O",About!$D$59,1))</f>
        <v>3.1293354542400002E-2</v>
      </c>
      <c r="AC14">
        <f>SUMIFS('EPA Export Aggregation'!AF:AF,'EPA Export Aggregation'!$A:$A,$B14,'EPA Export Aggregation'!$D:$D,$A$1)*IF($A14="CH4",About!$D$58,IF($A14="N2O",About!$D$59,1))</f>
        <v>3.4725799735900002E-2</v>
      </c>
      <c r="AD14">
        <f>SUMIFS('EPA Export Aggregation'!AG:AG,'EPA Export Aggregation'!$A:$A,$B14,'EPA Export Aggregation'!$D:$D,$A$1)*IF($A14="CH4",About!$D$58,IF($A14="N2O",About!$D$59,1))</f>
        <v>3.3611032636600001E-2</v>
      </c>
      <c r="AE14">
        <f>SUMIFS('EPA Export Aggregation'!AH:AH,'EPA Export Aggregation'!$A:$A,$B14,'EPA Export Aggregation'!$D:$D,$A$1)*IF($A14="CH4",About!$D$58,IF($A14="N2O",About!$D$59,1))</f>
        <v>3.2211203961000003E-2</v>
      </c>
      <c r="AF14">
        <f>SUMIFS('EPA Export Aggregation'!AI:AI,'EPA Export Aggregation'!$A:$A,$B14,'EPA Export Aggregation'!$D:$D,$A$1)*IF($A14="CH4",About!$D$58,IF($A14="N2O",About!$D$59,1))</f>
        <v>3.1076913881899999E-2</v>
      </c>
      <c r="AG14">
        <f>SUMIFS('EPA Export Aggregation'!AJ:AJ,'EPA Export Aggregation'!$A:$A,$B14,'EPA Export Aggregation'!$D:$D,$A$1)*IF($A14="CH4",About!$D$58,IF($A14="N2O",About!$D$59,1))</f>
        <v>3.1294915487000002E-2</v>
      </c>
      <c r="AH14">
        <f>SUMIFS('EPA Export Aggregation'!AK:AK,'EPA Export Aggregation'!$A:$A,$B14,'EPA Export Aggregation'!$D:$D,$A$1)*IF($A14="CH4",About!$D$58,IF($A14="N2O",About!$D$59,1))</f>
        <v>3.27139693636E-2</v>
      </c>
    </row>
    <row r="15" spans="1:34" x14ac:dyDescent="0.2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2216</v>
      </c>
      <c r="B16" s="414" t="s">
        <v>4253</v>
      </c>
      <c r="C16">
        <f>SUMIFS('EPA Export Aggregation'!F:F,'EPA Export Aggregation'!$A:$A,$B16,'EPA Export Aggregation'!$D:$D,$A$1)*IF($A16="CH4",About!$D$58,IF($A16="N2O",About!$D$59,1))</f>
        <v>3.6098329155199997E-2</v>
      </c>
      <c r="D16">
        <f>SUMIFS('EPA Export Aggregation'!G:G,'EPA Export Aggregation'!$A:$A,$B16,'EPA Export Aggregation'!$D:$D,$A$1)*IF($A16="CH4",About!$D$58,IF($A16="N2O",About!$D$59,1))</f>
        <v>3.6043937668000001E-2</v>
      </c>
      <c r="E16">
        <f>SUMIFS('EPA Export Aggregation'!H:H,'EPA Export Aggregation'!$A:$A,$B16,'EPA Export Aggregation'!$D:$D,$A$1)*IF($A16="CH4",About!$D$58,IF($A16="N2O",About!$D$59,1))</f>
        <v>3.6027589387700003E-2</v>
      </c>
      <c r="F16">
        <f>SUMIFS('EPA Export Aggregation'!I:I,'EPA Export Aggregation'!$A:$A,$B16,'EPA Export Aggregation'!$D:$D,$A$1)*IF($A16="CH4",About!$D$58,IF($A16="N2O",About!$D$59,1))</f>
        <v>3.6262086765599999E-2</v>
      </c>
      <c r="G16">
        <f>SUMIFS('EPA Export Aggregation'!J:J,'EPA Export Aggregation'!$A:$A,$B16,'EPA Export Aggregation'!$D:$D,$A$1)*IF($A16="CH4",About!$D$58,IF($A16="N2O",About!$D$59,1))</f>
        <v>3.6443162921799999E-2</v>
      </c>
      <c r="H16">
        <f>SUMIFS('EPA Export Aggregation'!K:K,'EPA Export Aggregation'!$A:$A,$B16,'EPA Export Aggregation'!$D:$D,$A$1)*IF($A16="CH4",About!$D$58,IF($A16="N2O",About!$D$59,1))</f>
        <v>3.6460913820800002E-2</v>
      </c>
      <c r="I16">
        <f>SUMIFS('EPA Export Aggregation'!L:L,'EPA Export Aggregation'!$A:$A,$B16,'EPA Export Aggregation'!$D:$D,$A$1)*IF($A16="CH4",About!$D$58,IF($A16="N2O",About!$D$59,1))</f>
        <v>3.6682648791599999E-2</v>
      </c>
      <c r="J16">
        <f>SUMIFS('EPA Export Aggregation'!M:M,'EPA Export Aggregation'!$A:$A,$B16,'EPA Export Aggregation'!$D:$D,$A$1)*IF($A16="CH4",About!$D$58,IF($A16="N2O",About!$D$59,1))</f>
        <v>3.6624445888399998E-2</v>
      </c>
      <c r="K16">
        <f>SUMIFS('EPA Export Aggregation'!N:N,'EPA Export Aggregation'!$A:$A,$B16,'EPA Export Aggregation'!$D:$D,$A$1)*IF($A16="CH4",About!$D$58,IF($A16="N2O",About!$D$59,1))</f>
        <v>3.6509083237099997E-2</v>
      </c>
      <c r="L16">
        <f>SUMIFS('EPA Export Aggregation'!O:O,'EPA Export Aggregation'!$A:$A,$B16,'EPA Export Aggregation'!$D:$D,$A$1)*IF($A16="CH4",About!$D$58,IF($A16="N2O",About!$D$59,1))</f>
        <v>3.65614562679E-2</v>
      </c>
      <c r="M16">
        <f>SUMIFS('EPA Export Aggregation'!P:P,'EPA Export Aggregation'!$A:$A,$B16,'EPA Export Aggregation'!$D:$D,$A$1)*IF($A16="CH4",About!$D$58,IF($A16="N2O",About!$D$59,1))</f>
        <v>3.6672466123700002E-2</v>
      </c>
      <c r="N16">
        <f>SUMIFS('EPA Export Aggregation'!Q:Q,'EPA Export Aggregation'!$A:$A,$B16,'EPA Export Aggregation'!$D:$D,$A$1)*IF($A16="CH4",About!$D$58,IF($A16="N2O",About!$D$59,1))</f>
        <v>2.22416980084E-2</v>
      </c>
      <c r="O16">
        <f>SUMIFS('EPA Export Aggregation'!R:R,'EPA Export Aggregation'!$A:$A,$B16,'EPA Export Aggregation'!$D:$D,$A$1)*IF($A16="CH4",About!$D$58,IF($A16="N2O",About!$D$59,1))</f>
        <v>2.6147964816699999E-2</v>
      </c>
      <c r="P16">
        <f>SUMIFS('EPA Export Aggregation'!S:S,'EPA Export Aggregation'!$A:$A,$B16,'EPA Export Aggregation'!$D:$D,$A$1)*IF($A16="CH4",About!$D$58,IF($A16="N2O",About!$D$59,1))</f>
        <v>3.4158880593199999E-2</v>
      </c>
      <c r="Q16">
        <f>SUMIFS('EPA Export Aggregation'!T:T,'EPA Export Aggregation'!$A:$A,$B16,'EPA Export Aggregation'!$D:$D,$A$1)*IF($A16="CH4",About!$D$58,IF($A16="N2O",About!$D$59,1))</f>
        <v>3.1695773118299998E-2</v>
      </c>
      <c r="R16">
        <f>SUMIFS('EPA Export Aggregation'!U:U,'EPA Export Aggregation'!$A:$A,$B16,'EPA Export Aggregation'!$D:$D,$A$1)*IF($A16="CH4",About!$D$58,IF($A16="N2O",About!$D$59,1))</f>
        <v>3.47549251642E-2</v>
      </c>
      <c r="S16">
        <f>SUMIFS('EPA Export Aggregation'!V:V,'EPA Export Aggregation'!$A:$A,$B16,'EPA Export Aggregation'!$D:$D,$A$1)*IF($A16="CH4",About!$D$58,IF($A16="N2O",About!$D$59,1))</f>
        <v>4.4588362541299997E-2</v>
      </c>
      <c r="T16">
        <f>SUMIFS('EPA Export Aggregation'!W:W,'EPA Export Aggregation'!$A:$A,$B16,'EPA Export Aggregation'!$D:$D,$A$1)*IF($A16="CH4",About!$D$58,IF($A16="N2O",About!$D$59,1))</f>
        <v>4.8772960713000003E-2</v>
      </c>
      <c r="U16">
        <f>SUMIFS('EPA Export Aggregation'!X:X,'EPA Export Aggregation'!$A:$A,$B16,'EPA Export Aggregation'!$D:$D,$A$1)*IF($A16="CH4",About!$D$58,IF($A16="N2O",About!$D$59,1))</f>
        <v>4.6597504714200003E-2</v>
      </c>
      <c r="V16">
        <f>SUMIFS('EPA Export Aggregation'!Y:Y,'EPA Export Aggregation'!$A:$A,$B16,'EPA Export Aggregation'!$D:$D,$A$1)*IF($A16="CH4",About!$D$58,IF($A16="N2O",About!$D$59,1))</f>
        <v>4.5755619125299997E-2</v>
      </c>
      <c r="W16">
        <f>SUMIFS('EPA Export Aggregation'!Z:Z,'EPA Export Aggregation'!$A:$A,$B16,'EPA Export Aggregation'!$D:$D,$A$1)*IF($A16="CH4",About!$D$58,IF($A16="N2O",About!$D$59,1))</f>
        <v>0.1132859865201</v>
      </c>
      <c r="X16">
        <f>SUMIFS('EPA Export Aggregation'!AA:AA,'EPA Export Aggregation'!$A:$A,$B16,'EPA Export Aggregation'!$D:$D,$A$1)*IF($A16="CH4",About!$D$58,IF($A16="N2O",About!$D$59,1))</f>
        <v>0.1048072106425</v>
      </c>
      <c r="Y16">
        <f>SUMIFS('EPA Export Aggregation'!AB:AB,'EPA Export Aggregation'!$A:$A,$B16,'EPA Export Aggregation'!$D:$D,$A$1)*IF($A16="CH4",About!$D$58,IF($A16="N2O",About!$D$59,1))</f>
        <v>0.1035130930694</v>
      </c>
      <c r="Z16">
        <f>SUMIFS('EPA Export Aggregation'!AC:AC,'EPA Export Aggregation'!$A:$A,$B16,'EPA Export Aggregation'!$D:$D,$A$1)*IF($A16="CH4",About!$D$58,IF($A16="N2O",About!$D$59,1))</f>
        <v>0.10802446787099999</v>
      </c>
      <c r="AA16">
        <f>SUMIFS('EPA Export Aggregation'!AD:AD,'EPA Export Aggregation'!$A:$A,$B16,'EPA Export Aggregation'!$D:$D,$A$1)*IF($A16="CH4",About!$D$58,IF($A16="N2O",About!$D$59,1))</f>
        <v>0.1153583838743</v>
      </c>
      <c r="AB16">
        <f>SUMIFS('EPA Export Aggregation'!AE:AE,'EPA Export Aggregation'!$A:$A,$B16,'EPA Export Aggregation'!$D:$D,$A$1)*IF($A16="CH4",About!$D$58,IF($A16="N2O",About!$D$59,1))</f>
        <v>0.127343076631</v>
      </c>
      <c r="AC16">
        <f>SUMIFS('EPA Export Aggregation'!AF:AF,'EPA Export Aggregation'!$A:$A,$B16,'EPA Export Aggregation'!$D:$D,$A$1)*IF($A16="CH4",About!$D$58,IF($A16="N2O",About!$D$59,1))</f>
        <v>0.1194954178264</v>
      </c>
      <c r="AD16">
        <f>SUMIFS('EPA Export Aggregation'!AG:AG,'EPA Export Aggregation'!$A:$A,$B16,'EPA Export Aggregation'!$D:$D,$A$1)*IF($A16="CH4",About!$D$58,IF($A16="N2O",About!$D$59,1))</f>
        <v>0.1179874838944</v>
      </c>
      <c r="AE16">
        <f>SUMIFS('EPA Export Aggregation'!AH:AH,'EPA Export Aggregation'!$A:$A,$B16,'EPA Export Aggregation'!$D:$D,$A$1)*IF($A16="CH4",About!$D$58,IF($A16="N2O",About!$D$59,1))</f>
        <v>0.1063839083412</v>
      </c>
      <c r="AF16">
        <f>SUMIFS('EPA Export Aggregation'!AI:AI,'EPA Export Aggregation'!$A:$A,$B16,'EPA Export Aggregation'!$D:$D,$A$1)*IF($A16="CH4",About!$D$58,IF($A16="N2O",About!$D$59,1))</f>
        <v>0.12555285835480001</v>
      </c>
      <c r="AG16">
        <f>SUMIFS('EPA Export Aggregation'!AJ:AJ,'EPA Export Aggregation'!$A:$A,$B16,'EPA Export Aggregation'!$D:$D,$A$1)*IF($A16="CH4",About!$D$58,IF($A16="N2O",About!$D$59,1))</f>
        <v>0.12800360655240001</v>
      </c>
      <c r="AH16">
        <f>SUMIFS('EPA Export Aggregation'!AK:AK,'EPA Export Aggregation'!$A:$A,$B16,'EPA Export Aggregation'!$D:$D,$A$1)*IF($A16="CH4",About!$D$58,IF($A16="N2O",About!$D$59,1))</f>
        <v>0.1285278337162</v>
      </c>
    </row>
    <row r="17" spans="1:34" x14ac:dyDescent="0.25">
      <c r="A17" s="413" t="s">
        <v>2216</v>
      </c>
      <c r="B17" s="414" t="s">
        <v>4247</v>
      </c>
      <c r="C17">
        <f>SUMIFS('EPA Export Aggregation'!F:F,'EPA Export Aggregation'!$A:$A,$B17,'EPA Export Aggregation'!$D:$D,$A$1)*IF($A17="CH4",About!$D$58,IF($A17="N2O",About!$D$59,1))</f>
        <v>0.42610773112040001</v>
      </c>
      <c r="D17">
        <f>SUMIFS('EPA Export Aggregation'!G:G,'EPA Export Aggregation'!$A:$A,$B17,'EPA Export Aggregation'!$D:$D,$A$1)*IF($A17="CH4",About!$D$58,IF($A17="N2O",About!$D$59,1))</f>
        <v>0.36477183281960002</v>
      </c>
      <c r="E17">
        <f>SUMIFS('EPA Export Aggregation'!H:H,'EPA Export Aggregation'!$A:$A,$B17,'EPA Export Aggregation'!$D:$D,$A$1)*IF($A17="CH4",About!$D$58,IF($A17="N2O",About!$D$59,1))</f>
        <v>0.56363331176230003</v>
      </c>
      <c r="F17">
        <f>SUMIFS('EPA Export Aggregation'!I:I,'EPA Export Aggregation'!$A:$A,$B17,'EPA Export Aggregation'!$D:$D,$A$1)*IF($A17="CH4",About!$D$58,IF($A17="N2O",About!$D$59,1))</f>
        <v>0.56221816444109995</v>
      </c>
      <c r="G17">
        <f>SUMIFS('EPA Export Aggregation'!J:J,'EPA Export Aggregation'!$A:$A,$B17,'EPA Export Aggregation'!$D:$D,$A$1)*IF($A17="CH4",About!$D$58,IF($A17="N2O",About!$D$59,1))</f>
        <v>0.63917840451639996</v>
      </c>
      <c r="H17">
        <f>SUMIFS('EPA Export Aggregation'!K:K,'EPA Export Aggregation'!$A:$A,$B17,'EPA Export Aggregation'!$D:$D,$A$1)*IF($A17="CH4",About!$D$58,IF($A17="N2O",About!$D$59,1))</f>
        <v>0.71624338443979996</v>
      </c>
      <c r="I17">
        <f>SUMIFS('EPA Export Aggregation'!L:L,'EPA Export Aggregation'!$A:$A,$B17,'EPA Export Aggregation'!$D:$D,$A$1)*IF($A17="CH4",About!$D$58,IF($A17="N2O",About!$D$59,1))</f>
        <v>0.75664375767290004</v>
      </c>
      <c r="J17">
        <f>SUMIFS('EPA Export Aggregation'!M:M,'EPA Export Aggregation'!$A:$A,$B17,'EPA Export Aggregation'!$D:$D,$A$1)*IF($A17="CH4",About!$D$58,IF($A17="N2O",About!$D$59,1))</f>
        <v>0.82106984488540002</v>
      </c>
      <c r="K17">
        <f>SUMIFS('EPA Export Aggregation'!N:N,'EPA Export Aggregation'!$A:$A,$B17,'EPA Export Aggregation'!$D:$D,$A$1)*IF($A17="CH4",About!$D$58,IF($A17="N2O",About!$D$59,1))</f>
        <v>0.82096095630309995</v>
      </c>
      <c r="L17">
        <f>SUMIFS('EPA Export Aggregation'!O:O,'EPA Export Aggregation'!$A:$A,$B17,'EPA Export Aggregation'!$D:$D,$A$1)*IF($A17="CH4",About!$D$58,IF($A17="N2O",About!$D$59,1))</f>
        <v>0.33769592995120001</v>
      </c>
      <c r="M17">
        <f>SUMIFS('EPA Export Aggregation'!P:P,'EPA Export Aggregation'!$A:$A,$B17,'EPA Export Aggregation'!$D:$D,$A$1)*IF($A17="CH4",About!$D$58,IF($A17="N2O",About!$D$59,1))</f>
        <v>0.45106730265020001</v>
      </c>
      <c r="N17">
        <f>SUMIFS('EPA Export Aggregation'!Q:Q,'EPA Export Aggregation'!$A:$A,$B17,'EPA Export Aggregation'!$D:$D,$A$1)*IF($A17="CH4",About!$D$58,IF($A17="N2O",About!$D$59,1))</f>
        <v>0.66585250226339998</v>
      </c>
      <c r="O17">
        <f>SUMIFS('EPA Export Aggregation'!R:R,'EPA Export Aggregation'!$A:$A,$B17,'EPA Export Aggregation'!$D:$D,$A$1)*IF($A17="CH4",About!$D$58,IF($A17="N2O",About!$D$59,1))</f>
        <v>0.87386098253769995</v>
      </c>
      <c r="P17">
        <f>SUMIFS('EPA Export Aggregation'!S:S,'EPA Export Aggregation'!$A:$A,$B17,'EPA Export Aggregation'!$D:$D,$A$1)*IF($A17="CH4",About!$D$58,IF($A17="N2O",About!$D$59,1))</f>
        <v>0.73052075751190004</v>
      </c>
      <c r="Q17">
        <f>SUMIFS('EPA Export Aggregation'!T:T,'EPA Export Aggregation'!$A:$A,$B17,'EPA Export Aggregation'!$D:$D,$A$1)*IF($A17="CH4",About!$D$58,IF($A17="N2O",About!$D$59,1))</f>
        <v>0.57325005619510006</v>
      </c>
      <c r="R17">
        <f>SUMIFS('EPA Export Aggregation'!U:U,'EPA Export Aggregation'!$A:$A,$B17,'EPA Export Aggregation'!$D:$D,$A$1)*IF($A17="CH4",About!$D$58,IF($A17="N2O",About!$D$59,1))</f>
        <v>0.60864444402789997</v>
      </c>
      <c r="S17">
        <f>SUMIFS('EPA Export Aggregation'!V:V,'EPA Export Aggregation'!$A:$A,$B17,'EPA Export Aggregation'!$D:$D,$A$1)*IF($A17="CH4",About!$D$58,IF($A17="N2O",About!$D$59,1))</f>
        <v>1.0476014988324001</v>
      </c>
      <c r="T17">
        <f>SUMIFS('EPA Export Aggregation'!W:W,'EPA Export Aggregation'!$A:$A,$B17,'EPA Export Aggregation'!$D:$D,$A$1)*IF($A17="CH4",About!$D$58,IF($A17="N2O",About!$D$59,1))</f>
        <v>1.0610992904751999</v>
      </c>
      <c r="U17">
        <f>SUMIFS('EPA Export Aggregation'!X:X,'EPA Export Aggregation'!$A:$A,$B17,'EPA Export Aggregation'!$D:$D,$A$1)*IF($A17="CH4",About!$D$58,IF($A17="N2O",About!$D$59,1))</f>
        <v>1.0165044696419001</v>
      </c>
      <c r="V17">
        <f>SUMIFS('EPA Export Aggregation'!Y:Y,'EPA Export Aggregation'!$A:$A,$B17,'EPA Export Aggregation'!$D:$D,$A$1)*IF($A17="CH4",About!$D$58,IF($A17="N2O",About!$D$59,1))</f>
        <v>0.88065319372460005</v>
      </c>
      <c r="W17">
        <f>SUMIFS('EPA Export Aggregation'!Z:Z,'EPA Export Aggregation'!$A:$A,$B17,'EPA Export Aggregation'!$D:$D,$A$1)*IF($A17="CH4",About!$D$58,IF($A17="N2O",About!$D$59,1))</f>
        <v>0.84055976219140005</v>
      </c>
      <c r="X17">
        <f>SUMIFS('EPA Export Aggregation'!AA:AA,'EPA Export Aggregation'!$A:$A,$B17,'EPA Export Aggregation'!$D:$D,$A$1)*IF($A17="CH4",About!$D$58,IF($A17="N2O",About!$D$59,1))</f>
        <v>0.88479586542550004</v>
      </c>
      <c r="Y17">
        <f>SUMIFS('EPA Export Aggregation'!AB:AB,'EPA Export Aggregation'!$A:$A,$B17,'EPA Export Aggregation'!$D:$D,$A$1)*IF($A17="CH4",About!$D$58,IF($A17="N2O",About!$D$59,1))</f>
        <v>0.9552629045505</v>
      </c>
      <c r="Z17">
        <f>SUMIFS('EPA Export Aggregation'!AC:AC,'EPA Export Aggregation'!$A:$A,$B17,'EPA Export Aggregation'!$D:$D,$A$1)*IF($A17="CH4",About!$D$58,IF($A17="N2O",About!$D$59,1))</f>
        <v>0.99480286876180002</v>
      </c>
      <c r="AA17">
        <f>SUMIFS('EPA Export Aggregation'!AD:AD,'EPA Export Aggregation'!$A:$A,$B17,'EPA Export Aggregation'!$D:$D,$A$1)*IF($A17="CH4",About!$D$58,IF($A17="N2O",About!$D$59,1))</f>
        <v>0.98803023422049996</v>
      </c>
      <c r="AB17">
        <f>SUMIFS('EPA Export Aggregation'!AE:AE,'EPA Export Aggregation'!$A:$A,$B17,'EPA Export Aggregation'!$D:$D,$A$1)*IF($A17="CH4",About!$D$58,IF($A17="N2O",About!$D$59,1))</f>
        <v>0.95440410942919995</v>
      </c>
      <c r="AC17">
        <f>SUMIFS('EPA Export Aggregation'!AF:AF,'EPA Export Aggregation'!$A:$A,$B17,'EPA Export Aggregation'!$D:$D,$A$1)*IF($A17="CH4",About!$D$58,IF($A17="N2O",About!$D$59,1))</f>
        <v>0.94135297512339999</v>
      </c>
      <c r="AD17">
        <f>SUMIFS('EPA Export Aggregation'!AG:AG,'EPA Export Aggregation'!$A:$A,$B17,'EPA Export Aggregation'!$D:$D,$A$1)*IF($A17="CH4",About!$D$58,IF($A17="N2O",About!$D$59,1))</f>
        <v>0.48216130992849998</v>
      </c>
      <c r="AE17">
        <f>SUMIFS('EPA Export Aggregation'!AH:AH,'EPA Export Aggregation'!$A:$A,$B17,'EPA Export Aggregation'!$D:$D,$A$1)*IF($A17="CH4",About!$D$58,IF($A17="N2O",About!$D$59,1))</f>
        <v>0.92378604483030002</v>
      </c>
      <c r="AF17">
        <f>SUMIFS('EPA Export Aggregation'!AI:AI,'EPA Export Aggregation'!$A:$A,$B17,'EPA Export Aggregation'!$D:$D,$A$1)*IF($A17="CH4",About!$D$58,IF($A17="N2O",About!$D$59,1))</f>
        <v>0.96472166851459995</v>
      </c>
      <c r="AG17">
        <f>SUMIFS('EPA Export Aggregation'!AJ:AJ,'EPA Export Aggregation'!$A:$A,$B17,'EPA Export Aggregation'!$D:$D,$A$1)*IF($A17="CH4",About!$D$58,IF($A17="N2O",About!$D$59,1))</f>
        <v>0.979853288313</v>
      </c>
      <c r="AH17">
        <f>SUMIFS('EPA Export Aggregation'!AK:AK,'EPA Export Aggregation'!$A:$A,$B17,'EPA Export Aggregation'!$D:$D,$A$1)*IF($A17="CH4",About!$D$58,IF($A17="N2O",About!$D$59,1))</f>
        <v>0.94059130266809998</v>
      </c>
    </row>
    <row r="18" spans="1:34" x14ac:dyDescent="0.2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2216</v>
      </c>
      <c r="B19" s="414" t="s">
        <v>4265</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2216</v>
      </c>
      <c r="B20" s="414" t="s">
        <v>4232</v>
      </c>
      <c r="C20">
        <f>SUMIFS('EPA Export Aggregation'!F:F,'EPA Export Aggregation'!$A:$A,$B20,'EPA Export Aggregation'!$D:$D,$A$1)*IF($A20="CH4",About!$D$58,IF($A20="N2O",About!$D$59,1))</f>
        <v>1.6286107117277999</v>
      </c>
      <c r="D20">
        <f>SUMIFS('EPA Export Aggregation'!G:G,'EPA Export Aggregation'!$A:$A,$B20,'EPA Export Aggregation'!$D:$D,$A$1)*IF($A20="CH4",About!$D$58,IF($A20="N2O",About!$D$59,1))</f>
        <v>1.5106238510346</v>
      </c>
      <c r="E20">
        <f>SUMIFS('EPA Export Aggregation'!H:H,'EPA Export Aggregation'!$A:$A,$B20,'EPA Export Aggregation'!$D:$D,$A$1)*IF($A20="CH4",About!$D$58,IF($A20="N2O",About!$D$59,1))</f>
        <v>1.5130978509419</v>
      </c>
      <c r="F20">
        <f>SUMIFS('EPA Export Aggregation'!I:I,'EPA Export Aggregation'!$A:$A,$B20,'EPA Export Aggregation'!$D:$D,$A$1)*IF($A20="CH4",About!$D$58,IF($A20="N2O",About!$D$59,1))</f>
        <v>1.4337298811798</v>
      </c>
      <c r="G20">
        <f>SUMIFS('EPA Export Aggregation'!J:J,'EPA Export Aggregation'!$A:$A,$B20,'EPA Export Aggregation'!$D:$D,$A$1)*IF($A20="CH4",About!$D$58,IF($A20="N2O",About!$D$59,1))</f>
        <v>1.5106963911939999</v>
      </c>
      <c r="H20">
        <f>SUMIFS('EPA Export Aggregation'!K:K,'EPA Export Aggregation'!$A:$A,$B20,'EPA Export Aggregation'!$D:$D,$A$1)*IF($A20="CH4",About!$D$58,IF($A20="N2O",About!$D$59,1))</f>
        <v>1.5635975813128999</v>
      </c>
      <c r="I20">
        <f>SUMIFS('EPA Export Aggregation'!L:L,'EPA Export Aggregation'!$A:$A,$B20,'EPA Export Aggregation'!$D:$D,$A$1)*IF($A20="CH4",About!$D$58,IF($A20="N2O",About!$D$59,1))</f>
        <v>1.5278060740938999</v>
      </c>
      <c r="J20">
        <f>SUMIFS('EPA Export Aggregation'!M:M,'EPA Export Aggregation'!$A:$A,$B20,'EPA Export Aggregation'!$D:$D,$A$1)*IF($A20="CH4",About!$D$58,IF($A20="N2O",About!$D$59,1))</f>
        <v>1.5439318041701</v>
      </c>
      <c r="K20">
        <f>SUMIFS('EPA Export Aggregation'!N:N,'EPA Export Aggregation'!$A:$A,$B20,'EPA Export Aggregation'!$D:$D,$A$1)*IF($A20="CH4",About!$D$58,IF($A20="N2O",About!$D$59,1))</f>
        <v>1.4113767714373</v>
      </c>
      <c r="L20">
        <f>SUMIFS('EPA Export Aggregation'!O:O,'EPA Export Aggregation'!$A:$A,$B20,'EPA Export Aggregation'!$D:$D,$A$1)*IF($A20="CH4",About!$D$58,IF($A20="N2O",About!$D$59,1))</f>
        <v>1.2048424829235</v>
      </c>
      <c r="M20">
        <f>SUMIFS('EPA Export Aggregation'!P:P,'EPA Export Aggregation'!$A:$A,$B20,'EPA Export Aggregation'!$D:$D,$A$1)*IF($A20="CH4",About!$D$58,IF($A20="N2O",About!$D$59,1))</f>
        <v>1.1111390003670001</v>
      </c>
      <c r="N20">
        <f>SUMIFS('EPA Export Aggregation'!Q:Q,'EPA Export Aggregation'!$A:$A,$B20,'EPA Export Aggregation'!$D:$D,$A$1)*IF($A20="CH4",About!$D$58,IF($A20="N2O",About!$D$59,1))</f>
        <v>0.86636267807809997</v>
      </c>
      <c r="O20">
        <f>SUMIFS('EPA Export Aggregation'!R:R,'EPA Export Aggregation'!$A:$A,$B20,'EPA Export Aggregation'!$D:$D,$A$1)*IF($A20="CH4",About!$D$58,IF($A20="N2O",About!$D$59,1))</f>
        <v>0.53708356612920005</v>
      </c>
      <c r="P20">
        <f>SUMIFS('EPA Export Aggregation'!S:S,'EPA Export Aggregation'!$A:$A,$B20,'EPA Export Aggregation'!$D:$D,$A$1)*IF($A20="CH4",About!$D$58,IF($A20="N2O",About!$D$59,1))</f>
        <v>0.82497362224299997</v>
      </c>
      <c r="Q20">
        <f>SUMIFS('EPA Export Aggregation'!T:T,'EPA Export Aggregation'!$A:$A,$B20,'EPA Export Aggregation'!$D:$D,$A$1)*IF($A20="CH4",About!$D$58,IF($A20="N2O",About!$D$59,1))</f>
        <v>0.94544504673800001</v>
      </c>
      <c r="R20">
        <f>SUMIFS('EPA Export Aggregation'!U:U,'EPA Export Aggregation'!$A:$A,$B20,'EPA Export Aggregation'!$D:$D,$A$1)*IF($A20="CH4",About!$D$58,IF($A20="N2O",About!$D$59,1))</f>
        <v>1.0582987123195</v>
      </c>
      <c r="S20">
        <f>SUMIFS('EPA Export Aggregation'!V:V,'EPA Export Aggregation'!$A:$A,$B20,'EPA Export Aggregation'!$D:$D,$A$1)*IF($A20="CH4",About!$D$58,IF($A20="N2O",About!$D$59,1))</f>
        <v>1.2409568287517001</v>
      </c>
      <c r="T20">
        <f>SUMIFS('EPA Export Aggregation'!W:W,'EPA Export Aggregation'!$A:$A,$B20,'EPA Export Aggregation'!$D:$D,$A$1)*IF($A20="CH4",About!$D$58,IF($A20="N2O",About!$D$59,1))</f>
        <v>1.5168218027599001</v>
      </c>
      <c r="U20">
        <f>SUMIFS('EPA Export Aggregation'!X:X,'EPA Export Aggregation'!$A:$A,$B20,'EPA Export Aggregation'!$D:$D,$A$1)*IF($A20="CH4",About!$D$58,IF($A20="N2O",About!$D$59,1))</f>
        <v>1.3431041734103</v>
      </c>
      <c r="V20">
        <f>SUMIFS('EPA Export Aggregation'!Y:Y,'EPA Export Aggregation'!$A:$A,$B20,'EPA Export Aggregation'!$D:$D,$A$1)*IF($A20="CH4",About!$D$58,IF($A20="N2O",About!$D$59,1))</f>
        <v>0.87367750515539999</v>
      </c>
      <c r="W20">
        <f>SUMIFS('EPA Export Aggregation'!Z:Z,'EPA Export Aggregation'!$A:$A,$B20,'EPA Export Aggregation'!$D:$D,$A$1)*IF($A20="CH4",About!$D$58,IF($A20="N2O",About!$D$59,1))</f>
        <v>0.23804949344859999</v>
      </c>
      <c r="X20">
        <f>SUMIFS('EPA Export Aggregation'!AA:AA,'EPA Export Aggregation'!$A:$A,$B20,'EPA Export Aggregation'!$D:$D,$A$1)*IF($A20="CH4",About!$D$58,IF($A20="N2O",About!$D$59,1))</f>
        <v>0.20155556429999999</v>
      </c>
      <c r="Y20">
        <f>SUMIFS('EPA Export Aggregation'!AB:AB,'EPA Export Aggregation'!$A:$A,$B20,'EPA Export Aggregation'!$D:$D,$A$1)*IF($A20="CH4",About!$D$58,IF($A20="N2O",About!$D$59,1))</f>
        <v>0.1329024694323</v>
      </c>
      <c r="Z20">
        <f>SUMIFS('EPA Export Aggregation'!AC:AC,'EPA Export Aggregation'!$A:$A,$B20,'EPA Export Aggregation'!$D:$D,$A$1)*IF($A20="CH4",About!$D$58,IF($A20="N2O",About!$D$59,1))</f>
        <v>0.19869585988710001</v>
      </c>
      <c r="AA20">
        <f>SUMIFS('EPA Export Aggregation'!AD:AD,'EPA Export Aggregation'!$A:$A,$B20,'EPA Export Aggregation'!$D:$D,$A$1)*IF($A20="CH4",About!$D$58,IF($A20="N2O",About!$D$59,1))</f>
        <v>0.244068999767</v>
      </c>
      <c r="AB20">
        <f>SUMIFS('EPA Export Aggregation'!AE:AE,'EPA Export Aggregation'!$A:$A,$B20,'EPA Export Aggregation'!$D:$D,$A$1)*IF($A20="CH4",About!$D$58,IF($A20="N2O",About!$D$59,1))</f>
        <v>0.28606716628959999</v>
      </c>
      <c r="AC20">
        <f>SUMIFS('EPA Export Aggregation'!AF:AF,'EPA Export Aggregation'!$A:$A,$B20,'EPA Export Aggregation'!$D:$D,$A$1)*IF($A20="CH4",About!$D$58,IF($A20="N2O",About!$D$59,1))</f>
        <v>0.2172976772079</v>
      </c>
      <c r="AD20">
        <f>SUMIFS('EPA Export Aggregation'!AG:AG,'EPA Export Aggregation'!$A:$A,$B20,'EPA Export Aggregation'!$D:$D,$A$1)*IF($A20="CH4",About!$D$58,IF($A20="N2O",About!$D$59,1))</f>
        <v>0.15390097209270001</v>
      </c>
      <c r="AE20">
        <f>SUMIFS('EPA Export Aggregation'!AH:AH,'EPA Export Aggregation'!$A:$A,$B20,'EPA Export Aggregation'!$D:$D,$A$1)*IF($A20="CH4",About!$D$58,IF($A20="N2O",About!$D$59,1))</f>
        <v>0.14508823892350001</v>
      </c>
      <c r="AF20">
        <f>SUMIFS('EPA Export Aggregation'!AI:AI,'EPA Export Aggregation'!$A:$A,$B20,'EPA Export Aggregation'!$D:$D,$A$1)*IF($A20="CH4",About!$D$58,IF($A20="N2O",About!$D$59,1))</f>
        <v>0.23093276255030001</v>
      </c>
      <c r="AG20">
        <f>SUMIFS('EPA Export Aggregation'!AJ:AJ,'EPA Export Aggregation'!$A:$A,$B20,'EPA Export Aggregation'!$D:$D,$A$1)*IF($A20="CH4",About!$D$58,IF($A20="N2O",About!$D$59,1))</f>
        <v>0.26142915137599998</v>
      </c>
      <c r="AH20">
        <f>SUMIFS('EPA Export Aggregation'!AK:AK,'EPA Export Aggregation'!$A:$A,$B20,'EPA Export Aggregation'!$D:$D,$A$1)*IF($A20="CH4",About!$D$58,IF($A20="N2O",About!$D$59,1))</f>
        <v>0.32610196179279999</v>
      </c>
    </row>
    <row r="21" spans="1:34" x14ac:dyDescent="0.2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2216</v>
      </c>
      <c r="B22" s="414" t="s">
        <v>4243</v>
      </c>
      <c r="C22">
        <f>SUMIFS('EPA Export Aggregation'!F:F,'EPA Export Aggregation'!$A:$A,$B22,'EPA Export Aggregation'!$D:$D,$A$1)*IF($A22="CH4",About!$D$58,IF($A22="N2O",About!$D$59,1))</f>
        <v>0.33928325851919999</v>
      </c>
      <c r="D22">
        <f>SUMIFS('EPA Export Aggregation'!G:G,'EPA Export Aggregation'!$A:$A,$B22,'EPA Export Aggregation'!$D:$D,$A$1)*IF($A22="CH4",About!$D$58,IF($A22="N2O",About!$D$59,1))</f>
        <v>0.33944385864659998</v>
      </c>
      <c r="E22">
        <f>SUMIFS('EPA Export Aggregation'!H:H,'EPA Export Aggregation'!$A:$A,$B22,'EPA Export Aggregation'!$D:$D,$A$1)*IF($A22="CH4",About!$D$58,IF($A22="N2O",About!$D$59,1))</f>
        <v>0.36556600650240001</v>
      </c>
      <c r="F22">
        <f>SUMIFS('EPA Export Aggregation'!I:I,'EPA Export Aggregation'!$A:$A,$B22,'EPA Export Aggregation'!$D:$D,$A$1)*IF($A22="CH4",About!$D$58,IF($A22="N2O",About!$D$59,1))</f>
        <v>0.35929963577789997</v>
      </c>
      <c r="G22">
        <f>SUMIFS('EPA Export Aggregation'!J:J,'EPA Export Aggregation'!$A:$A,$B22,'EPA Export Aggregation'!$D:$D,$A$1)*IF($A22="CH4",About!$D$58,IF($A22="N2O",About!$D$59,1))</f>
        <v>0.37955011494579999</v>
      </c>
      <c r="H22">
        <f>SUMIFS('EPA Export Aggregation'!K:K,'EPA Export Aggregation'!$A:$A,$B22,'EPA Export Aggregation'!$D:$D,$A$1)*IF($A22="CH4",About!$D$58,IF($A22="N2O",About!$D$59,1))</f>
        <v>0.36644959155079998</v>
      </c>
      <c r="I22">
        <f>SUMIFS('EPA Export Aggregation'!L:L,'EPA Export Aggregation'!$A:$A,$B22,'EPA Export Aggregation'!$D:$D,$A$1)*IF($A22="CH4",About!$D$58,IF($A22="N2O",About!$D$59,1))</f>
        <v>0.37263127356749998</v>
      </c>
      <c r="J22">
        <f>SUMIFS('EPA Export Aggregation'!M:M,'EPA Export Aggregation'!$A:$A,$B22,'EPA Export Aggregation'!$D:$D,$A$1)*IF($A22="CH4",About!$D$58,IF($A22="N2O",About!$D$59,1))</f>
        <v>0.36092805393630001</v>
      </c>
      <c r="K22">
        <f>SUMIFS('EPA Export Aggregation'!N:N,'EPA Export Aggregation'!$A:$A,$B22,'EPA Export Aggregation'!$D:$D,$A$1)*IF($A22="CH4",About!$D$58,IF($A22="N2O",About!$D$59,1))</f>
        <v>0.36162444524080001</v>
      </c>
      <c r="L22">
        <f>SUMIFS('EPA Export Aggregation'!O:O,'EPA Export Aggregation'!$A:$A,$B22,'EPA Export Aggregation'!$D:$D,$A$1)*IF($A22="CH4",About!$D$58,IF($A22="N2O",About!$D$59,1))</f>
        <v>0.34746320639040001</v>
      </c>
      <c r="M22">
        <f>SUMIFS('EPA Export Aggregation'!P:P,'EPA Export Aggregation'!$A:$A,$B22,'EPA Export Aggregation'!$D:$D,$A$1)*IF($A22="CH4",About!$D$58,IF($A22="N2O",About!$D$59,1))</f>
        <v>0.30864441124210001</v>
      </c>
      <c r="N22">
        <f>SUMIFS('EPA Export Aggregation'!Q:Q,'EPA Export Aggregation'!$A:$A,$B22,'EPA Export Aggregation'!$D:$D,$A$1)*IF($A22="CH4",About!$D$58,IF($A22="N2O",About!$D$59,1))</f>
        <v>0.2434027907246</v>
      </c>
      <c r="O22">
        <f>SUMIFS('EPA Export Aggregation'!R:R,'EPA Export Aggregation'!$A:$A,$B22,'EPA Export Aggregation'!$D:$D,$A$1)*IF($A22="CH4",About!$D$58,IF($A22="N2O",About!$D$59,1))</f>
        <v>0.2883435965185</v>
      </c>
      <c r="P22">
        <f>SUMIFS('EPA Export Aggregation'!S:S,'EPA Export Aggregation'!$A:$A,$B22,'EPA Export Aggregation'!$D:$D,$A$1)*IF($A22="CH4",About!$D$58,IF($A22="N2O",About!$D$59,1))</f>
        <v>0.2620385595877</v>
      </c>
      <c r="Q22">
        <f>SUMIFS('EPA Export Aggregation'!T:T,'EPA Export Aggregation'!$A:$A,$B22,'EPA Export Aggregation'!$D:$D,$A$1)*IF($A22="CH4",About!$D$58,IF($A22="N2O",About!$D$59,1))</f>
        <v>0.29111336175359998</v>
      </c>
      <c r="R22">
        <f>SUMIFS('EPA Export Aggregation'!U:U,'EPA Export Aggregation'!$A:$A,$B22,'EPA Export Aggregation'!$D:$D,$A$1)*IF($A22="CH4",About!$D$58,IF($A22="N2O",About!$D$59,1))</f>
        <v>0.42433540866230002</v>
      </c>
      <c r="S22">
        <f>SUMIFS('EPA Export Aggregation'!V:V,'EPA Export Aggregation'!$A:$A,$B22,'EPA Export Aggregation'!$D:$D,$A$1)*IF($A22="CH4",About!$D$58,IF($A22="N2O",About!$D$59,1))</f>
        <v>0.43813760529380003</v>
      </c>
      <c r="T22">
        <f>SUMIFS('EPA Export Aggregation'!W:W,'EPA Export Aggregation'!$A:$A,$B22,'EPA Export Aggregation'!$D:$D,$A$1)*IF($A22="CH4",About!$D$58,IF($A22="N2O",About!$D$59,1))</f>
        <v>0.51667845622709996</v>
      </c>
      <c r="U22">
        <f>SUMIFS('EPA Export Aggregation'!X:X,'EPA Export Aggregation'!$A:$A,$B22,'EPA Export Aggregation'!$D:$D,$A$1)*IF($A22="CH4",About!$D$58,IF($A22="N2O",About!$D$59,1))</f>
        <v>0.48768056301849999</v>
      </c>
      <c r="V22">
        <f>SUMIFS('EPA Export Aggregation'!Y:Y,'EPA Export Aggregation'!$A:$A,$B22,'EPA Export Aggregation'!$D:$D,$A$1)*IF($A22="CH4",About!$D$58,IF($A22="N2O",About!$D$59,1))</f>
        <v>0.45987954317410001</v>
      </c>
      <c r="W22">
        <f>SUMIFS('EPA Export Aggregation'!Z:Z,'EPA Export Aggregation'!$A:$A,$B22,'EPA Export Aggregation'!$D:$D,$A$1)*IF($A22="CH4",About!$D$58,IF($A22="N2O",About!$D$59,1))</f>
        <v>0.46813761026180001</v>
      </c>
      <c r="X22">
        <f>SUMIFS('EPA Export Aggregation'!AA:AA,'EPA Export Aggregation'!$A:$A,$B22,'EPA Export Aggregation'!$D:$D,$A$1)*IF($A22="CH4",About!$D$58,IF($A22="N2O",About!$D$59,1))</f>
        <v>0.4218763083555</v>
      </c>
      <c r="Y22">
        <f>SUMIFS('EPA Export Aggregation'!AB:AB,'EPA Export Aggregation'!$A:$A,$B22,'EPA Export Aggregation'!$D:$D,$A$1)*IF($A22="CH4",About!$D$58,IF($A22="N2O",About!$D$59,1))</f>
        <v>0.45499684353249997</v>
      </c>
      <c r="Z22">
        <f>SUMIFS('EPA Export Aggregation'!AC:AC,'EPA Export Aggregation'!$A:$A,$B22,'EPA Export Aggregation'!$D:$D,$A$1)*IF($A22="CH4",About!$D$58,IF($A22="N2O",About!$D$59,1))</f>
        <v>0.44389419980520001</v>
      </c>
      <c r="AA22">
        <f>SUMIFS('EPA Export Aggregation'!AD:AD,'EPA Export Aggregation'!$A:$A,$B22,'EPA Export Aggregation'!$D:$D,$A$1)*IF($A22="CH4",About!$D$58,IF($A22="N2O",About!$D$59,1))</f>
        <v>0.48230754968680001</v>
      </c>
      <c r="AB22">
        <f>SUMIFS('EPA Export Aggregation'!AE:AE,'EPA Export Aggregation'!$A:$A,$B22,'EPA Export Aggregation'!$D:$D,$A$1)*IF($A22="CH4",About!$D$58,IF($A22="N2O",About!$D$59,1))</f>
        <v>0.43127505960219997</v>
      </c>
      <c r="AC22">
        <f>SUMIFS('EPA Export Aggregation'!AF:AF,'EPA Export Aggregation'!$A:$A,$B22,'EPA Export Aggregation'!$D:$D,$A$1)*IF($A22="CH4",About!$D$58,IF($A22="N2O",About!$D$59,1))</f>
        <v>0.38951119839330001</v>
      </c>
      <c r="AD22">
        <f>SUMIFS('EPA Export Aggregation'!AG:AG,'EPA Export Aggregation'!$A:$A,$B22,'EPA Export Aggregation'!$D:$D,$A$1)*IF($A22="CH4",About!$D$58,IF($A22="N2O",About!$D$59,1))</f>
        <v>0.40798813582830001</v>
      </c>
      <c r="AE22">
        <f>SUMIFS('EPA Export Aggregation'!AH:AH,'EPA Export Aggregation'!$A:$A,$B22,'EPA Export Aggregation'!$D:$D,$A$1)*IF($A22="CH4",About!$D$58,IF($A22="N2O",About!$D$59,1))</f>
        <v>0.37682980295140001</v>
      </c>
      <c r="AF22">
        <f>SUMIFS('EPA Export Aggregation'!AI:AI,'EPA Export Aggregation'!$A:$A,$B22,'EPA Export Aggregation'!$D:$D,$A$1)*IF($A22="CH4",About!$D$58,IF($A22="N2O",About!$D$59,1))</f>
        <v>0.41824294545140001</v>
      </c>
      <c r="AG22">
        <f>SUMIFS('EPA Export Aggregation'!AJ:AJ,'EPA Export Aggregation'!$A:$A,$B22,'EPA Export Aggregation'!$D:$D,$A$1)*IF($A22="CH4",About!$D$58,IF($A22="N2O",About!$D$59,1))</f>
        <v>0.38445971108150001</v>
      </c>
      <c r="AH22">
        <f>SUMIFS('EPA Export Aggregation'!AK:AK,'EPA Export Aggregation'!$A:$A,$B22,'EPA Export Aggregation'!$D:$D,$A$1)*IF($A22="CH4",About!$D$58,IF($A22="N2O",About!$D$59,1))</f>
        <v>0.40044871034219998</v>
      </c>
    </row>
    <row r="23" spans="1:34" x14ac:dyDescent="0.25">
      <c r="A23" s="413" t="s">
        <v>2216</v>
      </c>
      <c r="B23" s="414" t="s">
        <v>4255</v>
      </c>
      <c r="C23">
        <f>SUMIFS('EPA Export Aggregation'!F:F,'EPA Export Aggregation'!$A:$A,$B23,'EPA Export Aggregation'!$D:$D,$A$1)*IF($A23="CH4",About!$D$58,IF($A23="N2O",About!$D$59,1))</f>
        <v>9.2809376440899996E-2</v>
      </c>
      <c r="D23">
        <f>SUMIFS('EPA Export Aggregation'!G:G,'EPA Export Aggregation'!$A:$A,$B23,'EPA Export Aggregation'!$D:$D,$A$1)*IF($A23="CH4",About!$D$58,IF($A23="N2O",About!$D$59,1))</f>
        <v>8.58837557966E-2</v>
      </c>
      <c r="E23">
        <f>SUMIFS('EPA Export Aggregation'!H:H,'EPA Export Aggregation'!$A:$A,$B23,'EPA Export Aggregation'!$D:$D,$A$1)*IF($A23="CH4",About!$D$58,IF($A23="N2O",About!$D$59,1))</f>
        <v>9.5137039471399995E-2</v>
      </c>
      <c r="F23">
        <f>SUMIFS('EPA Export Aggregation'!I:I,'EPA Export Aggregation'!$A:$A,$B23,'EPA Export Aggregation'!$D:$D,$A$1)*IF($A23="CH4",About!$D$58,IF($A23="N2O",About!$D$59,1))</f>
        <v>0.112702373355</v>
      </c>
      <c r="G23">
        <f>SUMIFS('EPA Export Aggregation'!J:J,'EPA Export Aggregation'!$A:$A,$B23,'EPA Export Aggregation'!$D:$D,$A$1)*IF($A23="CH4",About!$D$58,IF($A23="N2O",About!$D$59,1))</f>
        <v>0.1053513094834</v>
      </c>
      <c r="H23">
        <f>SUMIFS('EPA Export Aggregation'!K:K,'EPA Export Aggregation'!$A:$A,$B23,'EPA Export Aggregation'!$D:$D,$A$1)*IF($A23="CH4",About!$D$58,IF($A23="N2O",About!$D$59,1))</f>
        <v>0.1049987341093</v>
      </c>
      <c r="I23">
        <f>SUMIFS('EPA Export Aggregation'!L:L,'EPA Export Aggregation'!$A:$A,$B23,'EPA Export Aggregation'!$D:$D,$A$1)*IF($A23="CH4",About!$D$58,IF($A23="N2O",About!$D$59,1))</f>
        <v>9.5277370983900003E-2</v>
      </c>
      <c r="J23">
        <f>SUMIFS('EPA Export Aggregation'!M:M,'EPA Export Aggregation'!$A:$A,$B23,'EPA Export Aggregation'!$D:$D,$A$1)*IF($A23="CH4",About!$D$58,IF($A23="N2O",About!$D$59,1))</f>
        <v>9.7011237733700004E-2</v>
      </c>
      <c r="K23">
        <f>SUMIFS('EPA Export Aggregation'!N:N,'EPA Export Aggregation'!$A:$A,$B23,'EPA Export Aggregation'!$D:$D,$A$1)*IF($A23="CH4",About!$D$58,IF($A23="N2O",About!$D$59,1))</f>
        <v>0.1193913660328</v>
      </c>
      <c r="L23">
        <f>SUMIFS('EPA Export Aggregation'!O:O,'EPA Export Aggregation'!$A:$A,$B23,'EPA Export Aggregation'!$D:$D,$A$1)*IF($A23="CH4",About!$D$58,IF($A23="N2O",About!$D$59,1))</f>
        <v>0.1149385828941</v>
      </c>
      <c r="M23">
        <f>SUMIFS('EPA Export Aggregation'!P:P,'EPA Export Aggregation'!$A:$A,$B23,'EPA Export Aggregation'!$D:$D,$A$1)*IF($A23="CH4",About!$D$58,IF($A23="N2O",About!$D$59,1))</f>
        <v>0.1049785214146</v>
      </c>
      <c r="N23">
        <f>SUMIFS('EPA Export Aggregation'!Q:Q,'EPA Export Aggregation'!$A:$A,$B23,'EPA Export Aggregation'!$D:$D,$A$1)*IF($A23="CH4",About!$D$58,IF($A23="N2O",About!$D$59,1))</f>
        <v>0.10135778810190001</v>
      </c>
      <c r="O23">
        <f>SUMIFS('EPA Export Aggregation'!R:R,'EPA Export Aggregation'!$A:$A,$B23,'EPA Export Aggregation'!$D:$D,$A$1)*IF($A23="CH4",About!$D$58,IF($A23="N2O",About!$D$59,1))</f>
        <v>9.2383449081400004E-2</v>
      </c>
      <c r="P23">
        <f>SUMIFS('EPA Export Aggregation'!S:S,'EPA Export Aggregation'!$A:$A,$B23,'EPA Export Aggregation'!$D:$D,$A$1)*IF($A23="CH4",About!$D$58,IF($A23="N2O",About!$D$59,1))</f>
        <v>8.9048568818300006E-2</v>
      </c>
      <c r="Q23">
        <f>SUMIFS('EPA Export Aggregation'!T:T,'EPA Export Aggregation'!$A:$A,$B23,'EPA Export Aggregation'!$D:$D,$A$1)*IF($A23="CH4",About!$D$58,IF($A23="N2O",About!$D$59,1))</f>
        <v>9.24437346588E-2</v>
      </c>
      <c r="R23">
        <f>SUMIFS('EPA Export Aggregation'!U:U,'EPA Export Aggregation'!$A:$A,$B23,'EPA Export Aggregation'!$D:$D,$A$1)*IF($A23="CH4",About!$D$58,IF($A23="N2O",About!$D$59,1))</f>
        <v>9.2345297741800003E-2</v>
      </c>
      <c r="S23">
        <f>SUMIFS('EPA Export Aggregation'!V:V,'EPA Export Aggregation'!$A:$A,$B23,'EPA Export Aggregation'!$D:$D,$A$1)*IF($A23="CH4",About!$D$58,IF($A23="N2O",About!$D$59,1))</f>
        <v>8.9249213453099996E-2</v>
      </c>
      <c r="T23">
        <f>SUMIFS('EPA Export Aggregation'!W:W,'EPA Export Aggregation'!$A:$A,$B23,'EPA Export Aggregation'!$D:$D,$A$1)*IF($A23="CH4",About!$D$58,IF($A23="N2O",About!$D$59,1))</f>
        <v>0.1254662123118</v>
      </c>
      <c r="U23">
        <f>SUMIFS('EPA Export Aggregation'!X:X,'EPA Export Aggregation'!$A:$A,$B23,'EPA Export Aggregation'!$D:$D,$A$1)*IF($A23="CH4",About!$D$58,IF($A23="N2O",About!$D$59,1))</f>
        <v>0.1033009651893</v>
      </c>
      <c r="V23">
        <f>SUMIFS('EPA Export Aggregation'!Y:Y,'EPA Export Aggregation'!$A:$A,$B23,'EPA Export Aggregation'!$D:$D,$A$1)*IF($A23="CH4",About!$D$58,IF($A23="N2O",About!$D$59,1))</f>
        <v>8.7368190588399994E-2</v>
      </c>
      <c r="W23">
        <f>SUMIFS('EPA Export Aggregation'!Z:Z,'EPA Export Aggregation'!$A:$A,$B23,'EPA Export Aggregation'!$D:$D,$A$1)*IF($A23="CH4",About!$D$58,IF($A23="N2O",About!$D$59,1))</f>
        <v>0.1210913742053</v>
      </c>
      <c r="X23">
        <f>SUMIFS('EPA Export Aggregation'!AA:AA,'EPA Export Aggregation'!$A:$A,$B23,'EPA Export Aggregation'!$D:$D,$A$1)*IF($A23="CH4",About!$D$58,IF($A23="N2O",About!$D$59,1))</f>
        <v>0.13073957926169999</v>
      </c>
      <c r="Y23">
        <f>SUMIFS('EPA Export Aggregation'!AB:AB,'EPA Export Aggregation'!$A:$A,$B23,'EPA Export Aggregation'!$D:$D,$A$1)*IF($A23="CH4",About!$D$58,IF($A23="N2O",About!$D$59,1))</f>
        <v>0.12413287859409999</v>
      </c>
      <c r="Z23">
        <f>SUMIFS('EPA Export Aggregation'!AC:AC,'EPA Export Aggregation'!$A:$A,$B23,'EPA Export Aggregation'!$D:$D,$A$1)*IF($A23="CH4",About!$D$58,IF($A23="N2O",About!$D$59,1))</f>
        <v>0.1175410280663</v>
      </c>
      <c r="AA23">
        <f>SUMIFS('EPA Export Aggregation'!AD:AD,'EPA Export Aggregation'!$A:$A,$B23,'EPA Export Aggregation'!$D:$D,$A$1)*IF($A23="CH4",About!$D$58,IF($A23="N2O",About!$D$59,1))</f>
        <v>4.6667403336299998E-2</v>
      </c>
      <c r="AB23">
        <f>SUMIFS('EPA Export Aggregation'!AE:AE,'EPA Export Aggregation'!$A:$A,$B23,'EPA Export Aggregation'!$D:$D,$A$1)*IF($A23="CH4",About!$D$58,IF($A23="N2O",About!$D$59,1))</f>
        <v>0.1192624264511</v>
      </c>
      <c r="AC23">
        <f>SUMIFS('EPA Export Aggregation'!AF:AF,'EPA Export Aggregation'!$A:$A,$B23,'EPA Export Aggregation'!$D:$D,$A$1)*IF($A23="CH4",About!$D$58,IF($A23="N2O",About!$D$59,1))</f>
        <v>0.13621423384190001</v>
      </c>
      <c r="AD23">
        <f>SUMIFS('EPA Export Aggregation'!AG:AG,'EPA Export Aggregation'!$A:$A,$B23,'EPA Export Aggregation'!$D:$D,$A$1)*IF($A23="CH4",About!$D$58,IF($A23="N2O",About!$D$59,1))</f>
        <v>0.13295370458639999</v>
      </c>
      <c r="AE23">
        <f>SUMIFS('EPA Export Aggregation'!AH:AH,'EPA Export Aggregation'!$A:$A,$B23,'EPA Export Aggregation'!$D:$D,$A$1)*IF($A23="CH4",About!$D$58,IF($A23="N2O",About!$D$59,1))</f>
        <v>0.15740165509170001</v>
      </c>
      <c r="AF23">
        <f>SUMIFS('EPA Export Aggregation'!AI:AI,'EPA Export Aggregation'!$A:$A,$B23,'EPA Export Aggregation'!$D:$D,$A$1)*IF($A23="CH4",About!$D$58,IF($A23="N2O",About!$D$59,1))</f>
        <v>0.15865121273259999</v>
      </c>
      <c r="AG23">
        <f>SUMIFS('EPA Export Aggregation'!AJ:AJ,'EPA Export Aggregation'!$A:$A,$B23,'EPA Export Aggregation'!$D:$D,$A$1)*IF($A23="CH4",About!$D$58,IF($A23="N2O",About!$D$59,1))</f>
        <v>0.14974813288450001</v>
      </c>
      <c r="AH23">
        <f>SUMIFS('EPA Export Aggregation'!AK:AK,'EPA Export Aggregation'!$A:$A,$B23,'EPA Export Aggregation'!$D:$D,$A$1)*IF($A23="CH4",About!$D$58,IF($A23="N2O",About!$D$59,1))</f>
        <v>0.1285085849897</v>
      </c>
    </row>
    <row r="24" spans="1:34" x14ac:dyDescent="0.2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2216</v>
      </c>
      <c r="B26" s="414" t="s">
        <v>4275</v>
      </c>
      <c r="C26">
        <f>SUMIFS('EPA Export Aggregation'!F:F,'EPA Export Aggregation'!$A:$A,$B26,'EPA Export Aggregation'!$D:$D,$A$1)*IF($A26="CH4",About!$D$58,IF($A26="N2O",About!$D$59,1))</f>
        <v>1.623020033E-4</v>
      </c>
      <c r="D26">
        <f>SUMIFS('EPA Export Aggregation'!G:G,'EPA Export Aggregation'!$A:$A,$B26,'EPA Export Aggregation'!$D:$D,$A$1)*IF($A26="CH4",About!$D$58,IF($A26="N2O",About!$D$59,1))</f>
        <v>1.202049341E-4</v>
      </c>
      <c r="E26">
        <f>SUMIFS('EPA Export Aggregation'!H:H,'EPA Export Aggregation'!$A:$A,$B26,'EPA Export Aggregation'!$D:$D,$A$1)*IF($A26="CH4",About!$D$58,IF($A26="N2O",About!$D$59,1))</f>
        <v>1.458508292E-4</v>
      </c>
      <c r="F26">
        <f>SUMIFS('EPA Export Aggregation'!I:I,'EPA Export Aggregation'!$A:$A,$B26,'EPA Export Aggregation'!$D:$D,$A$1)*IF($A26="CH4",About!$D$58,IF($A26="N2O",About!$D$59,1))</f>
        <v>1.6086711469999999E-4</v>
      </c>
      <c r="G26">
        <f>SUMIFS('EPA Export Aggregation'!J:J,'EPA Export Aggregation'!$A:$A,$B26,'EPA Export Aggregation'!$D:$D,$A$1)*IF($A26="CH4",About!$D$58,IF($A26="N2O",About!$D$59,1))</f>
        <v>1.674990147E-4</v>
      </c>
      <c r="H26">
        <f>SUMIFS('EPA Export Aggregation'!K:K,'EPA Export Aggregation'!$A:$A,$B26,'EPA Export Aggregation'!$D:$D,$A$1)*IF($A26="CH4",About!$D$58,IF($A26="N2O",About!$D$59,1))</f>
        <v>2.252763545E-4</v>
      </c>
      <c r="I26">
        <f>SUMIFS('EPA Export Aggregation'!L:L,'EPA Export Aggregation'!$A:$A,$B26,'EPA Export Aggregation'!$D:$D,$A$1)*IF($A26="CH4",About!$D$58,IF($A26="N2O",About!$D$59,1))</f>
        <v>2.5033675239999998E-4</v>
      </c>
      <c r="J26">
        <f>SUMIFS('EPA Export Aggregation'!M:M,'EPA Export Aggregation'!$A:$A,$B26,'EPA Export Aggregation'!$D:$D,$A$1)*IF($A26="CH4",About!$D$58,IF($A26="N2O",About!$D$59,1))</f>
        <v>3.0959410010000002E-4</v>
      </c>
      <c r="K26">
        <f>SUMIFS('EPA Export Aggregation'!N:N,'EPA Export Aggregation'!$A:$A,$B26,'EPA Export Aggregation'!$D:$D,$A$1)*IF($A26="CH4",About!$D$58,IF($A26="N2O",About!$D$59,1))</f>
        <v>3.5058561859999999E-4</v>
      </c>
      <c r="L26">
        <f>SUMIFS('EPA Export Aggregation'!O:O,'EPA Export Aggregation'!$A:$A,$B26,'EPA Export Aggregation'!$D:$D,$A$1)*IF($A26="CH4",About!$D$58,IF($A26="N2O",About!$D$59,1))</f>
        <v>2.2721412079999999E-4</v>
      </c>
      <c r="M26">
        <f>SUMIFS('EPA Export Aggregation'!P:P,'EPA Export Aggregation'!$A:$A,$B26,'EPA Export Aggregation'!$D:$D,$A$1)*IF($A26="CH4",About!$D$58,IF($A26="N2O",About!$D$59,1))</f>
        <v>2.4826808039999997E-4</v>
      </c>
      <c r="N26">
        <f>SUMIFS('EPA Export Aggregation'!Q:Q,'EPA Export Aggregation'!$A:$A,$B26,'EPA Export Aggregation'!$D:$D,$A$1)*IF($A26="CH4",About!$D$58,IF($A26="N2O",About!$D$59,1))</f>
        <v>1.7996725119999999E-4</v>
      </c>
      <c r="O26">
        <f>SUMIFS('EPA Export Aggregation'!R:R,'EPA Export Aggregation'!$A:$A,$B26,'EPA Export Aggregation'!$D:$D,$A$1)*IF($A26="CH4",About!$D$58,IF($A26="N2O",About!$D$59,1))</f>
        <v>2.101187429E-4</v>
      </c>
      <c r="P26">
        <f>SUMIFS('EPA Export Aggregation'!S:S,'EPA Export Aggregation'!$A:$A,$B26,'EPA Export Aggregation'!$D:$D,$A$1)*IF($A26="CH4",About!$D$58,IF($A26="N2O",About!$D$59,1))</f>
        <v>2.203032071E-4</v>
      </c>
      <c r="Q26">
        <f>SUMIFS('EPA Export Aggregation'!T:T,'EPA Export Aggregation'!$A:$A,$B26,'EPA Export Aggregation'!$D:$D,$A$1)*IF($A26="CH4",About!$D$58,IF($A26="N2O",About!$D$59,1))</f>
        <v>2.6361508940000002E-4</v>
      </c>
      <c r="R26">
        <f>SUMIFS('EPA Export Aggregation'!U:U,'EPA Export Aggregation'!$A:$A,$B26,'EPA Export Aggregation'!$D:$D,$A$1)*IF($A26="CH4",About!$D$58,IF($A26="N2O",About!$D$59,1))</f>
        <v>2.509033283E-4</v>
      </c>
      <c r="S26">
        <f>SUMIFS('EPA Export Aggregation'!V:V,'EPA Export Aggregation'!$A:$A,$B26,'EPA Export Aggregation'!$D:$D,$A$1)*IF($A26="CH4",About!$D$58,IF($A26="N2O",About!$D$59,1))</f>
        <v>2.2632937330000001E-4</v>
      </c>
      <c r="T26">
        <f>SUMIFS('EPA Export Aggregation'!W:W,'EPA Export Aggregation'!$A:$A,$B26,'EPA Export Aggregation'!$D:$D,$A$1)*IF($A26="CH4",About!$D$58,IF($A26="N2O",About!$D$59,1))</f>
        <v>2.0177075999999999E-4</v>
      </c>
      <c r="U26">
        <f>SUMIFS('EPA Export Aggregation'!X:X,'EPA Export Aggregation'!$A:$A,$B26,'EPA Export Aggregation'!$D:$D,$A$1)*IF($A26="CH4",About!$D$58,IF($A26="N2O",About!$D$59,1))</f>
        <v>1.6136297950000001E-4</v>
      </c>
      <c r="V26">
        <f>SUMIFS('EPA Export Aggregation'!Y:Y,'EPA Export Aggregation'!$A:$A,$B26,'EPA Export Aggregation'!$D:$D,$A$1)*IF($A26="CH4",About!$D$58,IF($A26="N2O",About!$D$59,1))</f>
        <v>1.0197416079999999E-4</v>
      </c>
      <c r="W26">
        <f>SUMIFS('EPA Export Aggregation'!Z:Z,'EPA Export Aggregation'!$A:$A,$B26,'EPA Export Aggregation'!$D:$D,$A$1)*IF($A26="CH4",About!$D$58,IF($A26="N2O",About!$D$59,1))</f>
        <v>1.696809184E-4</v>
      </c>
      <c r="X26">
        <f>SUMIFS('EPA Export Aggregation'!AA:AA,'EPA Export Aggregation'!$A:$A,$B26,'EPA Export Aggregation'!$D:$D,$A$1)*IF($A26="CH4",About!$D$58,IF($A26="N2O",About!$D$59,1))</f>
        <v>1.4882915839999999E-4</v>
      </c>
      <c r="Y26">
        <f>SUMIFS('EPA Export Aggregation'!AB:AB,'EPA Export Aggregation'!$A:$A,$B26,'EPA Export Aggregation'!$D:$D,$A$1)*IF($A26="CH4",About!$D$58,IF($A26="N2O",About!$D$59,1))</f>
        <v>1.2379039900000001E-4</v>
      </c>
      <c r="Z26">
        <f>SUMIFS('EPA Export Aggregation'!AC:AC,'EPA Export Aggregation'!$A:$A,$B26,'EPA Export Aggregation'!$D:$D,$A$1)*IF($A26="CH4",About!$D$58,IF($A26="N2O",About!$D$59,1))</f>
        <v>1.4431297860000001E-4</v>
      </c>
      <c r="AA26">
        <f>SUMIFS('EPA Export Aggregation'!AD:AD,'EPA Export Aggregation'!$A:$A,$B26,'EPA Export Aggregation'!$D:$D,$A$1)*IF($A26="CH4",About!$D$58,IF($A26="N2O",About!$D$59,1))</f>
        <v>1.5021606500000001E-4</v>
      </c>
      <c r="AB26">
        <f>SUMIFS('EPA Export Aggregation'!AE:AE,'EPA Export Aggregation'!$A:$A,$B26,'EPA Export Aggregation'!$D:$D,$A$1)*IF($A26="CH4",About!$D$58,IF($A26="N2O",About!$D$59,1))</f>
        <v>1.62688421E-4</v>
      </c>
      <c r="AC26">
        <f>SUMIFS('EPA Export Aggregation'!AF:AF,'EPA Export Aggregation'!$A:$A,$B26,'EPA Export Aggregation'!$D:$D,$A$1)*IF($A26="CH4",About!$D$58,IF($A26="N2O",About!$D$59,1))</f>
        <v>1.4924499650000001E-4</v>
      </c>
      <c r="AD26">
        <f>SUMIFS('EPA Export Aggregation'!AG:AG,'EPA Export Aggregation'!$A:$A,$B26,'EPA Export Aggregation'!$D:$D,$A$1)*IF($A26="CH4",About!$D$58,IF($A26="N2O",About!$D$59,1))</f>
        <v>1.7088823370000001E-4</v>
      </c>
      <c r="AE26">
        <f>SUMIFS('EPA Export Aggregation'!AH:AH,'EPA Export Aggregation'!$A:$A,$B26,'EPA Export Aggregation'!$D:$D,$A$1)*IF($A26="CH4",About!$D$58,IF($A26="N2O",About!$D$59,1))</f>
        <v>1.7521127150000001E-4</v>
      </c>
      <c r="AF26">
        <f>SUMIFS('EPA Export Aggregation'!AI:AI,'EPA Export Aggregation'!$A:$A,$B26,'EPA Export Aggregation'!$D:$D,$A$1)*IF($A26="CH4",About!$D$58,IF($A26="N2O",About!$D$59,1))</f>
        <v>1.5755472059999999E-4</v>
      </c>
      <c r="AG26">
        <f>SUMIFS('EPA Export Aggregation'!AJ:AJ,'EPA Export Aggregation'!$A:$A,$B26,'EPA Export Aggregation'!$D:$D,$A$1)*IF($A26="CH4",About!$D$58,IF($A26="N2O",About!$D$59,1))</f>
        <v>1.198920686E-4</v>
      </c>
      <c r="AH26">
        <f>SUMIFS('EPA Export Aggregation'!AK:AK,'EPA Export Aggregation'!$A:$A,$B26,'EPA Export Aggregation'!$D:$D,$A$1)*IF($A26="CH4",About!$D$58,IF($A26="N2O",About!$D$59,1))</f>
        <v>1.5476889629999999E-4</v>
      </c>
    </row>
    <row r="27" spans="1:34" x14ac:dyDescent="0.25">
      <c r="A27" s="413" t="s">
        <v>2216</v>
      </c>
      <c r="B27" s="414" t="s">
        <v>4273</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2216</v>
      </c>
      <c r="B29" s="414" t="s">
        <v>4236</v>
      </c>
      <c r="C29">
        <f>SUMIFS('EPA Export Aggregation'!F:F,'EPA Export Aggregation'!$A:$A,$B29,'EPA Export Aggregation'!$D:$D,$A$1)*IF($A29="CH4",About!$D$58,IF($A29="N2O",About!$D$59,1))</f>
        <v>1.23652230796E-2</v>
      </c>
      <c r="D29">
        <f>SUMIFS('EPA Export Aggregation'!G:G,'EPA Export Aggregation'!$A:$A,$B29,'EPA Export Aggregation'!$D:$D,$A$1)*IF($A29="CH4",About!$D$58,IF($A29="N2O",About!$D$59,1))</f>
        <v>1.2351125804500001E-2</v>
      </c>
      <c r="E29">
        <f>SUMIFS('EPA Export Aggregation'!H:H,'EPA Export Aggregation'!$A:$A,$B29,'EPA Export Aggregation'!$D:$D,$A$1)*IF($A29="CH4",About!$D$58,IF($A29="N2O",About!$D$59,1))</f>
        <v>1.30279295226E-2</v>
      </c>
      <c r="F29">
        <f>SUMIFS('EPA Export Aggregation'!I:I,'EPA Export Aggregation'!$A:$A,$B29,'EPA Export Aggregation'!$D:$D,$A$1)*IF($A29="CH4",About!$D$58,IF($A29="N2O",About!$D$59,1))</f>
        <v>1.20160409843E-2</v>
      </c>
      <c r="G29">
        <f>SUMIFS('EPA Export Aggregation'!J:J,'EPA Export Aggregation'!$A:$A,$B29,'EPA Export Aggregation'!$D:$D,$A$1)*IF($A29="CH4",About!$D$58,IF($A29="N2O",About!$D$59,1))</f>
        <v>1.2306335214800001E-2</v>
      </c>
      <c r="H29">
        <f>SUMIFS('EPA Export Aggregation'!K:K,'EPA Export Aggregation'!$A:$A,$B29,'EPA Export Aggregation'!$D:$D,$A$1)*IF($A29="CH4",About!$D$58,IF($A29="N2O",About!$D$59,1))</f>
        <v>1.20597392589E-2</v>
      </c>
      <c r="I29">
        <f>SUMIFS('EPA Export Aggregation'!L:L,'EPA Export Aggregation'!$A:$A,$B29,'EPA Export Aggregation'!$D:$D,$A$1)*IF($A29="CH4",About!$D$58,IF($A29="N2O",About!$D$59,1))</f>
        <v>1.22853208047E-2</v>
      </c>
      <c r="J29">
        <f>SUMIFS('EPA Export Aggregation'!M:M,'EPA Export Aggregation'!$A:$A,$B29,'EPA Export Aggregation'!$D:$D,$A$1)*IF($A29="CH4",About!$D$58,IF($A29="N2O",About!$D$59,1))</f>
        <v>1.3453627360600001E-2</v>
      </c>
      <c r="K29">
        <f>SUMIFS('EPA Export Aggregation'!N:N,'EPA Export Aggregation'!$A:$A,$B29,'EPA Export Aggregation'!$D:$D,$A$1)*IF($A29="CH4",About!$D$58,IF($A29="N2O",About!$D$59,1))</f>
        <v>1.36595299814E-2</v>
      </c>
      <c r="L29">
        <f>SUMIFS('EPA Export Aggregation'!O:O,'EPA Export Aggregation'!$A:$A,$B29,'EPA Export Aggregation'!$D:$D,$A$1)*IF($A29="CH4",About!$D$58,IF($A29="N2O",About!$D$59,1))</f>
        <v>1.32531811454E-2</v>
      </c>
      <c r="M29">
        <f>SUMIFS('EPA Export Aggregation'!P:P,'EPA Export Aggregation'!$A:$A,$B29,'EPA Export Aggregation'!$D:$D,$A$1)*IF($A29="CH4",About!$D$58,IF($A29="N2O",About!$D$59,1))</f>
        <v>1.35288059115E-2</v>
      </c>
      <c r="N29">
        <f>SUMIFS('EPA Export Aggregation'!Q:Q,'EPA Export Aggregation'!$A:$A,$B29,'EPA Export Aggregation'!$D:$D,$A$1)*IF($A29="CH4",About!$D$58,IF($A29="N2O",About!$D$59,1))</f>
        <v>1.35899821451E-2</v>
      </c>
      <c r="O29">
        <f>SUMIFS('EPA Export Aggregation'!R:R,'EPA Export Aggregation'!$A:$A,$B29,'EPA Export Aggregation'!$D:$D,$A$1)*IF($A29="CH4",About!$D$58,IF($A29="N2O",About!$D$59,1))</f>
        <v>1.3396655418600001E-2</v>
      </c>
      <c r="P29">
        <f>SUMIFS('EPA Export Aggregation'!S:S,'EPA Export Aggregation'!$A:$A,$B29,'EPA Export Aggregation'!$D:$D,$A$1)*IF($A29="CH4",About!$D$58,IF($A29="N2O",About!$D$59,1))</f>
        <v>1.33820734116E-2</v>
      </c>
      <c r="Q29">
        <f>SUMIFS('EPA Export Aggregation'!T:T,'EPA Export Aggregation'!$A:$A,$B29,'EPA Export Aggregation'!$D:$D,$A$1)*IF($A29="CH4",About!$D$58,IF($A29="N2O",About!$D$59,1))</f>
        <v>1.3352658962E-2</v>
      </c>
      <c r="R29">
        <f>SUMIFS('EPA Export Aggregation'!U:U,'EPA Export Aggregation'!$A:$A,$B29,'EPA Export Aggregation'!$D:$D,$A$1)*IF($A29="CH4",About!$D$58,IF($A29="N2O",About!$D$59,1))</f>
        <v>1.2924195604E-2</v>
      </c>
      <c r="S29">
        <f>SUMIFS('EPA Export Aggregation'!V:V,'EPA Export Aggregation'!$A:$A,$B29,'EPA Export Aggregation'!$D:$D,$A$1)*IF($A29="CH4",About!$D$58,IF($A29="N2O",About!$D$59,1))</f>
        <v>6.1566988200000006E-5</v>
      </c>
      <c r="T29">
        <f>SUMIFS('EPA Export Aggregation'!W:W,'EPA Export Aggregation'!$A:$A,$B29,'EPA Export Aggregation'!$D:$D,$A$1)*IF($A29="CH4",About!$D$58,IF($A29="N2O",About!$D$59,1))</f>
        <v>1.30386976409E-2</v>
      </c>
      <c r="U29">
        <f>SUMIFS('EPA Export Aggregation'!X:X,'EPA Export Aggregation'!$A:$A,$B29,'EPA Export Aggregation'!$D:$D,$A$1)*IF($A29="CH4",About!$D$58,IF($A29="N2O",About!$D$59,1))</f>
        <v>1.3359630307100001E-2</v>
      </c>
      <c r="V29">
        <f>SUMIFS('EPA Export Aggregation'!Y:Y,'EPA Export Aggregation'!$A:$A,$B29,'EPA Export Aggregation'!$D:$D,$A$1)*IF($A29="CH4",About!$D$58,IF($A29="N2O",About!$D$59,1))</f>
        <v>1.3138108897400001E-2</v>
      </c>
      <c r="W29">
        <f>SUMIFS('EPA Export Aggregation'!Z:Z,'EPA Export Aggregation'!$A:$A,$B29,'EPA Export Aggregation'!$D:$D,$A$1)*IF($A29="CH4",About!$D$58,IF($A29="N2O",About!$D$59,1))</f>
        <v>1.4739240563E-2</v>
      </c>
      <c r="X29">
        <f>SUMIFS('EPA Export Aggregation'!AA:AA,'EPA Export Aggregation'!$A:$A,$B29,'EPA Export Aggregation'!$D:$D,$A$1)*IF($A29="CH4",About!$D$58,IF($A29="N2O",About!$D$59,1))</f>
        <v>7.9233313199999998E-5</v>
      </c>
      <c r="Y29">
        <f>SUMIFS('EPA Export Aggregation'!AB:AB,'EPA Export Aggregation'!$A:$A,$B29,'EPA Export Aggregation'!$D:$D,$A$1)*IF($A29="CH4",About!$D$58,IF($A29="N2O",About!$D$59,1))</f>
        <v>6.5390026900000005E-5</v>
      </c>
      <c r="Z29">
        <f>SUMIFS('EPA Export Aggregation'!AC:AC,'EPA Export Aggregation'!$A:$A,$B29,'EPA Export Aggregation'!$D:$D,$A$1)*IF($A29="CH4",About!$D$58,IF($A29="N2O",About!$D$59,1))</f>
        <v>6.3032886199999996E-5</v>
      </c>
      <c r="AA29">
        <f>SUMIFS('EPA Export Aggregation'!AD:AD,'EPA Export Aggregation'!$A:$A,$B29,'EPA Export Aggregation'!$D:$D,$A$1)*IF($A29="CH4",About!$D$58,IF($A29="N2O",About!$D$59,1))</f>
        <v>8.3074595599999995E-5</v>
      </c>
      <c r="AB29">
        <f>SUMIFS('EPA Export Aggregation'!AE:AE,'EPA Export Aggregation'!$A:$A,$B29,'EPA Export Aggregation'!$D:$D,$A$1)*IF($A29="CH4",About!$D$58,IF($A29="N2O",About!$D$59,1))</f>
        <v>7.8569988499999993E-5</v>
      </c>
      <c r="AC29">
        <f>SUMIFS('EPA Export Aggregation'!AF:AF,'EPA Export Aggregation'!$A:$A,$B29,'EPA Export Aggregation'!$D:$D,$A$1)*IF($A29="CH4",About!$D$58,IF($A29="N2O",About!$D$59,1))</f>
        <v>4.0547245200000003E-5</v>
      </c>
      <c r="AD29">
        <f>SUMIFS('EPA Export Aggregation'!AG:AG,'EPA Export Aggregation'!$A:$A,$B29,'EPA Export Aggregation'!$D:$D,$A$1)*IF($A29="CH4",About!$D$58,IF($A29="N2O",About!$D$59,1))</f>
        <v>4.0453769699999999E-5</v>
      </c>
      <c r="AE29">
        <f>SUMIFS('EPA Export Aggregation'!AH:AH,'EPA Export Aggregation'!$A:$A,$B29,'EPA Export Aggregation'!$D:$D,$A$1)*IF($A29="CH4",About!$D$58,IF($A29="N2O",About!$D$59,1))</f>
        <v>2.34189807E-5</v>
      </c>
      <c r="AF29">
        <f>SUMIFS('EPA Export Aggregation'!AI:AI,'EPA Export Aggregation'!$A:$A,$B29,'EPA Export Aggregation'!$D:$D,$A$1)*IF($A29="CH4",About!$D$58,IF($A29="N2O",About!$D$59,1))</f>
        <v>2.3187906800000001E-5</v>
      </c>
      <c r="AG29">
        <f>SUMIFS('EPA Export Aggregation'!AJ:AJ,'EPA Export Aggregation'!$A:$A,$B29,'EPA Export Aggregation'!$D:$D,$A$1)*IF($A29="CH4",About!$D$58,IF($A29="N2O",About!$D$59,1))</f>
        <v>1.3990519E-5</v>
      </c>
      <c r="AH29">
        <f>SUMIFS('EPA Export Aggregation'!AK:AK,'EPA Export Aggregation'!$A:$A,$B29,'EPA Export Aggregation'!$D:$D,$A$1)*IF($A29="CH4",About!$D$58,IF($A29="N2O",About!$D$59,1))</f>
        <v>1.7286557699999998E-5</v>
      </c>
    </row>
    <row r="30" spans="1:34" x14ac:dyDescent="0.25">
      <c r="A30" s="413" t="s">
        <v>2216</v>
      </c>
      <c r="B30" s="414" t="s">
        <v>4280</v>
      </c>
      <c r="C30">
        <f>SUMIFS('EPA Export Aggregation'!F:F,'EPA Export Aggregation'!$A:$A,$B30,'EPA Export Aggregation'!$D:$D,$A$1)*IF($A30="CH4",About!$D$58,IF($A30="N2O",About!$D$59,1))</f>
        <v>5.2289334000000001E-6</v>
      </c>
      <c r="D30">
        <f>SUMIFS('EPA Export Aggregation'!G:G,'EPA Export Aggregation'!$A:$A,$B30,'EPA Export Aggregation'!$D:$D,$A$1)*IF($A30="CH4",About!$D$58,IF($A30="N2O",About!$D$59,1))</f>
        <v>5.5498609E-6</v>
      </c>
      <c r="E30">
        <f>SUMIFS('EPA Export Aggregation'!H:H,'EPA Export Aggregation'!$A:$A,$B30,'EPA Export Aggregation'!$D:$D,$A$1)*IF($A30="CH4",About!$D$58,IF($A30="N2O",About!$D$59,1))</f>
        <v>5.8601430000000001E-6</v>
      </c>
      <c r="F30">
        <f>SUMIFS('EPA Export Aggregation'!I:I,'EPA Export Aggregation'!$A:$A,$B30,'EPA Export Aggregation'!$D:$D,$A$1)*IF($A30="CH4",About!$D$58,IF($A30="N2O",About!$D$59,1))</f>
        <v>7.0159539000000003E-6</v>
      </c>
      <c r="G30">
        <f>SUMIFS('EPA Export Aggregation'!J:J,'EPA Export Aggregation'!$A:$A,$B30,'EPA Export Aggregation'!$D:$D,$A$1)*IF($A30="CH4",About!$D$58,IF($A30="N2O",About!$D$59,1))</f>
        <v>7.8701142999999992E-6</v>
      </c>
      <c r="H30">
        <f>SUMIFS('EPA Export Aggregation'!K:K,'EPA Export Aggregation'!$A:$A,$B30,'EPA Export Aggregation'!$D:$D,$A$1)*IF($A30="CH4",About!$D$58,IF($A30="N2O",About!$D$59,1))</f>
        <v>8.4795016999999997E-6</v>
      </c>
      <c r="I30">
        <f>SUMIFS('EPA Export Aggregation'!L:L,'EPA Export Aggregation'!$A:$A,$B30,'EPA Export Aggregation'!$D:$D,$A$1)*IF($A30="CH4",About!$D$58,IF($A30="N2O",About!$D$59,1))</f>
        <v>8.8499820000000007E-6</v>
      </c>
      <c r="J30">
        <f>SUMIFS('EPA Export Aggregation'!M:M,'EPA Export Aggregation'!$A:$A,$B30,'EPA Export Aggregation'!$D:$D,$A$1)*IF($A30="CH4",About!$D$58,IF($A30="N2O",About!$D$59,1))</f>
        <v>9.6122103999999997E-6</v>
      </c>
      <c r="K30">
        <f>SUMIFS('EPA Export Aggregation'!N:N,'EPA Export Aggregation'!$A:$A,$B30,'EPA Export Aggregation'!$D:$D,$A$1)*IF($A30="CH4",About!$D$58,IF($A30="N2O",About!$D$59,1))</f>
        <v>1.0591763199999999E-5</v>
      </c>
      <c r="L30">
        <f>SUMIFS('EPA Export Aggregation'!O:O,'EPA Export Aggregation'!$A:$A,$B30,'EPA Export Aggregation'!$D:$D,$A$1)*IF($A30="CH4",About!$D$58,IF($A30="N2O",About!$D$59,1))</f>
        <v>1.16453423E-5</v>
      </c>
      <c r="M30">
        <f>SUMIFS('EPA Export Aggregation'!P:P,'EPA Export Aggregation'!$A:$A,$B30,'EPA Export Aggregation'!$D:$D,$A$1)*IF($A30="CH4",About!$D$58,IF($A30="N2O",About!$D$59,1))</f>
        <v>1.23624251E-5</v>
      </c>
      <c r="N30">
        <f>SUMIFS('EPA Export Aggregation'!Q:Q,'EPA Export Aggregation'!$A:$A,$B30,'EPA Export Aggregation'!$D:$D,$A$1)*IF($A30="CH4",About!$D$58,IF($A30="N2O",About!$D$59,1))</f>
        <v>1.24646348E-5</v>
      </c>
      <c r="O30">
        <f>SUMIFS('EPA Export Aggregation'!R:R,'EPA Export Aggregation'!$A:$A,$B30,'EPA Export Aggregation'!$D:$D,$A$1)*IF($A30="CH4",About!$D$58,IF($A30="N2O",About!$D$59,1))</f>
        <v>1.25558378E-5</v>
      </c>
      <c r="P30">
        <f>SUMIFS('EPA Export Aggregation'!S:S,'EPA Export Aggregation'!$A:$A,$B30,'EPA Export Aggregation'!$D:$D,$A$1)*IF($A30="CH4",About!$D$58,IF($A30="N2O",About!$D$59,1))</f>
        <v>1.2711632E-5</v>
      </c>
      <c r="Q30">
        <f>SUMIFS('EPA Export Aggregation'!T:T,'EPA Export Aggregation'!$A:$A,$B30,'EPA Export Aggregation'!$D:$D,$A$1)*IF($A30="CH4",About!$D$58,IF($A30="N2O",About!$D$59,1))</f>
        <v>1.28087112E-5</v>
      </c>
      <c r="R30">
        <f>SUMIFS('EPA Export Aggregation'!U:U,'EPA Export Aggregation'!$A:$A,$B30,'EPA Export Aggregation'!$D:$D,$A$1)*IF($A30="CH4",About!$D$58,IF($A30="N2O",About!$D$59,1))</f>
        <v>1.29113466E-5</v>
      </c>
      <c r="S30">
        <f>SUMIFS('EPA Export Aggregation'!V:V,'EPA Export Aggregation'!$A:$A,$B30,'EPA Export Aggregation'!$D:$D,$A$1)*IF($A30="CH4",About!$D$58,IF($A30="N2O",About!$D$59,1))</f>
        <v>1.29791043E-5</v>
      </c>
      <c r="T30">
        <f>SUMIFS('EPA Export Aggregation'!W:W,'EPA Export Aggregation'!$A:$A,$B30,'EPA Export Aggregation'!$D:$D,$A$1)*IF($A30="CH4",About!$D$58,IF($A30="N2O",About!$D$59,1))</f>
        <v>1.3108161200000001E-5</v>
      </c>
      <c r="U30">
        <f>SUMIFS('EPA Export Aggregation'!X:X,'EPA Export Aggregation'!$A:$A,$B30,'EPA Export Aggregation'!$D:$D,$A$1)*IF($A30="CH4",About!$D$58,IF($A30="N2O",About!$D$59,1))</f>
        <v>1.3141149199999999E-5</v>
      </c>
      <c r="V30">
        <f>SUMIFS('EPA Export Aggregation'!Y:Y,'EPA Export Aggregation'!$A:$A,$B30,'EPA Export Aggregation'!$D:$D,$A$1)*IF($A30="CH4",About!$D$58,IF($A30="N2O",About!$D$59,1))</f>
        <v>1.31735195E-5</v>
      </c>
      <c r="W30">
        <f>SUMIFS('EPA Export Aggregation'!Z:Z,'EPA Export Aggregation'!$A:$A,$B30,'EPA Export Aggregation'!$D:$D,$A$1)*IF($A30="CH4",About!$D$58,IF($A30="N2O",About!$D$59,1))</f>
        <v>1.3224077399999999E-5</v>
      </c>
      <c r="X30">
        <f>SUMIFS('EPA Export Aggregation'!AA:AA,'EPA Export Aggregation'!$A:$A,$B30,'EPA Export Aggregation'!$D:$D,$A$1)*IF($A30="CH4",About!$D$58,IF($A30="N2O",About!$D$59,1))</f>
        <v>1.33300768E-5</v>
      </c>
      <c r="Y30">
        <f>SUMIFS('EPA Export Aggregation'!AB:AB,'EPA Export Aggregation'!$A:$A,$B30,'EPA Export Aggregation'!$D:$D,$A$1)*IF($A30="CH4",About!$D$58,IF($A30="N2O",About!$D$59,1))</f>
        <v>1.3470773700000001E-5</v>
      </c>
      <c r="Z30">
        <f>SUMIFS('EPA Export Aggregation'!AC:AC,'EPA Export Aggregation'!$A:$A,$B30,'EPA Export Aggregation'!$D:$D,$A$1)*IF($A30="CH4",About!$D$58,IF($A30="N2O",About!$D$59,1))</f>
        <v>1.35215849E-5</v>
      </c>
      <c r="AA30">
        <f>SUMIFS('EPA Export Aggregation'!AD:AD,'EPA Export Aggregation'!$A:$A,$B30,'EPA Export Aggregation'!$D:$D,$A$1)*IF($A30="CH4",About!$D$58,IF($A30="N2O",About!$D$59,1))</f>
        <v>1.36148258E-5</v>
      </c>
      <c r="AB30">
        <f>SUMIFS('EPA Export Aggregation'!AE:AE,'EPA Export Aggregation'!$A:$A,$B30,'EPA Export Aggregation'!$D:$D,$A$1)*IF($A30="CH4",About!$D$58,IF($A30="N2O",About!$D$59,1))</f>
        <v>1.3762296700000001E-5</v>
      </c>
      <c r="AC30">
        <f>SUMIFS('EPA Export Aggregation'!AF:AF,'EPA Export Aggregation'!$A:$A,$B30,'EPA Export Aggregation'!$D:$D,$A$1)*IF($A30="CH4",About!$D$58,IF($A30="N2O",About!$D$59,1))</f>
        <v>1.3895745E-5</v>
      </c>
      <c r="AD30">
        <f>SUMIFS('EPA Export Aggregation'!AG:AG,'EPA Export Aggregation'!$A:$A,$B30,'EPA Export Aggregation'!$D:$D,$A$1)*IF($A30="CH4",About!$D$58,IF($A30="N2O",About!$D$59,1))</f>
        <v>1.41131754E-5</v>
      </c>
      <c r="AE30">
        <f>SUMIFS('EPA Export Aggregation'!AH:AH,'EPA Export Aggregation'!$A:$A,$B30,'EPA Export Aggregation'!$D:$D,$A$1)*IF($A30="CH4",About!$D$58,IF($A30="N2O",About!$D$59,1))</f>
        <v>1.49578275E-5</v>
      </c>
      <c r="AF30">
        <f>SUMIFS('EPA Export Aggregation'!AI:AI,'EPA Export Aggregation'!$A:$A,$B30,'EPA Export Aggregation'!$D:$D,$A$1)*IF($A30="CH4",About!$D$58,IF($A30="N2O",About!$D$59,1))</f>
        <v>1.5262643500000001E-5</v>
      </c>
      <c r="AG30">
        <f>SUMIFS('EPA Export Aggregation'!AJ:AJ,'EPA Export Aggregation'!$A:$A,$B30,'EPA Export Aggregation'!$D:$D,$A$1)*IF($A30="CH4",About!$D$58,IF($A30="N2O",About!$D$59,1))</f>
        <v>1.5202758599999999E-5</v>
      </c>
      <c r="AH30">
        <f>SUMIFS('EPA Export Aggregation'!AK:AK,'EPA Export Aggregation'!$A:$A,$B30,'EPA Export Aggregation'!$D:$D,$A$1)*IF($A30="CH4",About!$D$58,IF($A30="N2O",About!$D$59,1))</f>
        <v>1.5202758599999999E-5</v>
      </c>
    </row>
    <row r="31" spans="1:34" x14ac:dyDescent="0.2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2216</v>
      </c>
      <c r="B32" s="414" t="s">
        <v>4277</v>
      </c>
      <c r="C32">
        <f>SUMIFS('EPA Export Aggregation'!F:F,'EPA Export Aggregation'!$A:$A,$B32,'EPA Export Aggregation'!$D:$D,$A$1)*IF($A32="CH4",About!$D$58,IF($A32="N2O",About!$D$59,1))</f>
        <v>0.3904281026011</v>
      </c>
      <c r="D32">
        <f>SUMIFS('EPA Export Aggregation'!G:G,'EPA Export Aggregation'!$A:$A,$B32,'EPA Export Aggregation'!$D:$D,$A$1)*IF($A32="CH4",About!$D$58,IF($A32="N2O",About!$D$59,1))</f>
        <v>0.34089223205449998</v>
      </c>
      <c r="E32">
        <f>SUMIFS('EPA Export Aggregation'!H:H,'EPA Export Aggregation'!$A:$A,$B32,'EPA Export Aggregation'!$D:$D,$A$1)*IF($A32="CH4",About!$D$58,IF($A32="N2O",About!$D$59,1))</f>
        <v>0.34688937200449999</v>
      </c>
      <c r="F32">
        <f>SUMIFS('EPA Export Aggregation'!I:I,'EPA Export Aggregation'!$A:$A,$B32,'EPA Export Aggregation'!$D:$D,$A$1)*IF($A32="CH4",About!$D$58,IF($A32="N2O",About!$D$59,1))</f>
        <v>0.30380777397550002</v>
      </c>
      <c r="G32">
        <f>SUMIFS('EPA Export Aggregation'!J:J,'EPA Export Aggregation'!$A:$A,$B32,'EPA Export Aggregation'!$D:$D,$A$1)*IF($A32="CH4",About!$D$58,IF($A32="N2O",About!$D$59,1))</f>
        <v>0.28295213966220001</v>
      </c>
      <c r="H32">
        <f>SUMIFS('EPA Export Aggregation'!K:K,'EPA Export Aggregation'!$A:$A,$B32,'EPA Export Aggregation'!$D:$D,$A$1)*IF($A32="CH4",About!$D$58,IF($A32="N2O",About!$D$59,1))</f>
        <v>0.2562831465125</v>
      </c>
      <c r="I32">
        <f>SUMIFS('EPA Export Aggregation'!L:L,'EPA Export Aggregation'!$A:$A,$B32,'EPA Export Aggregation'!$D:$D,$A$1)*IF($A32="CH4",About!$D$58,IF($A32="N2O",About!$D$59,1))</f>
        <v>0.25916455394120003</v>
      </c>
      <c r="J32">
        <f>SUMIFS('EPA Export Aggregation'!M:M,'EPA Export Aggregation'!$A:$A,$B32,'EPA Export Aggregation'!$D:$D,$A$1)*IF($A32="CH4",About!$D$58,IF($A32="N2O",About!$D$59,1))</f>
        <v>0.27174930369599998</v>
      </c>
      <c r="K32">
        <f>SUMIFS('EPA Export Aggregation'!N:N,'EPA Export Aggregation'!$A:$A,$B32,'EPA Export Aggregation'!$D:$D,$A$1)*IF($A32="CH4",About!$D$58,IF($A32="N2O",About!$D$59,1))</f>
        <v>0.25456638720750002</v>
      </c>
      <c r="L32">
        <f>SUMIFS('EPA Export Aggregation'!O:O,'EPA Export Aggregation'!$A:$A,$B32,'EPA Export Aggregation'!$D:$D,$A$1)*IF($A32="CH4",About!$D$58,IF($A32="N2O",About!$D$59,1))</f>
        <v>0.2293472784816</v>
      </c>
      <c r="M32">
        <f>SUMIFS('EPA Export Aggregation'!P:P,'EPA Export Aggregation'!$A:$A,$B32,'EPA Export Aggregation'!$D:$D,$A$1)*IF($A32="CH4",About!$D$58,IF($A32="N2O",About!$D$59,1))</f>
        <v>0.2353861489296</v>
      </c>
      <c r="N32">
        <f>SUMIFS('EPA Export Aggregation'!Q:Q,'EPA Export Aggregation'!$A:$A,$B32,'EPA Export Aggregation'!$D:$D,$A$1)*IF($A32="CH4",About!$D$58,IF($A32="N2O",About!$D$59,1))</f>
        <v>0.2291588227178</v>
      </c>
      <c r="O32">
        <f>SUMIFS('EPA Export Aggregation'!R:R,'EPA Export Aggregation'!$A:$A,$B32,'EPA Export Aggregation'!$D:$D,$A$1)*IF($A32="CH4",About!$D$58,IF($A32="N2O",About!$D$59,1))</f>
        <v>0.20875504767290001</v>
      </c>
      <c r="P32">
        <f>SUMIFS('EPA Export Aggregation'!S:S,'EPA Export Aggregation'!$A:$A,$B32,'EPA Export Aggregation'!$D:$D,$A$1)*IF($A32="CH4",About!$D$58,IF($A32="N2O",About!$D$59,1))</f>
        <v>0.21665013774569999</v>
      </c>
      <c r="Q32">
        <f>SUMIFS('EPA Export Aggregation'!T:T,'EPA Export Aggregation'!$A:$A,$B32,'EPA Export Aggregation'!$D:$D,$A$1)*IF($A32="CH4",About!$D$58,IF($A32="N2O",About!$D$59,1))</f>
        <v>0.20933982301760001</v>
      </c>
      <c r="R32">
        <f>SUMIFS('EPA Export Aggregation'!U:U,'EPA Export Aggregation'!$A:$A,$B32,'EPA Export Aggregation'!$D:$D,$A$1)*IF($A32="CH4",About!$D$58,IF($A32="N2O",About!$D$59,1))</f>
        <v>0.1697180419248</v>
      </c>
      <c r="S32">
        <f>SUMIFS('EPA Export Aggregation'!V:V,'EPA Export Aggregation'!$A:$A,$B32,'EPA Export Aggregation'!$D:$D,$A$1)*IF($A32="CH4",About!$D$58,IF($A32="N2O",About!$D$59,1))</f>
        <v>0.19210333862439999</v>
      </c>
      <c r="T32">
        <f>SUMIFS('EPA Export Aggregation'!W:W,'EPA Export Aggregation'!$A:$A,$B32,'EPA Export Aggregation'!$D:$D,$A$1)*IF($A32="CH4",About!$D$58,IF($A32="N2O",About!$D$59,1))</f>
        <v>0.16198322213630001</v>
      </c>
      <c r="U32">
        <f>SUMIFS('EPA Export Aggregation'!X:X,'EPA Export Aggregation'!$A:$A,$B32,'EPA Export Aggregation'!$D:$D,$A$1)*IF($A32="CH4",About!$D$58,IF($A32="N2O",About!$D$59,1))</f>
        <v>0.16220066667489999</v>
      </c>
      <c r="V32">
        <f>SUMIFS('EPA Export Aggregation'!Y:Y,'EPA Export Aggregation'!$A:$A,$B32,'EPA Export Aggregation'!$D:$D,$A$1)*IF($A32="CH4",About!$D$58,IF($A32="N2O",About!$D$59,1))</f>
        <v>0.13335606699630001</v>
      </c>
      <c r="W32">
        <f>SUMIFS('EPA Export Aggregation'!Z:Z,'EPA Export Aggregation'!$A:$A,$B32,'EPA Export Aggregation'!$D:$D,$A$1)*IF($A32="CH4",About!$D$58,IF($A32="N2O",About!$D$59,1))</f>
        <v>0.1455727544596</v>
      </c>
      <c r="X32">
        <f>SUMIFS('EPA Export Aggregation'!AA:AA,'EPA Export Aggregation'!$A:$A,$B32,'EPA Export Aggregation'!$D:$D,$A$1)*IF($A32="CH4",About!$D$58,IF($A32="N2O",About!$D$59,1))</f>
        <v>0.15745473328260001</v>
      </c>
      <c r="Y32">
        <f>SUMIFS('EPA Export Aggregation'!AB:AB,'EPA Export Aggregation'!$A:$A,$B32,'EPA Export Aggregation'!$D:$D,$A$1)*IF($A32="CH4",About!$D$58,IF($A32="N2O",About!$D$59,1))</f>
        <v>0.12667187829660001</v>
      </c>
      <c r="Z32">
        <f>SUMIFS('EPA Export Aggregation'!AC:AC,'EPA Export Aggregation'!$A:$A,$B32,'EPA Export Aggregation'!$D:$D,$A$1)*IF($A32="CH4",About!$D$58,IF($A32="N2O",About!$D$59,1))</f>
        <v>0.1233066868672</v>
      </c>
      <c r="AA32">
        <f>SUMIFS('EPA Export Aggregation'!AD:AD,'EPA Export Aggregation'!$A:$A,$B32,'EPA Export Aggregation'!$D:$D,$A$1)*IF($A32="CH4",About!$D$58,IF($A32="N2O",About!$D$59,1))</f>
        <v>0.1119219918611</v>
      </c>
      <c r="AB32">
        <f>SUMIFS('EPA Export Aggregation'!AE:AE,'EPA Export Aggregation'!$A:$A,$B32,'EPA Export Aggregation'!$D:$D,$A$1)*IF($A32="CH4",About!$D$58,IF($A32="N2O",About!$D$59,1))</f>
        <v>9.8414541701299998E-2</v>
      </c>
      <c r="AC32">
        <f>SUMIFS('EPA Export Aggregation'!AF:AF,'EPA Export Aggregation'!$A:$A,$B32,'EPA Export Aggregation'!$D:$D,$A$1)*IF($A32="CH4",About!$D$58,IF($A32="N2O",About!$D$59,1))</f>
        <v>9.1240518479399998E-2</v>
      </c>
      <c r="AD32">
        <f>SUMIFS('EPA Export Aggregation'!AG:AG,'EPA Export Aggregation'!$A:$A,$B32,'EPA Export Aggregation'!$D:$D,$A$1)*IF($A32="CH4",About!$D$58,IF($A32="N2O",About!$D$59,1))</f>
        <v>9.9195021898100005E-2</v>
      </c>
      <c r="AE32">
        <f>SUMIFS('EPA Export Aggregation'!AH:AH,'EPA Export Aggregation'!$A:$A,$B32,'EPA Export Aggregation'!$D:$D,$A$1)*IF($A32="CH4",About!$D$58,IF($A32="N2O",About!$D$59,1))</f>
        <v>9.53015282391E-2</v>
      </c>
      <c r="AF32">
        <f>SUMIFS('EPA Export Aggregation'!AI:AI,'EPA Export Aggregation'!$A:$A,$B32,'EPA Export Aggregation'!$D:$D,$A$1)*IF($A32="CH4",About!$D$58,IF($A32="N2O",About!$D$59,1))</f>
        <v>8.8465811193600002E-2</v>
      </c>
      <c r="AG32">
        <f>SUMIFS('EPA Export Aggregation'!AJ:AJ,'EPA Export Aggregation'!$A:$A,$B32,'EPA Export Aggregation'!$D:$D,$A$1)*IF($A32="CH4",About!$D$58,IF($A32="N2O",About!$D$59,1))</f>
        <v>7.2597612677000004E-2</v>
      </c>
      <c r="AH32">
        <f>SUMIFS('EPA Export Aggregation'!AK:AK,'EPA Export Aggregation'!$A:$A,$B32,'EPA Export Aggregation'!$D:$D,$A$1)*IF($A32="CH4",About!$D$58,IF($A32="N2O",About!$D$59,1))</f>
        <v>8.0973224093300003E-2</v>
      </c>
    </row>
    <row r="33" spans="1:34" x14ac:dyDescent="0.25">
      <c r="A33" s="413" t="s">
        <v>2216</v>
      </c>
      <c r="B33" s="414" t="s">
        <v>4257</v>
      </c>
      <c r="C33">
        <f>SUMIFS('EPA Export Aggregation'!F:F,'EPA Export Aggregation'!$A:$A,$B33,'EPA Export Aggregation'!$D:$D,$A$1)*IF($A33="CH4",About!$D$58,IF($A33="N2O",About!$D$59,1))</f>
        <v>0.3076633335983</v>
      </c>
      <c r="D33">
        <f>SUMIFS('EPA Export Aggregation'!G:G,'EPA Export Aggregation'!$A:$A,$B33,'EPA Export Aggregation'!$D:$D,$A$1)*IF($A33="CH4",About!$D$58,IF($A33="N2O",About!$D$59,1))</f>
        <v>0.32864106648309999</v>
      </c>
      <c r="E33">
        <f>SUMIFS('EPA Export Aggregation'!H:H,'EPA Export Aggregation'!$A:$A,$B33,'EPA Export Aggregation'!$D:$D,$A$1)*IF($A33="CH4",About!$D$58,IF($A33="N2O",About!$D$59,1))</f>
        <v>0.29103288313359998</v>
      </c>
      <c r="F33">
        <f>SUMIFS('EPA Export Aggregation'!I:I,'EPA Export Aggregation'!$A:$A,$B33,'EPA Export Aggregation'!$D:$D,$A$1)*IF($A33="CH4",About!$D$58,IF($A33="N2O",About!$D$59,1))</f>
        <v>0.24939730186770001</v>
      </c>
      <c r="G33" s="415">
        <f>SUMIFS('EPA Export Aggregation'!J:J,'EPA Export Aggregation'!$A:$A,$B33,'EPA Export Aggregation'!$D:$D,$A$1)*IF($A33="CH4",About!$D$58,IF($A33="N2O",About!$D$59,1))</f>
        <v>0.2886131419495</v>
      </c>
      <c r="H33">
        <f>SUMIFS('EPA Export Aggregation'!K:K,'EPA Export Aggregation'!$A:$A,$B33,'EPA Export Aggregation'!$D:$D,$A$1)*IF($A33="CH4",About!$D$58,IF($A33="N2O",About!$D$59,1))</f>
        <v>0.25884493895339999</v>
      </c>
      <c r="I33">
        <f>SUMIFS('EPA Export Aggregation'!L:L,'EPA Export Aggregation'!$A:$A,$B33,'EPA Export Aggregation'!$D:$D,$A$1)*IF($A33="CH4",About!$D$58,IF($A33="N2O",About!$D$59,1))</f>
        <v>0.24913199800479999</v>
      </c>
      <c r="J33">
        <f>SUMIFS('EPA Export Aggregation'!M:M,'EPA Export Aggregation'!$A:$A,$B33,'EPA Export Aggregation'!$D:$D,$A$1)*IF($A33="CH4",About!$D$58,IF($A33="N2O",About!$D$59,1))</f>
        <v>0.27428975330740002</v>
      </c>
      <c r="K33">
        <f>SUMIFS('EPA Export Aggregation'!N:N,'EPA Export Aggregation'!$A:$A,$B33,'EPA Export Aggregation'!$D:$D,$A$1)*IF($A33="CH4",About!$D$58,IF($A33="N2O",About!$D$59,1))</f>
        <v>0.22961996829430001</v>
      </c>
      <c r="L33">
        <f>SUMIFS('EPA Export Aggregation'!O:O,'EPA Export Aggregation'!$A:$A,$B33,'EPA Export Aggregation'!$D:$D,$A$1)*IF($A33="CH4",About!$D$58,IF($A33="N2O",About!$D$59,1))</f>
        <v>0.61847410465289998</v>
      </c>
      <c r="M33">
        <f>SUMIFS('EPA Export Aggregation'!P:P,'EPA Export Aggregation'!$A:$A,$B33,'EPA Export Aggregation'!$D:$D,$A$1)*IF($A33="CH4",About!$D$58,IF($A33="N2O",About!$D$59,1))</f>
        <v>0.40358808855990003</v>
      </c>
      <c r="N33">
        <f>SUMIFS('EPA Export Aggregation'!Q:Q,'EPA Export Aggregation'!$A:$A,$B33,'EPA Export Aggregation'!$D:$D,$A$1)*IF($A33="CH4",About!$D$58,IF($A33="N2O",About!$D$59,1))</f>
        <v>0.35625956624529997</v>
      </c>
      <c r="O33" s="415">
        <f>SUMIFS('EPA Export Aggregation'!R:R,'EPA Export Aggregation'!$A:$A,$B33,'EPA Export Aggregation'!$D:$D,$A$1)*IF($A33="CH4",About!$D$58,IF($A33="N2O",About!$D$59,1))</f>
        <v>0.30133782780379997</v>
      </c>
      <c r="P33" s="415">
        <f>SUMIFS('EPA Export Aggregation'!S:S,'EPA Export Aggregation'!$A:$A,$B33,'EPA Export Aggregation'!$D:$D,$A$1)*IF($A33="CH4",About!$D$58,IF($A33="N2O",About!$D$59,1))</f>
        <v>0.34362813061550002</v>
      </c>
      <c r="Q33">
        <f>SUMIFS('EPA Export Aggregation'!T:T,'EPA Export Aggregation'!$A:$A,$B33,'EPA Export Aggregation'!$D:$D,$A$1)*IF($A33="CH4",About!$D$58,IF($A33="N2O",About!$D$59,1))</f>
        <v>0.20944937625560001</v>
      </c>
      <c r="R33" s="415">
        <f>SUMIFS('EPA Export Aggregation'!U:U,'EPA Export Aggregation'!$A:$A,$B33,'EPA Export Aggregation'!$D:$D,$A$1)*IF($A33="CH4",About!$D$58,IF($A33="N2O",About!$D$59,1))</f>
        <v>0</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0.31110051330220001</v>
      </c>
      <c r="V33" s="415">
        <f>SUMIFS('EPA Export Aggregation'!Y:Y,'EPA Export Aggregation'!$A:$A,$B33,'EPA Export Aggregation'!$D:$D,$A$1)*IF($A33="CH4",About!$D$58,IF($A33="N2O",About!$D$59,1))</f>
        <v>0</v>
      </c>
      <c r="W33">
        <f>SUMIFS('EPA Export Aggregation'!Z:Z,'EPA Export Aggregation'!$A:$A,$B33,'EPA Export Aggregation'!$D:$D,$A$1)*IF($A33="CH4",About!$D$58,IF($A33="N2O",About!$D$59,1))</f>
        <v>0.21598125035660001</v>
      </c>
      <c r="X33">
        <f>SUMIFS('EPA Export Aggregation'!AA:AA,'EPA Export Aggregation'!$A:$A,$B33,'EPA Export Aggregation'!$D:$D,$A$1)*IF($A33="CH4",About!$D$58,IF($A33="N2O",About!$D$59,1))</f>
        <v>0.23717888513089999</v>
      </c>
      <c r="Y33" s="415">
        <f>SUMIFS('EPA Export Aggregation'!AB:AB,'EPA Export Aggregation'!$A:$A,$B33,'EPA Export Aggregation'!$D:$D,$A$1)*IF($A33="CH4",About!$D$58,IF($A33="N2O",About!$D$59,1))</f>
        <v>0.42042965366399998</v>
      </c>
      <c r="Z33">
        <f>SUMIFS('EPA Export Aggregation'!AC:AC,'EPA Export Aggregation'!$A:$A,$B33,'EPA Export Aggregation'!$D:$D,$A$1)*IF($A33="CH4",About!$D$58,IF($A33="N2O",About!$D$59,1))</f>
        <v>0.21048518313590001</v>
      </c>
      <c r="AA33" s="415">
        <f>SUMIFS('EPA Export Aggregation'!AD:AD,'EPA Export Aggregation'!$A:$A,$B33,'EPA Export Aggregation'!$D:$D,$A$1)*IF($A33="CH4",About!$D$58,IF($A33="N2O",About!$D$59,1))</f>
        <v>0.26477112365869998</v>
      </c>
      <c r="AB33" s="415">
        <f>SUMIFS('EPA Export Aggregation'!AE:AE,'EPA Export Aggregation'!$A:$A,$B33,'EPA Export Aggregation'!$D:$D,$A$1)*IF($A33="CH4",About!$D$58,IF($A33="N2O",About!$D$59,1))</f>
        <v>0.2504082342849</v>
      </c>
      <c r="AC33" s="415">
        <f>SUMIFS('EPA Export Aggregation'!AF:AF,'EPA Export Aggregation'!$A:$A,$B33,'EPA Export Aggregation'!$D:$D,$A$1)*IF($A33="CH4",About!$D$58,IF($A33="N2O",About!$D$59,1))</f>
        <v>0.18340338348599999</v>
      </c>
      <c r="AD33" s="415">
        <f>SUMIFS('EPA Export Aggregation'!AG:AG,'EPA Export Aggregation'!$A:$A,$B33,'EPA Export Aggregation'!$D:$D,$A$1)*IF($A33="CH4",About!$D$58,IF($A33="N2O",About!$D$59,1))</f>
        <v>0.2102207719741</v>
      </c>
      <c r="AE33" s="415">
        <f>SUMIFS('EPA Export Aggregation'!AH:AH,'EPA Export Aggregation'!$A:$A,$B33,'EPA Export Aggregation'!$D:$D,$A$1)*IF($A33="CH4",About!$D$58,IF($A33="N2O",About!$D$59,1))</f>
        <v>0.167062687943</v>
      </c>
      <c r="AF33" s="415">
        <f>SUMIFS('EPA Export Aggregation'!AI:AI,'EPA Export Aggregation'!$A:$A,$B33,'EPA Export Aggregation'!$D:$D,$A$1)*IF($A33="CH4",About!$D$58,IF($A33="N2O",About!$D$59,1))</f>
        <v>0</v>
      </c>
      <c r="AG33" s="415">
        <f>SUMIFS('EPA Export Aggregation'!AJ:AJ,'EPA Export Aggregation'!$A:$A,$B33,'EPA Export Aggregation'!$D:$D,$A$1)*IF($A33="CH4",About!$D$58,IF($A33="N2O",About!$D$59,1))</f>
        <v>0</v>
      </c>
      <c r="AH33" s="415">
        <f>SUMIFS('EPA Export Aggregation'!AK:AK,'EPA Export Aggregation'!$A:$A,$B33,'EPA Export Aggregation'!$D:$D,$A$1)*IF($A33="CH4",About!$D$58,IF($A33="N2O",About!$D$59,1))</f>
        <v>0</v>
      </c>
    </row>
    <row r="34" spans="1:34" x14ac:dyDescent="0.25">
      <c r="A34" s="413" t="s">
        <v>2216</v>
      </c>
      <c r="B34" s="414" t="s">
        <v>4251</v>
      </c>
      <c r="C34">
        <f>SUMIFS('EPA Export Aggregation'!F:F,'EPA Export Aggregation'!$A:$A,$B34,'EPA Export Aggregation'!$D:$D,$A$1)*IF($A34="CH4",About!$D$58,IF($A34="N2O",About!$D$59,1))</f>
        <v>1.05102067798E-2</v>
      </c>
      <c r="D34">
        <f>SUMIFS('EPA Export Aggregation'!G:G,'EPA Export Aggregation'!$A:$A,$B34,'EPA Export Aggregation'!$D:$D,$A$1)*IF($A34="CH4",About!$D$58,IF($A34="N2O",About!$D$59,1))</f>
        <v>1.1911386373900001E-2</v>
      </c>
      <c r="E34">
        <f>SUMIFS('EPA Export Aggregation'!H:H,'EPA Export Aggregation'!$A:$A,$B34,'EPA Export Aggregation'!$D:$D,$A$1)*IF($A34="CH4",About!$D$58,IF($A34="N2O",About!$D$59,1))</f>
        <v>1.85591332063E-2</v>
      </c>
      <c r="F34">
        <f>SUMIFS('EPA Export Aggregation'!I:I,'EPA Export Aggregation'!$A:$A,$B34,'EPA Export Aggregation'!$D:$D,$A$1)*IF($A34="CH4",About!$D$58,IF($A34="N2O",About!$D$59,1))</f>
        <v>2.50334719526E-2</v>
      </c>
      <c r="G34">
        <f>SUMIFS('EPA Export Aggregation'!J:J,'EPA Export Aggregation'!$A:$A,$B34,'EPA Export Aggregation'!$D:$D,$A$1)*IF($A34="CH4",About!$D$58,IF($A34="N2O",About!$D$59,1))</f>
        <v>1.8153139435699999E-2</v>
      </c>
      <c r="H34">
        <f>SUMIFS('EPA Export Aggregation'!K:K,'EPA Export Aggregation'!$A:$A,$B34,'EPA Export Aggregation'!$D:$D,$A$1)*IF($A34="CH4",About!$D$58,IF($A34="N2O",About!$D$59,1))</f>
        <v>1.5735812513200002E-2</v>
      </c>
      <c r="I34">
        <f>SUMIFS('EPA Export Aggregation'!L:L,'EPA Export Aggregation'!$A:$A,$B34,'EPA Export Aggregation'!$D:$D,$A$1)*IF($A34="CH4",About!$D$58,IF($A34="N2O",About!$D$59,1))</f>
        <v>1.5696301793200002E-2</v>
      </c>
      <c r="J34">
        <f>SUMIFS('EPA Export Aggregation'!M:M,'EPA Export Aggregation'!$A:$A,$B34,'EPA Export Aggregation'!$D:$D,$A$1)*IF($A34="CH4",About!$D$58,IF($A34="N2O",About!$D$59,1))</f>
        <v>1.68327455925E-2</v>
      </c>
      <c r="K34">
        <f>SUMIFS('EPA Export Aggregation'!N:N,'EPA Export Aggregation'!$A:$A,$B34,'EPA Export Aggregation'!$D:$D,$A$1)*IF($A34="CH4",About!$D$58,IF($A34="N2O",About!$D$59,1))</f>
        <v>1.9449897366100002E-2</v>
      </c>
      <c r="L34">
        <f>SUMIFS('EPA Export Aggregation'!O:O,'EPA Export Aggregation'!$A:$A,$B34,'EPA Export Aggregation'!$D:$D,$A$1)*IF($A34="CH4",About!$D$58,IF($A34="N2O",About!$D$59,1))</f>
        <v>2.3727622365399999E-2</v>
      </c>
      <c r="M34">
        <f>SUMIFS('EPA Export Aggregation'!P:P,'EPA Export Aggregation'!$A:$A,$B34,'EPA Export Aggregation'!$D:$D,$A$1)*IF($A34="CH4",About!$D$58,IF($A34="N2O",About!$D$59,1))</f>
        <v>2.3201662100499999E-2</v>
      </c>
      <c r="N34">
        <f>SUMIFS('EPA Export Aggregation'!Q:Q,'EPA Export Aggregation'!$A:$A,$B34,'EPA Export Aggregation'!$D:$D,$A$1)*IF($A34="CH4",About!$D$58,IF($A34="N2O",About!$D$59,1))</f>
        <v>1.9863927666400001E-2</v>
      </c>
      <c r="O34">
        <f>SUMIFS('EPA Export Aggregation'!R:R,'EPA Export Aggregation'!$A:$A,$B34,'EPA Export Aggregation'!$D:$D,$A$1)*IF($A34="CH4",About!$D$58,IF($A34="N2O",About!$D$59,1))</f>
        <v>2.1927997217900001E-2</v>
      </c>
      <c r="P34">
        <f>SUMIFS('EPA Export Aggregation'!S:S,'EPA Export Aggregation'!$A:$A,$B34,'EPA Export Aggregation'!$D:$D,$A$1)*IF($A34="CH4",About!$D$58,IF($A34="N2O",About!$D$59,1))</f>
        <v>2.0063075266899998E-2</v>
      </c>
      <c r="Q34">
        <f>SUMIFS('EPA Export Aggregation'!T:T,'EPA Export Aggregation'!$A:$A,$B34,'EPA Export Aggregation'!$D:$D,$A$1)*IF($A34="CH4",About!$D$58,IF($A34="N2O",About!$D$59,1))</f>
        <v>1.6648659832499999E-2</v>
      </c>
      <c r="R34">
        <f>SUMIFS('EPA Export Aggregation'!U:U,'EPA Export Aggregation'!$A:$A,$B34,'EPA Export Aggregation'!$D:$D,$A$1)*IF($A34="CH4",About!$D$58,IF($A34="N2O",About!$D$59,1))</f>
        <v>1.5315604463400001E-2</v>
      </c>
      <c r="S34">
        <f>SUMIFS('EPA Export Aggregation'!V:V,'EPA Export Aggregation'!$A:$A,$B34,'EPA Export Aggregation'!$D:$D,$A$1)*IF($A34="CH4",About!$D$58,IF($A34="N2O",About!$D$59,1))</f>
        <v>1.6857509812800001E-2</v>
      </c>
      <c r="T34">
        <f>SUMIFS('EPA Export Aggregation'!W:W,'EPA Export Aggregation'!$A:$A,$B34,'EPA Export Aggregation'!$D:$D,$A$1)*IF($A34="CH4",About!$D$58,IF($A34="N2O",About!$D$59,1))</f>
        <v>1.9850457165300001E-2</v>
      </c>
      <c r="U34">
        <f>SUMIFS('EPA Export Aggregation'!X:X,'EPA Export Aggregation'!$A:$A,$B34,'EPA Export Aggregation'!$D:$D,$A$1)*IF($A34="CH4",About!$D$58,IF($A34="N2O",About!$D$59,1))</f>
        <v>2.0038832622699999E-2</v>
      </c>
      <c r="V34">
        <f>SUMIFS('EPA Export Aggregation'!Y:Y,'EPA Export Aggregation'!$A:$A,$B34,'EPA Export Aggregation'!$D:$D,$A$1)*IF($A34="CH4",About!$D$58,IF($A34="N2O",About!$D$59,1))</f>
        <v>1.78188237927E-2</v>
      </c>
      <c r="W34">
        <f>SUMIFS('EPA Export Aggregation'!Z:Z,'EPA Export Aggregation'!$A:$A,$B34,'EPA Export Aggregation'!$D:$D,$A$1)*IF($A34="CH4",About!$D$58,IF($A34="N2O",About!$D$59,1))</f>
        <v>1.80117430826E-2</v>
      </c>
      <c r="X34">
        <f>SUMIFS('EPA Export Aggregation'!AA:AA,'EPA Export Aggregation'!$A:$A,$B34,'EPA Export Aggregation'!$D:$D,$A$1)*IF($A34="CH4",About!$D$58,IF($A34="N2O",About!$D$59,1))</f>
        <v>1.98429342284E-2</v>
      </c>
      <c r="Y34">
        <f>SUMIFS('EPA Export Aggregation'!AB:AB,'EPA Export Aggregation'!$A:$A,$B34,'EPA Export Aggregation'!$D:$D,$A$1)*IF($A34="CH4",About!$D$58,IF($A34="N2O",About!$D$59,1))</f>
        <v>1.90095021924E-2</v>
      </c>
      <c r="Z34">
        <f>SUMIFS('EPA Export Aggregation'!AC:AC,'EPA Export Aggregation'!$A:$A,$B34,'EPA Export Aggregation'!$D:$D,$A$1)*IF($A34="CH4",About!$D$58,IF($A34="N2O",About!$D$59,1))</f>
        <v>2.1518194078999998E-2</v>
      </c>
      <c r="AA34">
        <f>SUMIFS('EPA Export Aggregation'!AD:AD,'EPA Export Aggregation'!$A:$A,$B34,'EPA Export Aggregation'!$D:$D,$A$1)*IF($A34="CH4",About!$D$58,IF($A34="N2O",About!$D$59,1))</f>
        <v>2.4621888536099999E-2</v>
      </c>
      <c r="AB34">
        <f>SUMIFS('EPA Export Aggregation'!AE:AE,'EPA Export Aggregation'!$A:$A,$B34,'EPA Export Aggregation'!$D:$D,$A$1)*IF($A34="CH4",About!$D$58,IF($A34="N2O",About!$D$59,1))</f>
        <v>2.7121061658999999E-2</v>
      </c>
      <c r="AC34">
        <f>SUMIFS('EPA Export Aggregation'!AF:AF,'EPA Export Aggregation'!$A:$A,$B34,'EPA Export Aggregation'!$D:$D,$A$1)*IF($A34="CH4",About!$D$58,IF($A34="N2O",About!$D$59,1))</f>
        <v>2.72664390214E-2</v>
      </c>
      <c r="AD34">
        <f>SUMIFS('EPA Export Aggregation'!AG:AG,'EPA Export Aggregation'!$A:$A,$B34,'EPA Export Aggregation'!$D:$D,$A$1)*IF($A34="CH4",About!$D$58,IF($A34="N2O",About!$D$59,1))</f>
        <v>2.96278939324E-2</v>
      </c>
      <c r="AE34">
        <f>SUMIFS('EPA Export Aggregation'!AH:AH,'EPA Export Aggregation'!$A:$A,$B34,'EPA Export Aggregation'!$D:$D,$A$1)*IF($A34="CH4",About!$D$58,IF($A34="N2O",About!$D$59,1))</f>
        <v>3.2100770569000001E-2</v>
      </c>
      <c r="AF34">
        <f>SUMIFS('EPA Export Aggregation'!AI:AI,'EPA Export Aggregation'!$A:$A,$B34,'EPA Export Aggregation'!$D:$D,$A$1)*IF($A34="CH4",About!$D$58,IF($A34="N2O",About!$D$59,1))</f>
        <v>3.4114795397700001E-2</v>
      </c>
      <c r="AG34">
        <f>SUMIFS('EPA Export Aggregation'!AJ:AJ,'EPA Export Aggregation'!$A:$A,$B34,'EPA Export Aggregation'!$D:$D,$A$1)*IF($A34="CH4",About!$D$58,IF($A34="N2O",About!$D$59,1))</f>
        <v>3.6128820226400002E-2</v>
      </c>
      <c r="AH34">
        <f>SUMIFS('EPA Export Aggregation'!AK:AK,'EPA Export Aggregation'!$A:$A,$B34,'EPA Export Aggregation'!$D:$D,$A$1)*IF($A34="CH4",About!$D$58,IF($A34="N2O",About!$D$59,1))</f>
        <v>3.8142845055100003E-2</v>
      </c>
    </row>
    <row r="35" spans="1:34" x14ac:dyDescent="0.2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4423</v>
      </c>
      <c r="B74" s="414" t="s">
        <v>4367</v>
      </c>
      <c r="C74">
        <f>SUMIFS('EPA Export Aggregation'!F:F,'EPA Export Aggregation'!$A:$A,$B74,'EPA Export Aggregation'!$D:$D,$A$1)*IF($A74="CH4",About!$D$58,IF($A74="N2O",About!$D$59,1))</f>
        <v>6.1987016804000003E-3</v>
      </c>
      <c r="D74">
        <f>SUMIFS('EPA Export Aggregation'!G:G,'EPA Export Aggregation'!$A:$A,$B74,'EPA Export Aggregation'!$D:$D,$A$1)*IF($A74="CH4",About!$D$58,IF($A74="N2O",About!$D$59,1))</f>
        <v>1.3045328987200001E-2</v>
      </c>
      <c r="E74">
        <f>SUMIFS('EPA Export Aggregation'!H:H,'EPA Export Aggregation'!$A:$A,$B74,'EPA Export Aggregation'!$D:$D,$A$1)*IF($A74="CH4",About!$D$58,IF($A74="N2O",About!$D$59,1))</f>
        <v>3.5497486508200005E-2</v>
      </c>
      <c r="F74">
        <f>SUMIFS('EPA Export Aggregation'!I:I,'EPA Export Aggregation'!$A:$A,$B74,'EPA Export Aggregation'!$D:$D,$A$1)*IF($A74="CH4",About!$D$58,IF($A74="N2O",About!$D$59,1))</f>
        <v>0.11590883476399999</v>
      </c>
      <c r="G74">
        <f>SUMIFS('EPA Export Aggregation'!J:J,'EPA Export Aggregation'!$A:$A,$B74,'EPA Export Aggregation'!$D:$D,$A$1)*IF($A74="CH4",About!$D$58,IF($A74="N2O",About!$D$59,1))</f>
        <v>0.28205295940299996</v>
      </c>
      <c r="H74">
        <f>SUMIFS('EPA Export Aggregation'!K:K,'EPA Export Aggregation'!$A:$A,$B74,'EPA Export Aggregation'!$D:$D,$A$1)*IF($A74="CH4",About!$D$58,IF($A74="N2O",About!$D$59,1))</f>
        <v>0.62204234871399988</v>
      </c>
      <c r="I74">
        <f>SUMIFS('EPA Export Aggregation'!L:L,'EPA Export Aggregation'!$A:$A,$B74,'EPA Export Aggregation'!$D:$D,$A$1)*IF($A74="CH4",About!$D$58,IF($A74="N2O",About!$D$59,1))</f>
        <v>0.87757390491390008</v>
      </c>
      <c r="J74">
        <f>SUMIFS('EPA Export Aggregation'!M:M,'EPA Export Aggregation'!$A:$A,$B74,'EPA Export Aggregation'!$D:$D,$A$1)*IF($A74="CH4",About!$D$58,IF($A74="N2O",About!$D$59,1))</f>
        <v>1.1198598966617002</v>
      </c>
      <c r="K74">
        <f>SUMIFS('EPA Export Aggregation'!N:N,'EPA Export Aggregation'!$A:$A,$B74,'EPA Export Aggregation'!$D:$D,$A$1)*IF($A74="CH4",About!$D$58,IF($A74="N2O",About!$D$59,1))</f>
        <v>1.2956587187708</v>
      </c>
      <c r="L74">
        <f>SUMIFS('EPA Export Aggregation'!O:O,'EPA Export Aggregation'!$A:$A,$B74,'EPA Export Aggregation'!$D:$D,$A$1)*IF($A74="CH4",About!$D$58,IF($A74="N2O",About!$D$59,1))</f>
        <v>1.4827006063366004</v>
      </c>
      <c r="M74">
        <f>SUMIFS('EPA Export Aggregation'!P:P,'EPA Export Aggregation'!$A:$A,$B74,'EPA Export Aggregation'!$D:$D,$A$1)*IF($A74="CH4",About!$D$58,IF($A74="N2O",About!$D$59,1))</f>
        <v>1.6445935080218999</v>
      </c>
      <c r="N74">
        <f>SUMIFS('EPA Export Aggregation'!Q:Q,'EPA Export Aggregation'!$A:$A,$B74,'EPA Export Aggregation'!$D:$D,$A$1)*IF($A74="CH4",About!$D$58,IF($A74="N2O",About!$D$59,1))</f>
        <v>1.8019324981808</v>
      </c>
      <c r="O74">
        <f>SUMIFS('EPA Export Aggregation'!R:R,'EPA Export Aggregation'!$A:$A,$B74,'EPA Export Aggregation'!$D:$D,$A$1)*IF($A74="CH4",About!$D$58,IF($A74="N2O",About!$D$59,1))</f>
        <v>1.9232687321176003</v>
      </c>
      <c r="P74">
        <f>SUMIFS('EPA Export Aggregation'!S:S,'EPA Export Aggregation'!$A:$A,$B74,'EPA Export Aggregation'!$D:$D,$A$1)*IF($A74="CH4",About!$D$58,IF($A74="N2O",About!$D$59,1))</f>
        <v>2.0369084791938001</v>
      </c>
      <c r="Q74">
        <f>SUMIFS('EPA Export Aggregation'!T:T,'EPA Export Aggregation'!$A:$A,$B74,'EPA Export Aggregation'!$D:$D,$A$1)*IF($A74="CH4",About!$D$58,IF($A74="N2O",About!$D$59,1))</f>
        <v>2.1467694027876001</v>
      </c>
      <c r="R74">
        <f>SUMIFS('EPA Export Aggregation'!U:U,'EPA Export Aggregation'!$A:$A,$B74,'EPA Export Aggregation'!$D:$D,$A$1)*IF($A74="CH4",About!$D$58,IF($A74="N2O",About!$D$59,1))</f>
        <v>2.275167077513399</v>
      </c>
      <c r="S74">
        <f>SUMIFS('EPA Export Aggregation'!V:V,'EPA Export Aggregation'!$A:$A,$B74,'EPA Export Aggregation'!$D:$D,$A$1)*IF($A74="CH4",About!$D$58,IF($A74="N2O",About!$D$59,1))</f>
        <v>2.4458675929439999</v>
      </c>
      <c r="T74">
        <f>SUMIFS('EPA Export Aggregation'!W:W,'EPA Export Aggregation'!$A:$A,$B74,'EPA Export Aggregation'!$D:$D,$A$1)*IF($A74="CH4",About!$D$58,IF($A74="N2O",About!$D$59,1))</f>
        <v>2.6331630437419999</v>
      </c>
      <c r="U74">
        <f>SUMIFS('EPA Export Aggregation'!X:X,'EPA Export Aggregation'!$A:$A,$B74,'EPA Export Aggregation'!$D:$D,$A$1)*IF($A74="CH4",About!$D$58,IF($A74="N2O",About!$D$59,1))</f>
        <v>2.8386255288405007</v>
      </c>
      <c r="V74">
        <f>SUMIFS('EPA Export Aggregation'!Y:Y,'EPA Export Aggregation'!$A:$A,$B74,'EPA Export Aggregation'!$D:$D,$A$1)*IF($A74="CH4",About!$D$58,IF($A74="N2O",About!$D$59,1))</f>
        <v>2.9636375945357005</v>
      </c>
      <c r="W74">
        <f>SUMIFS('EPA Export Aggregation'!Z:Z,'EPA Export Aggregation'!$A:$A,$B74,'EPA Export Aggregation'!$D:$D,$A$1)*IF($A74="CH4",About!$D$58,IF($A74="N2O",About!$D$59,1))</f>
        <v>2.7471983510756002</v>
      </c>
      <c r="X74">
        <f>SUMIFS('EPA Export Aggregation'!AA:AA,'EPA Export Aggregation'!$A:$A,$B74,'EPA Export Aggregation'!$D:$D,$A$1)*IF($A74="CH4",About!$D$58,IF($A74="N2O",About!$D$59,1))</f>
        <v>2.9086641926813002</v>
      </c>
      <c r="Y74">
        <f>SUMIFS('EPA Export Aggregation'!AB:AB,'EPA Export Aggregation'!$A:$A,$B74,'EPA Export Aggregation'!$D:$D,$A$1)*IF($A74="CH4",About!$D$58,IF($A74="N2O",About!$D$59,1))</f>
        <v>3.1811770498111001</v>
      </c>
      <c r="Z74">
        <f>SUMIFS('EPA Export Aggregation'!AC:AC,'EPA Export Aggregation'!$A:$A,$B74,'EPA Export Aggregation'!$D:$D,$A$1)*IF($A74="CH4",About!$D$58,IF($A74="N2O",About!$D$59,1))</f>
        <v>3.7587984386974003</v>
      </c>
      <c r="AA74">
        <f>SUMIFS('EPA Export Aggregation'!AD:AD,'EPA Export Aggregation'!$A:$A,$B74,'EPA Export Aggregation'!$D:$D,$A$1)*IF($A74="CH4",About!$D$58,IF($A74="N2O",About!$D$59,1))</f>
        <v>4.2612281286610987</v>
      </c>
      <c r="AB74">
        <f>SUMIFS('EPA Export Aggregation'!AE:AE,'EPA Export Aggregation'!$A:$A,$B74,'EPA Export Aggregation'!$D:$D,$A$1)*IF($A74="CH4",About!$D$58,IF($A74="N2O",About!$D$59,1))</f>
        <v>4.1254654754472995</v>
      </c>
      <c r="AC74">
        <f>SUMIFS('EPA Export Aggregation'!AF:AF,'EPA Export Aggregation'!$A:$A,$B74,'EPA Export Aggregation'!$D:$D,$A$1)*IF($A74="CH4",About!$D$58,IF($A74="N2O",About!$D$59,1))</f>
        <v>4.1870941006387987</v>
      </c>
      <c r="AD74">
        <f>SUMIFS('EPA Export Aggregation'!AG:AG,'EPA Export Aggregation'!$A:$A,$B74,'EPA Export Aggregation'!$D:$D,$A$1)*IF($A74="CH4",About!$D$58,IF($A74="N2O",About!$D$59,1))</f>
        <v>3.6153665888158999</v>
      </c>
      <c r="AE74">
        <f>SUMIFS('EPA Export Aggregation'!AH:AH,'EPA Export Aggregation'!$A:$A,$B74,'EPA Export Aggregation'!$D:$D,$A$1)*IF($A74="CH4",About!$D$58,IF($A74="N2O",About!$D$59,1))</f>
        <v>4.0621840087551009</v>
      </c>
      <c r="AF74">
        <f>SUMIFS('EPA Export Aggregation'!AI:AI,'EPA Export Aggregation'!$A:$A,$B74,'EPA Export Aggregation'!$D:$D,$A$1)*IF($A74="CH4",About!$D$58,IF($A74="N2O",About!$D$59,1))</f>
        <v>3.9078903155321001</v>
      </c>
      <c r="AG74">
        <f>SUMIFS('EPA Export Aggregation'!AJ:AJ,'EPA Export Aggregation'!$A:$A,$B74,'EPA Export Aggregation'!$D:$D,$A$1)*IF($A74="CH4",About!$D$58,IF($A74="N2O",About!$D$59,1))</f>
        <v>4.2525413334413003</v>
      </c>
      <c r="AH74">
        <f>SUMIFS('EPA Export Aggregation'!AK:AK,'EPA Export Aggregation'!$A:$A,$B74,'EPA Export Aggregation'!$D:$D,$A$1)*IF($A74="CH4",About!$D$58,IF($A74="N2O",About!$D$59,1))</f>
        <v>4.4521726387588005</v>
      </c>
    </row>
    <row r="75" spans="1:34" x14ac:dyDescent="0.2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4423</v>
      </c>
      <c r="B76" s="414" t="s">
        <v>4388</v>
      </c>
      <c r="C76" s="415">
        <f>SUMIFS('EPA Export Aggregation'!F:F,'EPA Export Aggregation'!$A:$A,$B76,'EPA Export Aggregation'!$D:$D,$A$1)*IF($A76="CH4",About!$D$58,IF($A76="N2O",About!$D$59,1))</f>
        <v>1.6392219492399999E-2</v>
      </c>
      <c r="D76" s="415">
        <f>SUMIFS('EPA Export Aggregation'!G:G,'EPA Export Aggregation'!$A:$A,$B76,'EPA Export Aggregation'!$D:$D,$A$1)*IF($A76="CH4",About!$D$58,IF($A76="N2O",About!$D$59,1))</f>
        <v>1.6392219492399999E-2</v>
      </c>
      <c r="E76" s="415">
        <f>SUMIFS('EPA Export Aggregation'!H:H,'EPA Export Aggregation'!$A:$A,$B76,'EPA Export Aggregation'!$D:$D,$A$1)*IF($A76="CH4",About!$D$58,IF($A76="N2O",About!$D$59,1))</f>
        <v>1.6392219492399999E-2</v>
      </c>
      <c r="F76" s="415">
        <f>SUMIFS('EPA Export Aggregation'!I:I,'EPA Export Aggregation'!$A:$A,$B76,'EPA Export Aggregation'!$D:$D,$A$1)*IF($A76="CH4",About!$D$58,IF($A76="N2O",About!$D$59,1))</f>
        <v>2.04902742653E-2</v>
      </c>
      <c r="G76" s="415">
        <f>SUMIFS('EPA Export Aggregation'!J:J,'EPA Export Aggregation'!$A:$A,$B76,'EPA Export Aggregation'!$D:$D,$A$1)*IF($A76="CH4",About!$D$58,IF($A76="N2O",About!$D$59,1))</f>
        <v>2.2539301059799999E-2</v>
      </c>
      <c r="H76" s="415">
        <f>SUMIFS('EPA Export Aggregation'!K:K,'EPA Export Aggregation'!$A:$A,$B76,'EPA Export Aggregation'!$D:$D,$A$1)*IF($A76="CH4",About!$D$58,IF($A76="N2O",About!$D$59,1))</f>
        <v>2.83242560977E-2</v>
      </c>
      <c r="I76" s="415">
        <f>SUMIFS('EPA Export Aggregation'!L:L,'EPA Export Aggregation'!$A:$A,$B76,'EPA Export Aggregation'!$D:$D,$A$1)*IF($A76="CH4",About!$D$58,IF($A76="N2O",About!$D$59,1))</f>
        <v>3.1453034869899997E-2</v>
      </c>
      <c r="J76" s="415">
        <f>SUMIFS('EPA Export Aggregation'!M:M,'EPA Export Aggregation'!$A:$A,$B76,'EPA Export Aggregation'!$D:$D,$A$1)*IF($A76="CH4",About!$D$58,IF($A76="N2O",About!$D$59,1))</f>
        <v>3.3239568637999997E-2</v>
      </c>
      <c r="K76" s="415">
        <f>SUMIFS('EPA Export Aggregation'!N:N,'EPA Export Aggregation'!$A:$A,$B76,'EPA Export Aggregation'!$D:$D,$A$1)*IF($A76="CH4",About!$D$58,IF($A76="N2O",About!$D$59,1))</f>
        <v>4.0757562990499999E-2</v>
      </c>
      <c r="L76" s="415">
        <f>SUMIFS('EPA Export Aggregation'!O:O,'EPA Export Aggregation'!$A:$A,$B76,'EPA Export Aggregation'!$D:$D,$A$1)*IF($A76="CH4",About!$D$58,IF($A76="N2O",About!$D$59,1))</f>
        <v>4.1359123575899999E-2</v>
      </c>
      <c r="M76" s="415">
        <f>SUMIFS('EPA Export Aggregation'!P:P,'EPA Export Aggregation'!$A:$A,$B76,'EPA Export Aggregation'!$D:$D,$A$1)*IF($A76="CH4",About!$D$58,IF($A76="N2O",About!$D$59,1))</f>
        <v>2.5187117494099999E-2</v>
      </c>
      <c r="N76" s="415">
        <f>SUMIFS('EPA Export Aggregation'!Q:Q,'EPA Export Aggregation'!$A:$A,$B76,'EPA Export Aggregation'!$D:$D,$A$1)*IF($A76="CH4",About!$D$58,IF($A76="N2O",About!$D$59,1))</f>
        <v>1.6737095625899999E-2</v>
      </c>
      <c r="O76" s="415">
        <f>SUMIFS('EPA Export Aggregation'!R:R,'EPA Export Aggregation'!$A:$A,$B76,'EPA Export Aggregation'!$D:$D,$A$1)*IF($A76="CH4",About!$D$58,IF($A76="N2O",About!$D$59,1))</f>
        <v>1.6000876243499999E-2</v>
      </c>
      <c r="P76" s="415">
        <f>SUMIFS('EPA Export Aggregation'!S:S,'EPA Export Aggregation'!$A:$A,$B76,'EPA Export Aggregation'!$D:$D,$A$1)*IF($A76="CH4",About!$D$58,IF($A76="N2O",About!$D$59,1))</f>
        <v>1.6731742366500001E-2</v>
      </c>
      <c r="Q76" s="415">
        <f>SUMIFS('EPA Export Aggregation'!T:T,'EPA Export Aggregation'!$A:$A,$B76,'EPA Export Aggregation'!$D:$D,$A$1)*IF($A76="CH4",About!$D$58,IF($A76="N2O",About!$D$59,1))</f>
        <v>1.6659007060600001E-2</v>
      </c>
      <c r="R76" s="415">
        <f>SUMIFS('EPA Export Aggregation'!U:U,'EPA Export Aggregation'!$A:$A,$B76,'EPA Export Aggregation'!$D:$D,$A$1)*IF($A76="CH4",About!$D$58,IF($A76="N2O",About!$D$59,1))</f>
        <v>1.5991874597200001E-2</v>
      </c>
      <c r="S76" s="415">
        <f>SUMIFS('EPA Export Aggregation'!V:V,'EPA Export Aggregation'!$A:$A,$B76,'EPA Export Aggregation'!$D:$D,$A$1)*IF($A76="CH4",About!$D$58,IF($A76="N2O",About!$D$59,1))</f>
        <v>1.90396577006E-2</v>
      </c>
      <c r="T76" s="415">
        <f>SUMIFS('EPA Export Aggregation'!W:W,'EPA Export Aggregation'!$A:$A,$B76,'EPA Export Aggregation'!$D:$D,$A$1)*IF($A76="CH4",About!$D$58,IF($A76="N2O",About!$D$59,1))</f>
        <v>1.85277556194E-2</v>
      </c>
      <c r="U76" s="415">
        <f>SUMIFS('EPA Export Aggregation'!X:X,'EPA Export Aggregation'!$A:$A,$B76,'EPA Export Aggregation'!$D:$D,$A$1)*IF($A76="CH4",About!$D$58,IF($A76="N2O",About!$D$59,1))</f>
        <v>1.75116725147E-2</v>
      </c>
      <c r="V76" s="415">
        <f>SUMIFS('EPA Export Aggregation'!Y:Y,'EPA Export Aggregation'!$A:$A,$B76,'EPA Export Aggregation'!$D:$D,$A$1)*IF($A76="CH4",About!$D$58,IF($A76="N2O",About!$D$59,1))</f>
        <v>8.5030711905000004E-3</v>
      </c>
      <c r="W76" s="415">
        <f>SUMIFS('EPA Export Aggregation'!Z:Z,'EPA Export Aggregation'!$A:$A,$B76,'EPA Export Aggregation'!$D:$D,$A$1)*IF($A76="CH4",About!$D$58,IF($A76="N2O",About!$D$59,1))</f>
        <v>8.8993586548000003E-3</v>
      </c>
      <c r="X76" s="415">
        <f>SUMIFS('EPA Export Aggregation'!AA:AA,'EPA Export Aggregation'!$A:$A,$B76,'EPA Export Aggregation'!$D:$D,$A$1)*IF($A76="CH4",About!$D$58,IF($A76="N2O",About!$D$59,1))</f>
        <v>1.31476982453E-2</v>
      </c>
      <c r="Y76" s="415">
        <f>SUMIFS('EPA Export Aggregation'!AB:AB,'EPA Export Aggregation'!$A:$A,$B76,'EPA Export Aggregation'!$D:$D,$A$1)*IF($A76="CH4",About!$D$58,IF($A76="N2O",About!$D$59,1))</f>
        <v>1.42868440492E-2</v>
      </c>
      <c r="Z76" s="415">
        <f>SUMIFS('EPA Export Aggregation'!AC:AC,'EPA Export Aggregation'!$A:$A,$B76,'EPA Export Aggregation'!$D:$D,$A$1)*IF($A76="CH4",About!$D$58,IF($A76="N2O",About!$D$59,1))</f>
        <v>1.67436093031E-2</v>
      </c>
      <c r="AA76" s="415">
        <f>SUMIFS('EPA Export Aggregation'!AD:AD,'EPA Export Aggregation'!$A:$A,$B76,'EPA Export Aggregation'!$D:$D,$A$1)*IF($A76="CH4",About!$D$58,IF($A76="N2O",About!$D$59,1))</f>
        <v>1.4187308079699999E-2</v>
      </c>
      <c r="AB76" s="415">
        <f>SUMIFS('EPA Export Aggregation'!AE:AE,'EPA Export Aggregation'!$A:$A,$B76,'EPA Export Aggregation'!$D:$D,$A$1)*IF($A76="CH4",About!$D$58,IF($A76="N2O",About!$D$59,1))</f>
        <v>1.391523672E-2</v>
      </c>
      <c r="AC76" s="415">
        <f>SUMIFS('EPA Export Aggregation'!AF:AF,'EPA Export Aggregation'!$A:$A,$B76,'EPA Export Aggregation'!$D:$D,$A$1)*IF($A76="CH4",About!$D$58,IF($A76="N2O",About!$D$59,1))</f>
        <v>1.46623997716E-2</v>
      </c>
      <c r="AD76" s="415">
        <f>SUMIFS('EPA Export Aggregation'!AG:AG,'EPA Export Aggregation'!$A:$A,$B76,'EPA Export Aggregation'!$D:$D,$A$1)*IF($A76="CH4",About!$D$58,IF($A76="N2O",About!$D$59,1))</f>
        <v>1.4313574631600001E-2</v>
      </c>
      <c r="AE76" s="415">
        <f>SUMIFS('EPA Export Aggregation'!AH:AH,'EPA Export Aggregation'!$A:$A,$B76,'EPA Export Aggregation'!$D:$D,$A$1)*IF($A76="CH4",About!$D$58,IF($A76="N2O",About!$D$59,1))</f>
        <v>1.4112691646900001E-2</v>
      </c>
      <c r="AF76" s="415">
        <f>SUMIFS('EPA Export Aggregation'!AI:AI,'EPA Export Aggregation'!$A:$A,$B76,'EPA Export Aggregation'!$D:$D,$A$1)*IF($A76="CH4",About!$D$58,IF($A76="N2O",About!$D$59,1))</f>
        <v>1.3217540472700001E-2</v>
      </c>
      <c r="AG76" s="415">
        <f>SUMIFS('EPA Export Aggregation'!AJ:AJ,'EPA Export Aggregation'!$A:$A,$B76,'EPA Export Aggregation'!$D:$D,$A$1)*IF($A76="CH4",About!$D$58,IF($A76="N2O",About!$D$59,1))</f>
        <v>1.2768439852400001E-2</v>
      </c>
      <c r="AH76" s="415">
        <f>SUMIFS('EPA Export Aggregation'!AK:AK,'EPA Export Aggregation'!$A:$A,$B76,'EPA Export Aggregation'!$D:$D,$A$1)*IF($A76="CH4",About!$D$58,IF($A76="N2O",About!$D$59,1))</f>
        <v>1.49749234645E-2</v>
      </c>
    </row>
    <row r="77" spans="1:34" x14ac:dyDescent="0.2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4423</v>
      </c>
      <c r="B79" s="414" t="s">
        <v>4394</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4423</v>
      </c>
      <c r="B80" s="414" t="s">
        <v>4392</v>
      </c>
      <c r="C80" s="415">
        <f>SUMIFS('EPA Export Aggregation'!F:F,'EPA Export Aggregation'!$A:$A,$B80,'EPA Export Aggregation'!$D:$D,$A$1)*IF($A80="CH4",About!$D$58,IF($A80="N2O",About!$D$59,1))</f>
        <v>0.22978845846729881</v>
      </c>
      <c r="D80" s="415">
        <f>SUMIFS('EPA Export Aggregation'!G:G,'EPA Export Aggregation'!$A:$A,$B80,'EPA Export Aggregation'!$D:$D,$A$1)*IF($A80="CH4",About!$D$58,IF($A80="N2O",About!$D$59,1))</f>
        <v>0.22978845846729881</v>
      </c>
      <c r="E80" s="415">
        <f>SUMIFS('EPA Export Aggregation'!H:H,'EPA Export Aggregation'!$A:$A,$B80,'EPA Export Aggregation'!$D:$D,$A$1)*IF($A80="CH4",About!$D$58,IF($A80="N2O",About!$D$59,1))</f>
        <v>0.22978845846729881</v>
      </c>
      <c r="F80" s="415">
        <f>SUMIFS('EPA Export Aggregation'!I:I,'EPA Export Aggregation'!$A:$A,$B80,'EPA Export Aggregation'!$D:$D,$A$1)*IF($A80="CH4",About!$D$58,IF($A80="N2O",About!$D$59,1))</f>
        <v>0.28723557303027353</v>
      </c>
      <c r="G80" s="415">
        <f>SUMIFS('EPA Export Aggregation'!J:J,'EPA Export Aggregation'!$A:$A,$B80,'EPA Export Aggregation'!$D:$D,$A$1)*IF($A80="CH4",About!$D$58,IF($A80="N2O",About!$D$59,1))</f>
        <v>0.31595913108826101</v>
      </c>
      <c r="H80" s="415">
        <f>SUMIFS('EPA Export Aggregation'!K:K,'EPA Export Aggregation'!$A:$A,$B80,'EPA Export Aggregation'!$D:$D,$A$1)*IF($A80="CH4",About!$D$58,IF($A80="N2O",About!$D$59,1))</f>
        <v>0.39705345829445438</v>
      </c>
      <c r="I80" s="415">
        <f>SUMIFS('EPA Export Aggregation'!L:L,'EPA Export Aggregation'!$A:$A,$B80,'EPA Export Aggregation'!$D:$D,$A$1)*IF($A80="CH4",About!$D$58,IF($A80="N2O",About!$D$59,1))</f>
        <v>0.44091311830487151</v>
      </c>
      <c r="J80" s="415">
        <f>SUMIFS('EPA Export Aggregation'!M:M,'EPA Export Aggregation'!$A:$A,$B80,'EPA Export Aggregation'!$D:$D,$A$1)*IF($A80="CH4",About!$D$58,IF($A80="N2O",About!$D$59,1))</f>
        <v>0.46595700775703708</v>
      </c>
      <c r="K80" s="415">
        <f>SUMIFS('EPA Export Aggregation'!N:N,'EPA Export Aggregation'!$A:$A,$B80,'EPA Export Aggregation'!$D:$D,$A$1)*IF($A80="CH4",About!$D$58,IF($A80="N2O",About!$D$59,1))</f>
        <v>0.57134531223158047</v>
      </c>
      <c r="L80" s="415">
        <f>SUMIFS('EPA Export Aggregation'!O:O,'EPA Export Aggregation'!$A:$A,$B80,'EPA Export Aggregation'!$D:$D,$A$1)*IF($A80="CH4",About!$D$58,IF($A80="N2O",About!$D$59,1))</f>
        <v>0.57977807052690511</v>
      </c>
      <c r="M80" s="415">
        <f>SUMIFS('EPA Export Aggregation'!P:P,'EPA Export Aggregation'!$A:$A,$B80,'EPA Export Aggregation'!$D:$D,$A$1)*IF($A80="CH4",About!$D$58,IF($A80="N2O",About!$D$59,1))</f>
        <v>0.49451092000953972</v>
      </c>
      <c r="N80" s="415">
        <f>SUMIFS('EPA Export Aggregation'!Q:Q,'EPA Export Aggregation'!$A:$A,$B80,'EPA Export Aggregation'!$D:$D,$A$1)*IF($A80="CH4",About!$D$58,IF($A80="N2O",About!$D$59,1))</f>
        <v>0.34802401248969722</v>
      </c>
      <c r="O80" s="415">
        <f>SUMIFS('EPA Export Aggregation'!R:R,'EPA Export Aggregation'!$A:$A,$B80,'EPA Export Aggregation'!$D:$D,$A$1)*IF($A80="CH4",About!$D$58,IF($A80="N2O",About!$D$59,1))</f>
        <v>0.34092954445389112</v>
      </c>
      <c r="P80" s="415">
        <f>SUMIFS('EPA Export Aggregation'!S:S,'EPA Export Aggregation'!$A:$A,$B80,'EPA Export Aggregation'!$D:$D,$A$1)*IF($A80="CH4",About!$D$58,IF($A80="N2O",About!$D$59,1))</f>
        <v>0.31170414030913263</v>
      </c>
      <c r="Q80" s="415">
        <f>SUMIFS('EPA Export Aggregation'!T:T,'EPA Export Aggregation'!$A:$A,$B80,'EPA Export Aggregation'!$D:$D,$A$1)*IF($A80="CH4",About!$D$58,IF($A80="N2O",About!$D$59,1))</f>
        <v>0.2895236139549312</v>
      </c>
      <c r="R80" s="415">
        <f>SUMIFS('EPA Export Aggregation'!U:U,'EPA Export Aggregation'!$A:$A,$B80,'EPA Export Aggregation'!$D:$D,$A$1)*IF($A80="CH4",About!$D$58,IF($A80="N2O",About!$D$59,1))</f>
        <v>0.2667572795470548</v>
      </c>
      <c r="S80" s="415">
        <f>SUMIFS('EPA Export Aggregation'!V:V,'EPA Export Aggregation'!$A:$A,$B80,'EPA Export Aggregation'!$D:$D,$A$1)*IF($A80="CH4",About!$D$58,IF($A80="N2O",About!$D$59,1))</f>
        <v>0.28500814381828821</v>
      </c>
      <c r="T80" s="415">
        <f>SUMIFS('EPA Export Aggregation'!W:W,'EPA Export Aggregation'!$A:$A,$B80,'EPA Export Aggregation'!$D:$D,$A$1)*IF($A80="CH4",About!$D$58,IF($A80="N2O",About!$D$59,1))</f>
        <v>0.27234398020890949</v>
      </c>
      <c r="U80" s="415">
        <f>SUMIFS('EPA Export Aggregation'!X:X,'EPA Export Aggregation'!$A:$A,$B80,'EPA Export Aggregation'!$D:$D,$A$1)*IF($A80="CH4",About!$D$58,IF($A80="N2O",About!$D$59,1))</f>
        <v>0.2474974250889091</v>
      </c>
      <c r="V80" s="415">
        <f>SUMIFS('EPA Export Aggregation'!Y:Y,'EPA Export Aggregation'!$A:$A,$B80,'EPA Export Aggregation'!$D:$D,$A$1)*IF($A80="CH4",About!$D$58,IF($A80="N2O",About!$D$59,1))</f>
        <v>0.1074119523528182</v>
      </c>
      <c r="W80" s="415">
        <f>SUMIFS('EPA Export Aggregation'!Z:Z,'EPA Export Aggregation'!$A:$A,$B80,'EPA Export Aggregation'!$D:$D,$A$1)*IF($A80="CH4",About!$D$58,IF($A80="N2O",About!$D$59,1))</f>
        <v>0.11310283604393639</v>
      </c>
      <c r="X80" s="415">
        <f>SUMIFS('EPA Export Aggregation'!AA:AA,'EPA Export Aggregation'!$A:$A,$B80,'EPA Export Aggregation'!$D:$D,$A$1)*IF($A80="CH4",About!$D$58,IF($A80="N2O",About!$D$59,1))</f>
        <v>0.1064317608207722</v>
      </c>
      <c r="Y80" s="415">
        <f>SUMIFS('EPA Export Aggregation'!AB:AB,'EPA Export Aggregation'!$A:$A,$B80,'EPA Export Aggregation'!$D:$D,$A$1)*IF($A80="CH4",About!$D$58,IF($A80="N2O",About!$D$59,1))</f>
        <v>0.1087339353028268</v>
      </c>
      <c r="Z80" s="415">
        <f>SUMIFS('EPA Export Aggregation'!AC:AC,'EPA Export Aggregation'!$A:$A,$B80,'EPA Export Aggregation'!$D:$D,$A$1)*IF($A80="CH4",About!$D$58,IF($A80="N2O",About!$D$59,1))</f>
        <v>0.1024416481750955</v>
      </c>
      <c r="AA80" s="415">
        <f>SUMIFS('EPA Export Aggregation'!AD:AD,'EPA Export Aggregation'!$A:$A,$B80,'EPA Export Aggregation'!$D:$D,$A$1)*IF($A80="CH4",About!$D$58,IF($A80="N2O",About!$D$59,1))</f>
        <v>0.10510897106383831</v>
      </c>
      <c r="AB80" s="415">
        <f>SUMIFS('EPA Export Aggregation'!AE:AE,'EPA Export Aggregation'!$A:$A,$B80,'EPA Export Aggregation'!$D:$D,$A$1)*IF($A80="CH4",About!$D$58,IF($A80="N2O",About!$D$59,1))</f>
        <v>0.1024660022592</v>
      </c>
      <c r="AC80" s="415">
        <f>SUMIFS('EPA Export Aggregation'!AF:AF,'EPA Export Aggregation'!$A:$A,$B80,'EPA Export Aggregation'!$D:$D,$A$1)*IF($A80="CH4",About!$D$58,IF($A80="N2O",About!$D$59,1))</f>
        <v>0.10748205660097</v>
      </c>
      <c r="AD80" s="415">
        <f>SUMIFS('EPA Export Aggregation'!AG:AG,'EPA Export Aggregation'!$A:$A,$B80,'EPA Export Aggregation'!$D:$D,$A$1)*IF($A80="CH4",About!$D$58,IF($A80="N2O",About!$D$59,1))</f>
        <v>0.1055339210391</v>
      </c>
      <c r="AE80" s="415">
        <f>SUMIFS('EPA Export Aggregation'!AH:AH,'EPA Export Aggregation'!$A:$A,$B80,'EPA Export Aggregation'!$D:$D,$A$1)*IF($A80="CH4",About!$D$58,IF($A80="N2O",About!$D$59,1))</f>
        <v>0.10745548621036891</v>
      </c>
      <c r="AF80" s="415">
        <f>SUMIFS('EPA Export Aggregation'!AI:AI,'EPA Export Aggregation'!$A:$A,$B80,'EPA Export Aggregation'!$D:$D,$A$1)*IF($A80="CH4",About!$D$58,IF($A80="N2O",About!$D$59,1))</f>
        <v>8.7856541932161497E-2</v>
      </c>
      <c r="AG80" s="415">
        <f>SUMIFS('EPA Export Aggregation'!AJ:AJ,'EPA Export Aggregation'!$A:$A,$B80,'EPA Export Aggregation'!$D:$D,$A$1)*IF($A80="CH4",About!$D$58,IF($A80="N2O",About!$D$59,1))</f>
        <v>9.0285608031599698E-2</v>
      </c>
      <c r="AH80" s="415">
        <f>SUMIFS('EPA Export Aggregation'!AK:AK,'EPA Export Aggregation'!$A:$A,$B80,'EPA Export Aggregation'!$D:$D,$A$1)*IF($A80="CH4",About!$D$58,IF($A80="N2O",About!$D$59,1))</f>
        <v>9.7251827621236894E-2</v>
      </c>
    </row>
    <row r="81" spans="1:34" x14ac:dyDescent="0.2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4423</v>
      </c>
      <c r="B84" s="414" t="s">
        <v>4404</v>
      </c>
      <c r="C84" s="415">
        <f>SUMIFS('EPA Export Aggregation'!F:F,'EPA Export Aggregation'!$A:$A,$B84,'EPA Export Aggregation'!$D:$D,$A$1)*IF($A84="CH4",About!$D$58,IF($A84="N2O",About!$D$59,1))</f>
        <v>4.6190920849999997E-2</v>
      </c>
      <c r="D84" s="415">
        <f>SUMIFS('EPA Export Aggregation'!G:G,'EPA Export Aggregation'!$A:$A,$B84,'EPA Export Aggregation'!$D:$D,$A$1)*IF($A84="CH4",About!$D$58,IF($A84="N2O",About!$D$59,1))</f>
        <v>4.6190920849999997E-2</v>
      </c>
      <c r="E84" s="415">
        <f>SUMIFS('EPA Export Aggregation'!H:H,'EPA Export Aggregation'!$A:$A,$B84,'EPA Export Aggregation'!$D:$D,$A$1)*IF($A84="CH4",About!$D$58,IF($A84="N2O",About!$D$59,1))</f>
        <v>4.6190920849999997E-2</v>
      </c>
      <c r="F84" s="415">
        <f>SUMIFS('EPA Export Aggregation'!I:I,'EPA Export Aggregation'!$A:$A,$B84,'EPA Export Aggregation'!$D:$D,$A$1)*IF($A84="CH4",About!$D$58,IF($A84="N2O",About!$D$59,1))</f>
        <v>5.77386493E-2</v>
      </c>
      <c r="G84" s="415">
        <f>SUMIFS('EPA Export Aggregation'!J:J,'EPA Export Aggregation'!$A:$A,$B84,'EPA Export Aggregation'!$D:$D,$A$1)*IF($A84="CH4",About!$D$58,IF($A84="N2O",About!$D$59,1))</f>
        <v>6.3512514699999995E-2</v>
      </c>
      <c r="H84" s="415">
        <f>SUMIFS('EPA Export Aggregation'!K:K,'EPA Export Aggregation'!$A:$A,$B84,'EPA Export Aggregation'!$D:$D,$A$1)*IF($A84="CH4",About!$D$58,IF($A84="N2O",About!$D$59,1))</f>
        <v>7.9813689199999996E-2</v>
      </c>
      <c r="I84" s="415">
        <f>SUMIFS('EPA Export Aggregation'!L:L,'EPA Export Aggregation'!$A:$A,$B84,'EPA Export Aggregation'!$D:$D,$A$1)*IF($A84="CH4",About!$D$58,IF($A84="N2O",About!$D$59,1))</f>
        <v>8.86301372E-2</v>
      </c>
      <c r="J84" s="415">
        <f>SUMIFS('EPA Export Aggregation'!M:M,'EPA Export Aggregation'!$A:$A,$B84,'EPA Export Aggregation'!$D:$D,$A$1)*IF($A84="CH4",About!$D$58,IF($A84="N2O",About!$D$59,1))</f>
        <v>9.3664335400000007E-2</v>
      </c>
      <c r="K84" s="415">
        <f>SUMIFS('EPA Export Aggregation'!N:N,'EPA Export Aggregation'!$A:$A,$B84,'EPA Export Aggregation'!$D:$D,$A$1)*IF($A84="CH4",About!$D$58,IF($A84="N2O",About!$D$59,1))</f>
        <v>0.1148489603</v>
      </c>
      <c r="L84" s="415">
        <f>SUMIFS('EPA Export Aggregation'!O:O,'EPA Export Aggregation'!$A:$A,$B84,'EPA Export Aggregation'!$D:$D,$A$1)*IF($A84="CH4",About!$D$58,IF($A84="N2O",About!$D$59,1))</f>
        <v>0.1165440717</v>
      </c>
      <c r="M84" s="415">
        <f>SUMIFS('EPA Export Aggregation'!P:P,'EPA Export Aggregation'!$A:$A,$B84,'EPA Export Aggregation'!$D:$D,$A$1)*IF($A84="CH4",About!$D$58,IF($A84="N2O",About!$D$59,1))</f>
        <v>9.4196873599999995E-2</v>
      </c>
      <c r="N84" s="415">
        <f>SUMIFS('EPA Export Aggregation'!Q:Q,'EPA Export Aggregation'!$A:$A,$B84,'EPA Export Aggregation'!$D:$D,$A$1)*IF($A84="CH4",About!$D$58,IF($A84="N2O",About!$D$59,1))</f>
        <v>6.4045861300000007E-2</v>
      </c>
      <c r="O84" s="415">
        <f>SUMIFS('EPA Export Aggregation'!R:R,'EPA Export Aggregation'!$A:$A,$B84,'EPA Export Aggregation'!$D:$D,$A$1)*IF($A84="CH4",About!$D$58,IF($A84="N2O",About!$D$59,1))</f>
        <v>5.6848011050000001E-2</v>
      </c>
      <c r="P84" s="415">
        <f>SUMIFS('EPA Export Aggregation'!S:S,'EPA Export Aggregation'!$A:$A,$B84,'EPA Export Aggregation'!$D:$D,$A$1)*IF($A84="CH4",About!$D$58,IF($A84="N2O",About!$D$59,1))</f>
        <v>6.8485377900000005E-2</v>
      </c>
      <c r="Q84" s="415">
        <f>SUMIFS('EPA Export Aggregation'!T:T,'EPA Export Aggregation'!$A:$A,$B84,'EPA Export Aggregation'!$D:$D,$A$1)*IF($A84="CH4",About!$D$58,IF($A84="N2O",About!$D$59,1))</f>
        <v>6.5741508500000004E-2</v>
      </c>
      <c r="R84" s="415">
        <f>SUMIFS('EPA Export Aggregation'!U:U,'EPA Export Aggregation'!$A:$A,$B84,'EPA Export Aggregation'!$D:$D,$A$1)*IF($A84="CH4",About!$D$58,IF($A84="N2O",About!$D$59,1))</f>
        <v>7.1488346549999998E-2</v>
      </c>
      <c r="S84" s="415">
        <f>SUMIFS('EPA Export Aggregation'!V:V,'EPA Export Aggregation'!$A:$A,$B84,'EPA Export Aggregation'!$D:$D,$A$1)*IF($A84="CH4",About!$D$58,IF($A84="N2O",About!$D$59,1))</f>
        <v>6.9422673049999994E-2</v>
      </c>
      <c r="T84" s="415">
        <f>SUMIFS('EPA Export Aggregation'!W:W,'EPA Export Aggregation'!$A:$A,$B84,'EPA Export Aggregation'!$D:$D,$A$1)*IF($A84="CH4",About!$D$58,IF($A84="N2O",About!$D$59,1))</f>
        <v>5.5855530850000001E-2</v>
      </c>
      <c r="U84" s="415">
        <f>SUMIFS('EPA Export Aggregation'!X:X,'EPA Export Aggregation'!$A:$A,$B84,'EPA Export Aggregation'!$D:$D,$A$1)*IF($A84="CH4",About!$D$58,IF($A84="N2O",About!$D$59,1))</f>
        <v>5.1290937850000003E-2</v>
      </c>
      <c r="V84" s="415">
        <f>SUMIFS('EPA Export Aggregation'!Y:Y,'EPA Export Aggregation'!$A:$A,$B84,'EPA Export Aggregation'!$D:$D,$A$1)*IF($A84="CH4",About!$D$58,IF($A84="N2O",About!$D$59,1))</f>
        <v>2.479603205E-2</v>
      </c>
      <c r="W84" s="415">
        <f>SUMIFS('EPA Export Aggregation'!Z:Z,'EPA Export Aggregation'!$A:$A,$B84,'EPA Export Aggregation'!$D:$D,$A$1)*IF($A84="CH4",About!$D$58,IF($A84="N2O",About!$D$59,1))</f>
        <v>2.5396609800000001E-2</v>
      </c>
      <c r="X84" s="415">
        <f>SUMIFS('EPA Export Aggregation'!AA:AA,'EPA Export Aggregation'!$A:$A,$B84,'EPA Export Aggregation'!$D:$D,$A$1)*IF($A84="CH4",About!$D$58,IF($A84="N2O",About!$D$59,1))</f>
        <v>2.1926369500000001E-3</v>
      </c>
      <c r="Y84" s="415">
        <f>SUMIFS('EPA Export Aggregation'!AB:AB,'EPA Export Aggregation'!$A:$A,$B84,'EPA Export Aggregation'!$D:$D,$A$1)*IF($A84="CH4",About!$D$58,IF($A84="N2O",About!$D$59,1))</f>
        <v>3.1061030999999998E-3</v>
      </c>
      <c r="Z84" s="415">
        <f>SUMIFS('EPA Export Aggregation'!AC:AC,'EPA Export Aggregation'!$A:$A,$B84,'EPA Export Aggregation'!$D:$D,$A$1)*IF($A84="CH4",About!$D$58,IF($A84="N2O",About!$D$59,1))</f>
        <v>2.5175667500000002E-3</v>
      </c>
      <c r="AA84" s="415">
        <f>SUMIFS('EPA Export Aggregation'!AD:AD,'EPA Export Aggregation'!$A:$A,$B84,'EPA Export Aggregation'!$D:$D,$A$1)*IF($A84="CH4",About!$D$58,IF($A84="N2O",About!$D$59,1))</f>
        <v>4.14042035E-3</v>
      </c>
      <c r="AB84" s="415">
        <f>SUMIFS('EPA Export Aggregation'!AE:AE,'EPA Export Aggregation'!$A:$A,$B84,'EPA Export Aggregation'!$D:$D,$A$1)*IF($A84="CH4",About!$D$58,IF($A84="N2O",About!$D$59,1))</f>
        <v>4.4793937500000004E-3</v>
      </c>
      <c r="AC84" s="415">
        <f>SUMIFS('EPA Export Aggregation'!AF:AF,'EPA Export Aggregation'!$A:$A,$B84,'EPA Export Aggregation'!$D:$D,$A$1)*IF($A84="CH4",About!$D$58,IF($A84="N2O",About!$D$59,1))</f>
        <v>8.3569595499999993E-3</v>
      </c>
      <c r="AD84" s="415">
        <f>SUMIFS('EPA Export Aggregation'!AG:AG,'EPA Export Aggregation'!$A:$A,$B84,'EPA Export Aggregation'!$D:$D,$A$1)*IF($A84="CH4",About!$D$58,IF($A84="N2O",About!$D$59,1))</f>
        <v>2.6558172499999999E-3</v>
      </c>
      <c r="AE84" s="415">
        <f>SUMIFS('EPA Export Aggregation'!AH:AH,'EPA Export Aggregation'!$A:$A,$B84,'EPA Export Aggregation'!$D:$D,$A$1)*IF($A84="CH4",About!$D$58,IF($A84="N2O",About!$D$59,1))</f>
        <v>1.309854515E-2</v>
      </c>
      <c r="AF84" s="415">
        <f>SUMIFS('EPA Export Aggregation'!AI:AI,'EPA Export Aggregation'!$A:$A,$B84,'EPA Export Aggregation'!$D:$D,$A$1)*IF($A84="CH4",About!$D$58,IF($A84="N2O",About!$D$59,1))</f>
        <v>7.9496528500000007E-3</v>
      </c>
      <c r="AG84" s="415">
        <f>SUMIFS('EPA Export Aggregation'!AJ:AJ,'EPA Export Aggregation'!$A:$A,$B84,'EPA Export Aggregation'!$D:$D,$A$1)*IF($A84="CH4",About!$D$58,IF($A84="N2O",About!$D$59,1))</f>
        <v>2.6279203999999999E-3</v>
      </c>
      <c r="AH84" s="415">
        <f>SUMIFS('EPA Export Aggregation'!AK:AK,'EPA Export Aggregation'!$A:$A,$B84,'EPA Export Aggregation'!$D:$D,$A$1)*IF($A84="CH4",About!$D$58,IF($A84="N2O",About!$D$59,1))</f>
        <v>3.3929511499999998E-3</v>
      </c>
    </row>
    <row r="85" spans="1:34" x14ac:dyDescent="0.2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4423</v>
      </c>
      <c r="B87" s="414" t="s">
        <v>4406</v>
      </c>
      <c r="C87" s="415">
        <f>SUMIFS('EPA Export Aggregation'!F:F,'EPA Export Aggregation'!$A:$A,$B87,'EPA Export Aggregation'!$D:$D,$A$1)*IF($A87="CH4",About!$D$58,IF($A87="N2O",About!$D$59,1))</f>
        <v>4.0567669099999997E-3</v>
      </c>
      <c r="D87" s="415">
        <f>SUMIFS('EPA Export Aggregation'!$F:$F,'EPA Export Aggregation'!$A:$A,$B87,'EPA Export Aggregation'!$D:$D,$A$1)*IF($A87="CH4",About!$D$58,IF($A87="N2O",About!$D$59,1))</f>
        <v>4.0567669099999997E-3</v>
      </c>
      <c r="E87" s="415">
        <f>SUMIFS('EPA Export Aggregation'!$F:$F,'EPA Export Aggregation'!$A:$A,$B87,'EPA Export Aggregation'!$D:$D,$A$1)*IF($A87="CH4",About!$D$58,IF($A87="N2O",About!$D$59,1))</f>
        <v>4.0567669099999997E-3</v>
      </c>
      <c r="F87" s="415">
        <f>SUMIFS('EPA Export Aggregation'!$F:$F,'EPA Export Aggregation'!$A:$A,$B87,'EPA Export Aggregation'!$D:$D,$A$1)*IF($A87="CH4",About!$D$58,IF($A87="N2O",About!$D$59,1))</f>
        <v>4.0567669099999997E-3</v>
      </c>
      <c r="G87" s="415">
        <f>SUMIFS('EPA Export Aggregation'!$F:$F,'EPA Export Aggregation'!$A:$A,$B87,'EPA Export Aggregation'!$D:$D,$A$1)*IF($A87="CH4",About!$D$58,IF($A87="N2O",About!$D$59,1))</f>
        <v>4.0567669099999997E-3</v>
      </c>
      <c r="H87" s="415">
        <f>SUMIFS('EPA Export Aggregation'!$F:$F,'EPA Export Aggregation'!$A:$A,$B87,'EPA Export Aggregation'!$D:$D,$A$1)*IF($A87="CH4",About!$D$58,IF($A87="N2O",About!$D$59,1))</f>
        <v>4.0567669099999997E-3</v>
      </c>
      <c r="I87" s="415">
        <f>SUMIFS('EPA Export Aggregation'!$F:$F,'EPA Export Aggregation'!$A:$A,$B87,'EPA Export Aggregation'!$D:$D,$A$1)*IF($A87="CH4",About!$D$58,IF($A87="N2O",About!$D$59,1))</f>
        <v>4.0567669099999997E-3</v>
      </c>
      <c r="J87" s="415">
        <f>SUMIFS('EPA Export Aggregation'!$F:$F,'EPA Export Aggregation'!$A:$A,$B87,'EPA Export Aggregation'!$D:$D,$A$1)*IF($A87="CH4",About!$D$58,IF($A87="N2O",About!$D$59,1))</f>
        <v>4.0567669099999997E-3</v>
      </c>
      <c r="K87" s="415">
        <f>SUMIFS('EPA Export Aggregation'!$F:$F,'EPA Export Aggregation'!$A:$A,$B87,'EPA Export Aggregation'!$D:$D,$A$1)*IF($A87="CH4",About!$D$58,IF($A87="N2O",About!$D$59,1))</f>
        <v>4.0567669099999997E-3</v>
      </c>
      <c r="L87" s="415">
        <f>SUMIFS('EPA Export Aggregation'!$F:$F,'EPA Export Aggregation'!$A:$A,$B87,'EPA Export Aggregation'!$D:$D,$A$1)*IF($A87="CH4",About!$D$58,IF($A87="N2O",About!$D$59,1))</f>
        <v>4.0567669099999997E-3</v>
      </c>
      <c r="M87" s="415">
        <f>SUMIFS('EPA Export Aggregation'!$F:$F,'EPA Export Aggregation'!$A:$A,$B87,'EPA Export Aggregation'!$D:$D,$A$1)*IF($A87="CH4",About!$D$58,IF($A87="N2O",About!$D$59,1))</f>
        <v>4.0567669099999997E-3</v>
      </c>
      <c r="N87" s="415">
        <f>SUMIFS('EPA Export Aggregation'!$F:$F,'EPA Export Aggregation'!$A:$A,$B87,'EPA Export Aggregation'!$D:$D,$A$1)*IF($A87="CH4",About!$D$58,IF($A87="N2O",About!$D$59,1))</f>
        <v>4.0567669099999997E-3</v>
      </c>
      <c r="O87" s="415">
        <f>SUMIFS('EPA Export Aggregation'!$F:$F,'EPA Export Aggregation'!$A:$A,$B87,'EPA Export Aggregation'!$D:$D,$A$1)*IF($A87="CH4",About!$D$58,IF($A87="N2O",About!$D$59,1))</f>
        <v>4.0567669099999997E-3</v>
      </c>
      <c r="P87" s="415">
        <f>SUMIFS('EPA Export Aggregation'!$F:$F,'EPA Export Aggregation'!$A:$A,$B87,'EPA Export Aggregation'!$D:$D,$A$1)*IF($A87="CH4",About!$D$58,IF($A87="N2O",About!$D$59,1))</f>
        <v>4.0567669099999997E-3</v>
      </c>
      <c r="Q87" s="415">
        <f>SUMIFS('EPA Export Aggregation'!$F:$F,'EPA Export Aggregation'!$A:$A,$B87,'EPA Export Aggregation'!$D:$D,$A$1)*IF($A87="CH4",About!$D$58,IF($A87="N2O",About!$D$59,1))</f>
        <v>4.0567669099999997E-3</v>
      </c>
      <c r="R87" s="415">
        <f>SUMIFS('EPA Export Aggregation'!$F:$F,'EPA Export Aggregation'!$A:$A,$B87,'EPA Export Aggregation'!$D:$D,$A$1)*IF($A87="CH4",About!$D$58,IF($A87="N2O",About!$D$59,1))</f>
        <v>4.0567669099999997E-3</v>
      </c>
      <c r="S87" s="415">
        <f>SUMIFS('EPA Export Aggregation'!$F:$F,'EPA Export Aggregation'!$A:$A,$B87,'EPA Export Aggregation'!$D:$D,$A$1)*IF($A87="CH4",About!$D$58,IF($A87="N2O",About!$D$59,1))</f>
        <v>4.0567669099999997E-3</v>
      </c>
      <c r="T87" s="415">
        <f>SUMIFS('EPA Export Aggregation'!$F:$F,'EPA Export Aggregation'!$A:$A,$B87,'EPA Export Aggregation'!$D:$D,$A$1)*IF($A87="CH4",About!$D$58,IF($A87="N2O",About!$D$59,1))</f>
        <v>4.0567669099999997E-3</v>
      </c>
      <c r="U87" s="415">
        <f>SUMIFS('EPA Export Aggregation'!$F:$F,'EPA Export Aggregation'!$A:$A,$B87,'EPA Export Aggregation'!$D:$D,$A$1)*IF($A87="CH4",About!$D$58,IF($A87="N2O",About!$D$59,1))</f>
        <v>4.0567669099999997E-3</v>
      </c>
      <c r="V87" s="415">
        <f>SUMIFS('EPA Export Aggregation'!$F:$F,'EPA Export Aggregation'!$A:$A,$B87,'EPA Export Aggregation'!$D:$D,$A$1)*IF($A87="CH4",About!$D$58,IF($A87="N2O",About!$D$59,1))</f>
        <v>4.0567669099999997E-3</v>
      </c>
      <c r="W87" s="415">
        <f>SUMIFS('EPA Export Aggregation'!$F:$F,'EPA Export Aggregation'!$A:$A,$B87,'EPA Export Aggregation'!$D:$D,$A$1)*IF($A87="CH4",About!$D$58,IF($A87="N2O",About!$D$59,1))</f>
        <v>4.0567669099999997E-3</v>
      </c>
      <c r="X87" s="415">
        <f>SUMIFS('EPA Export Aggregation'!$F:$F,'EPA Export Aggregation'!$A:$A,$B87,'EPA Export Aggregation'!$D:$D,$A$1)*IF($A87="CH4",About!$D$58,IF($A87="N2O",About!$D$59,1))</f>
        <v>4.0567669099999997E-3</v>
      </c>
      <c r="Y87" s="415">
        <f>SUMIFS('EPA Export Aggregation'!$F:$F,'EPA Export Aggregation'!$A:$A,$B87,'EPA Export Aggregation'!$D:$D,$A$1)*IF($A87="CH4",About!$D$58,IF($A87="N2O",About!$D$59,1))</f>
        <v>4.0567669099999997E-3</v>
      </c>
      <c r="Z87" s="415">
        <f>SUMIFS('EPA Export Aggregation'!$F:$F,'EPA Export Aggregation'!$A:$A,$B87,'EPA Export Aggregation'!$D:$D,$A$1)*IF($A87="CH4",About!$D$58,IF($A87="N2O",About!$D$59,1))</f>
        <v>4.0567669099999997E-3</v>
      </c>
      <c r="AA87" s="415">
        <f>SUMIFS('EPA Export Aggregation'!$F:$F,'EPA Export Aggregation'!$A:$A,$B87,'EPA Export Aggregation'!$D:$D,$A$1)*IF($A87="CH4",About!$D$58,IF($A87="N2O",About!$D$59,1))</f>
        <v>4.0567669099999997E-3</v>
      </c>
      <c r="AB87" s="415">
        <f>SUMIFS('EPA Export Aggregation'!$F:$F,'EPA Export Aggregation'!$A:$A,$B87,'EPA Export Aggregation'!$D:$D,$A$1)*IF($A87="CH4",About!$D$58,IF($A87="N2O",About!$D$59,1))</f>
        <v>4.0567669099999997E-3</v>
      </c>
      <c r="AC87" s="415">
        <f>SUMIFS('EPA Export Aggregation'!$F:$F,'EPA Export Aggregation'!$A:$A,$B87,'EPA Export Aggregation'!$D:$D,$A$1)*IF($A87="CH4",About!$D$58,IF($A87="N2O",About!$D$59,1))</f>
        <v>4.0567669099999997E-3</v>
      </c>
      <c r="AD87" s="415">
        <f>SUMIFS('EPA Export Aggregation'!$F:$F,'EPA Export Aggregation'!$A:$A,$B87,'EPA Export Aggregation'!$D:$D,$A$1)*IF($A87="CH4",About!$D$58,IF($A87="N2O",About!$D$59,1))</f>
        <v>4.0567669099999997E-3</v>
      </c>
      <c r="AE87" s="415">
        <f>SUMIFS('EPA Export Aggregation'!$F:$F,'EPA Export Aggregation'!$A:$A,$B87,'EPA Export Aggregation'!$D:$D,$A$1)*IF($A87="CH4",About!$D$58,IF($A87="N2O",About!$D$59,1))</f>
        <v>4.0567669099999997E-3</v>
      </c>
      <c r="AF87" s="415">
        <f>SUMIFS('EPA Export Aggregation'!$F:$F,'EPA Export Aggregation'!$A:$A,$B87,'EPA Export Aggregation'!$D:$D,$A$1)*IF($A87="CH4",About!$D$58,IF($A87="N2O",About!$D$59,1))</f>
        <v>4.0567669099999997E-3</v>
      </c>
      <c r="AG87" s="415">
        <f>SUMIFS('EPA Export Aggregation'!$F:$F,'EPA Export Aggregation'!$A:$A,$B87,'EPA Export Aggregation'!$D:$D,$A$1)*IF($A87="CH4",About!$D$58,IF($A87="N2O",About!$D$59,1))</f>
        <v>4.0567669099999997E-3</v>
      </c>
      <c r="AH87" s="415">
        <f>SUMIFS('EPA Export Aggregation'!$F:$F,'EPA Export Aggregation'!$A:$A,$B87,'EPA Export Aggregation'!$D:$D,$A$1)*IF($A87="CH4",About!$D$58,IF($A87="N2O",About!$D$59,1))</f>
        <v>4.0567669099999997E-3</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2026-09-18T22:20:15Z</dcterms:modified>
</cp:coreProperties>
</file>