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elec\EIaE\"/>
    </mc:Choice>
  </mc:AlternateContent>
  <xr:revisionPtr revIDLastSave="0" documentId="8_{C45A5CF5-A3F6-495D-9B9B-A1E97D95E80A}"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X15" i="26"/>
  <c r="Z14" i="26"/>
  <c r="N15" i="26"/>
  <c r="I14" i="26"/>
  <c r="T14" i="26"/>
  <c r="D12" i="28"/>
  <c r="D4" i="3" s="1"/>
  <c r="D31" i="28"/>
  <c r="B31" i="28" s="1"/>
  <c r="D27" i="28"/>
  <c r="D30" i="28"/>
  <c r="D26" i="28"/>
  <c r="D22" i="28"/>
  <c r="D14" i="3" s="1"/>
  <c r="D33" i="28"/>
  <c r="B33" i="28" s="1"/>
  <c r="D25" i="28"/>
  <c r="C25" i="28" s="1"/>
  <c r="D29" i="28"/>
  <c r="B29" i="28" s="1"/>
  <c r="D17" i="28"/>
  <c r="C17" i="28" s="1"/>
  <c r="L15" i="26"/>
  <c r="AD15" i="26"/>
  <c r="S15" i="26"/>
  <c r="D21" i="28"/>
  <c r="D13" i="3" s="1"/>
  <c r="D32" i="28"/>
  <c r="D20" i="3"/>
  <c r="C28" i="28"/>
  <c r="B28" i="28"/>
  <c r="D25" i="3"/>
  <c r="C33" i="28"/>
  <c r="Y15" i="26"/>
  <c r="C12" i="28"/>
  <c r="D17" i="3"/>
  <c r="B25" i="28"/>
  <c r="D22" i="3"/>
  <c r="B30" i="28"/>
  <c r="C30" i="28"/>
  <c r="O14" i="26"/>
  <c r="D19" i="3"/>
  <c r="B27" i="28"/>
  <c r="C27" i="28"/>
  <c r="B22" i="28"/>
  <c r="D23" i="3"/>
  <c r="C15" i="26"/>
  <c r="D24" i="3"/>
  <c r="C32" i="28"/>
  <c r="C24" i="3" s="1"/>
  <c r="B32" i="28"/>
  <c r="K14" i="26"/>
  <c r="D21" i="3"/>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B24" i="3"/>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12" i="28"/>
  <c r="AF14" i="26"/>
  <c r="C21" i="28"/>
  <c r="B17" i="28"/>
  <c r="B21" i="28"/>
  <c r="C29" i="28"/>
  <c r="C31" i="28"/>
  <c r="D9" i="3"/>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814" i="22" s="1"/>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J815" i="22"/>
  <c r="O814" i="22"/>
  <c r="K810" i="22"/>
  <c r="P809" i="22"/>
  <c r="L805" i="22"/>
  <c r="Q804" i="22"/>
  <c r="Q815" i="22"/>
  <c r="I815" i="22"/>
  <c r="R810" i="22"/>
  <c r="J810" i="22"/>
  <c r="F806" i="22"/>
  <c r="K805" i="22"/>
  <c r="K816" i="22"/>
  <c r="P815" i="22"/>
  <c r="L811" i="22"/>
  <c r="Q810" i="22"/>
  <c r="M806" i="22"/>
  <c r="R805" i="22"/>
  <c r="R816" i="22"/>
  <c r="J816" i="22"/>
  <c r="F812" i="22"/>
  <c r="K811" i="22"/>
  <c r="G807" i="22"/>
  <c r="L806" i="22"/>
  <c r="L817" i="22"/>
  <c r="Q816" i="22"/>
  <c r="M812" i="22"/>
  <c r="R811" i="22"/>
  <c r="N807" i="22"/>
  <c r="F807" i="22"/>
  <c r="J817" i="22"/>
  <c r="O816" i="22"/>
  <c r="K812" i="22"/>
  <c r="P811" i="22"/>
  <c r="L807" i="22"/>
  <c r="Q806" i="22"/>
  <c r="I817" i="22"/>
  <c r="N816" i="22"/>
  <c r="J812" i="22"/>
  <c r="O811" i="22"/>
  <c r="K807" i="22"/>
  <c r="P806" i="22"/>
  <c r="P808" i="22"/>
  <c r="F818" i="22"/>
  <c r="Q811" i="22"/>
  <c r="R806" i="22"/>
  <c r="R814" i="22"/>
  <c r="F810" i="22"/>
  <c r="I772" i="22"/>
  <c r="N771" i="22"/>
  <c r="J767" i="22"/>
  <c r="O766" i="22"/>
  <c r="H772" i="22"/>
  <c r="M771" i="22"/>
  <c r="I767" i="22"/>
  <c r="N766" i="22"/>
  <c r="J762" i="22"/>
  <c r="O761" i="22"/>
  <c r="O772" i="22"/>
  <c r="G772" i="22"/>
  <c r="P767" i="22"/>
  <c r="H767" i="22"/>
  <c r="I773" i="22"/>
  <c r="N772" i="22"/>
  <c r="J768" i="22"/>
  <c r="O767" i="22"/>
  <c r="H773" i="22"/>
  <c r="M772" i="22"/>
  <c r="I768" i="22"/>
  <c r="N767" i="22"/>
  <c r="F773" i="22"/>
  <c r="K772" i="22"/>
  <c r="G768" i="22"/>
  <c r="L767" i="22"/>
  <c r="J772" i="22"/>
  <c r="O771" i="22"/>
  <c r="K767" i="22"/>
  <c r="P766" i="22"/>
  <c r="Q762" i="22"/>
  <c r="H762" i="22"/>
  <c r="K764" i="22"/>
  <c r="L763" i="22"/>
  <c r="G773" i="22"/>
  <c r="H768" i="22"/>
  <c r="R759" i="22"/>
  <c r="H759" i="22"/>
  <c r="J763" i="22"/>
  <c r="N762" i="22"/>
  <c r="H763" i="22"/>
  <c r="F761" i="22"/>
  <c r="H761" i="22"/>
  <c r="K760" i="22"/>
  <c r="O765" i="22"/>
  <c r="P763" i="22"/>
  <c r="F770" i="22"/>
  <c r="G765"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K741" i="22"/>
  <c r="P740" i="22"/>
  <c r="L736" i="22"/>
  <c r="Q735" i="22"/>
  <c r="M731" i="22"/>
  <c r="R730" i="22"/>
  <c r="P743" i="22"/>
  <c r="H743" i="22"/>
  <c r="Q738" i="22"/>
  <c r="I738" i="22"/>
  <c r="R733" i="22"/>
  <c r="J733" i="22"/>
  <c r="F729" i="22"/>
  <c r="J737" i="22"/>
  <c r="F740" i="22"/>
  <c r="K739" i="22"/>
  <c r="G735" i="22"/>
  <c r="L734" i="22"/>
  <c r="H730" i="22"/>
  <c r="M729" i="22"/>
  <c r="F743" i="22"/>
  <c r="K742" i="22"/>
  <c r="G738" i="22"/>
  <c r="L737" i="22"/>
  <c r="H733" i="22"/>
  <c r="M732" i="22"/>
  <c r="K740" i="22"/>
  <c r="G736" i="22"/>
  <c r="G741" i="22"/>
  <c r="L740" i="22"/>
  <c r="H736" i="22"/>
  <c r="M735" i="22"/>
  <c r="I731" i="22"/>
  <c r="N730" i="22"/>
  <c r="K743" i="22"/>
  <c r="P742" i="22"/>
  <c r="L738" i="22"/>
  <c r="Q737" i="22"/>
  <c r="M733" i="22"/>
  <c r="R732" i="22"/>
  <c r="P739" i="22"/>
  <c r="L735" i="22"/>
  <c r="Q740" i="22"/>
  <c r="I740" i="22"/>
  <c r="R735" i="22"/>
  <c r="J735" i="22"/>
  <c r="F731"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L1428" i="22"/>
  <c r="Q1427" i="22"/>
  <c r="I1427" i="22"/>
  <c r="N1426" i="22"/>
  <c r="F1426" i="22"/>
  <c r="K1425" i="22"/>
  <c r="P1424" i="22"/>
  <c r="M1423" i="22"/>
  <c r="R1422" i="22"/>
  <c r="J1422" i="22"/>
  <c r="O1421" i="22"/>
  <c r="G1421" i="22"/>
  <c r="L1420" i="22"/>
  <c r="Q1419" i="22"/>
  <c r="R1433" i="22"/>
  <c r="J1433" i="22"/>
  <c r="O1432" i="22"/>
  <c r="G1432" i="22"/>
  <c r="L1431" i="22"/>
  <c r="Q1430" i="22"/>
  <c r="I1430" i="22"/>
  <c r="F1429" i="22"/>
  <c r="K1428" i="22"/>
  <c r="P1427" i="22"/>
  <c r="H1427" i="22"/>
  <c r="M1426" i="22"/>
  <c r="R1425" i="22"/>
  <c r="J1425" i="22"/>
  <c r="G1424" i="22"/>
  <c r="L1423" i="22"/>
  <c r="Q1422" i="22"/>
  <c r="I1422" i="22"/>
  <c r="N1421" i="22"/>
  <c r="F1421" i="22"/>
  <c r="K1420" i="22"/>
  <c r="H1419" i="22"/>
  <c r="Q1433" i="22"/>
  <c r="I1433" i="22"/>
  <c r="N1432" i="22"/>
  <c r="F1432" i="22"/>
  <c r="K1431" i="22"/>
  <c r="P1430" i="22"/>
  <c r="M1429" i="22"/>
  <c r="R1428" i="22"/>
  <c r="J1428" i="22"/>
  <c r="O1427" i="22"/>
  <c r="G1427" i="22"/>
  <c r="L1426" i="22"/>
  <c r="Q1425" i="22"/>
  <c r="N1424" i="22"/>
  <c r="F1424" i="22"/>
  <c r="K1423" i="22"/>
  <c r="P1422" i="22"/>
  <c r="H1422" i="22"/>
  <c r="M1421" i="22"/>
  <c r="R1420" i="22"/>
  <c r="O1419" i="22"/>
  <c r="G1419" i="22"/>
  <c r="P1433" i="22"/>
  <c r="H1433" i="22"/>
  <c r="M1432" i="22"/>
  <c r="R1431" i="22"/>
  <c r="J1431" i="22"/>
  <c r="G1430" i="22"/>
  <c r="L1429" i="22"/>
  <c r="Q1428" i="22"/>
  <c r="I1428" i="22"/>
  <c r="N1427" i="22"/>
  <c r="F1427" i="22"/>
  <c r="K1426" i="22"/>
  <c r="H1425" i="22"/>
  <c r="M1424" i="22"/>
  <c r="R1423" i="22"/>
  <c r="J1423" i="22"/>
  <c r="O1422" i="22"/>
  <c r="G1422" i="22"/>
  <c r="L1421"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0" i="3" l="1"/>
  <c r="F35" i="28"/>
  <c r="G1429" i="22"/>
  <c r="H1424" i="22"/>
  <c r="I1419" i="22"/>
  <c r="N1429" i="22"/>
  <c r="O1424" i="22"/>
  <c r="P1419" i="22"/>
  <c r="H1430" i="22"/>
  <c r="I1425" i="22"/>
  <c r="J1420" i="22"/>
  <c r="O1430" i="22"/>
  <c r="P1425" i="22"/>
  <c r="Q1420" i="22"/>
  <c r="H740" i="22"/>
  <c r="I735" i="22"/>
  <c r="J730" i="22"/>
  <c r="M742" i="22"/>
  <c r="N737" i="22"/>
  <c r="I70" i="23" s="1"/>
  <c r="O732" i="22"/>
  <c r="J68" i="23" s="1"/>
  <c r="O743" i="22"/>
  <c r="P738" i="22"/>
  <c r="Q733" i="22"/>
  <c r="L743" i="22"/>
  <c r="P741" i="22"/>
  <c r="Q736" i="22"/>
  <c r="R731" i="22"/>
  <c r="M66" i="23" s="1"/>
  <c r="P731" i="22"/>
  <c r="K66" i="23" s="1"/>
  <c r="Q739" i="22"/>
  <c r="R734" i="22"/>
  <c r="R1449" i="22" s="1"/>
  <c r="F730" i="22"/>
  <c r="H742" i="22"/>
  <c r="I737" i="22"/>
  <c r="J732" i="22"/>
  <c r="K732" i="22"/>
  <c r="N739" i="22"/>
  <c r="O734" i="22"/>
  <c r="P729" i="22"/>
  <c r="P1449" i="22" s="1"/>
  <c r="M739" i="22"/>
  <c r="N734" i="22"/>
  <c r="O729" i="22"/>
  <c r="R741" i="22"/>
  <c r="F737" i="22"/>
  <c r="G732" i="22"/>
  <c r="B68" i="23" s="1"/>
  <c r="G743" i="22"/>
  <c r="H738" i="22"/>
  <c r="I733" i="22"/>
  <c r="N741" i="22"/>
  <c r="H741" i="22"/>
  <c r="I736" i="22"/>
  <c r="J731" i="22"/>
  <c r="E66" i="23" s="1"/>
  <c r="J729" i="22"/>
  <c r="E67" i="23" s="1"/>
  <c r="I739" i="22"/>
  <c r="J734" i="22"/>
  <c r="K729" i="22"/>
  <c r="M741" i="22"/>
  <c r="N736" i="22"/>
  <c r="O731" i="22"/>
  <c r="R743" i="22"/>
  <c r="F739" i="22"/>
  <c r="G734" i="22"/>
  <c r="H729" i="22"/>
  <c r="C67" i="23" s="1"/>
  <c r="Q743" i="22"/>
  <c r="R738" i="22"/>
  <c r="F734" i="22"/>
  <c r="G729" i="22"/>
  <c r="J741" i="22"/>
  <c r="K736" i="22"/>
  <c r="K1449" i="22" s="1"/>
  <c r="L731" i="22"/>
  <c r="L742" i="22"/>
  <c r="M737" i="22"/>
  <c r="N732" i="22"/>
  <c r="R737" i="22"/>
  <c r="M740" i="22"/>
  <c r="N735" i="22"/>
  <c r="O730" i="22"/>
  <c r="O1449" i="22" s="1"/>
  <c r="M743" i="22"/>
  <c r="N738" i="22"/>
  <c r="I62" i="23" s="1"/>
  <c r="O733" i="22"/>
  <c r="Q742" i="22"/>
  <c r="R740" i="22"/>
  <c r="F736" i="22"/>
  <c r="G731" i="22"/>
  <c r="B66" i="23" s="1"/>
  <c r="J743" i="22"/>
  <c r="K738" i="22"/>
  <c r="L733" i="22"/>
  <c r="M738" i="22"/>
  <c r="I743" i="22"/>
  <c r="J738" i="22"/>
  <c r="K733" i="22"/>
  <c r="H739" i="22"/>
  <c r="C72" i="23" s="1"/>
  <c r="O740" i="22"/>
  <c r="J73" i="23" s="1"/>
  <c r="P735" i="22"/>
  <c r="Q730" i="22"/>
  <c r="L60" i="23" s="1"/>
  <c r="Q741" i="22"/>
  <c r="R736" i="22"/>
  <c r="F732" i="22"/>
  <c r="I734" i="22"/>
  <c r="R739" i="22"/>
  <c r="F735" i="22"/>
  <c r="F1449" i="22" s="1"/>
  <c r="G730" i="22"/>
  <c r="R742" i="22"/>
  <c r="F738" i="22"/>
  <c r="G733" i="22"/>
  <c r="F741" i="22"/>
  <c r="J740" i="22"/>
  <c r="K735" i="22"/>
  <c r="F64" i="23" s="1"/>
  <c r="L730" i="22"/>
  <c r="G60" i="23" s="1"/>
  <c r="O742" i="22"/>
  <c r="P737" i="22"/>
  <c r="K70" i="23" s="1"/>
  <c r="Q732" i="22"/>
  <c r="Q734" i="22"/>
  <c r="N742" i="22"/>
  <c r="O737" i="22"/>
  <c r="P732" i="22"/>
  <c r="N733" i="22"/>
  <c r="N1449" i="22" s="1"/>
  <c r="G740" i="22"/>
  <c r="H735" i="22"/>
  <c r="C64" i="23" s="1"/>
  <c r="I730" i="22"/>
  <c r="I741" i="22"/>
  <c r="J736" i="22"/>
  <c r="K731" i="22"/>
  <c r="H731" i="22"/>
  <c r="J739" i="22"/>
  <c r="E72" i="23" s="1"/>
  <c r="K734" i="22"/>
  <c r="L729" i="22"/>
  <c r="G67" i="23" s="1"/>
  <c r="J742" i="22"/>
  <c r="K737" i="22"/>
  <c r="L732" i="22"/>
  <c r="O736" i="22"/>
  <c r="O739" i="22"/>
  <c r="P734" i="22"/>
  <c r="Q729" i="22"/>
  <c r="G742" i="22"/>
  <c r="H737" i="22"/>
  <c r="I732" i="22"/>
  <c r="M730" i="22"/>
  <c r="F742" i="22"/>
  <c r="G737" i="22"/>
  <c r="B70" i="23" s="1"/>
  <c r="H732" i="22"/>
  <c r="R729" i="22"/>
  <c r="L739" i="22"/>
  <c r="G72" i="23" s="1"/>
  <c r="M734" i="22"/>
  <c r="N729" i="22"/>
  <c r="N740" i="22"/>
  <c r="O735" i="22"/>
  <c r="P730" i="22"/>
  <c r="N743" i="22"/>
  <c r="I65" i="23" s="1"/>
  <c r="O738" i="22"/>
  <c r="P733" i="22"/>
  <c r="I742" i="22"/>
  <c r="O741" i="22"/>
  <c r="P736" i="22"/>
  <c r="Q731" i="22"/>
  <c r="F733" i="22"/>
  <c r="G739" i="22"/>
  <c r="B72" i="23" s="1"/>
  <c r="H734" i="22"/>
  <c r="I729" i="22"/>
  <c r="I1449" i="22" s="1"/>
  <c r="L741" i="22"/>
  <c r="M736" i="22"/>
  <c r="N731" i="22"/>
  <c r="F771" i="22"/>
  <c r="G766" i="22"/>
  <c r="R770" i="22"/>
  <c r="M73" i="23" s="1"/>
  <c r="F766" i="22"/>
  <c r="G761" i="22"/>
  <c r="L771" i="22"/>
  <c r="M766" i="22"/>
  <c r="F772" i="22"/>
  <c r="G767" i="22"/>
  <c r="R771" i="22"/>
  <c r="F767" i="22"/>
  <c r="P771" i="22"/>
  <c r="Q766" i="22"/>
  <c r="L61" i="23" s="1"/>
  <c r="G771" i="22"/>
  <c r="H766" i="22"/>
  <c r="L761" i="22"/>
  <c r="P762" i="22"/>
  <c r="J764" i="22"/>
  <c r="Q763" i="22"/>
  <c r="L63" i="23" s="1"/>
  <c r="R761" i="22"/>
  <c r="Q771" i="22"/>
  <c r="O759" i="22"/>
  <c r="G763" i="22"/>
  <c r="O763" i="22"/>
  <c r="K770" i="22"/>
  <c r="L765" i="22"/>
  <c r="G64" i="23" s="1"/>
  <c r="J770" i="22"/>
  <c r="E73" i="23" s="1"/>
  <c r="K765" i="22"/>
  <c r="L760" i="22"/>
  <c r="Q770" i="22"/>
  <c r="R765" i="22"/>
  <c r="K771" i="22"/>
  <c r="L766" i="22"/>
  <c r="J771" i="22"/>
  <c r="K766" i="22"/>
  <c r="H771" i="22"/>
  <c r="I766" i="22"/>
  <c r="D61" i="23" s="1"/>
  <c r="L770" i="22"/>
  <c r="M765" i="22"/>
  <c r="P760" i="22"/>
  <c r="G762" i="22"/>
  <c r="K763" i="22"/>
  <c r="P761" i="22"/>
  <c r="I761" i="22"/>
  <c r="R766" i="22"/>
  <c r="M61" i="23" s="1"/>
  <c r="F759" i="22"/>
  <c r="K762" i="22"/>
  <c r="F763" i="22"/>
  <c r="P769" i="22"/>
  <c r="Q764" i="22"/>
  <c r="O769" i="22"/>
  <c r="J72" i="23" s="1"/>
  <c r="P764" i="22"/>
  <c r="Q759" i="22"/>
  <c r="L67" i="23" s="1"/>
  <c r="I770" i="22"/>
  <c r="J765" i="22"/>
  <c r="P770" i="22"/>
  <c r="Q765" i="22"/>
  <c r="O770" i="22"/>
  <c r="P765" i="22"/>
  <c r="K64" i="23" s="1"/>
  <c r="M770" i="22"/>
  <c r="N765" i="22"/>
  <c r="I64" i="23" s="1"/>
  <c r="Q769" i="22"/>
  <c r="R764" i="22"/>
  <c r="G760" i="22"/>
  <c r="K761" i="22"/>
  <c r="O762" i="22"/>
  <c r="N759" i="22"/>
  <c r="I67" i="23" s="1"/>
  <c r="M760" i="22"/>
  <c r="R763" i="22"/>
  <c r="J766" i="22"/>
  <c r="N761" i="22"/>
  <c r="I762" i="22"/>
  <c r="H769" i="22"/>
  <c r="I764" i="22"/>
  <c r="G769" i="22"/>
  <c r="H764" i="22"/>
  <c r="I759" i="22"/>
  <c r="N769" i="22"/>
  <c r="O764" i="22"/>
  <c r="H770" i="22"/>
  <c r="I765" i="22"/>
  <c r="G770" i="22"/>
  <c r="B73" i="23" s="1"/>
  <c r="H765" i="22"/>
  <c r="R769" i="22"/>
  <c r="F765" i="22"/>
  <c r="I769" i="22"/>
  <c r="K769" i="22"/>
  <c r="K759" i="22"/>
  <c r="O760" i="22"/>
  <c r="F762" i="22"/>
  <c r="L772" i="22"/>
  <c r="P759" i="22"/>
  <c r="I763" i="22"/>
  <c r="D63" i="23" s="1"/>
  <c r="L762" i="22"/>
  <c r="R760" i="22"/>
  <c r="M761" i="22"/>
  <c r="L773" i="22"/>
  <c r="M768" i="22"/>
  <c r="K773" i="22"/>
  <c r="F65" i="23" s="1"/>
  <c r="L768" i="22"/>
  <c r="M763" i="22"/>
  <c r="M1449" i="22" s="1"/>
  <c r="R773" i="22"/>
  <c r="F769" i="22"/>
  <c r="G764" i="22"/>
  <c r="M769" i="22"/>
  <c r="N764" i="22"/>
  <c r="L769" i="22"/>
  <c r="M764" i="22"/>
  <c r="J769" i="22"/>
  <c r="M773" i="22"/>
  <c r="N768" i="22"/>
  <c r="L764" i="22"/>
  <c r="O773" i="22"/>
  <c r="F760" i="22"/>
  <c r="J761" i="22"/>
  <c r="M767" i="22"/>
  <c r="G759" i="22"/>
  <c r="B67" i="23" s="1"/>
  <c r="M762" i="22"/>
  <c r="J760" i="22"/>
  <c r="I760" i="22"/>
  <c r="Q760" i="22"/>
  <c r="Q772" i="22"/>
  <c r="R767" i="22"/>
  <c r="M70" i="23" s="1"/>
  <c r="P772" i="22"/>
  <c r="Q767" i="22"/>
  <c r="L70" i="23" s="1"/>
  <c r="R762" i="22"/>
  <c r="J773" i="22"/>
  <c r="K768" i="22"/>
  <c r="Q773" i="22"/>
  <c r="R768" i="22"/>
  <c r="M62" i="23" s="1"/>
  <c r="P773" i="22"/>
  <c r="Q768" i="22"/>
  <c r="L62" i="23" s="1"/>
  <c r="N773" i="22"/>
  <c r="O768" i="22"/>
  <c r="R772" i="22"/>
  <c r="F768" i="22"/>
  <c r="N763" i="22"/>
  <c r="P768" i="22"/>
  <c r="J759" i="22"/>
  <c r="N760" i="22"/>
  <c r="F764" i="22"/>
  <c r="I771" i="22"/>
  <c r="Q761" i="22"/>
  <c r="N770" i="22"/>
  <c r="M759" i="22"/>
  <c r="H760" i="22"/>
  <c r="C60" i="23" s="1"/>
  <c r="O805" i="22"/>
  <c r="P816" i="22"/>
  <c r="O813" i="22"/>
  <c r="J62" i="23" s="1"/>
  <c r="F808" i="22"/>
  <c r="R812" i="22"/>
  <c r="Q817" i="22"/>
  <c r="G808" i="22"/>
  <c r="F813" i="22"/>
  <c r="R817" i="22"/>
  <c r="I808" i="22"/>
  <c r="H813" i="22"/>
  <c r="C62" i="23" s="1"/>
  <c r="G818" i="22"/>
  <c r="O807" i="22"/>
  <c r="N812" i="22"/>
  <c r="M817" i="22"/>
  <c r="H807" i="22"/>
  <c r="G812" i="22"/>
  <c r="F817" i="22"/>
  <c r="N806" i="22"/>
  <c r="I66" i="23" s="1"/>
  <c r="M811" i="22"/>
  <c r="L816" i="22"/>
  <c r="G806" i="22"/>
  <c r="F811" i="22"/>
  <c r="R815" i="22"/>
  <c r="M815" i="22"/>
  <c r="M807" i="22"/>
  <c r="N818" i="22"/>
  <c r="N808" i="22"/>
  <c r="M813" i="22"/>
  <c r="L818" i="22"/>
  <c r="O808" i="22"/>
  <c r="N813" i="22"/>
  <c r="M818" i="22"/>
  <c r="Q808" i="22"/>
  <c r="P813" i="22"/>
  <c r="O818" i="22"/>
  <c r="J808" i="22"/>
  <c r="I813" i="22"/>
  <c r="H818" i="22"/>
  <c r="P807" i="22"/>
  <c r="O812" i="22"/>
  <c r="J70" i="23" s="1"/>
  <c r="N817" i="22"/>
  <c r="I807" i="22"/>
  <c r="D68" i="23" s="1"/>
  <c r="H812" i="22"/>
  <c r="G817" i="22"/>
  <c r="O806" i="22"/>
  <c r="N811" i="22"/>
  <c r="I61" i="23" s="1"/>
  <c r="M816" i="22"/>
  <c r="H65" i="23" s="1"/>
  <c r="L804" i="22"/>
  <c r="J806" i="22"/>
  <c r="L812" i="22"/>
  <c r="G70" i="23" s="1"/>
  <c r="J804" i="22"/>
  <c r="I809" i="22"/>
  <c r="H814" i="22"/>
  <c r="K804" i="22"/>
  <c r="J809" i="22"/>
  <c r="I814" i="22"/>
  <c r="M804" i="22"/>
  <c r="H67" i="23" s="1"/>
  <c r="L809" i="22"/>
  <c r="K814" i="22"/>
  <c r="F804" i="22"/>
  <c r="R808" i="22"/>
  <c r="Q813" i="22"/>
  <c r="P818" i="22"/>
  <c r="K808" i="22"/>
  <c r="F63" i="23" s="1"/>
  <c r="J813" i="22"/>
  <c r="I818" i="22"/>
  <c r="Q807" i="22"/>
  <c r="P812" i="22"/>
  <c r="O817" i="22"/>
  <c r="J807" i="22"/>
  <c r="I812" i="22"/>
  <c r="D70" i="23" s="1"/>
  <c r="H817" i="22"/>
  <c r="K809" i="22"/>
  <c r="I811" i="22"/>
  <c r="K817" i="22"/>
  <c r="R804" i="22"/>
  <c r="Q809" i="22"/>
  <c r="P814" i="22"/>
  <c r="F805" i="22"/>
  <c r="R809" i="22"/>
  <c r="Q814" i="22"/>
  <c r="L72" i="23" s="1"/>
  <c r="H805" i="22"/>
  <c r="G810" i="22"/>
  <c r="F815" i="22"/>
  <c r="N804" i="22"/>
  <c r="M809" i="22"/>
  <c r="L814" i="22"/>
  <c r="G804" i="22"/>
  <c r="F809" i="22"/>
  <c r="R813" i="22"/>
  <c r="Q818" i="22"/>
  <c r="L808" i="22"/>
  <c r="K813" i="22"/>
  <c r="J818" i="22"/>
  <c r="R807" i="22"/>
  <c r="M68" i="23" s="1"/>
  <c r="Q812" i="22"/>
  <c r="P817" i="22"/>
  <c r="J814" i="22"/>
  <c r="H816" i="22"/>
  <c r="H808" i="22"/>
  <c r="M805" i="22"/>
  <c r="L810" i="22"/>
  <c r="K815" i="22"/>
  <c r="F73" i="23" s="1"/>
  <c r="N805" i="22"/>
  <c r="I60" i="23" s="1"/>
  <c r="M810" i="22"/>
  <c r="L815" i="22"/>
  <c r="G73" i="23" s="1"/>
  <c r="P805" i="22"/>
  <c r="O810" i="22"/>
  <c r="N815" i="22"/>
  <c r="I805" i="22"/>
  <c r="D60" i="23" s="1"/>
  <c r="H810" i="22"/>
  <c r="G815" i="22"/>
  <c r="O804" i="22"/>
  <c r="J67" i="23" s="1"/>
  <c r="N809" i="22"/>
  <c r="M814" i="22"/>
  <c r="H804" i="22"/>
  <c r="G809" i="22"/>
  <c r="F814" i="22"/>
  <c r="R818" i="22"/>
  <c r="M808" i="22"/>
  <c r="L813" i="22"/>
  <c r="K818" i="22"/>
  <c r="G805" i="22"/>
  <c r="N810" i="22"/>
  <c r="G813" i="22"/>
  <c r="H806" i="22"/>
  <c r="G811" i="22"/>
  <c r="B61" i="23" s="1"/>
  <c r="F816" i="22"/>
  <c r="I806" i="22"/>
  <c r="H811" i="22"/>
  <c r="C61" i="23" s="1"/>
  <c r="G816" i="22"/>
  <c r="K806" i="22"/>
  <c r="J811" i="22"/>
  <c r="I816" i="22"/>
  <c r="D65" i="23" s="1"/>
  <c r="Q805" i="22"/>
  <c r="P810" i="22"/>
  <c r="O815" i="22"/>
  <c r="J805" i="22"/>
  <c r="E60" i="23" s="1"/>
  <c r="I810" i="22"/>
  <c r="H815" i="22"/>
  <c r="P804" i="22"/>
  <c r="O809" i="22"/>
  <c r="N814" i="22"/>
  <c r="I804" i="22"/>
  <c r="H809" i="22"/>
  <c r="C63" i="23" s="1"/>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H1449" i="22"/>
  <c r="J66" i="23"/>
  <c r="F67" i="23"/>
  <c r="D72" i="23"/>
  <c r="J1449" i="22"/>
  <c r="C65" i="23"/>
  <c r="M65" i="23"/>
  <c r="H72" i="23"/>
  <c r="I72" i="23"/>
  <c r="F68" i="23"/>
  <c r="E68" i="23"/>
  <c r="K65" i="23"/>
  <c r="K62" i="23"/>
  <c r="D64" i="23"/>
  <c r="C73" i="23"/>
  <c r="F60" i="23"/>
  <c r="E64" i="23"/>
  <c r="D73" i="23"/>
  <c r="H64" i="23"/>
  <c r="H68" i="23"/>
  <c r="F72" i="23"/>
  <c r="E70" i="23"/>
  <c r="E63" i="23"/>
  <c r="D62" i="23"/>
  <c r="M60" i="23"/>
  <c r="L64" i="23"/>
  <c r="K73" i="23"/>
  <c r="M64" i="23"/>
  <c r="L73" i="23"/>
  <c r="K72" i="23"/>
  <c r="G62" i="23"/>
  <c r="D66" i="23"/>
  <c r="B65" i="23"/>
  <c r="B62" i="23"/>
  <c r="B64" i="23"/>
  <c r="M63" i="23"/>
  <c r="H66" i="23"/>
  <c r="G61" i="23"/>
  <c r="H61" i="23"/>
  <c r="G65" i="23"/>
  <c r="D67" i="23"/>
  <c r="L66" i="23"/>
  <c r="K61" i="23"/>
  <c r="J65" i="23"/>
  <c r="K63" i="23"/>
  <c r="K60" i="23"/>
  <c r="J64" i="23"/>
  <c r="I73" i="23"/>
  <c r="M67" i="23"/>
  <c r="C68" i="23"/>
  <c r="H60" i="23"/>
  <c r="C70" i="23"/>
  <c r="J61" i="23"/>
  <c r="G68" i="23"/>
  <c r="F70" i="23"/>
  <c r="C66" i="23"/>
  <c r="F66" i="23"/>
  <c r="E61" i="23"/>
  <c r="K68" i="23"/>
  <c r="L68" i="23"/>
  <c r="B63" i="23"/>
  <c r="M72" i="23"/>
  <c r="L65" i="23"/>
  <c r="E62" i="23"/>
  <c r="H62" i="23"/>
  <c r="G63" i="23"/>
  <c r="F62" i="23"/>
  <c r="J63" i="23"/>
  <c r="J60" i="23"/>
  <c r="H73" i="23"/>
  <c r="I68" i="23"/>
  <c r="H70" i="23"/>
  <c r="G66" i="23"/>
  <c r="E65" i="23"/>
  <c r="G1449" i="22"/>
  <c r="AM10" i="26"/>
  <c r="AL14" i="26"/>
  <c r="AL15" i="26"/>
  <c r="AM11" i="26"/>
  <c r="AF93" i="23"/>
  <c r="AG87" i="23"/>
  <c r="AG93" i="23" s="1"/>
  <c r="AF101" i="23"/>
  <c r="AG88" i="23"/>
  <c r="AG101" i="23" s="1"/>
  <c r="AF96" i="23"/>
  <c r="AG82" i="23"/>
  <c r="AG96" i="23" s="1"/>
  <c r="AF100" i="23"/>
  <c r="AF99" i="23"/>
  <c r="AG83" i="23"/>
  <c r="AF92" i="23"/>
  <c r="AG86" i="23"/>
  <c r="AG92" i="23" s="1"/>
  <c r="Q1449" i="22" l="1"/>
  <c r="H63" i="23"/>
  <c r="F61" i="23"/>
  <c r="I63" i="23"/>
  <c r="K67" i="23"/>
  <c r="L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<sst xmlns="http://schemas.openxmlformats.org/spreadsheetml/2006/main" count="14165" uniqueCount="911">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</sst>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488</v>
      </c>
      <c r="C1" s="86">
        <v>45237</v>
      </c>
      <c r="D1" s="87"/>
      <c r="E1" s="87"/>
      <c r="F1" s="87"/>
      <c r="G1" s="87"/>
      <c r="H1" s="87"/>
      <c r="I1" s="87"/>
      <c r="J1" s="87"/>
      <c r="K1" s="85" t="s">
        <v>534</v>
      </c>
      <c r="L1" s="85" t="s">
        <v>536</v>
      </c>
    </row>
    <row r="2" spans="1:12">
      <c r="A2" s="1" t="s">
        <v>1</v>
      </c>
      <c r="B2" s="87" t="str">
        <f>LOOKUP(B1,K1:L50,L1:L50)</f>
        <v>WA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WA</v>
      </c>
      <c r="C6" s="91">
        <f t="shared" ref="C6:AE6" si="1">SUMIFS(C$20:C$119,$B$20:$B$119,$B$6,$A$20:$A$119,$A$6)</f>
        <v>0</v>
      </c>
      <c r="D6" s="91">
        <f t="shared" si="1"/>
        <v>0</v>
      </c>
      <c r="E6" s="91">
        <f t="shared" si="1"/>
        <v>7787678</v>
      </c>
      <c r="F6" s="91">
        <f t="shared" si="1"/>
        <v>13219397</v>
      </c>
      <c r="G6" s="91">
        <f t="shared" si="1"/>
        <v>6341351</v>
      </c>
      <c r="H6" s="91">
        <f t="shared" si="1"/>
        <v>0</v>
      </c>
      <c r="I6" s="91">
        <f t="shared" si="1"/>
        <v>0</v>
      </c>
      <c r="J6" s="91">
        <f t="shared" si="1"/>
        <v>0</v>
      </c>
      <c r="K6" s="91">
        <f t="shared" si="1"/>
        <v>1343594</v>
      </c>
      <c r="L6" s="91">
        <f t="shared" si="1"/>
        <v>0</v>
      </c>
      <c r="M6" s="91">
        <f t="shared" si="1"/>
        <v>1096439</v>
      </c>
      <c r="N6" s="91">
        <f t="shared" si="1"/>
        <v>10176675</v>
      </c>
      <c r="O6" s="91">
        <f t="shared" si="1"/>
        <v>0</v>
      </c>
      <c r="P6" s="91">
        <f t="shared" si="1"/>
        <v>0</v>
      </c>
      <c r="Q6" s="91">
        <f t="shared" si="1"/>
        <v>0</v>
      </c>
      <c r="R6" s="91">
        <f t="shared" si="1"/>
        <v>0</v>
      </c>
      <c r="S6" s="91">
        <f t="shared" si="1"/>
        <v>0</v>
      </c>
      <c r="T6" s="91">
        <f t="shared" si="1"/>
        <v>0</v>
      </c>
      <c r="U6" s="91">
        <f t="shared" si="1"/>
        <v>0</v>
      </c>
      <c r="V6" s="91">
        <f t="shared" si="1"/>
        <v>0</v>
      </c>
      <c r="W6" s="91">
        <f t="shared" si="1"/>
        <v>1279785</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WA</v>
      </c>
      <c r="C7" s="91">
        <f t="shared" ref="C7:AE7" si="3">SUMIFS(C$20:C$119,$B$20:$B$119,$B$7,$A$20:$A$119,$A$7)</f>
        <v>317343</v>
      </c>
      <c r="D7" s="91">
        <f t="shared" si="3"/>
        <v>1642326</v>
      </c>
      <c r="E7" s="91">
        <f t="shared" si="3"/>
        <v>0</v>
      </c>
      <c r="F7" s="91">
        <f t="shared" si="3"/>
        <v>0</v>
      </c>
      <c r="G7" s="91">
        <f t="shared" si="3"/>
        <v>0</v>
      </c>
      <c r="H7" s="91">
        <f t="shared" si="3"/>
        <v>1979467</v>
      </c>
      <c r="I7" s="91">
        <f t="shared" si="3"/>
        <v>23939720</v>
      </c>
      <c r="J7" s="91">
        <f t="shared" si="3"/>
        <v>23842204</v>
      </c>
      <c r="K7" s="91">
        <f t="shared" si="3"/>
        <v>0</v>
      </c>
      <c r="L7" s="91">
        <f t="shared" si="3"/>
        <v>7546923</v>
      </c>
      <c r="M7" s="91">
        <f t="shared" si="3"/>
        <v>0</v>
      </c>
      <c r="N7" s="91">
        <f t="shared" si="3"/>
        <v>0</v>
      </c>
      <c r="O7" s="91">
        <f t="shared" si="3"/>
        <v>16434917</v>
      </c>
      <c r="P7" s="91">
        <f t="shared" si="3"/>
        <v>11143844</v>
      </c>
      <c r="Q7" s="91">
        <f t="shared" si="3"/>
        <v>7523404</v>
      </c>
      <c r="R7" s="91">
        <f t="shared" si="3"/>
        <v>5979960</v>
      </c>
      <c r="S7" s="91">
        <f t="shared" si="3"/>
        <v>4932257</v>
      </c>
      <c r="T7" s="91">
        <f t="shared" si="3"/>
        <v>10572266</v>
      </c>
      <c r="U7" s="91">
        <f t="shared" si="3"/>
        <v>8868168</v>
      </c>
      <c r="V7" s="91">
        <f t="shared" si="3"/>
        <v>638330</v>
      </c>
      <c r="W7" s="91">
        <f t="shared" si="3"/>
        <v>0</v>
      </c>
      <c r="X7" s="91">
        <f t="shared" si="3"/>
        <v>7387481</v>
      </c>
      <c r="Y7" s="91">
        <f t="shared" si="3"/>
        <v>10927423</v>
      </c>
      <c r="Z7" s="91">
        <f t="shared" si="3"/>
        <v>7323509</v>
      </c>
      <c r="AA7" s="91">
        <f t="shared" si="3"/>
        <v>9719464</v>
      </c>
      <c r="AB7" s="91">
        <f t="shared" si="3"/>
        <v>9038692</v>
      </c>
      <c r="AC7" s="91">
        <f t="shared" si="3"/>
        <v>17821779</v>
      </c>
      <c r="AD7" s="91">
        <f t="shared" si="3"/>
        <v>16289601</v>
      </c>
      <c r="AE7" s="91">
        <f t="shared" si="3"/>
        <v>16614416</v>
      </c>
      <c r="AF7" s="119">
        <f>AVERAGE(U7:AE7)</f>
        <v>9511714.8181818184</v>
      </c>
      <c r="AG7" s="119">
        <f t="shared" si="2"/>
        <v>9511714.8181818184</v>
      </c>
      <c r="AH7" s="119">
        <f t="shared" si="2"/>
        <v>9511714.8181818184</v>
      </c>
      <c r="AI7" s="119">
        <f t="shared" si="2"/>
        <v>9511714.8181818184</v>
      </c>
      <c r="AJ7" s="119">
        <f t="shared" si="2"/>
        <v>9511714.8181818184</v>
      </c>
      <c r="AK7" s="119">
        <f t="shared" si="2"/>
        <v>9511714.8181818184</v>
      </c>
      <c r="AL7" s="119">
        <f t="shared" si="2"/>
        <v>9511714.8181818184</v>
      </c>
      <c r="AM7" s="119">
        <f t="shared" si="2"/>
        <v>9511714.8181818184</v>
      </c>
      <c r="AN7" s="119">
        <f t="shared" si="2"/>
        <v>9511714.8181818184</v>
      </c>
      <c r="AO7" s="119">
        <f t="shared" si="2"/>
        <v>9511714.8181818184</v>
      </c>
      <c r="AP7" s="119">
        <f t="shared" si="2"/>
        <v>9511714.8181818184</v>
      </c>
      <c r="AQ7" s="119">
        <f t="shared" si="2"/>
        <v>9511714.8181818184</v>
      </c>
      <c r="AR7" s="119">
        <f t="shared" si="2"/>
        <v>9511714.8181818184</v>
      </c>
      <c r="AS7" s="119">
        <f t="shared" si="2"/>
        <v>9511714.8181818184</v>
      </c>
      <c r="AT7" s="119">
        <f t="shared" si="2"/>
        <v>9511714.8181818184</v>
      </c>
      <c r="AU7" s="119">
        <f t="shared" si="2"/>
        <v>9511714.8181818184</v>
      </c>
      <c r="AV7" s="119">
        <f t="shared" si="2"/>
        <v>9511714.8181818184</v>
      </c>
      <c r="AW7" s="119">
        <f t="shared" si="2"/>
        <v>9511714.8181818184</v>
      </c>
      <c r="AX7" s="119">
        <f t="shared" si="2"/>
        <v>9511714.8181818184</v>
      </c>
      <c r="AY7" s="119">
        <f t="shared" si="2"/>
        <v>9511714.8181818184</v>
      </c>
      <c r="AZ7" s="119">
        <f t="shared" si="2"/>
        <v>9511714.8181818184</v>
      </c>
      <c r="BA7" s="119">
        <f t="shared" si="2"/>
        <v>9511714.8181818184</v>
      </c>
      <c r="BB7" s="119">
        <f t="shared" si="2"/>
        <v>9511714.8181818184</v>
      </c>
      <c r="BC7" s="119">
        <f t="shared" si="2"/>
        <v>9511714.8181818184</v>
      </c>
      <c r="BD7" s="119">
        <f t="shared" si="2"/>
        <v>9511714.8181818184</v>
      </c>
      <c r="BE7" s="119">
        <f t="shared" si="2"/>
        <v>9511714.8181818184</v>
      </c>
      <c r="BF7" s="119">
        <f t="shared" si="2"/>
        <v>9511714.8181818184</v>
      </c>
      <c r="BG7" s="119">
        <f t="shared" si="2"/>
        <v>9511714.8181818184</v>
      </c>
      <c r="BH7" s="119">
        <f t="shared" si="2"/>
        <v>9511714.8181818184</v>
      </c>
      <c r="BI7" s="119">
        <f t="shared" si="2"/>
        <v>9511714.8181818184</v>
      </c>
      <c r="BJ7" s="119">
        <f t="shared" si="2"/>
        <v>9511714.8181818184</v>
      </c>
      <c r="BK7" s="119">
        <f t="shared" si="2"/>
        <v>9511714.8181818184</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WA</v>
      </c>
      <c r="C10" s="91">
        <f t="shared" ref="C10:AE10" si="5">SUMIFS(C$122:C$219,$B$122:$B$219,$B$6,$A$122:$A$219,$A$6)</f>
        <v>280050</v>
      </c>
      <c r="D10" s="91">
        <f t="shared" si="5"/>
        <v>2617362</v>
      </c>
      <c r="E10" s="91">
        <f t="shared" si="5"/>
        <v>6245029</v>
      </c>
      <c r="F10" s="91">
        <f t="shared" si="5"/>
        <v>1801202</v>
      </c>
      <c r="G10" s="91">
        <f t="shared" si="5"/>
        <v>2822891</v>
      </c>
      <c r="H10" s="91">
        <f t="shared" si="5"/>
        <v>883468</v>
      </c>
      <c r="I10" s="91">
        <f t="shared" si="5"/>
        <v>5270168</v>
      </c>
      <c r="J10" s="91">
        <f t="shared" si="5"/>
        <v>7198952</v>
      </c>
      <c r="K10" s="91">
        <f t="shared" si="5"/>
        <v>6868703</v>
      </c>
      <c r="L10" s="91">
        <f t="shared" si="5"/>
        <v>8833922</v>
      </c>
      <c r="M10" s="91">
        <f t="shared" si="5"/>
        <v>4257197</v>
      </c>
      <c r="N10" s="91">
        <f t="shared" si="5"/>
        <v>3152421</v>
      </c>
      <c r="O10" s="91">
        <f t="shared" si="5"/>
        <v>4361543</v>
      </c>
      <c r="P10" s="91">
        <f t="shared" si="5"/>
        <v>3445319</v>
      </c>
      <c r="Q10" s="91">
        <f t="shared" si="5"/>
        <v>2228741</v>
      </c>
      <c r="R10" s="91">
        <f t="shared" si="5"/>
        <v>2532518</v>
      </c>
      <c r="S10" s="91">
        <f t="shared" si="5"/>
        <v>2429604</v>
      </c>
      <c r="T10" s="91">
        <f t="shared" si="5"/>
        <v>3622104</v>
      </c>
      <c r="U10" s="91">
        <f t="shared" si="5"/>
        <v>2973166</v>
      </c>
      <c r="V10" s="91">
        <f t="shared" si="5"/>
        <v>3150023</v>
      </c>
      <c r="W10" s="91">
        <f t="shared" si="5"/>
        <v>2211420</v>
      </c>
      <c r="X10" s="91">
        <f t="shared" si="5"/>
        <v>3045037</v>
      </c>
      <c r="Y10" s="91">
        <f t="shared" si="5"/>
        <v>2246709</v>
      </c>
      <c r="Z10" s="91">
        <f t="shared" si="5"/>
        <v>1889261</v>
      </c>
      <c r="AA10" s="91">
        <f t="shared" si="5"/>
        <v>1687101</v>
      </c>
      <c r="AB10" s="91">
        <f t="shared" si="5"/>
        <v>3618887</v>
      </c>
      <c r="AC10" s="91">
        <f t="shared" si="5"/>
        <v>1514335</v>
      </c>
      <c r="AD10" s="91">
        <f t="shared" si="5"/>
        <v>1814257</v>
      </c>
      <c r="AE10" s="91">
        <f t="shared" si="5"/>
        <v>1435330</v>
      </c>
      <c r="AF10" s="119">
        <f t="shared" ref="AF10:BK11" si="6">AE10</f>
        <v>1435330</v>
      </c>
      <c r="AG10" s="119">
        <f t="shared" si="6"/>
        <v>1435330</v>
      </c>
      <c r="AH10" s="119">
        <f t="shared" si="6"/>
        <v>1435330</v>
      </c>
      <c r="AI10" s="119">
        <f t="shared" si="6"/>
        <v>1435330</v>
      </c>
      <c r="AJ10" s="119">
        <f t="shared" si="6"/>
        <v>1435330</v>
      </c>
      <c r="AK10" s="119">
        <f t="shared" si="6"/>
        <v>1435330</v>
      </c>
      <c r="AL10" s="119">
        <f t="shared" si="6"/>
        <v>1435330</v>
      </c>
      <c r="AM10" s="119">
        <f t="shared" si="6"/>
        <v>1435330</v>
      </c>
      <c r="AN10" s="119">
        <f t="shared" si="6"/>
        <v>1435330</v>
      </c>
      <c r="AO10" s="119">
        <f t="shared" si="6"/>
        <v>1435330</v>
      </c>
      <c r="AP10" s="119">
        <f t="shared" si="6"/>
        <v>1435330</v>
      </c>
      <c r="AQ10" s="119">
        <f t="shared" si="6"/>
        <v>1435330</v>
      </c>
      <c r="AR10" s="119">
        <f t="shared" si="6"/>
        <v>1435330</v>
      </c>
      <c r="AS10" s="119">
        <f t="shared" si="6"/>
        <v>1435330</v>
      </c>
      <c r="AT10" s="119">
        <f t="shared" si="6"/>
        <v>1435330</v>
      </c>
      <c r="AU10" s="119">
        <f t="shared" si="6"/>
        <v>1435330</v>
      </c>
      <c r="AV10" s="119">
        <f t="shared" si="6"/>
        <v>1435330</v>
      </c>
      <c r="AW10" s="119">
        <f t="shared" si="6"/>
        <v>1435330</v>
      </c>
      <c r="AX10" s="119">
        <f t="shared" si="6"/>
        <v>1435330</v>
      </c>
      <c r="AY10" s="119">
        <f t="shared" si="6"/>
        <v>1435330</v>
      </c>
      <c r="AZ10" s="119">
        <f t="shared" si="6"/>
        <v>1435330</v>
      </c>
      <c r="BA10" s="119">
        <f t="shared" si="6"/>
        <v>1435330</v>
      </c>
      <c r="BB10" s="119">
        <f t="shared" si="6"/>
        <v>1435330</v>
      </c>
      <c r="BC10" s="119">
        <f t="shared" si="6"/>
        <v>1435330</v>
      </c>
      <c r="BD10" s="119">
        <f t="shared" si="6"/>
        <v>1435330</v>
      </c>
      <c r="BE10" s="119">
        <f t="shared" si="6"/>
        <v>1435330</v>
      </c>
      <c r="BF10" s="119">
        <f t="shared" si="6"/>
        <v>1435330</v>
      </c>
      <c r="BG10" s="119">
        <f t="shared" si="6"/>
        <v>1435330</v>
      </c>
      <c r="BH10" s="119">
        <f t="shared" si="6"/>
        <v>1435330</v>
      </c>
      <c r="BI10" s="119">
        <f t="shared" si="6"/>
        <v>1435330</v>
      </c>
      <c r="BJ10" s="119">
        <f t="shared" si="6"/>
        <v>1435330</v>
      </c>
      <c r="BK10" s="119">
        <f t="shared" si="6"/>
        <v>1435330</v>
      </c>
    </row>
    <row r="11" spans="1:63" ht="14.75">
      <c r="A11" s="91" t="s">
        <v>849</v>
      </c>
      <c r="B11" s="91" t="str">
        <f>About!B2</f>
        <v>WA</v>
      </c>
      <c r="C11" s="91">
        <f t="shared" ref="C11:AE11" si="7">SUMIFS(C$122:C$219,$B$122:$B$219,$B$7,$A$122:$A$219,$A$7)</f>
        <v>36917</v>
      </c>
      <c r="D11" s="91">
        <f t="shared" si="7"/>
        <v>2955</v>
      </c>
      <c r="E11" s="91">
        <f t="shared" si="7"/>
        <v>2623</v>
      </c>
      <c r="F11" s="91">
        <f t="shared" si="7"/>
        <v>1083688</v>
      </c>
      <c r="G11" s="91">
        <f t="shared" si="7"/>
        <v>25538</v>
      </c>
      <c r="H11" s="91">
        <f t="shared" si="7"/>
        <v>1648456</v>
      </c>
      <c r="I11" s="91">
        <f t="shared" si="7"/>
        <v>663705</v>
      </c>
      <c r="J11" s="91">
        <f t="shared" si="7"/>
        <v>3567105</v>
      </c>
      <c r="K11" s="91">
        <f t="shared" si="7"/>
        <v>4401860</v>
      </c>
      <c r="L11" s="91">
        <f t="shared" si="7"/>
        <v>7025492</v>
      </c>
      <c r="M11" s="91">
        <f t="shared" si="7"/>
        <v>5390058</v>
      </c>
      <c r="N11" s="91">
        <f t="shared" si="7"/>
        <v>8209880</v>
      </c>
      <c r="O11" s="91">
        <f t="shared" si="7"/>
        <v>5548924</v>
      </c>
      <c r="P11" s="91">
        <f t="shared" si="7"/>
        <v>5401791</v>
      </c>
      <c r="Q11" s="91">
        <f t="shared" si="7"/>
        <v>7076947</v>
      </c>
      <c r="R11" s="91">
        <f t="shared" si="7"/>
        <v>5537369</v>
      </c>
      <c r="S11" s="91">
        <f t="shared" si="7"/>
        <v>11086396</v>
      </c>
      <c r="T11" s="91">
        <f t="shared" si="7"/>
        <v>6880724</v>
      </c>
      <c r="U11" s="91">
        <f t="shared" si="7"/>
        <v>10246628</v>
      </c>
      <c r="V11" s="91">
        <f t="shared" si="7"/>
        <v>9328182</v>
      </c>
      <c r="W11" s="91">
        <f t="shared" si="7"/>
        <v>9164045</v>
      </c>
      <c r="X11" s="91">
        <f t="shared" si="7"/>
        <v>9805972</v>
      </c>
      <c r="Y11" s="91">
        <f t="shared" si="7"/>
        <v>8420115</v>
      </c>
      <c r="Z11" s="91">
        <f t="shared" si="7"/>
        <v>8220860</v>
      </c>
      <c r="AA11" s="91">
        <f t="shared" si="7"/>
        <v>9226485</v>
      </c>
      <c r="AB11" s="91">
        <f t="shared" si="7"/>
        <v>6929097</v>
      </c>
      <c r="AC11" s="91">
        <f t="shared" si="7"/>
        <v>2292801</v>
      </c>
      <c r="AD11" s="91">
        <f t="shared" si="7"/>
        <v>2883609</v>
      </c>
      <c r="AE11" s="91">
        <f t="shared" si="7"/>
        <v>5447095</v>
      </c>
      <c r="AF11" s="119">
        <f>AVERAGE(W11:AE11)</f>
        <v>6932231</v>
      </c>
      <c r="AG11" s="119">
        <f t="shared" si="6"/>
        <v>6932231</v>
      </c>
      <c r="AH11" s="119">
        <f t="shared" si="6"/>
        <v>6932231</v>
      </c>
      <c r="AI11" s="119">
        <f t="shared" si="6"/>
        <v>6932231</v>
      </c>
      <c r="AJ11" s="119">
        <f t="shared" si="6"/>
        <v>6932231</v>
      </c>
      <c r="AK11" s="119">
        <f t="shared" si="6"/>
        <v>6932231</v>
      </c>
      <c r="AL11" s="119">
        <f t="shared" si="6"/>
        <v>6932231</v>
      </c>
      <c r="AM11" s="119">
        <f t="shared" si="6"/>
        <v>6932231</v>
      </c>
      <c r="AN11" s="119">
        <f t="shared" si="6"/>
        <v>6932231</v>
      </c>
      <c r="AO11" s="119">
        <f t="shared" si="6"/>
        <v>6932231</v>
      </c>
      <c r="AP11" s="119">
        <f t="shared" si="6"/>
        <v>6932231</v>
      </c>
      <c r="AQ11" s="119">
        <f t="shared" si="6"/>
        <v>6932231</v>
      </c>
      <c r="AR11" s="119">
        <f t="shared" si="6"/>
        <v>6932231</v>
      </c>
      <c r="AS11" s="119">
        <f t="shared" si="6"/>
        <v>6932231</v>
      </c>
      <c r="AT11" s="119">
        <f t="shared" si="6"/>
        <v>6932231</v>
      </c>
      <c r="AU11" s="119">
        <f t="shared" si="6"/>
        <v>6932231</v>
      </c>
      <c r="AV11" s="119">
        <f t="shared" si="6"/>
        <v>6932231</v>
      </c>
      <c r="AW11" s="119">
        <f t="shared" si="6"/>
        <v>6932231</v>
      </c>
      <c r="AX11" s="119">
        <f t="shared" si="6"/>
        <v>6932231</v>
      </c>
      <c r="AY11" s="119">
        <f t="shared" si="6"/>
        <v>6932231</v>
      </c>
      <c r="AZ11" s="119">
        <f t="shared" si="6"/>
        <v>6932231</v>
      </c>
      <c r="BA11" s="119">
        <f t="shared" si="6"/>
        <v>6932231</v>
      </c>
      <c r="BB11" s="119">
        <f t="shared" si="6"/>
        <v>6932231</v>
      </c>
      <c r="BC11" s="119">
        <f t="shared" si="6"/>
        <v>6932231</v>
      </c>
      <c r="BD11" s="119">
        <f t="shared" si="6"/>
        <v>6932231</v>
      </c>
      <c r="BE11" s="119">
        <f t="shared" si="6"/>
        <v>6932231</v>
      </c>
      <c r="BF11" s="119">
        <f t="shared" si="6"/>
        <v>6932231</v>
      </c>
      <c r="BG11" s="119">
        <f t="shared" si="6"/>
        <v>6932231</v>
      </c>
      <c r="BH11" s="119">
        <f t="shared" si="6"/>
        <v>6932231</v>
      </c>
      <c r="BI11" s="119">
        <f t="shared" si="6"/>
        <v>6932231</v>
      </c>
      <c r="BJ11" s="119">
        <f t="shared" si="6"/>
        <v>6932231</v>
      </c>
      <c r="BK11" s="119">
        <f t="shared" si="6"/>
        <v>6932231</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WA</v>
      </c>
      <c r="C14" s="91">
        <f t="shared" ref="C14:BK14" si="9">IF(C10&gt;C11,C10-C11,0)</f>
        <v>243133</v>
      </c>
      <c r="D14" s="91">
        <f t="shared" si="9"/>
        <v>2614407</v>
      </c>
      <c r="E14" s="91">
        <f t="shared" si="9"/>
        <v>6242406</v>
      </c>
      <c r="F14" s="91">
        <f t="shared" si="9"/>
        <v>717514</v>
      </c>
      <c r="G14" s="91">
        <f t="shared" si="9"/>
        <v>2797353</v>
      </c>
      <c r="H14" s="91">
        <f t="shared" si="9"/>
        <v>0</v>
      </c>
      <c r="I14" s="91">
        <f t="shared" si="9"/>
        <v>4606463</v>
      </c>
      <c r="J14" s="91">
        <f t="shared" si="9"/>
        <v>3631847</v>
      </c>
      <c r="K14" s="91">
        <f t="shared" si="9"/>
        <v>2466843</v>
      </c>
      <c r="L14" s="91">
        <f t="shared" si="9"/>
        <v>1808430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WA</v>
      </c>
      <c r="C15" s="91">
        <f t="shared" ref="C15:BK15" si="10">IF(C11&gt;C10,C11-C10,0)</f>
        <v>0</v>
      </c>
      <c r="D15" s="91">
        <f t="shared" si="10"/>
        <v>0</v>
      </c>
      <c r="E15" s="91">
        <f t="shared" si="10"/>
        <v>0</v>
      </c>
      <c r="F15" s="91">
        <f t="shared" si="10"/>
        <v>0</v>
      </c>
      <c r="G15" s="91">
        <f t="shared" si="10"/>
        <v>0</v>
      </c>
      <c r="H15" s="91">
        <f t="shared" si="10"/>
        <v>764988</v>
      </c>
      <c r="I15" s="91">
        <f t="shared" si="10"/>
        <v>0</v>
      </c>
      <c r="J15" s="91">
        <f t="shared" si="10"/>
        <v>0</v>
      </c>
      <c r="K15" s="91">
        <f t="shared" si="10"/>
        <v>0</v>
      </c>
      <c r="L15" s="91">
        <f t="shared" si="10"/>
        <v>0</v>
      </c>
      <c r="M15" s="91">
        <f t="shared" si="10"/>
        <v>1132861</v>
      </c>
      <c r="N15" s="91">
        <f t="shared" si="10"/>
        <v>5057459</v>
      </c>
      <c r="O15" s="91">
        <f t="shared" si="10"/>
        <v>1187381</v>
      </c>
      <c r="P15" s="91">
        <f t="shared" si="10"/>
        <v>1956472</v>
      </c>
      <c r="Q15" s="91">
        <f t="shared" si="10"/>
        <v>4848206</v>
      </c>
      <c r="R15" s="91">
        <f t="shared" si="10"/>
        <v>3004851</v>
      </c>
      <c r="S15" s="91">
        <f t="shared" si="10"/>
        <v>8656792</v>
      </c>
      <c r="T15" s="91">
        <f t="shared" si="10"/>
        <v>3258620</v>
      </c>
      <c r="U15" s="91">
        <f t="shared" si="10"/>
        <v>7273462</v>
      </c>
      <c r="V15" s="91">
        <f t="shared" si="10"/>
        <v>6178159</v>
      </c>
      <c r="W15" s="91">
        <f t="shared" si="10"/>
        <v>6952625</v>
      </c>
      <c r="X15" s="91">
        <f t="shared" si="10"/>
        <v>6760935</v>
      </c>
      <c r="Y15" s="91">
        <f t="shared" si="10"/>
        <v>6173406</v>
      </c>
      <c r="Z15" s="91">
        <f t="shared" si="10"/>
        <v>6331599</v>
      </c>
      <c r="AA15" s="91">
        <f t="shared" si="10"/>
        <v>7539384</v>
      </c>
      <c r="AB15" s="91">
        <f t="shared" si="10"/>
        <v>3310210</v>
      </c>
      <c r="AC15" s="91">
        <f t="shared" si="10"/>
        <v>778466</v>
      </c>
      <c r="AD15" s="91">
        <f t="shared" si="10"/>
        <v>1069352</v>
      </c>
      <c r="AE15" s="91">
        <f t="shared" si="10"/>
        <v>4011765</v>
      </c>
      <c r="AF15" s="91">
        <f t="shared" si="10"/>
        <v>5496901</v>
      </c>
      <c r="AG15" s="91">
        <f t="shared" si="10"/>
        <v>5496901</v>
      </c>
      <c r="AH15" s="91">
        <f t="shared" si="10"/>
        <v>5496901</v>
      </c>
      <c r="AI15" s="91">
        <f t="shared" si="10"/>
        <v>5496901</v>
      </c>
      <c r="AJ15" s="91">
        <f t="shared" si="10"/>
        <v>5496901</v>
      </c>
      <c r="AK15" s="91">
        <f t="shared" si="10"/>
        <v>5496901</v>
      </c>
      <c r="AL15" s="91">
        <f t="shared" si="10"/>
        <v>5496901</v>
      </c>
      <c r="AM15" s="91">
        <f t="shared" si="10"/>
        <v>5496901</v>
      </c>
      <c r="AN15" s="91">
        <f t="shared" si="10"/>
        <v>5496901</v>
      </c>
      <c r="AO15" s="91">
        <f t="shared" si="10"/>
        <v>5496901</v>
      </c>
      <c r="AP15" s="91">
        <f t="shared" si="10"/>
        <v>5496901</v>
      </c>
      <c r="AQ15" s="91">
        <f t="shared" si="10"/>
        <v>5496901</v>
      </c>
      <c r="AR15" s="91">
        <f t="shared" si="10"/>
        <v>5496901</v>
      </c>
      <c r="AS15" s="91">
        <f t="shared" si="10"/>
        <v>5496901</v>
      </c>
      <c r="AT15" s="91">
        <f t="shared" si="10"/>
        <v>5496901</v>
      </c>
      <c r="AU15" s="91">
        <f t="shared" si="10"/>
        <v>5496901</v>
      </c>
      <c r="AV15" s="91">
        <f t="shared" si="10"/>
        <v>5496901</v>
      </c>
      <c r="AW15" s="91">
        <f t="shared" si="10"/>
        <v>5496901</v>
      </c>
      <c r="AX15" s="91">
        <f t="shared" si="10"/>
        <v>5496901</v>
      </c>
      <c r="AY15" s="91">
        <f t="shared" si="10"/>
        <v>5496901</v>
      </c>
      <c r="AZ15" s="91">
        <f t="shared" si="10"/>
        <v>5496901</v>
      </c>
      <c r="BA15" s="91">
        <f t="shared" si="10"/>
        <v>5496901</v>
      </c>
      <c r="BB15" s="91">
        <f t="shared" si="10"/>
        <v>5496901</v>
      </c>
      <c r="BC15" s="91">
        <f t="shared" si="10"/>
        <v>5496901</v>
      </c>
      <c r="BD15" s="91">
        <f t="shared" si="10"/>
        <v>5496901</v>
      </c>
      <c r="BE15" s="91">
        <f t="shared" si="10"/>
        <v>5496901</v>
      </c>
      <c r="BF15" s="91">
        <f t="shared" si="10"/>
        <v>5496901</v>
      </c>
      <c r="BG15" s="91">
        <f t="shared" si="10"/>
        <v>5496901</v>
      </c>
      <c r="BH15" s="91">
        <f t="shared" si="10"/>
        <v>5496901</v>
      </c>
      <c r="BI15" s="91">
        <f t="shared" si="10"/>
        <v>5496901</v>
      </c>
      <c r="BJ15" s="91">
        <f t="shared" si="10"/>
        <v>5496901</v>
      </c>
      <c r="BK15" s="91">
        <f t="shared" si="10"/>
        <v>5496901</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6.4420952893714661E-2</v>
      </c>
      <c r="G1075" s="107">
        <f>G349/SUMIFS(G$3:G$722,$B$3:$B$722,$B1075)*SUMIFS(Calculations!$E$3:$E$53,Calculations!$A$3:$A$53,$B1075)</f>
        <v>6.0583399005584411E-2</v>
      </c>
      <c r="H1075" s="107">
        <f>H349/SUMIFS(H$3:H$722,$B$3:$B$722,$B1075)*SUMIFS(Calculations!$E$3:$E$53,Calculations!$A$3:$A$53,$B1075)</f>
        <v>5.7049082654590653E-2</v>
      </c>
      <c r="I1075" s="107">
        <f>I349/SUMIFS(I$3:I$722,$B$3:$B$722,$B1075)*SUMIFS(Calculations!$E$3:$E$53,Calculations!$A$3:$A$53,$B1075)</f>
        <v>6.0084194960806761E-2</v>
      </c>
      <c r="J1075" s="107">
        <f>J349/SUMIFS(J$3:J$722,$B$3:$B$722,$B1075)*SUMIFS(Calculations!$E$3:$E$53,Calculations!$A$3:$A$53,$B1075)</f>
        <v>6.2923070231009709E-2</v>
      </c>
      <c r="K1075" s="107">
        <f>K349/SUMIFS(K$3:K$722,$B$3:$B$722,$B1075)*SUMIFS(Calculations!$E$3:$E$53,Calculations!$A$3:$A$53,$B1075)</f>
        <v>6.309826908375081E-2</v>
      </c>
      <c r="L1075" s="107">
        <f>L349/SUMIFS(L$3:L$722,$B$3:$B$722,$B1075)*SUMIFS(Calculations!$E$3:$E$53,Calculations!$A$3:$A$53,$B1075)</f>
        <v>6.3272218416218412E-2</v>
      </c>
      <c r="M1075" s="107">
        <f>M349/SUMIFS(M$3:M$722,$B$3:$B$722,$B1075)*SUMIFS(Calculations!$E$3:$E$53,Calculations!$A$3:$A$53,$B1075)</f>
        <v>4.0528422302295503E-2</v>
      </c>
      <c r="N1075" s="107">
        <f>N349/SUMIFS(N$3:N$722,$B$3:$B$722,$B1075)*SUMIFS(Calculations!$E$3:$E$53,Calculations!$A$3:$A$53,$B1075)</f>
        <v>1.8997700247599635E-3</v>
      </c>
      <c r="O1075" s="107">
        <f>O349/SUMIFS(O$3:O$722,$B$3:$B$722,$B1075)*SUMIFS(Calculations!$E$3:$E$53,Calculations!$A$3:$A$53,$B1075)</f>
        <v>1.791241053233941E-3</v>
      </c>
      <c r="P1075" s="107">
        <f>P349/SUMIFS(P$3:P$722,$B$3:$B$722,$B1075)*SUMIFS(Calculations!$E$3:$E$53,Calculations!$A$3:$A$53,$B1075)</f>
        <v>1.6825418370717841E-3</v>
      </c>
      <c r="Q1075" s="107">
        <f>Q349/SUMIFS(Q$3:Q$722,$B$3:$B$722,$B1075)*SUMIFS(Calculations!$E$3:$E$53,Calculations!$A$3:$A$53,$B1075)</f>
        <v>1.2040014524887803E-3</v>
      </c>
      <c r="R1075" s="107">
        <f>R349/SUMIFS(R$3:R$722,$B$3:$B$722,$B1075)*SUMIFS(Calculations!$E$3:$E$53,Calculations!$A$3:$A$53,$B1075)</f>
        <v>8.9908703534202869E-4</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6.7081805190738128E-2</v>
      </c>
      <c r="G1078" s="107">
        <f>G352/SUMIFS(G$3:G$722,$B$3:$B$722,$B1078)*SUMIFS(Calculations!$E$3:$E$53,Calculations!$A$3:$A$53,$B1078)</f>
        <v>6.5169190168480939E-2</v>
      </c>
      <c r="H1078" s="107">
        <f>H352/SUMIFS(H$3:H$722,$B$3:$B$722,$B1078)*SUMIFS(Calculations!$E$3:$E$53,Calculations!$A$3:$A$53,$B1078)</f>
        <v>6.3407707009318443E-2</v>
      </c>
      <c r="I1078" s="107">
        <f>I352/SUMIFS(I$3:I$722,$B$3:$B$722,$B1078)*SUMIFS(Calculations!$E$3:$E$53,Calculations!$A$3:$A$53,$B1078)</f>
        <v>6.128939464961055E-2</v>
      </c>
      <c r="J1078" s="107">
        <f>J352/SUMIFS(J$3:J$722,$B$3:$B$722,$B1078)*SUMIFS(Calculations!$E$3:$E$53,Calculations!$A$3:$A$53,$B1078)</f>
        <v>5.9308043066598717E-2</v>
      </c>
      <c r="K1078" s="107">
        <f>K352/SUMIFS(K$3:K$722,$B$3:$B$722,$B1078)*SUMIFS(Calculations!$E$3:$E$53,Calculations!$A$3:$A$53,$B1078)</f>
        <v>5.9241668821705576E-2</v>
      </c>
      <c r="L1078" s="107">
        <f>L352/SUMIFS(L$3:L$722,$B$3:$B$722,$B1078)*SUMIFS(Calculations!$E$3:$E$53,Calculations!$A$3:$A$53,$B1078)</f>
        <v>5.9175767958705876E-2</v>
      </c>
      <c r="M1078" s="107">
        <f>M352/SUMIFS(M$3:M$722,$B$3:$B$722,$B1078)*SUMIFS(Calculations!$E$3:$E$53,Calculations!$A$3:$A$53,$B1078)</f>
        <v>7.4492063577216411E-2</v>
      </c>
      <c r="N1078" s="107">
        <f>N352/SUMIFS(N$3:N$722,$B$3:$B$722,$B1078)*SUMIFS(Calculations!$E$3:$E$53,Calculations!$A$3:$A$53,$B1078)</f>
        <v>0.10050565667591638</v>
      </c>
      <c r="O1078" s="107">
        <f>O352/SUMIFS(O$3:O$722,$B$3:$B$722,$B1078)*SUMIFS(Calculations!$E$3:$E$53,Calculations!$A$3:$A$53,$B1078)</f>
        <v>0.10058442430332427</v>
      </c>
      <c r="P1078" s="107">
        <f>P352/SUMIFS(P$3:P$722,$B$3:$B$722,$B1078)*SUMIFS(Calculations!$E$3:$E$53,Calculations!$A$3:$A$53,$B1078)</f>
        <v>0.10066331549005353</v>
      </c>
      <c r="Q1078" s="107">
        <f>Q352/SUMIFS(Q$3:Q$722,$B$3:$B$722,$B1078)*SUMIFS(Calculations!$E$3:$E$53,Calculations!$A$3:$A$53,$B1078)</f>
        <v>7.8354733681999217E-2</v>
      </c>
      <c r="R1078" s="107">
        <f>R352/SUMIFS(R$3:R$722,$B$3:$B$722,$B1078)*SUMIFS(Calculations!$E$3:$E$53,Calculations!$A$3:$A$53,$B1078)</f>
        <v>6.4140242202244832E-2</v>
      </c>
    </row>
    <row r="1079" spans="2:18" ht="15.75" customHeight="1">
      <c r="B1079" s="107" t="s">
        <v>561</v>
      </c>
      <c r="C1079" s="107" t="s">
        <v>449</v>
      </c>
      <c r="D1079" s="107" t="s">
        <v>633</v>
      </c>
      <c r="E1079" s="107" t="str">
        <f t="shared" si="305"/>
        <v>hydro</v>
      </c>
      <c r="F1079" s="107">
        <f>F353/SUMIFS(F$3:F$722,$B$3:$B$722,$B1079)*SUMIFS(Calculations!$E$3:$E$53,Calculations!$A$3:$A$53,$B1079)</f>
        <v>6.1346090644253827E-5</v>
      </c>
      <c r="G1079" s="107">
        <f>G353/SUMIFS(G$3:G$722,$B$3:$B$722,$B1079)*SUMIFS(Calculations!$E$3:$E$53,Calculations!$A$3:$A$53,$B1079)</f>
        <v>2.5500403126880398E-4</v>
      </c>
      <c r="H1079" s="107">
        <f>H353/SUMIFS(H$3:H$722,$B$3:$B$722,$B1079)*SUMIFS(Calculations!$E$3:$E$53,Calculations!$A$3:$A$53,$B1079)</f>
        <v>4.3335942275038257E-4</v>
      </c>
      <c r="I1079" s="107">
        <f>I353/SUMIFS(I$3:I$722,$B$3:$B$722,$B1079)*SUMIFS(Calculations!$E$3:$E$53,Calculations!$A$3:$A$53,$B1079)</f>
        <v>4.1888183532913894E-4</v>
      </c>
      <c r="J1079" s="107">
        <f>J353/SUMIFS(J$3:J$722,$B$3:$B$722,$B1079)*SUMIFS(Calculations!$E$3:$E$53,Calculations!$A$3:$A$53,$B1079)</f>
        <v>4.0534030514648498E-4</v>
      </c>
      <c r="K1079" s="107">
        <f>K353/SUMIFS(K$3:K$722,$B$3:$B$722,$B1079)*SUMIFS(Calculations!$E$3:$E$53,Calculations!$A$3:$A$53,$B1079)</f>
        <v>4.0388968632497791E-4</v>
      </c>
      <c r="L1079" s="107">
        <f>L353/SUMIFS(L$3:L$722,$B$3:$B$722,$B1079)*SUMIFS(Calculations!$E$3:$E$53,Calculations!$A$3:$A$53,$B1079)</f>
        <v>4.0244941333392756E-4</v>
      </c>
      <c r="M1079" s="107">
        <f>M353/SUMIFS(M$3:M$722,$B$3:$B$722,$B1079)*SUMIFS(Calculations!$E$3:$E$53,Calculations!$A$3:$A$53,$B1079)</f>
        <v>5.0661424969769E-4</v>
      </c>
      <c r="N1079" s="107">
        <f>N353/SUMIFS(N$3:N$722,$B$3:$B$722,$B1079)*SUMIFS(Calculations!$E$3:$E$53,Calculations!$A$3:$A$53,$B1079)</f>
        <v>6.8353050515862306E-4</v>
      </c>
      <c r="O1079" s="107">
        <f>O353/SUMIFS(O$3:O$722,$B$3:$B$722,$B1079)*SUMIFS(Calculations!$E$3:$E$53,Calculations!$A$3:$A$53,$B1079)</f>
        <v>6.8406619715778965E-4</v>
      </c>
      <c r="P1079" s="107">
        <f>P353/SUMIFS(P$3:P$722,$B$3:$B$722,$B1079)*SUMIFS(Calculations!$E$3:$E$53,Calculations!$A$3:$A$53,$B1079)</f>
        <v>6.8460272947349287E-4</v>
      </c>
      <c r="Q1079" s="107">
        <f>Q353/SUMIFS(Q$3:Q$722,$B$3:$B$722,$B1079)*SUMIFS(Calculations!$E$3:$E$53,Calculations!$A$3:$A$53,$B1079)</f>
        <v>5.3288394371597673E-4</v>
      </c>
      <c r="R1079" s="107">
        <f>R353/SUMIFS(R$3:R$722,$B$3:$B$722,$B1079)*SUMIFS(Calculations!$E$3:$E$53,Calculations!$A$3:$A$53,$B1079)</f>
        <v>4.3621238449161254E-4</v>
      </c>
    </row>
    <row r="1080" spans="2:18" ht="15.75" customHeight="1">
      <c r="B1080" s="107" t="s">
        <v>561</v>
      </c>
      <c r="C1080" s="107" t="s">
        <v>449</v>
      </c>
      <c r="D1080" s="107" t="s">
        <v>644</v>
      </c>
      <c r="E1080" s="107" t="str">
        <f t="shared" si="305"/>
        <v>onshore wind</v>
      </c>
      <c r="F1080" s="107">
        <f>F354/SUMIFS(F$3:F$722,$B$3:$B$722,$B1080)*SUMIFS(Calculations!$E$3:$E$53,Calculations!$A$3:$A$53,$B1080)</f>
        <v>1.7699566118641059E-2</v>
      </c>
      <c r="G1080" s="107">
        <f>G354/SUMIFS(G$3:G$722,$B$3:$B$722,$B1080)*SUMIFS(Calculations!$E$3:$E$53,Calculations!$A$3:$A$53,$B1080)</f>
        <v>2.3276835527218338E-2</v>
      </c>
      <c r="H1080" s="107">
        <f>H354/SUMIFS(H$3:H$722,$B$3:$B$722,$B1080)*SUMIFS(Calculations!$E$3:$E$53,Calculations!$A$3:$A$53,$B1080)</f>
        <v>2.8413397785171674E-2</v>
      </c>
      <c r="I1080" s="107">
        <f>I354/SUMIFS(I$3:I$722,$B$3:$B$722,$B1080)*SUMIFS(Calculations!$E$3:$E$53,Calculations!$A$3:$A$53,$B1080)</f>
        <v>2.7491418988808369E-2</v>
      </c>
      <c r="J1080" s="107">
        <f>J354/SUMIFS(J$3:J$722,$B$3:$B$722,$B1080)*SUMIFS(Calculations!$E$3:$E$53,Calculations!$A$3:$A$53,$B1080)</f>
        <v>2.6629051293455976E-2</v>
      </c>
      <c r="K1080" s="107">
        <f>K354/SUMIFS(K$3:K$722,$B$3:$B$722,$B1080)*SUMIFS(Calculations!$E$3:$E$53,Calculations!$A$3:$A$53,$B1080)</f>
        <v>2.653726992840786E-2</v>
      </c>
      <c r="L1080" s="107">
        <f>L354/SUMIFS(L$3:L$722,$B$3:$B$722,$B1080)*SUMIFS(Calculations!$E$3:$E$53,Calculations!$A$3:$A$53,$B1080)</f>
        <v>2.644614314913224E-2</v>
      </c>
      <c r="M1080" s="107">
        <f>M354/SUMIFS(M$3:M$722,$B$3:$B$722,$B1080)*SUMIFS(Calculations!$E$3:$E$53,Calculations!$A$3:$A$53,$B1080)</f>
        <v>3.3291131357601013E-2</v>
      </c>
      <c r="N1080" s="107">
        <f>N354/SUMIFS(N$3:N$722,$B$3:$B$722,$B1080)*SUMIFS(Calculations!$E$3:$E$53,Calculations!$A$3:$A$53,$B1080)</f>
        <v>4.4916836583955337E-2</v>
      </c>
      <c r="O1080" s="107">
        <f>O354/SUMIFS(O$3:O$722,$B$3:$B$722,$B1080)*SUMIFS(Calculations!$E$3:$E$53,Calculations!$A$3:$A$53,$B1080)</f>
        <v>4.4954161584351851E-2</v>
      </c>
      <c r="P1080" s="107">
        <f>P354/SUMIFS(P$3:P$722,$B$3:$B$722,$B1080)*SUMIFS(Calculations!$E$3:$E$53,Calculations!$A$3:$A$53,$B1080)</f>
        <v>4.4991545134838939E-2</v>
      </c>
      <c r="Q1080" s="107">
        <f>Q354/SUMIFS(Q$3:Q$722,$B$3:$B$722,$B1080)*SUMIFS(Calculations!$E$3:$E$53,Calculations!$A$3:$A$53,$B1080)</f>
        <v>6.831617490453136E-2</v>
      </c>
      <c r="R1080" s="107">
        <f>R354/SUMIFS(R$3:R$722,$B$3:$B$722,$B1080)*SUMIFS(Calculations!$E$3:$E$53,Calculations!$A$3:$A$53,$B1080)</f>
        <v>8.3178067694597319E-2</v>
      </c>
    </row>
    <row r="1081" spans="2:18" ht="15.75" customHeight="1">
      <c r="B1081" s="107" t="s">
        <v>561</v>
      </c>
      <c r="C1081" s="107" t="s">
        <v>449</v>
      </c>
      <c r="D1081" s="107" t="s">
        <v>645</v>
      </c>
      <c r="E1081" s="107" t="str">
        <f t="shared" si="305"/>
        <v>natural gas nonpeaker</v>
      </c>
      <c r="F1081" s="107">
        <f>F355/SUMIFS(F$3:F$722,$B$3:$B$722,$B1081)*SUMIFS(Calculations!$E$3:$E$53,Calculations!$A$3:$A$53,$B1081)</f>
        <v>4.0620365568165556E-5</v>
      </c>
      <c r="G1081" s="107">
        <f>G355/SUMIFS(G$3:G$722,$B$3:$B$722,$B1081)*SUMIFS(Calculations!$E$3:$E$53,Calculations!$A$3:$A$53,$B1081)</f>
        <v>2.4913682760691188E-5</v>
      </c>
      <c r="H1081" s="107">
        <f>H355/SUMIFS(H$3:H$722,$B$3:$B$722,$B1081)*SUMIFS(Calculations!$E$3:$E$53,Calculations!$A$3:$A$53,$B1081)</f>
        <v>1.0448117589598265E-5</v>
      </c>
      <c r="I1081" s="107">
        <f>I355/SUMIFS(I$3:I$722,$B$3:$B$722,$B1081)*SUMIFS(Calculations!$E$3:$E$53,Calculations!$A$3:$A$53,$B1081)</f>
        <v>3.3045571067676335E-5</v>
      </c>
      <c r="J1081" s="107">
        <f>J355/SUMIFS(J$3:J$722,$B$3:$B$722,$B1081)*SUMIFS(Calculations!$E$3:$E$53,Calculations!$A$3:$A$53,$B1081)</f>
        <v>5.4181972418325348E-5</v>
      </c>
      <c r="K1081" s="107">
        <f>K355/SUMIFS(K$3:K$722,$B$3:$B$722,$B1081)*SUMIFS(Calculations!$E$3:$E$53,Calculations!$A$3:$A$53,$B1081)</f>
        <v>3.1862841038371265E-5</v>
      </c>
      <c r="L1081" s="107">
        <f>L355/SUMIFS(L$3:L$722,$B$3:$B$722,$B1081)*SUMIFS(Calculations!$E$3:$E$53,Calculations!$A$3:$A$53,$B1081)</f>
        <v>9.7028899653111302E-6</v>
      </c>
      <c r="M1081" s="107">
        <f>M355/SUMIFS(M$3:M$722,$B$3:$B$722,$B1081)*SUMIFS(Calculations!$E$3:$E$53,Calculations!$A$3:$A$53,$B1081)</f>
        <v>3.9191870541827745E-4</v>
      </c>
      <c r="N1081" s="107">
        <f>N355/SUMIFS(N$3:N$722,$B$3:$B$722,$B1081)*SUMIFS(Calculations!$E$3:$E$53,Calculations!$A$3:$A$53,$B1081)</f>
        <v>1.0410839439805881E-3</v>
      </c>
      <c r="O1081" s="107">
        <f>O355/SUMIFS(O$3:O$722,$B$3:$B$722,$B1081)*SUMIFS(Calculations!$E$3:$E$53,Calculations!$A$3:$A$53,$B1081)</f>
        <v>9.9874676310833695E-4</v>
      </c>
      <c r="P1081" s="107">
        <f>P355/SUMIFS(P$3:P$722,$B$3:$B$722,$B1081)*SUMIFS(Calculations!$E$3:$E$53,Calculations!$A$3:$A$53,$B1081)</f>
        <v>9.5634316975791336E-4</v>
      </c>
      <c r="Q1081" s="107">
        <f>Q355/SUMIFS(Q$3:Q$722,$B$3:$B$722,$B1081)*SUMIFS(Calculations!$E$3:$E$53,Calculations!$A$3:$A$53,$B1081)</f>
        <v>6.7828470029528424E-4</v>
      </c>
      <c r="R1081" s="107">
        <f>R355/SUMIFS(R$3:R$722,$B$3:$B$722,$B1081)*SUMIFS(Calculations!$E$3:$E$53,Calculations!$A$3:$A$53,$B1081)</f>
        <v>5.0111253493499719E-4</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9.6005147533895717E-5</v>
      </c>
      <c r="G1086" s="107">
        <f>G360/SUMIFS(G$3:G$722,$B$3:$B$722,$B1086)*SUMIFS(Calculations!$E$3:$E$53,Calculations!$A$3:$A$53,$B1086)</f>
        <v>9.9829348216438291E-5</v>
      </c>
      <c r="H1086" s="107">
        <f>H360/SUMIFS(H$3:H$722,$B$3:$B$722,$B1086)*SUMIFS(Calculations!$E$3:$E$53,Calculations!$A$3:$A$53,$B1086)</f>
        <v>1.0335136651137273E-4</v>
      </c>
      <c r="I1086" s="107">
        <f>I360/SUMIFS(I$3:I$722,$B$3:$B$722,$B1086)*SUMIFS(Calculations!$E$3:$E$53,Calculations!$A$3:$A$53,$B1086)</f>
        <v>1.0705052278256965E-4</v>
      </c>
      <c r="J1086" s="107">
        <f>J360/SUMIFS(J$3:J$722,$B$3:$B$722,$B1086)*SUMIFS(Calculations!$E$3:$E$53,Calculations!$A$3:$A$53,$B1086)</f>
        <v>1.1051050785047287E-4</v>
      </c>
      <c r="K1086" s="107">
        <f>K360/SUMIFS(K$3:K$722,$B$3:$B$722,$B1086)*SUMIFS(Calculations!$E$3:$E$53,Calculations!$A$3:$A$53,$B1086)</f>
        <v>1.1881684926373069E-4</v>
      </c>
      <c r="L1086" s="107">
        <f>L360/SUMIFS(L$3:L$722,$B$3:$B$722,$B1086)*SUMIFS(Calculations!$E$3:$E$53,Calculations!$A$3:$A$53,$B1086)</f>
        <v>1.2706394975256282E-4</v>
      </c>
      <c r="M1086" s="107">
        <f>M360/SUMIFS(M$3:M$722,$B$3:$B$722,$B1086)*SUMIFS(Calculations!$E$3:$E$53,Calculations!$A$3:$A$53,$B1086)</f>
        <v>1.7711173517411341E-4</v>
      </c>
      <c r="N1086" s="107">
        <f>N360/SUMIFS(N$3:N$722,$B$3:$B$722,$B1086)*SUMIFS(Calculations!$E$3:$E$53,Calculations!$A$3:$A$53,$B1086)</f>
        <v>2.6211418993698848E-4</v>
      </c>
      <c r="O1086" s="107">
        <f>O360/SUMIFS(O$3:O$722,$B$3:$B$722,$B1086)*SUMIFS(Calculations!$E$3:$E$53,Calculations!$A$3:$A$53,$B1086)</f>
        <v>2.9764568219795365E-4</v>
      </c>
      <c r="P1086" s="107">
        <f>P360/SUMIFS(P$3:P$722,$B$3:$B$722,$B1086)*SUMIFS(Calculations!$E$3:$E$53,Calculations!$A$3:$A$53,$B1086)</f>
        <v>3.3323291115195346E-4</v>
      </c>
      <c r="Q1086" s="107">
        <f>Q360/SUMIFS(Q$3:Q$722,$B$3:$B$722,$B1086)*SUMIFS(Calculations!$E$3:$E$53,Calculations!$A$3:$A$53,$B1086)</f>
        <v>2.9411165286689011E-4</v>
      </c>
      <c r="R1086" s="107">
        <f>R360/SUMIFS(R$3:R$722,$B$3:$B$722,$B1086)*SUMIFS(Calculations!$E$3:$E$53,Calculations!$A$3:$A$53,$B1086)</f>
        <v>2.6918452852725446E-4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2.1553410580059238E-4</v>
      </c>
      <c r="G1088" s="107">
        <f>G362/SUMIFS(G$3:G$722,$B$3:$B$722,$B1088)*SUMIFS(Calculations!$E$3:$E$53,Calculations!$A$3:$A$53,$B1088)</f>
        <v>2.0665814911114929E-4</v>
      </c>
      <c r="H1088" s="107">
        <f>H362/SUMIFS(H$3:H$722,$B$3:$B$722,$B1088)*SUMIFS(Calculations!$E$3:$E$53,Calculations!$A$3:$A$53,$B1088)</f>
        <v>1.9848355670861863E-4</v>
      </c>
      <c r="I1088" s="107">
        <f>I362/SUMIFS(I$3:I$722,$B$3:$B$722,$B1088)*SUMIFS(Calculations!$E$3:$E$53,Calculations!$A$3:$A$53,$B1088)</f>
        <v>1.9184338423570245E-4</v>
      </c>
      <c r="J1088" s="107">
        <f>J362/SUMIFS(J$3:J$722,$B$3:$B$722,$B1088)*SUMIFS(Calculations!$E$3:$E$53,Calculations!$A$3:$A$53,$B1088)</f>
        <v>1.856325361611067E-4</v>
      </c>
      <c r="K1088" s="107">
        <f>K362/SUMIFS(K$3:K$722,$B$3:$B$722,$B1088)*SUMIFS(Calculations!$E$3:$E$53,Calculations!$A$3:$A$53,$B1088)</f>
        <v>1.8405270214941734E-4</v>
      </c>
      <c r="L1088" s="107">
        <f>L362/SUMIFS(L$3:L$722,$B$3:$B$722,$B1088)*SUMIFS(Calculations!$E$3:$E$53,Calculations!$A$3:$A$53,$B1088)</f>
        <v>1.8248413553243717E-4</v>
      </c>
      <c r="M1088" s="107">
        <f>M362/SUMIFS(M$3:M$722,$B$3:$B$722,$B1088)*SUMIFS(Calculations!$E$3:$E$53,Calculations!$A$3:$A$53,$B1088)</f>
        <v>2.2856798523777664E-4</v>
      </c>
      <c r="N1088" s="107">
        <f>N362/SUMIFS(N$3:N$722,$B$3:$B$722,$B1088)*SUMIFS(Calculations!$E$3:$E$53,Calculations!$A$3:$A$53,$B1088)</f>
        <v>3.0683798893289496E-4</v>
      </c>
      <c r="O1088" s="107">
        <f>O362/SUMIFS(O$3:O$722,$B$3:$B$722,$B1088)*SUMIFS(Calculations!$E$3:$E$53,Calculations!$A$3:$A$53,$B1088)</f>
        <v>3.0554432926661396E-4</v>
      </c>
      <c r="P1088" s="107">
        <f>P362/SUMIFS(P$3:P$722,$B$3:$B$722,$B1088)*SUMIFS(Calculations!$E$3:$E$53,Calculations!$A$3:$A$53,$B1088)</f>
        <v>3.0424864029317142E-4</v>
      </c>
      <c r="Q1088" s="107">
        <f>Q362/SUMIFS(Q$3:Q$722,$B$3:$B$722,$B1088)*SUMIFS(Calculations!$E$3:$E$53,Calculations!$A$3:$A$53,$B1088)</f>
        <v>2.3563957674325211E-4</v>
      </c>
      <c r="R1088" s="107">
        <f>R362/SUMIFS(R$3:R$722,$B$3:$B$722,$B1088)*SUMIFS(Calculations!$E$3:$E$53,Calculations!$A$3:$A$53,$B1088)</f>
        <v>1.9192353250272791E-4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2.2074693607890598E-5</v>
      </c>
      <c r="R1239" s="107">
        <f>R513/SUMIFS(R$3:R$722,$B$3:$B$722,$B1239)*SUMIFS(Calculations!$E$3:$E$53,Calculations!$A$3:$A$53,$B1239)</f>
        <v>4.5033314973660795E-5</v>
      </c>
    </row>
    <row r="1240" spans="2:18" ht="15.75" customHeight="1">
      <c r="B1240" s="107" t="s">
        <v>572</v>
      </c>
      <c r="C1240" s="107" t="s">
        <v>449</v>
      </c>
      <c r="D1240" s="107" t="s">
        <v>640</v>
      </c>
      <c r="E1240" s="107" t="str">
        <f t="shared" si="307"/>
        <v>hard coal</v>
      </c>
      <c r="F1240" s="107">
        <f>F514/SUMIFS(F$3:F$722,$B$3:$B$722,$B1240)*SUMIFS(Calculations!$E$3:$E$53,Calculations!$A$3:$A$53,$B1240)</f>
        <v>3.8074833722527027E-2</v>
      </c>
      <c r="G1240" s="107">
        <f>G514/SUMIFS(G$3:G$722,$B$3:$B$722,$B1240)*SUMIFS(Calculations!$E$3:$E$53,Calculations!$A$3:$A$53,$B1240)</f>
        <v>3.4136783323908786E-2</v>
      </c>
      <c r="H1240" s="107">
        <f>H514/SUMIFS(H$3:H$722,$B$3:$B$722,$B1240)*SUMIFS(Calculations!$E$3:$E$53,Calculations!$A$3:$A$53,$B1240)</f>
        <v>3.029470065287674E-2</v>
      </c>
      <c r="I1240" s="107">
        <f>I514/SUMIFS(I$3:I$722,$B$3:$B$722,$B1240)*SUMIFS(Calculations!$E$3:$E$53,Calculations!$A$3:$A$53,$B1240)</f>
        <v>1.4005941805069975E-2</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0.42467714678925478</v>
      </c>
      <c r="G1243" s="107">
        <f>G517/SUMIFS(G$3:G$722,$B$3:$B$722,$B1243)*SUMIFS(Calculations!$E$3:$E$53,Calculations!$A$3:$A$53,$B1243)</f>
        <v>0.42968427502517226</v>
      </c>
      <c r="H1243" s="107">
        <f>H517/SUMIFS(H$3:H$722,$B$3:$B$722,$B1243)*SUMIFS(Calculations!$E$3:$E$53,Calculations!$A$3:$A$53,$B1243)</f>
        <v>0.43456938280175228</v>
      </c>
      <c r="I1243" s="107">
        <f>I517/SUMIFS(I$3:I$722,$B$3:$B$722,$B1243)*SUMIFS(Calculations!$E$3:$E$53,Calculations!$A$3:$A$53,$B1243)</f>
        <v>0.40182298254256232</v>
      </c>
      <c r="J1243" s="107">
        <f>J517/SUMIFS(J$3:J$722,$B$3:$B$722,$B1243)*SUMIFS(Calculations!$E$3:$E$53,Calculations!$A$3:$A$53,$B1243)</f>
        <v>0.37366588471570739</v>
      </c>
      <c r="K1243" s="107">
        <f>K517/SUMIFS(K$3:K$722,$B$3:$B$722,$B1243)*SUMIFS(Calculations!$E$3:$E$53,Calculations!$A$3:$A$53,$B1243)</f>
        <v>0.35144349550485759</v>
      </c>
      <c r="L1243" s="107">
        <f>L517/SUMIFS(L$3:L$722,$B$3:$B$722,$B1243)*SUMIFS(Calculations!$E$3:$E$53,Calculations!$A$3:$A$53,$B1243)</f>
        <v>0.33171592422503898</v>
      </c>
      <c r="M1243" s="107">
        <f>M517/SUMIFS(M$3:M$722,$B$3:$B$722,$B1243)*SUMIFS(Calculations!$E$3:$E$53,Calculations!$A$3:$A$53,$B1243)</f>
        <v>0.33760220936970059</v>
      </c>
      <c r="N1243" s="107">
        <f>N517/SUMIFS(N$3:N$722,$B$3:$B$722,$B1243)*SUMIFS(Calculations!$E$3:$E$53,Calculations!$A$3:$A$53,$B1243)</f>
        <v>0.34370117223700314</v>
      </c>
      <c r="O1243" s="107">
        <f>O517/SUMIFS(O$3:O$722,$B$3:$B$722,$B1243)*SUMIFS(Calculations!$E$3:$E$53,Calculations!$A$3:$A$53,$B1243)</f>
        <v>0.34104789057307394</v>
      </c>
      <c r="P1243" s="107">
        <f>P517/SUMIFS(P$3:P$722,$B$3:$B$722,$B1243)*SUMIFS(Calculations!$E$3:$E$53,Calculations!$A$3:$A$53,$B1243)</f>
        <v>0.33843526034878324</v>
      </c>
      <c r="Q1243" s="107">
        <f>Q517/SUMIFS(Q$3:Q$722,$B$3:$B$722,$B1243)*SUMIFS(Calculations!$E$3:$E$53,Calculations!$A$3:$A$53,$B1243)</f>
        <v>0.34507817173655175</v>
      </c>
      <c r="R1243" s="107">
        <f>R517/SUMIFS(R$3:R$722,$B$3:$B$722,$B1243)*SUMIFS(Calculations!$E$3:$E$53,Calculations!$A$3:$A$53,$B1243)</f>
        <v>0.35198708245699883</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0.13338034698446902</v>
      </c>
      <c r="G1245" s="107">
        <f>G519/SUMIFS(G$3:G$722,$B$3:$B$722,$B1245)*SUMIFS(Calculations!$E$3:$E$53,Calculations!$A$3:$A$53,$B1245)</f>
        <v>0.14860174913354562</v>
      </c>
      <c r="H1245" s="107">
        <f>H519/SUMIFS(H$3:H$722,$B$3:$B$722,$B1245)*SUMIFS(Calculations!$E$3:$E$53,Calculations!$A$3:$A$53,$B1245)</f>
        <v>0.1634522156096215</v>
      </c>
      <c r="I1245" s="107">
        <f>I519/SUMIFS(I$3:I$722,$B$3:$B$722,$B1245)*SUMIFS(Calculations!$E$3:$E$53,Calculations!$A$3:$A$53,$B1245)</f>
        <v>0.15163356566292413</v>
      </c>
      <c r="J1245" s="107">
        <f>J519/SUMIFS(J$3:J$722,$B$3:$B$722,$B1245)*SUMIFS(Calculations!$E$3:$E$53,Calculations!$A$3:$A$53,$B1245)</f>
        <v>0.14147126140668392</v>
      </c>
      <c r="K1245" s="107">
        <f>K519/SUMIFS(K$3:K$722,$B$3:$B$722,$B1245)*SUMIFS(Calculations!$E$3:$E$53,Calculations!$A$3:$A$53,$B1245)</f>
        <v>0.13300109886077244</v>
      </c>
      <c r="L1245" s="107">
        <f>L519/SUMIFS(L$3:L$722,$B$3:$B$722,$B1245)*SUMIFS(Calculations!$E$3:$E$53,Calculations!$A$3:$A$53,$B1245)</f>
        <v>0.12548184727217476</v>
      </c>
      <c r="M1245" s="107">
        <f>M519/SUMIFS(M$3:M$722,$B$3:$B$722,$B1245)*SUMIFS(Calculations!$E$3:$E$53,Calculations!$A$3:$A$53,$B1245)</f>
        <v>0.12766117441062441</v>
      </c>
      <c r="N1245" s="107">
        <f>N519/SUMIFS(N$3:N$722,$B$3:$B$722,$B1245)*SUMIFS(Calculations!$E$3:$E$53,Calculations!$A$3:$A$53,$B1245)</f>
        <v>0.12991924294900703</v>
      </c>
      <c r="O1245" s="107">
        <f>O519/SUMIFS(O$3:O$722,$B$3:$B$722,$B1245)*SUMIFS(Calculations!$E$3:$E$53,Calculations!$A$3:$A$53,$B1245)</f>
        <v>0.12836848975355167</v>
      </c>
      <c r="P1245" s="107">
        <f>P519/SUMIFS(P$3:P$722,$B$3:$B$722,$B1245)*SUMIFS(Calculations!$E$3:$E$53,Calculations!$A$3:$A$53,$B1245)</f>
        <v>0.12684149594662114</v>
      </c>
      <c r="Q1245" s="107">
        <f>Q519/SUMIFS(Q$3:Q$722,$B$3:$B$722,$B1245)*SUMIFS(Calculations!$E$3:$E$53,Calculations!$A$3:$A$53,$B1245)</f>
        <v>0.13136103798825313</v>
      </c>
      <c r="R1245" s="107">
        <f>R519/SUMIFS(R$3:R$722,$B$3:$B$722,$B1245)*SUMIFS(Calculations!$E$3:$E$53,Calculations!$A$3:$A$53,$B1245)</f>
        <v>0.13606155416861901</v>
      </c>
    </row>
    <row r="1246" spans="2:18" ht="15.75" customHeight="1">
      <c r="B1246" s="107" t="s">
        <v>572</v>
      </c>
      <c r="C1246" s="107" t="s">
        <v>449</v>
      </c>
      <c r="D1246" s="107" t="s">
        <v>645</v>
      </c>
      <c r="E1246" s="107" t="str">
        <f t="shared" si="308"/>
        <v>natural gas nonpeaker</v>
      </c>
      <c r="F1246" s="107">
        <f>F520/SUMIFS(F$3:F$722,$B$3:$B$722,$B1246)*SUMIFS(Calculations!$E$3:$E$53,Calculations!$A$3:$A$53,$B1246)</f>
        <v>0.23700425902176842</v>
      </c>
      <c r="G1246" s="107">
        <f>G520/SUMIFS(G$3:G$722,$B$3:$B$722,$B1246)*SUMIFS(Calculations!$E$3:$E$53,Calculations!$A$3:$A$53,$B1246)</f>
        <v>0.21973254784980339</v>
      </c>
      <c r="H1246" s="107">
        <f>H520/SUMIFS(H$3:H$722,$B$3:$B$722,$B1246)*SUMIFS(Calculations!$E$3:$E$53,Calculations!$A$3:$A$53,$B1246)</f>
        <v>0.20288173704856</v>
      </c>
      <c r="I1246" s="107">
        <f>I520/SUMIFS(I$3:I$722,$B$3:$B$722,$B1246)*SUMIFS(Calculations!$E$3:$E$53,Calculations!$A$3:$A$53,$B1246)</f>
        <v>0.26488408353875026</v>
      </c>
      <c r="J1246" s="107">
        <f>J520/SUMIFS(J$3:J$722,$B$3:$B$722,$B1246)*SUMIFS(Calculations!$E$3:$E$53,Calculations!$A$3:$A$53,$B1246)</f>
        <v>0.31819700104420645</v>
      </c>
      <c r="K1246" s="107">
        <f>K520/SUMIFS(K$3:K$722,$B$3:$B$722,$B1246)*SUMIFS(Calculations!$E$3:$E$53,Calculations!$A$3:$A$53,$B1246)</f>
        <v>0.34966537132403425</v>
      </c>
      <c r="L1246" s="107">
        <f>L520/SUMIFS(L$3:L$722,$B$3:$B$722,$B1246)*SUMIFS(Calculations!$E$3:$E$53,Calculations!$A$3:$A$53,$B1246)</f>
        <v>0.37760091470169821</v>
      </c>
      <c r="M1246" s="107">
        <f>M520/SUMIFS(M$3:M$722,$B$3:$B$722,$B1246)*SUMIFS(Calculations!$E$3:$E$53,Calculations!$A$3:$A$53,$B1246)</f>
        <v>0.36882509879019748</v>
      </c>
      <c r="N1246" s="107">
        <f>N520/SUMIFS(N$3:N$722,$B$3:$B$722,$B1246)*SUMIFS(Calculations!$E$3:$E$53,Calculations!$A$3:$A$53,$B1246)</f>
        <v>0.35973220334610462</v>
      </c>
      <c r="O1246" s="107">
        <f>O520/SUMIFS(O$3:O$722,$B$3:$B$722,$B1246)*SUMIFS(Calculations!$E$3:$E$53,Calculations!$A$3:$A$53,$B1246)</f>
        <v>0.36356138283451728</v>
      </c>
      <c r="P1246" s="107">
        <f>P520/SUMIFS(P$3:P$722,$B$3:$B$722,$B1246)*SUMIFS(Calculations!$E$3:$E$53,Calculations!$A$3:$A$53,$B1246)</f>
        <v>0.36733189472613664</v>
      </c>
      <c r="Q1246" s="107">
        <f>Q520/SUMIFS(Q$3:Q$722,$B$3:$B$722,$B1246)*SUMIFS(Calculations!$E$3:$E$53,Calculations!$A$3:$A$53,$B1246)</f>
        <v>0.35503046753645368</v>
      </c>
      <c r="R1246" s="107">
        <f>R520/SUMIFS(R$3:R$722,$B$3:$B$722,$B1246)*SUMIFS(Calculations!$E$3:$E$53,Calculations!$A$3:$A$53,$B1246)</f>
        <v>0.34223645942367198</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2.1720812534923708E-5</v>
      </c>
      <c r="L1247" s="107">
        <f>L521/SUMIFS(L$3:L$722,$B$3:$B$722,$B1247)*SUMIFS(Calculations!$E$3:$E$53,Calculations!$A$3:$A$53,$B1247)</f>
        <v>4.1003117127495345E-5</v>
      </c>
      <c r="M1247" s="107">
        <f>M521/SUMIFS(M$3:M$722,$B$3:$B$722,$B1247)*SUMIFS(Calculations!$E$3:$E$53,Calculations!$A$3:$A$53,$B1247)</f>
        <v>6.5989707662514181E-5</v>
      </c>
      <c r="N1247" s="107">
        <f>N521/SUMIFS(N$3:N$722,$B$3:$B$722,$B1247)*SUMIFS(Calculations!$E$3:$E$53,Calculations!$A$3:$A$53,$B1247)</f>
        <v>9.1879090203178293E-5</v>
      </c>
      <c r="O1247" s="107">
        <f>O521/SUMIFS(O$3:O$722,$B$3:$B$722,$B1247)*SUMIFS(Calculations!$E$3:$E$53,Calculations!$A$3:$A$53,$B1247)</f>
        <v>4.5584904028141642E-5</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3.2695778279048003E-3</v>
      </c>
      <c r="G1250" s="107">
        <f>G524/SUMIFS(G$3:G$722,$B$3:$B$722,$B1250)*SUMIFS(Calculations!$E$3:$E$53,Calculations!$A$3:$A$53,$B1250)</f>
        <v>3.229247675258156E-3</v>
      </c>
      <c r="H1250" s="107">
        <f>H524/SUMIFS(H$3:H$722,$B$3:$B$722,$B1250)*SUMIFS(Calculations!$E$3:$E$53,Calculations!$A$3:$A$53,$B1250)</f>
        <v>3.189900342207742E-3</v>
      </c>
      <c r="I1250" s="107">
        <f>I524/SUMIFS(I$3:I$722,$B$3:$B$722,$B1250)*SUMIFS(Calculations!$E$3:$E$53,Calculations!$A$3:$A$53,$B1250)</f>
        <v>2.9495296269046929E-3</v>
      </c>
      <c r="J1250" s="107">
        <f>J524/SUMIFS(J$3:J$722,$B$3:$B$722,$B1250)*SUMIFS(Calculations!$E$3:$E$53,Calculations!$A$3:$A$53,$B1250)</f>
        <v>2.7428460924725493E-3</v>
      </c>
      <c r="K1250" s="107">
        <f>K524/SUMIFS(K$3:K$722,$B$3:$B$722,$B1250)*SUMIFS(Calculations!$E$3:$E$53,Calculations!$A$3:$A$53,$B1250)</f>
        <v>2.5797255189720877E-3</v>
      </c>
      <c r="L1250" s="107">
        <f>L524/SUMIFS(L$3:L$722,$B$3:$B$722,$B1250)*SUMIFS(Calculations!$E$3:$E$53,Calculations!$A$3:$A$53,$B1250)</f>
        <v>2.4349178337856494E-3</v>
      </c>
      <c r="M1250" s="107">
        <f>M524/SUMIFS(M$3:M$722,$B$3:$B$722,$B1250)*SUMIFS(Calculations!$E$3:$E$53,Calculations!$A$3:$A$53,$B1250)</f>
        <v>2.4781253484895882E-3</v>
      </c>
      <c r="N1250" s="107">
        <f>N524/SUMIFS(N$3:N$722,$B$3:$B$722,$B1250)*SUMIFS(Calculations!$E$3:$E$53,Calculations!$A$3:$A$53,$B1250)</f>
        <v>2.5228939965063679E-3</v>
      </c>
      <c r="O1250" s="107">
        <f>O524/SUMIFS(O$3:O$722,$B$3:$B$722,$B1250)*SUMIFS(Calculations!$E$3:$E$53,Calculations!$A$3:$A$53,$B1250)</f>
        <v>2.5034179256585454E-3</v>
      </c>
      <c r="P1250" s="107">
        <f>P524/SUMIFS(P$3:P$722,$B$3:$B$722,$B1250)*SUMIFS(Calculations!$E$3:$E$53,Calculations!$A$3:$A$53,$B1250)</f>
        <v>2.4842402514450605E-3</v>
      </c>
      <c r="Q1250" s="107">
        <f>Q524/SUMIFS(Q$3:Q$722,$B$3:$B$722,$B1250)*SUMIFS(Calculations!$E$3:$E$53,Calculations!$A$3:$A$53,$B1250)</f>
        <v>2.5330016832157045E-3</v>
      </c>
      <c r="R1250" s="107">
        <f>R524/SUMIFS(R$3:R$722,$B$3:$B$722,$B1250)*SUMIFS(Calculations!$E$3:$E$53,Calculations!$A$3:$A$53,$B1250)</f>
        <v>2.5837156486804343E-3</v>
      </c>
    </row>
    <row r="1251" spans="2:18" ht="15.75" customHeight="1">
      <c r="B1251" s="107" t="s">
        <v>572</v>
      </c>
      <c r="C1251" s="107" t="s">
        <v>449</v>
      </c>
      <c r="D1251" s="107" t="s">
        <v>650</v>
      </c>
      <c r="E1251" s="107" t="str">
        <f t="shared" si="308"/>
        <v>solar PV</v>
      </c>
      <c r="F1251" s="107">
        <f>F525/SUMIFS(F$3:F$722,$B$3:$B$722,$B1251)*SUMIFS(Calculations!$E$3:$E$53,Calculations!$A$3:$A$53,$B1251)</f>
        <v>3.2204371483260611E-3</v>
      </c>
      <c r="G1251" s="107">
        <f>G525/SUMIFS(G$3:G$722,$B$3:$B$722,$B1251)*SUMIFS(Calculations!$E$3:$E$53,Calculations!$A$3:$A$53,$B1251)</f>
        <v>3.6571375152912445E-3</v>
      </c>
      <c r="H1251" s="107">
        <f>H525/SUMIFS(H$3:H$722,$B$3:$B$722,$B1251)*SUMIFS(Calculations!$E$3:$E$53,Calculations!$A$3:$A$53,$B1251)</f>
        <v>4.0831957782680164E-3</v>
      </c>
      <c r="I1251" s="107">
        <f>I525/SUMIFS(I$3:I$722,$B$3:$B$722,$B1251)*SUMIFS(Calculations!$E$3:$E$53,Calculations!$A$3:$A$53,$B1251)</f>
        <v>4.0731166453057133E-3</v>
      </c>
      <c r="J1251" s="107">
        <f>J525/SUMIFS(J$3:J$722,$B$3:$B$722,$B1251)*SUMIFS(Calculations!$E$3:$E$53,Calculations!$A$3:$A$53,$B1251)</f>
        <v>4.0644500703361543E-3</v>
      </c>
      <c r="K1251" s="107">
        <f>K525/SUMIFS(K$3:K$722,$B$3:$B$722,$B1251)*SUMIFS(Calculations!$E$3:$E$53,Calculations!$A$3:$A$53,$B1251)</f>
        <v>4.092667549968663E-3</v>
      </c>
      <c r="L1251" s="107">
        <f>L525/SUMIFS(L$3:L$722,$B$3:$B$722,$B1251)*SUMIFS(Calculations!$E$3:$E$53,Calculations!$A$3:$A$53,$B1251)</f>
        <v>4.1177171670690304E-3</v>
      </c>
      <c r="M1251" s="107">
        <f>M525/SUMIFS(M$3:M$722,$B$3:$B$722,$B1251)*SUMIFS(Calculations!$E$3:$E$53,Calculations!$A$3:$A$53,$B1251)</f>
        <v>4.6457732865232285E-3</v>
      </c>
      <c r="N1251" s="107">
        <f>N525/SUMIFS(N$3:N$722,$B$3:$B$722,$B1251)*SUMIFS(Calculations!$E$3:$E$53,Calculations!$A$3:$A$53,$B1251)</f>
        <v>5.1929086333937172E-3</v>
      </c>
      <c r="O1251" s="107">
        <f>O525/SUMIFS(O$3:O$722,$B$3:$B$722,$B1251)*SUMIFS(Calculations!$E$3:$E$53,Calculations!$A$3:$A$53,$B1251)</f>
        <v>5.7467082015686278E-3</v>
      </c>
      <c r="P1251" s="107">
        <f>P525/SUMIFS(P$3:P$722,$B$3:$B$722,$B1251)*SUMIFS(Calculations!$E$3:$E$53,Calculations!$A$3:$A$53,$B1251)</f>
        <v>6.2920228998469283E-3</v>
      </c>
      <c r="Q1251" s="107">
        <f>Q525/SUMIFS(Q$3:Q$722,$B$3:$B$722,$B1251)*SUMIFS(Calculations!$E$3:$E$53,Calculations!$A$3:$A$53,$B1251)</f>
        <v>7.2268766697011731E-3</v>
      </c>
      <c r="R1251" s="107">
        <f>R525/SUMIFS(R$3:R$722,$B$3:$B$722,$B1251)*SUMIFS(Calculations!$E$3:$E$53,Calculations!$A$3:$A$53,$B1251)</f>
        <v>8.199164399519291E-3</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1.0757568593109029E-2</v>
      </c>
      <c r="G1253" s="107">
        <f>G527/SUMIFS(G$3:G$722,$B$3:$B$722,$B1253)*SUMIFS(Calculations!$E$3:$E$53,Calculations!$A$3:$A$53,$B1253)</f>
        <v>1.1342429564379652E-2</v>
      </c>
      <c r="H1253" s="107">
        <f>H527/SUMIFS(H$3:H$722,$B$3:$B$722,$B1253)*SUMIFS(Calculations!$E$3:$E$53,Calculations!$A$3:$A$53,$B1253)</f>
        <v>1.191303785407302E-2</v>
      </c>
      <c r="I1253" s="107">
        <f>I527/SUMIFS(I$3:I$722,$B$3:$B$722,$B1253)*SUMIFS(Calculations!$E$3:$E$53,Calculations!$A$3:$A$53,$B1253)</f>
        <v>1.1014950265842103E-2</v>
      </c>
      <c r="J1253" s="107">
        <f>J527/SUMIFS(J$3:J$722,$B$3:$B$722,$B1253)*SUMIFS(Calculations!$E$3:$E$53,Calculations!$A$3:$A$53,$B1253)</f>
        <v>1.0242726757952699E-2</v>
      </c>
      <c r="K1253" s="107">
        <f>K527/SUMIFS(K$3:K$722,$B$3:$B$722,$B1253)*SUMIFS(Calculations!$E$3:$E$53,Calculations!$A$3:$A$53,$B1253)</f>
        <v>9.580090516219289E-3</v>
      </c>
      <c r="L1253" s="107">
        <f>L527/SUMIFS(L$3:L$722,$B$3:$B$722,$B1253)*SUMIFS(Calculations!$E$3:$E$53,Calculations!$A$3:$A$53,$B1253)</f>
        <v>8.991845770465098E-3</v>
      </c>
      <c r="M1253" s="107">
        <f>M527/SUMIFS(M$3:M$722,$B$3:$B$722,$B1253)*SUMIFS(Calculations!$E$3:$E$53,Calculations!$A$3:$A$53,$B1253)</f>
        <v>9.1057991741612908E-3</v>
      </c>
      <c r="N1253" s="107">
        <f>N527/SUMIFS(N$3:N$722,$B$3:$B$722,$B1253)*SUMIFS(Calculations!$E$3:$E$53,Calculations!$A$3:$A$53,$B1253)</f>
        <v>9.2238698351411012E-3</v>
      </c>
      <c r="O1253" s="107">
        <f>O527/SUMIFS(O$3:O$722,$B$3:$B$722,$B1253)*SUMIFS(Calculations!$E$3:$E$53,Calculations!$A$3:$A$53,$B1253)</f>
        <v>9.1106958949610743E-3</v>
      </c>
      <c r="P1253" s="107">
        <f>P527/SUMIFS(P$3:P$722,$B$3:$B$722,$B1253)*SUMIFS(Calculations!$E$3:$E$53,Calculations!$A$3:$A$53,$B1253)</f>
        <v>8.9992559145262267E-3</v>
      </c>
      <c r="Q1253" s="107">
        <f>Q527/SUMIFS(Q$3:Q$722,$B$3:$B$722,$B1253)*SUMIFS(Calculations!$E$3:$E$53,Calculations!$A$3:$A$53,$B1253)</f>
        <v>9.1325397795759197E-3</v>
      </c>
      <c r="R1253" s="107">
        <f>R527/SUMIFS(R$3:R$722,$B$3:$B$722,$B1253)*SUMIFS(Calculations!$E$3:$E$53,Calculations!$A$3:$A$53,$B1253)</f>
        <v>9.2711606748960007E-3</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0.99999999999999989</v>
      </c>
      <c r="H1449" s="95">
        <f t="shared" si="312"/>
        <v>1</v>
      </c>
      <c r="I1449" s="95">
        <f t="shared" si="312"/>
        <v>0.99999999999999989</v>
      </c>
      <c r="J1449" s="95">
        <f t="shared" si="312"/>
        <v>1</v>
      </c>
      <c r="K1449" s="95">
        <f t="shared" si="312"/>
        <v>1</v>
      </c>
      <c r="L1449" s="95">
        <f t="shared" si="312"/>
        <v>1</v>
      </c>
      <c r="M1449" s="95">
        <f t="shared" si="312"/>
        <v>0.99999999999999989</v>
      </c>
      <c r="N1449" s="95">
        <f t="shared" si="312"/>
        <v>1</v>
      </c>
      <c r="O1449" s="95">
        <f t="shared" si="312"/>
        <v>1.0000000000000002</v>
      </c>
      <c r="P1449" s="95">
        <f t="shared" si="312"/>
        <v>1.0000000000000002</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f t="shared" si="0"/>
        <v>15397</v>
      </c>
      <c r="M6" s="91" t="str">
        <f t="shared" si="1"/>
        <v>OR</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f t="shared" si="0"/>
        <v>5207</v>
      </c>
      <c r="M7" s="91" t="str">
        <f t="shared" si="1"/>
        <v>ID</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f t="shared" si="0"/>
        <v>762</v>
      </c>
      <c r="M9" s="91" t="str">
        <f t="shared" si="1"/>
        <v>OR</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f t="shared" si="0"/>
        <v>8360</v>
      </c>
      <c r="M10" s="91" t="str">
        <f t="shared" si="1"/>
        <v>ID</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f t="shared" si="0"/>
        <v>2843</v>
      </c>
      <c r="M11" s="91" t="str">
        <f t="shared" si="1"/>
        <v>MT</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13567</v>
      </c>
      <c r="R15" s="91">
        <f t="shared" si="2"/>
        <v>0.41656176118394794</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2843</v>
      </c>
      <c r="R29" s="91">
        <f t="shared" si="2"/>
        <v>8.7291596303233132E-2</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16159</v>
      </c>
      <c r="R40" s="91">
        <f t="shared" si="2"/>
        <v>0.49614664251281893</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32569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32569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0.41656176118394794</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8.7291596303233132E-2</v>
      </c>
      <c r="D29" s="91">
        <f t="shared" si="0"/>
        <v>8.7291596303233132E-2</v>
      </c>
      <c r="E29" s="91">
        <f t="shared" si="1"/>
        <v>0.14961582991264077</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0.49614664251281893</v>
      </c>
      <c r="D40" s="91">
        <f t="shared" si="0"/>
        <v>0.49614664251281893</v>
      </c>
      <c r="E40" s="91">
        <f t="shared" si="1"/>
        <v>0.85038417008735923</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0.58343823881605206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9.4720182329493197E-2</v>
      </c>
      <c r="C60" s="91">
        <f>SUMIFS('ReEDs Generation Data'!H$729:H$1448,'ReEDs Generation Data'!$E$729:$E$1448,Calculations!$A60)</f>
        <v>8.7343783307467393E-2</v>
      </c>
      <c r="D60" s="91">
        <f>SUMIFS('ReEDs Generation Data'!I$729:I$1448,'ReEDs Generation Data'!$E$729:$E$1448,Calculations!$A60)</f>
        <v>7.4090136765876738E-2</v>
      </c>
      <c r="E60" s="91">
        <f>SUMIFS('ReEDs Generation Data'!J$729:J$1448,'ReEDs Generation Data'!$E$729:$E$1448,Calculations!$A60)</f>
        <v>6.2923070231009709E-2</v>
      </c>
      <c r="F60" s="91">
        <f>SUMIFS('ReEDs Generation Data'!K$729:K$1448,'ReEDs Generation Data'!$E$729:$E$1448,Calculations!$A60)</f>
        <v>6.309826908375081E-2</v>
      </c>
      <c r="G60" s="91">
        <f>SUMIFS('ReEDs Generation Data'!L$729:L$1448,'ReEDs Generation Data'!$E$729:$E$1448,Calculations!$A60)</f>
        <v>6.3272218416218412E-2</v>
      </c>
      <c r="H60" s="91">
        <f>SUMIFS('ReEDs Generation Data'!M$729:M$1448,'ReEDs Generation Data'!$E$729:$E$1448,Calculations!$A60)</f>
        <v>4.0528422302295503E-2</v>
      </c>
      <c r="I60" s="91">
        <f>SUMIFS('ReEDs Generation Data'!N$729:N$1448,'ReEDs Generation Data'!$E$729:$E$1448,Calculations!$A60)</f>
        <v>1.8997700247599635E-3</v>
      </c>
      <c r="J60" s="91">
        <f>SUMIFS('ReEDs Generation Data'!O$729:O$1448,'ReEDs Generation Data'!$E$729:$E$1448,Calculations!$A60)</f>
        <v>1.791241053233941E-3</v>
      </c>
      <c r="K60" s="91">
        <f>SUMIFS('ReEDs Generation Data'!P$729:P$1448,'ReEDs Generation Data'!$E$729:$E$1448,Calculations!$A60)</f>
        <v>1.6825418370717841E-3</v>
      </c>
      <c r="L60" s="91">
        <f>SUMIFS('ReEDs Generation Data'!Q$729:Q$1448,'ReEDs Generation Data'!$E$729:$E$1448,Calculations!$A60)</f>
        <v>1.2040014524887803E-3</v>
      </c>
      <c r="M60" s="91">
        <f>SUMIFS('ReEDs Generation Data'!R$729:R$1448,'ReEDs Generation Data'!$E$729:$E$1448,Calculations!$A60)</f>
        <v>8.9908703534202869E-4</v>
      </c>
    </row>
    <row r="61" spans="1:33" ht="15.75" customHeight="1">
      <c r="A61" s="111" t="s">
        <v>634</v>
      </c>
      <c r="B61" s="91">
        <f>SUMIFS('ReEDs Generation Data'!G$729:G$1448,'ReEDs Generation Data'!$E$729:$E$1448,Calculations!$A61)</f>
        <v>0.21975746153256409</v>
      </c>
      <c r="C61" s="91">
        <f>SUMIFS('ReEDs Generation Data'!H$729:H$1448,'ReEDs Generation Data'!$E$729:$E$1448,Calculations!$A61)</f>
        <v>0.2028921851661496</v>
      </c>
      <c r="D61" s="91">
        <f>SUMIFS('ReEDs Generation Data'!I$729:I$1448,'ReEDs Generation Data'!$E$729:$E$1448,Calculations!$A61)</f>
        <v>0.26491712910981796</v>
      </c>
      <c r="E61" s="91">
        <f>SUMIFS('ReEDs Generation Data'!J$729:J$1448,'ReEDs Generation Data'!$E$729:$E$1448,Calculations!$A61)</f>
        <v>0.31825118301662475</v>
      </c>
      <c r="F61" s="91">
        <f>SUMIFS('ReEDs Generation Data'!K$729:K$1448,'ReEDs Generation Data'!$E$729:$E$1448,Calculations!$A61)</f>
        <v>0.34969723416507259</v>
      </c>
      <c r="G61" s="91">
        <f>SUMIFS('ReEDs Generation Data'!L$729:L$1448,'ReEDs Generation Data'!$E$729:$E$1448,Calculations!$A61)</f>
        <v>0.37761061759166353</v>
      </c>
      <c r="H61" s="91">
        <f>SUMIFS('ReEDs Generation Data'!M$729:M$1448,'ReEDs Generation Data'!$E$729:$E$1448,Calculations!$A61)</f>
        <v>0.36921701749561575</v>
      </c>
      <c r="I61" s="91">
        <f>SUMIFS('ReEDs Generation Data'!N$729:N$1448,'ReEDs Generation Data'!$E$729:$E$1448,Calculations!$A61)</f>
        <v>0.36077328729008523</v>
      </c>
      <c r="J61" s="91">
        <f>SUMIFS('ReEDs Generation Data'!O$729:O$1448,'ReEDs Generation Data'!$E$729:$E$1448,Calculations!$A61)</f>
        <v>0.36456012959762563</v>
      </c>
      <c r="K61" s="91">
        <f>SUMIFS('ReEDs Generation Data'!P$729:P$1448,'ReEDs Generation Data'!$E$729:$E$1448,Calculations!$A61)</f>
        <v>0.36828823789589454</v>
      </c>
      <c r="L61" s="91">
        <f>SUMIFS('ReEDs Generation Data'!Q$729:Q$1448,'ReEDs Generation Data'!$E$729:$E$1448,Calculations!$A61)</f>
        <v>0.35570875223674897</v>
      </c>
      <c r="M61" s="91">
        <f>SUMIFS('ReEDs Generation Data'!R$729:R$1448,'ReEDs Generation Data'!$E$729:$E$1448,Calculations!$A61)</f>
        <v>0.34273757195860699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0.49510846922492202</v>
      </c>
      <c r="C63" s="91">
        <f>SUMIFS('ReEDs Generation Data'!H$729:H$1448,'ReEDs Generation Data'!$E$729:$E$1448,Calculations!$A63)</f>
        <v>0.49841044923382111</v>
      </c>
      <c r="D63" s="91">
        <f>SUMIFS('ReEDs Generation Data'!I$729:I$1448,'ReEDs Generation Data'!$E$729:$E$1448,Calculations!$A63)</f>
        <v>0.46353125902750203</v>
      </c>
      <c r="E63" s="91">
        <f>SUMIFS('ReEDs Generation Data'!J$729:J$1448,'ReEDs Generation Data'!$E$729:$E$1448,Calculations!$A63)</f>
        <v>0.43337926808745258</v>
      </c>
      <c r="F63" s="91">
        <f>SUMIFS('ReEDs Generation Data'!K$729:K$1448,'ReEDs Generation Data'!$E$729:$E$1448,Calculations!$A63)</f>
        <v>0.41108905401288814</v>
      </c>
      <c r="G63" s="91">
        <f>SUMIFS('ReEDs Generation Data'!L$729:L$1448,'ReEDs Generation Data'!$E$729:$E$1448,Calculations!$A63)</f>
        <v>0.39129414159707876</v>
      </c>
      <c r="H63" s="91">
        <f>SUMIFS('ReEDs Generation Data'!M$729:M$1448,'ReEDs Generation Data'!$E$729:$E$1448,Calculations!$A63)</f>
        <v>0.4126008871966147</v>
      </c>
      <c r="I63" s="91">
        <f>SUMIFS('ReEDs Generation Data'!N$729:N$1448,'ReEDs Generation Data'!$E$729:$E$1448,Calculations!$A63)</f>
        <v>0.44489035941807814</v>
      </c>
      <c r="J63" s="91">
        <f>SUMIFS('ReEDs Generation Data'!O$729:O$1448,'ReEDs Generation Data'!$E$729:$E$1448,Calculations!$A63)</f>
        <v>0.44231638107355598</v>
      </c>
      <c r="K63" s="91">
        <f>SUMIFS('ReEDs Generation Data'!P$729:P$1448,'ReEDs Generation Data'!$E$729:$E$1448,Calculations!$A63)</f>
        <v>0.43978317856831028</v>
      </c>
      <c r="L63" s="91">
        <f>SUMIFS('ReEDs Generation Data'!Q$729:Q$1448,'ReEDs Generation Data'!$E$729:$E$1448,Calculations!$A63)</f>
        <v>0.42396578936226692</v>
      </c>
      <c r="M63" s="91">
        <f>SUMIFS('ReEDs Generation Data'!R$729:R$1448,'ReEDs Generation Data'!$E$729:$E$1448,Calculations!$A63)</f>
        <v>0.41656353704373528</v>
      </c>
    </row>
    <row r="64" spans="1:33" ht="15.75" customHeight="1">
      <c r="A64" s="111" t="s">
        <v>100</v>
      </c>
      <c r="B64" s="91">
        <f>SUMIFS('ReEDs Generation Data'!G$729:G$1448,'ReEDs Generation Data'!$E$729:$E$1448,Calculations!$A64)</f>
        <v>0.17187858466076397</v>
      </c>
      <c r="C64" s="91">
        <f>SUMIFS('ReEDs Generation Data'!H$729:H$1448,'ReEDs Generation Data'!$E$729:$E$1448,Calculations!$A64)</f>
        <v>0.19186561339479319</v>
      </c>
      <c r="D64" s="91">
        <f>SUMIFS('ReEDs Generation Data'!I$729:I$1448,'ReEDs Generation Data'!$E$729:$E$1448,Calculations!$A64)</f>
        <v>0.17912498465173249</v>
      </c>
      <c r="E64" s="91">
        <f>SUMIFS('ReEDs Generation Data'!J$729:J$1448,'ReEDs Generation Data'!$E$729:$E$1448,Calculations!$A64)</f>
        <v>0.16810031270013989</v>
      </c>
      <c r="F64" s="91">
        <f>SUMIFS('ReEDs Generation Data'!K$729:K$1448,'ReEDs Generation Data'!$E$729:$E$1448,Calculations!$A64)</f>
        <v>0.15953836878918029</v>
      </c>
      <c r="G64" s="91">
        <f>SUMIFS('ReEDs Generation Data'!L$729:L$1448,'ReEDs Generation Data'!$E$729:$E$1448,Calculations!$A64)</f>
        <v>0.151927990421307</v>
      </c>
      <c r="H64" s="91">
        <f>SUMIFS('ReEDs Generation Data'!M$729:M$1448,'ReEDs Generation Data'!$E$729:$E$1448,Calculations!$A64)</f>
        <v>0.16095230576822542</v>
      </c>
      <c r="I64" s="91">
        <f>SUMIFS('ReEDs Generation Data'!N$729:N$1448,'ReEDs Generation Data'!$E$729:$E$1448,Calculations!$A64)</f>
        <v>0.17483607953296237</v>
      </c>
      <c r="J64" s="91">
        <f>SUMIFS('ReEDs Generation Data'!O$729:O$1448,'ReEDs Generation Data'!$E$729:$E$1448,Calculations!$A64)</f>
        <v>0.17332265133790353</v>
      </c>
      <c r="K64" s="91">
        <f>SUMIFS('ReEDs Generation Data'!P$729:P$1448,'ReEDs Generation Data'!$E$729:$E$1448,Calculations!$A64)</f>
        <v>0.17183304108146008</v>
      </c>
      <c r="L64" s="91">
        <f>SUMIFS('ReEDs Generation Data'!Q$729:Q$1448,'ReEDs Generation Data'!$E$729:$E$1448,Calculations!$A64)</f>
        <v>0.19967721289278451</v>
      </c>
      <c r="M64" s="91">
        <f>SUMIFS('ReEDs Generation Data'!R$729:R$1448,'ReEDs Generation Data'!$E$729:$E$1448,Calculations!$A64)</f>
        <v>0.21923962186321633</v>
      </c>
    </row>
    <row r="65" spans="1:37" ht="15.75" customHeight="1">
      <c r="A65" s="111" t="s">
        <v>102</v>
      </c>
      <c r="B65" s="91">
        <f>SUMIFS('ReEDs Generation Data'!G$729:G$1448,'ReEDs Generation Data'!$E$729:$E$1448,Calculations!$A65)</f>
        <v>1.5306054576998483E-2</v>
      </c>
      <c r="C65" s="91">
        <f>SUMIFS('ReEDs Generation Data'!H$729:H$1448,'ReEDs Generation Data'!$E$729:$E$1448,Calculations!$A65)</f>
        <v>1.6298068555561027E-2</v>
      </c>
      <c r="D65" s="91">
        <f>SUMIFS('ReEDs Generation Data'!I$729:I$1448,'ReEDs Generation Data'!$E$729:$E$1448,Calculations!$A65)</f>
        <v>1.5386960818166089E-2</v>
      </c>
      <c r="E65" s="91">
        <f>SUMIFS('ReEDs Generation Data'!J$729:J$1448,'ReEDs Generation Data'!$E$729:$E$1448,Calculations!$A65)</f>
        <v>1.4603319872300433E-2</v>
      </c>
      <c r="F65" s="91">
        <f>SUMIFS('ReEDs Generation Data'!K$729:K$1448,'ReEDs Generation Data'!$E$729:$E$1448,Calculations!$A65)</f>
        <v>1.39756276176011E-2</v>
      </c>
      <c r="G65" s="91">
        <f>SUMIFS('ReEDs Generation Data'!L$729:L$1448,'ReEDs Generation Data'!$E$729:$E$1448,Calculations!$A65)</f>
        <v>1.3419111022819129E-2</v>
      </c>
      <c r="H65" s="91">
        <f>SUMIFS('ReEDs Generation Data'!M$729:M$1448,'ReEDs Generation Data'!$E$729:$E$1448,Calculations!$A65)</f>
        <v>1.4157252181096409E-2</v>
      </c>
      <c r="I65" s="91">
        <f>SUMIFS('ReEDs Generation Data'!N$729:N$1448,'ReEDs Generation Data'!$E$729:$E$1448,Calculations!$A65)</f>
        <v>1.4985730647404702E-2</v>
      </c>
      <c r="J65" s="91">
        <f>SUMIFS('ReEDs Generation Data'!O$729:O$1448,'ReEDs Generation Data'!$E$729:$E$1448,Calculations!$A65)</f>
        <v>1.5460594107994269E-2</v>
      </c>
      <c r="K65" s="91">
        <f>SUMIFS('ReEDs Generation Data'!P$729:P$1448,'ReEDs Generation Data'!$E$729:$E$1448,Calculations!$A65)</f>
        <v>1.5928760365818279E-2</v>
      </c>
      <c r="L65" s="91">
        <f>SUMIFS('ReEDs Generation Data'!Q$729:Q$1448,'ReEDs Generation Data'!$E$729:$E$1448,Calculations!$A65)</f>
        <v>1.6889167678887235E-2</v>
      </c>
      <c r="M65" s="91">
        <f>SUMIFS('ReEDs Generation Data'!R$729:R$1448,'ReEDs Generation Data'!$E$729:$E$1448,Calculations!$A65)</f>
        <v>1.7931433135445277E-2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2.2074693607890598E-5</v>
      </c>
      <c r="M67" s="91">
        <f>SUMIFS('ReEDs Generation Data'!R$729:R$1448,'ReEDs Generation Data'!$E$729:$E$1448,Calculations!$A67)</f>
        <v>4.5033314973660795E-5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2.1720812534923708E-5</v>
      </c>
      <c r="G70" s="91">
        <f>SUMIFS('ReEDs Generation Data'!L$729:L$1448,'ReEDs Generation Data'!$E$729:$E$1448,Calculations!$A70)</f>
        <v>4.1003117127495345E-5</v>
      </c>
      <c r="H70" s="91">
        <f>SUMIFS('ReEDs Generation Data'!M$729:M$1448,'ReEDs Generation Data'!$E$729:$E$1448,Calculations!$A70)</f>
        <v>6.5989707662514181E-5</v>
      </c>
      <c r="I70" s="91">
        <f>SUMIFS('ReEDs Generation Data'!N$729:N$1448,'ReEDs Generation Data'!$E$729:$E$1448,Calculations!$A70)</f>
        <v>9.1879090203178293E-5</v>
      </c>
      <c r="J70" s="91">
        <f>SUMIFS('ReEDs Generation Data'!O$729:O$1448,'ReEDs Generation Data'!$E$729:$E$1448,Calculations!$A70)</f>
        <v>4.5584904028141642E-5</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3.229247675258156E-3</v>
      </c>
      <c r="C73" s="91">
        <f>SUMIFS('ReEDs Generation Data'!H$729:H$1448,'ReEDs Generation Data'!$E$729:$E$1448,Calculations!$A73)</f>
        <v>3.189900342207742E-3</v>
      </c>
      <c r="D73" s="91">
        <f>SUMIFS('ReEDs Generation Data'!I$729:I$1448,'ReEDs Generation Data'!$E$729:$E$1448,Calculations!$A73)</f>
        <v>2.9495296269046929E-3</v>
      </c>
      <c r="E73" s="91">
        <f>SUMIFS('ReEDs Generation Data'!J$729:J$1448,'ReEDs Generation Data'!$E$729:$E$1448,Calculations!$A73)</f>
        <v>2.7428460924725493E-3</v>
      </c>
      <c r="F73" s="91">
        <f>SUMIFS('ReEDs Generation Data'!K$729:K$1448,'ReEDs Generation Data'!$E$729:$E$1448,Calculations!$A73)</f>
        <v>2.5797255189720877E-3</v>
      </c>
      <c r="G73" s="91">
        <f>SUMIFS('ReEDs Generation Data'!L$729:L$1448,'ReEDs Generation Data'!$E$729:$E$1448,Calculations!$A73)</f>
        <v>2.4349178337856494E-3</v>
      </c>
      <c r="H73" s="91">
        <f>SUMIFS('ReEDs Generation Data'!M$729:M$1448,'ReEDs Generation Data'!$E$729:$E$1448,Calculations!$A73)</f>
        <v>2.4781253484895882E-3</v>
      </c>
      <c r="I73" s="91">
        <f>SUMIFS('ReEDs Generation Data'!N$729:N$1448,'ReEDs Generation Data'!$E$729:$E$1448,Calculations!$A73)</f>
        <v>2.5228939965063679E-3</v>
      </c>
      <c r="J73" s="91">
        <f>SUMIFS('ReEDs Generation Data'!O$729:O$1448,'ReEDs Generation Data'!$E$729:$E$1448,Calculations!$A73)</f>
        <v>2.5034179256585454E-3</v>
      </c>
      <c r="K73" s="91">
        <f>SUMIFS('ReEDs Generation Data'!P$729:P$1448,'ReEDs Generation Data'!$E$729:$E$1448,Calculations!$A73)</f>
        <v>2.4842402514450605E-3</v>
      </c>
      <c r="L73" s="91">
        <f>SUMIFS('ReEDs Generation Data'!Q$729:Q$1448,'ReEDs Generation Data'!$E$729:$E$1448,Calculations!$A73)</f>
        <v>2.5330016832157045E-3</v>
      </c>
      <c r="M73" s="91">
        <f>SUMIFS('ReEDs Generation Data'!R$729:R$1448,'ReEDs Generation Data'!$E$729:$E$1448,Calculations!$A73)</f>
        <v>2.5837156486804343E-3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Washington</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5333712</v>
      </c>
      <c r="C6" s="41">
        <f>SUMIFS('EIA_State Elec Profiles'!$C:$C,'EIA_State Elec Profiles'!$B:$B,A6,'EIA_State Elec Profiles'!$A:$A,$A$2)</f>
        <v>5333712</v>
      </c>
      <c r="D6">
        <f>C6</f>
        <v>5333712</v>
      </c>
      <c r="E6">
        <f t="shared" ref="E6:AF6" si="1">D6</f>
        <v>5333712</v>
      </c>
      <c r="F6">
        <f t="shared" si="1"/>
        <v>5333712</v>
      </c>
      <c r="G6">
        <f t="shared" si="1"/>
        <v>5333712</v>
      </c>
      <c r="H6">
        <f t="shared" si="1"/>
        <v>5333712</v>
      </c>
      <c r="I6">
        <f t="shared" si="1"/>
        <v>5333712</v>
      </c>
      <c r="J6">
        <f t="shared" si="1"/>
        <v>5333712</v>
      </c>
      <c r="K6">
        <f t="shared" si="1"/>
        <v>5333712</v>
      </c>
      <c r="L6">
        <f t="shared" si="1"/>
        <v>5333712</v>
      </c>
      <c r="M6">
        <f t="shared" si="1"/>
        <v>5333712</v>
      </c>
      <c r="N6">
        <f t="shared" si="1"/>
        <v>5333712</v>
      </c>
      <c r="O6">
        <f t="shared" si="1"/>
        <v>5333712</v>
      </c>
      <c r="P6">
        <f t="shared" si="1"/>
        <v>5333712</v>
      </c>
      <c r="Q6">
        <f t="shared" si="1"/>
        <v>5333712</v>
      </c>
      <c r="R6">
        <f t="shared" si="1"/>
        <v>5333712</v>
      </c>
      <c r="S6">
        <f t="shared" si="1"/>
        <v>5333712</v>
      </c>
      <c r="T6">
        <f t="shared" si="1"/>
        <v>5333712</v>
      </c>
      <c r="U6">
        <f t="shared" si="1"/>
        <v>5333712</v>
      </c>
      <c r="V6">
        <f t="shared" si="1"/>
        <v>5333712</v>
      </c>
      <c r="W6">
        <f t="shared" si="1"/>
        <v>5333712</v>
      </c>
      <c r="X6">
        <f t="shared" si="1"/>
        <v>5333712</v>
      </c>
      <c r="Y6">
        <f t="shared" si="1"/>
        <v>5333712</v>
      </c>
      <c r="Z6">
        <f t="shared" si="1"/>
        <v>5333712</v>
      </c>
      <c r="AA6">
        <f t="shared" si="1"/>
        <v>5333712</v>
      </c>
      <c r="AB6">
        <f t="shared" si="1"/>
        <v>5333712</v>
      </c>
      <c r="AC6">
        <f t="shared" si="1"/>
        <v>5333712</v>
      </c>
      <c r="AD6">
        <f t="shared" si="1"/>
        <v>5333712</v>
      </c>
      <c r="AE6">
        <f t="shared" si="1"/>
        <v>5333712</v>
      </c>
      <c r="AF6">
        <f t="shared" si="1"/>
        <v>5333712</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228391.24734352119</v>
      </c>
      <c r="C10">
        <f>D10</f>
        <v>228391.24734352119</v>
      </c>
      <c r="D10">
        <f t="shared" ref="D10:D33" si="2">SUM(D$5*SUMIFS(C$39:C$48,$B$39:$B$48,$A10),D$6*IF($B$2=TRUE,SUMIFS($B$147:$B$162,$A$147:$A$162,$A10),SUMIFS(E$125:E$140,$A$125:$A$140,$A10)))</f>
        <v>228391.24734352119</v>
      </c>
      <c r="E10">
        <f t="shared" ref="E10:N10" si="3">SUM(E$5*SUMIFS(D$39:D$48,$B$39:$B$48,$A10),E$6*IF($B$2=TRUE,SUMIFS($B$147:$B$162,$A$147:$A$162,$A10),SUMIFS(F$125:F$140,$A$125:$A$140,$A10)))</f>
        <v>208187.41343333051</v>
      </c>
      <c r="F10">
        <f t="shared" si="3"/>
        <v>179623.86179842759</v>
      </c>
      <c r="G10">
        <f t="shared" si="3"/>
        <v>187792.22765395182</v>
      </c>
      <c r="H10">
        <f t="shared" si="3"/>
        <v>180252.76704500386</v>
      </c>
      <c r="I10">
        <f t="shared" si="3"/>
        <v>175357.7999283972</v>
      </c>
      <c r="J10">
        <f t="shared" si="3"/>
        <v>101355.44137303068</v>
      </c>
      <c r="K10">
        <f t="shared" si="3"/>
        <v>23548.587454419772</v>
      </c>
      <c r="L10">
        <f t="shared" si="3"/>
        <v>24532.29829346163</v>
      </c>
      <c r="M10">
        <f t="shared" si="3"/>
        <v>24803.274852118058</v>
      </c>
      <c r="N10">
        <f t="shared" si="3"/>
        <v>16369.400358046754</v>
      </c>
      <c r="O10">
        <f t="shared" ref="O10:AE10" si="4">SUM(O$5*SUMIFS(N$39:N$48,$B$39:$B$48,$A10),O$6*IF($B$2=TRUE,SUMIFS($B$147:$B$162,$A$147:$A$162,$A10),SUMIFS(P$125:P$140,$A$125:$A$140,$A10)))</f>
        <v>17135.894787662499</v>
      </c>
      <c r="P10">
        <f t="shared" si="4"/>
        <v>13215.665649153967</v>
      </c>
      <c r="Q10">
        <f t="shared" si="4"/>
        <v>12549.796523874649</v>
      </c>
      <c r="R10">
        <f t="shared" si="4"/>
        <v>12876.593512543801</v>
      </c>
      <c r="S10">
        <f t="shared" si="4"/>
        <v>11299.671595637434</v>
      </c>
      <c r="T10">
        <f t="shared" si="4"/>
        <v>11276.355056684153</v>
      </c>
      <c r="U10">
        <f t="shared" si="4"/>
        <v>9596.0396636148907</v>
      </c>
      <c r="V10">
        <f t="shared" si="4"/>
        <v>10016.188122271235</v>
      </c>
      <c r="W10">
        <f t="shared" si="4"/>
        <v>10016.188122271235</v>
      </c>
      <c r="X10">
        <f t="shared" si="4"/>
        <v>10016.188122271235</v>
      </c>
      <c r="Y10">
        <f t="shared" si="4"/>
        <v>10016.188122271235</v>
      </c>
      <c r="Z10">
        <f t="shared" si="4"/>
        <v>10016.188122271235</v>
      </c>
      <c r="AA10">
        <f t="shared" si="4"/>
        <v>10016.188122271235</v>
      </c>
      <c r="AB10">
        <f t="shared" si="4"/>
        <v>10016.188122271235</v>
      </c>
      <c r="AC10">
        <f t="shared" si="4"/>
        <v>10016.188122271235</v>
      </c>
      <c r="AD10">
        <f t="shared" si="4"/>
        <v>10016.188122271235</v>
      </c>
      <c r="AE10">
        <f t="shared" si="4"/>
        <v>10016.188122271235</v>
      </c>
      <c r="AF10">
        <f>SUM(AF$5*SUMIFS(AE$39:AE$48,$B$39:$B$48,$A10),AF$6*IF($B$2=TRUE,SUMIFS($B$147:$B$162,$A$147:$A$162,$A10),SUMIFS(AG$125:AG$140,$A$125:$A$140,$A10)))</f>
        <v>10016.188122271235</v>
      </c>
    </row>
    <row r="11" spans="1:32">
      <c r="A11" s="100" t="s">
        <v>347</v>
      </c>
      <c r="B11">
        <f t="shared" ref="B11:B33" si="5">D11</f>
        <v>689689.92155808466</v>
      </c>
      <c r="C11">
        <f t="shared" ref="C11:C33" si="6">D11</f>
        <v>689689.92155808466</v>
      </c>
      <c r="D11">
        <f t="shared" si="2"/>
        <v>689689.92155808466</v>
      </c>
      <c r="E11">
        <f t="shared" ref="E11:N11" si="7">SUM(E$5*SUMIFS(D$39:D$48,$B$39:$B$48,$A11),E$6*IF($B$2=TRUE,SUMIFS($B$147:$B$162,$A$147:$A$162,$A11),SUMIFS(F$125:F$140,$A$125:$A$140,$A11)))</f>
        <v>736305.72618190595</v>
      </c>
      <c r="F11">
        <f t="shared" si="7"/>
        <v>748949.53359079733</v>
      </c>
      <c r="G11">
        <f t="shared" si="7"/>
        <v>796130.62129373942</v>
      </c>
      <c r="H11">
        <f t="shared" si="7"/>
        <v>763572.12981125934</v>
      </c>
      <c r="I11">
        <f t="shared" si="7"/>
        <v>742775.05733991007</v>
      </c>
      <c r="J11">
        <f t="shared" si="7"/>
        <v>798384.46195454535</v>
      </c>
      <c r="K11">
        <f t="shared" si="7"/>
        <v>892336.16790619143</v>
      </c>
      <c r="L11">
        <f t="shared" si="7"/>
        <v>850489.74391378765</v>
      </c>
      <c r="M11">
        <f t="shared" si="7"/>
        <v>885928.75996904832</v>
      </c>
      <c r="N11">
        <f t="shared" si="7"/>
        <v>875847.14245760068</v>
      </c>
      <c r="O11">
        <f t="shared" ref="O11:AF11" si="8">SUM(O$5*SUMIFS(N$39:N$48,$B$39:$B$48,$A11),O$6*IF($B$2=TRUE,SUMIFS($B$147:$B$162,$A$147:$A$162,$A11),SUMIFS(P$125:P$140,$A$125:$A$140,$A11)))</f>
        <v>867506.592339464</v>
      </c>
      <c r="P11">
        <f t="shared" si="8"/>
        <v>861747.44497766241</v>
      </c>
      <c r="Q11">
        <f t="shared" si="8"/>
        <v>878088.92223970359</v>
      </c>
      <c r="R11">
        <f t="shared" si="8"/>
        <v>891299.24428584659</v>
      </c>
      <c r="S11">
        <f t="shared" si="8"/>
        <v>900936.1578607054</v>
      </c>
      <c r="T11">
        <f t="shared" si="8"/>
        <v>907737.89547824196</v>
      </c>
      <c r="U11">
        <f t="shared" si="8"/>
        <v>914991.87687483977</v>
      </c>
      <c r="V11">
        <f t="shared" si="8"/>
        <v>918652.83384573541</v>
      </c>
      <c r="W11">
        <f t="shared" si="8"/>
        <v>918652.83384573541</v>
      </c>
      <c r="X11">
        <f t="shared" si="8"/>
        <v>918652.83384573541</v>
      </c>
      <c r="Y11">
        <f t="shared" si="8"/>
        <v>918652.83384573541</v>
      </c>
      <c r="Z11">
        <f t="shared" si="8"/>
        <v>918652.83384573541</v>
      </c>
      <c r="AA11">
        <f t="shared" si="8"/>
        <v>918652.83384573541</v>
      </c>
      <c r="AB11">
        <f t="shared" si="8"/>
        <v>918652.83384573541</v>
      </c>
      <c r="AC11">
        <f t="shared" si="8"/>
        <v>918652.83384573541</v>
      </c>
      <c r="AD11">
        <f t="shared" si="8"/>
        <v>918652.83384573541</v>
      </c>
      <c r="AE11">
        <f t="shared" si="8"/>
        <v>918652.83384573541</v>
      </c>
      <c r="AF11">
        <f t="shared" si="8"/>
        <v>918652.83384573541</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628001.46057740145</v>
      </c>
      <c r="C13">
        <f t="shared" si="6"/>
        <v>628001.46057740145</v>
      </c>
      <c r="D13">
        <f t="shared" si="2"/>
        <v>628001.46057740145</v>
      </c>
      <c r="E13">
        <f t="shared" ref="E13:N13" si="11">SUM(E$5*SUMIFS(D$39:D$48,$B$39:$B$48,$A13),E$6*IF($B$2=TRUE,SUMIFS($B$147:$B$162,$A$147:$A$162,$A13),SUMIFS(F$125:F$140,$A$125:$A$140,$A13)))</f>
        <v>591328.26634899119</v>
      </c>
      <c r="F13">
        <f t="shared" si="11"/>
        <v>632314.92103022989</v>
      </c>
      <c r="G13">
        <f t="shared" si="11"/>
        <v>506565.07558101253</v>
      </c>
      <c r="H13">
        <f t="shared" si="11"/>
        <v>556827.43301316863</v>
      </c>
      <c r="I13">
        <f t="shared" si="11"/>
        <v>549198.95861673763</v>
      </c>
      <c r="J13">
        <f t="shared" si="11"/>
        <v>588264.73207346629</v>
      </c>
      <c r="K13">
        <f t="shared" si="11"/>
        <v>538252.30008524621</v>
      </c>
      <c r="L13">
        <f t="shared" si="11"/>
        <v>577874.20185546437</v>
      </c>
      <c r="M13">
        <f t="shared" si="11"/>
        <v>528636.22999142925</v>
      </c>
      <c r="N13">
        <f t="shared" si="11"/>
        <v>571169.42231214931</v>
      </c>
      <c r="O13">
        <f t="shared" ref="O13:AF13" si="12">SUM(O$5*SUMIFS(N$39:N$48,$B$39:$B$48,$A13),O$6*IF($B$2=TRUE,SUMIFS($B$147:$B$162,$A$147:$A$162,$A13),SUMIFS(P$125:P$140,$A$125:$A$140,$A13)))</f>
        <v>568718.15082085377</v>
      </c>
      <c r="P13">
        <f t="shared" si="12"/>
        <v>610425.84987629077</v>
      </c>
      <c r="Q13">
        <f t="shared" si="12"/>
        <v>607508.80612538068</v>
      </c>
      <c r="R13">
        <f t="shared" si="12"/>
        <v>603698.02605021046</v>
      </c>
      <c r="S13">
        <f t="shared" si="12"/>
        <v>602769.15814687381</v>
      </c>
      <c r="T13">
        <f t="shared" si="12"/>
        <v>600094.46402120544</v>
      </c>
      <c r="U13">
        <f t="shared" si="12"/>
        <v>597448.87276848417</v>
      </c>
      <c r="V13">
        <f t="shared" si="12"/>
        <v>595096.59360826865</v>
      </c>
      <c r="W13">
        <f t="shared" si="12"/>
        <v>595096.59360826865</v>
      </c>
      <c r="X13">
        <f t="shared" si="12"/>
        <v>595096.59360826865</v>
      </c>
      <c r="Y13">
        <f t="shared" si="12"/>
        <v>595096.59360826865</v>
      </c>
      <c r="Z13">
        <f t="shared" si="12"/>
        <v>595096.59360826865</v>
      </c>
      <c r="AA13">
        <f t="shared" si="12"/>
        <v>595096.59360826865</v>
      </c>
      <c r="AB13">
        <f t="shared" si="12"/>
        <v>595096.59360826865</v>
      </c>
      <c r="AC13">
        <f t="shared" si="12"/>
        <v>595096.59360826865</v>
      </c>
      <c r="AD13">
        <f t="shared" si="12"/>
        <v>595096.59360826865</v>
      </c>
      <c r="AE13">
        <f t="shared" si="12"/>
        <v>595096.59360826865</v>
      </c>
      <c r="AF13">
        <f t="shared" si="12"/>
        <v>595096.59360826865</v>
      </c>
    </row>
    <row r="14" spans="1:32">
      <c r="A14" s="100" t="s">
        <v>101</v>
      </c>
      <c r="B14">
        <f t="shared" si="5"/>
        <v>3362680.5001247567</v>
      </c>
      <c r="C14">
        <f t="shared" si="6"/>
        <v>3362680.5001247567</v>
      </c>
      <c r="D14">
        <f t="shared" si="2"/>
        <v>3362680.5001247567</v>
      </c>
      <c r="E14">
        <f t="shared" ref="E14:N14" si="13">SUM(E$5*SUMIFS(D$39:D$48,$B$39:$B$48,$A14),E$6*IF($B$2=TRUE,SUMIFS($B$147:$B$162,$A$147:$A$162,$A14),SUMIFS(F$125:F$140,$A$125:$A$140,$A14)))</f>
        <v>3367135.303064819</v>
      </c>
      <c r="F14">
        <f t="shared" si="13"/>
        <v>3340358.4344893605</v>
      </c>
      <c r="G14">
        <f t="shared" si="13"/>
        <v>3374549.3041793685</v>
      </c>
      <c r="H14">
        <f t="shared" si="13"/>
        <v>3345567.216283001</v>
      </c>
      <c r="I14">
        <f t="shared" si="13"/>
        <v>3359946.8984207385</v>
      </c>
      <c r="J14">
        <f t="shared" si="13"/>
        <v>3320996.5692022578</v>
      </c>
      <c r="K14">
        <f t="shared" si="13"/>
        <v>3345652.8597706943</v>
      </c>
      <c r="L14">
        <f t="shared" si="13"/>
        <v>3311344.2831522007</v>
      </c>
      <c r="M14">
        <f t="shared" si="13"/>
        <v>3319534.0882374956</v>
      </c>
      <c r="N14">
        <f t="shared" si="13"/>
        <v>3294290.6864806344</v>
      </c>
      <c r="O14">
        <f t="shared" ref="O14:AF14" si="14">SUM(O$5*SUMIFS(N$39:N$48,$B$39:$B$48,$A14),O$6*IF($B$2=TRUE,SUMIFS($B$147:$B$162,$A$147:$A$162,$A14),SUMIFS(P$125:P$140,$A$125:$A$140,$A14)))</f>
        <v>3282872.1930376431</v>
      </c>
      <c r="P14">
        <f t="shared" si="14"/>
        <v>3253997.4450806817</v>
      </c>
      <c r="Q14">
        <f t="shared" si="14"/>
        <v>3234300.379749408</v>
      </c>
      <c r="R14">
        <f t="shared" si="14"/>
        <v>3219317.7895528455</v>
      </c>
      <c r="S14">
        <f t="shared" si="14"/>
        <v>3209616.1000922984</v>
      </c>
      <c r="T14">
        <f t="shared" si="14"/>
        <v>3197607.0632270961</v>
      </c>
      <c r="U14">
        <f t="shared" si="14"/>
        <v>3188903.9298831979</v>
      </c>
      <c r="V14">
        <f t="shared" si="14"/>
        <v>3180814.9331307462</v>
      </c>
      <c r="W14">
        <f t="shared" si="14"/>
        <v>3180814.9331307462</v>
      </c>
      <c r="X14">
        <f t="shared" si="14"/>
        <v>3180814.9331307462</v>
      </c>
      <c r="Y14">
        <f t="shared" si="14"/>
        <v>3180814.9331307462</v>
      </c>
      <c r="Z14">
        <f t="shared" si="14"/>
        <v>3180814.9331307462</v>
      </c>
      <c r="AA14">
        <f t="shared" si="14"/>
        <v>3180814.9331307462</v>
      </c>
      <c r="AB14">
        <f t="shared" si="14"/>
        <v>3180814.9331307462</v>
      </c>
      <c r="AC14">
        <f t="shared" si="14"/>
        <v>3180814.9331307462</v>
      </c>
      <c r="AD14">
        <f t="shared" si="14"/>
        <v>3180814.9331307462</v>
      </c>
      <c r="AE14">
        <f t="shared" si="14"/>
        <v>3180814.9331307462</v>
      </c>
      <c r="AF14">
        <f t="shared" si="14"/>
        <v>3180814.9331307462</v>
      </c>
    </row>
    <row r="15" spans="1:32">
      <c r="A15" s="100" t="s">
        <v>100</v>
      </c>
      <c r="B15">
        <f t="shared" si="5"/>
        <v>297150.12996765651</v>
      </c>
      <c r="C15">
        <f t="shared" si="6"/>
        <v>297150.12996765651</v>
      </c>
      <c r="D15">
        <f t="shared" si="2"/>
        <v>297150.12996765651</v>
      </c>
      <c r="E15">
        <f t="shared" ref="E15:N15" si="15">SUM(E$5*SUMIFS(D$39:D$48,$B$39:$B$48,$A15),E$6*IF($B$2=TRUE,SUMIFS($B$147:$B$162,$A$147:$A$162,$A15),SUMIFS(F$125:F$140,$A$125:$A$140,$A15)))</f>
        <v>298254.21070826089</v>
      </c>
      <c r="F15">
        <f t="shared" si="15"/>
        <v>300792.33815091336</v>
      </c>
      <c r="G15">
        <f t="shared" si="15"/>
        <v>334145.59042689117</v>
      </c>
      <c r="H15">
        <f t="shared" si="15"/>
        <v>351769.76923138712</v>
      </c>
      <c r="I15">
        <f t="shared" si="15"/>
        <v>370751.60744192713</v>
      </c>
      <c r="J15">
        <f t="shared" si="15"/>
        <v>388198.34498341125</v>
      </c>
      <c r="K15">
        <f t="shared" si="15"/>
        <v>399910.18082802434</v>
      </c>
      <c r="L15">
        <f t="shared" si="15"/>
        <v>435893.85702431871</v>
      </c>
      <c r="M15">
        <f t="shared" si="15"/>
        <v>440736.73076601926</v>
      </c>
      <c r="N15">
        <f t="shared" si="15"/>
        <v>442142.78266709932</v>
      </c>
      <c r="O15">
        <f t="shared" ref="O15:AF15" si="16">SUM(O$5*SUMIFS(N$39:N$48,$B$39:$B$48,$A15),O$6*IF($B$2=TRUE,SUMIFS($B$147:$B$162,$A$147:$A$162,$A15),SUMIFS(P$125:P$140,$A$125:$A$140,$A15)))</f>
        <v>461010.94106773258</v>
      </c>
      <c r="P15">
        <f t="shared" si="16"/>
        <v>462251.2105129775</v>
      </c>
      <c r="Q15">
        <f t="shared" si="16"/>
        <v>470053.78346429346</v>
      </c>
      <c r="R15">
        <f t="shared" si="16"/>
        <v>473839.23997152044</v>
      </c>
      <c r="S15">
        <f t="shared" si="16"/>
        <v>475466.4494095149</v>
      </c>
      <c r="T15">
        <f t="shared" si="16"/>
        <v>482598.69562648737</v>
      </c>
      <c r="U15">
        <f t="shared" si="16"/>
        <v>487525.92265021725</v>
      </c>
      <c r="V15">
        <f t="shared" si="16"/>
        <v>492549.36449910153</v>
      </c>
      <c r="W15">
        <f t="shared" si="16"/>
        <v>492549.36449910153</v>
      </c>
      <c r="X15">
        <f t="shared" si="16"/>
        <v>492549.36449910153</v>
      </c>
      <c r="Y15">
        <f t="shared" si="16"/>
        <v>492549.36449910153</v>
      </c>
      <c r="Z15">
        <f t="shared" si="16"/>
        <v>492549.36449910153</v>
      </c>
      <c r="AA15">
        <f t="shared" si="16"/>
        <v>492549.36449910153</v>
      </c>
      <c r="AB15">
        <f t="shared" si="16"/>
        <v>492549.36449910153</v>
      </c>
      <c r="AC15">
        <f t="shared" si="16"/>
        <v>492549.36449910153</v>
      </c>
      <c r="AD15">
        <f t="shared" si="16"/>
        <v>492549.36449910153</v>
      </c>
      <c r="AE15">
        <f t="shared" si="16"/>
        <v>492549.36449910153</v>
      </c>
      <c r="AF15">
        <f t="shared" si="16"/>
        <v>492549.36449910153</v>
      </c>
    </row>
    <row r="16" spans="1:32">
      <c r="A16" s="100" t="s">
        <v>102</v>
      </c>
      <c r="B16">
        <f t="shared" si="5"/>
        <v>36497.016935934887</v>
      </c>
      <c r="C16">
        <f t="shared" si="6"/>
        <v>36497.016935934887</v>
      </c>
      <c r="D16">
        <f t="shared" si="2"/>
        <v>36497.016935934887</v>
      </c>
      <c r="E16">
        <f t="shared" ref="E16:N16" si="17">SUM(E$5*SUMIFS(D$39:D$48,$B$39:$B$48,$A16),E$6*IF($B$2=TRUE,SUMIFS($B$147:$B$162,$A$147:$A$162,$A16),SUMIFS(F$125:F$140,$A$125:$A$140,$A16)))</f>
        <v>36799.839347310321</v>
      </c>
      <c r="F16">
        <f t="shared" si="17"/>
        <v>37359.428320324398</v>
      </c>
      <c r="G16">
        <f t="shared" si="17"/>
        <v>39006.261497066058</v>
      </c>
      <c r="H16">
        <f t="shared" si="17"/>
        <v>39406.488790533083</v>
      </c>
      <c r="I16">
        <f t="shared" si="17"/>
        <v>39530.182915524558</v>
      </c>
      <c r="J16">
        <f t="shared" si="17"/>
        <v>39629.58304770058</v>
      </c>
      <c r="K16">
        <f t="shared" si="17"/>
        <v>39906.146946118068</v>
      </c>
      <c r="L16">
        <f t="shared" si="17"/>
        <v>40440.229608040259</v>
      </c>
      <c r="M16">
        <f t="shared" si="17"/>
        <v>40691.629654109034</v>
      </c>
      <c r="N16">
        <f t="shared" si="17"/>
        <v>41325.215966380601</v>
      </c>
      <c r="O16">
        <f t="shared" ref="O16:AF16" si="18">SUM(O$5*SUMIFS(N$39:N$48,$B$39:$B$48,$A16),O$6*IF($B$2=TRUE,SUMIFS($B$147:$B$162,$A$147:$A$162,$A16),SUMIFS(P$125:P$140,$A$125:$A$140,$A16)))</f>
        <v>41601.01517841671</v>
      </c>
      <c r="P16">
        <f t="shared" si="18"/>
        <v>42430.602353968687</v>
      </c>
      <c r="Q16">
        <f t="shared" si="18"/>
        <v>44238.097407761976</v>
      </c>
      <c r="R16">
        <f t="shared" si="18"/>
        <v>45860.996382112367</v>
      </c>
      <c r="S16">
        <f t="shared" si="18"/>
        <v>47048.882538562066</v>
      </c>
      <c r="T16">
        <f t="shared" si="18"/>
        <v>47548.686453010101</v>
      </c>
      <c r="U16">
        <f t="shared" si="18"/>
        <v>48589.284953443435</v>
      </c>
      <c r="V16">
        <f t="shared" si="18"/>
        <v>49943.691898297235</v>
      </c>
      <c r="W16">
        <f t="shared" si="18"/>
        <v>49943.691898297235</v>
      </c>
      <c r="X16">
        <f t="shared" si="18"/>
        <v>49943.691898297235</v>
      </c>
      <c r="Y16">
        <f t="shared" si="18"/>
        <v>49943.691898297235</v>
      </c>
      <c r="Z16">
        <f t="shared" si="18"/>
        <v>49943.691898297235</v>
      </c>
      <c r="AA16">
        <f t="shared" si="18"/>
        <v>49943.691898297235</v>
      </c>
      <c r="AB16">
        <f t="shared" si="18"/>
        <v>49943.691898297235</v>
      </c>
      <c r="AC16">
        <f t="shared" si="18"/>
        <v>49943.691898297235</v>
      </c>
      <c r="AD16">
        <f t="shared" si="18"/>
        <v>49943.691898297235</v>
      </c>
      <c r="AE16">
        <f t="shared" si="18"/>
        <v>49943.691898297235</v>
      </c>
      <c r="AF16">
        <f t="shared" si="18"/>
        <v>49943.691898297235</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36429.32849241214</v>
      </c>
      <c r="C18">
        <f t="shared" si="6"/>
        <v>36429.32849241214</v>
      </c>
      <c r="D18">
        <f t="shared" si="2"/>
        <v>36429.32849241214</v>
      </c>
      <c r="E18">
        <f t="shared" ref="E18:N18" si="21">SUM(E$5*SUMIFS(D$39:D$48,$B$39:$B$48,$A18),E$6*IF($B$2=TRUE,SUMIFS($B$147:$B$162,$A$147:$A$162,$A18),SUMIFS(F$125:F$140,$A$125:$A$140,$A18)))</f>
        <v>39028.967396387256</v>
      </c>
      <c r="F18">
        <f t="shared" si="21"/>
        <v>38798.821214320953</v>
      </c>
      <c r="G18">
        <f t="shared" si="21"/>
        <v>39271.967525614702</v>
      </c>
      <c r="H18">
        <f t="shared" si="21"/>
        <v>39551.213102741065</v>
      </c>
      <c r="I18">
        <f t="shared" si="21"/>
        <v>39794.415126759952</v>
      </c>
      <c r="J18">
        <f t="shared" si="21"/>
        <v>40882.578417747594</v>
      </c>
      <c r="K18">
        <f t="shared" si="21"/>
        <v>39689.965018963223</v>
      </c>
      <c r="L18">
        <f t="shared" si="21"/>
        <v>39453.262587351608</v>
      </c>
      <c r="M18">
        <f t="shared" si="21"/>
        <v>39428.010784989812</v>
      </c>
      <c r="N18">
        <f t="shared" si="21"/>
        <v>39122.438219283547</v>
      </c>
      <c r="O18">
        <f t="shared" ref="O18:AF18" si="22">SUM(O$5*SUMIFS(N$39:N$48,$B$39:$B$48,$A18),O$6*IF($B$2=TRUE,SUMIFS($B$147:$B$162,$A$147:$A$162,$A18),SUMIFS(P$125:P$140,$A$125:$A$140,$A18)))</f>
        <v>40191.499758476784</v>
      </c>
      <c r="P18">
        <f t="shared" si="22"/>
        <v>38319.349042309819</v>
      </c>
      <c r="Q18">
        <f t="shared" si="22"/>
        <v>37549.183335284339</v>
      </c>
      <c r="R18">
        <f t="shared" si="22"/>
        <v>37456.017218527297</v>
      </c>
      <c r="S18">
        <f t="shared" si="22"/>
        <v>37339.405502180598</v>
      </c>
      <c r="T18">
        <f t="shared" si="22"/>
        <v>37429.508590075769</v>
      </c>
      <c r="U18">
        <f t="shared" si="22"/>
        <v>37324.161861693261</v>
      </c>
      <c r="V18">
        <f t="shared" si="22"/>
        <v>37201.314346618725</v>
      </c>
      <c r="W18">
        <f t="shared" si="22"/>
        <v>37201.314346618725</v>
      </c>
      <c r="X18">
        <f t="shared" si="22"/>
        <v>37201.314346618725</v>
      </c>
      <c r="Y18">
        <f t="shared" si="22"/>
        <v>37201.314346618725</v>
      </c>
      <c r="Z18">
        <f t="shared" si="22"/>
        <v>37201.314346618725</v>
      </c>
      <c r="AA18">
        <f t="shared" si="22"/>
        <v>37201.314346618725</v>
      </c>
      <c r="AB18">
        <f t="shared" si="22"/>
        <v>37201.314346618725</v>
      </c>
      <c r="AC18">
        <f t="shared" si="22"/>
        <v>37201.314346618725</v>
      </c>
      <c r="AD18">
        <f t="shared" si="22"/>
        <v>37201.314346618725</v>
      </c>
      <c r="AE18">
        <f t="shared" si="22"/>
        <v>37201.314346618725</v>
      </c>
      <c r="AF18">
        <f t="shared" si="22"/>
        <v>37201.314346618725</v>
      </c>
    </row>
    <row r="19" spans="1:32">
      <c r="A19" s="100" t="s">
        <v>105</v>
      </c>
      <c r="B19">
        <f t="shared" si="5"/>
        <v>36429.32849241214</v>
      </c>
      <c r="C19">
        <f t="shared" si="6"/>
        <v>36429.32849241214</v>
      </c>
      <c r="D19">
        <f t="shared" si="2"/>
        <v>36429.32849241214</v>
      </c>
      <c r="E19">
        <f t="shared" ref="E19:N19" si="23">SUM(E$5*SUMIFS(D$39:D$48,$B$39:$B$48,$A19),E$6*IF($B$2=TRUE,SUMIFS($B$147:$B$162,$A$147:$A$162,$A19),SUMIFS(F$125:F$140,$A$125:$A$140,$A19)))</f>
        <v>39028.967396387256</v>
      </c>
      <c r="F19">
        <f t="shared" si="23"/>
        <v>38798.821214320953</v>
      </c>
      <c r="G19">
        <f t="shared" si="23"/>
        <v>39271.967525614702</v>
      </c>
      <c r="H19">
        <f t="shared" si="23"/>
        <v>39551.213102741065</v>
      </c>
      <c r="I19">
        <f t="shared" si="23"/>
        <v>39794.415126759952</v>
      </c>
      <c r="J19">
        <f t="shared" si="23"/>
        <v>40882.578417747594</v>
      </c>
      <c r="K19">
        <f t="shared" si="23"/>
        <v>39689.965018963223</v>
      </c>
      <c r="L19">
        <f t="shared" si="23"/>
        <v>39453.262587351608</v>
      </c>
      <c r="M19">
        <f t="shared" si="23"/>
        <v>39428.010784989812</v>
      </c>
      <c r="N19">
        <f t="shared" si="23"/>
        <v>39122.438219283547</v>
      </c>
      <c r="O19">
        <f t="shared" ref="O19:AF19" si="24">SUM(O$5*SUMIFS(N$39:N$48,$B$39:$B$48,$A19),O$6*IF($B$2=TRUE,SUMIFS($B$147:$B$162,$A$147:$A$162,$A19),SUMIFS(P$125:P$140,$A$125:$A$140,$A19)))</f>
        <v>40191.499758476784</v>
      </c>
      <c r="P19">
        <f t="shared" si="24"/>
        <v>38319.349042309819</v>
      </c>
      <c r="Q19">
        <f t="shared" si="24"/>
        <v>37549.183335284339</v>
      </c>
      <c r="R19">
        <f t="shared" si="24"/>
        <v>37456.017218527297</v>
      </c>
      <c r="S19">
        <f t="shared" si="24"/>
        <v>37339.405502180598</v>
      </c>
      <c r="T19">
        <f t="shared" si="24"/>
        <v>37429.508590075769</v>
      </c>
      <c r="U19">
        <f t="shared" si="24"/>
        <v>37324.161861693261</v>
      </c>
      <c r="V19">
        <f t="shared" si="24"/>
        <v>37201.314346618725</v>
      </c>
      <c r="W19">
        <f t="shared" si="24"/>
        <v>37201.314346618725</v>
      </c>
      <c r="X19">
        <f t="shared" si="24"/>
        <v>37201.314346618725</v>
      </c>
      <c r="Y19">
        <f t="shared" si="24"/>
        <v>37201.314346618725</v>
      </c>
      <c r="Z19">
        <f t="shared" si="24"/>
        <v>37201.314346618725</v>
      </c>
      <c r="AA19">
        <f t="shared" si="24"/>
        <v>37201.314346618725</v>
      </c>
      <c r="AB19">
        <f t="shared" si="24"/>
        <v>37201.314346618725</v>
      </c>
      <c r="AC19">
        <f t="shared" si="24"/>
        <v>37201.314346618725</v>
      </c>
      <c r="AD19">
        <f t="shared" si="24"/>
        <v>37201.314346618725</v>
      </c>
      <c r="AE19">
        <f t="shared" si="24"/>
        <v>37201.314346618725</v>
      </c>
      <c r="AF19">
        <f t="shared" si="24"/>
        <v>37201.314346618725</v>
      </c>
    </row>
    <row r="20" spans="1:32">
      <c r="A20" s="100" t="s">
        <v>106</v>
      </c>
      <c r="B20">
        <f t="shared" si="5"/>
        <v>18443.066507819698</v>
      </c>
      <c r="C20">
        <f t="shared" si="6"/>
        <v>18443.066507819698</v>
      </c>
      <c r="D20">
        <f t="shared" si="2"/>
        <v>18443.066507819698</v>
      </c>
      <c r="E20">
        <f t="shared" ref="E20:N20" si="25">SUM(E$5*SUMIFS(D$39:D$48,$B$39:$B$48,$A20),E$6*IF($B$2=TRUE,SUMIFS($B$147:$B$162,$A$147:$A$162,$A20),SUMIFS(F$125:F$140,$A$125:$A$140,$A20)))</f>
        <v>17643.306122607428</v>
      </c>
      <c r="F20">
        <f t="shared" si="25"/>
        <v>16715.840191304807</v>
      </c>
      <c r="G20">
        <f t="shared" si="25"/>
        <v>16978.984316741364</v>
      </c>
      <c r="H20">
        <f t="shared" si="25"/>
        <v>17213.769620165662</v>
      </c>
      <c r="I20">
        <f t="shared" si="25"/>
        <v>16562.665083244661</v>
      </c>
      <c r="J20">
        <f t="shared" si="25"/>
        <v>15117.710530092698</v>
      </c>
      <c r="K20">
        <f t="shared" si="25"/>
        <v>14725.826971380309</v>
      </c>
      <c r="L20">
        <f t="shared" si="25"/>
        <v>14230.860978022536</v>
      </c>
      <c r="M20">
        <f t="shared" si="25"/>
        <v>14525.264959800728</v>
      </c>
      <c r="N20">
        <f t="shared" si="25"/>
        <v>14322.473319522162</v>
      </c>
      <c r="O20">
        <f t="shared" ref="O20:AF20" si="26">SUM(O$5*SUMIFS(N$39:N$48,$B$39:$B$48,$A20),O$6*IF($B$2=TRUE,SUMIFS($B$147:$B$162,$A$147:$A$162,$A20),SUMIFS(P$125:P$140,$A$125:$A$140,$A20)))</f>
        <v>14484.213251273608</v>
      </c>
      <c r="P20">
        <f t="shared" si="26"/>
        <v>13005.083464645504</v>
      </c>
      <c r="Q20">
        <f t="shared" si="26"/>
        <v>11873.847819008572</v>
      </c>
      <c r="R20">
        <f t="shared" si="26"/>
        <v>11908.075807865573</v>
      </c>
      <c r="S20">
        <f t="shared" si="26"/>
        <v>11896.769352047868</v>
      </c>
      <c r="T20">
        <f t="shared" si="26"/>
        <v>11989.822957123251</v>
      </c>
      <c r="U20">
        <f t="shared" si="26"/>
        <v>12007.749482815441</v>
      </c>
      <c r="V20">
        <f t="shared" si="26"/>
        <v>12235.766202341485</v>
      </c>
      <c r="W20">
        <f t="shared" si="26"/>
        <v>12235.766202341485</v>
      </c>
      <c r="X20">
        <f t="shared" si="26"/>
        <v>12235.766202341485</v>
      </c>
      <c r="Y20">
        <f t="shared" si="26"/>
        <v>12235.766202341485</v>
      </c>
      <c r="Z20">
        <f t="shared" si="26"/>
        <v>12235.766202341485</v>
      </c>
      <c r="AA20">
        <f t="shared" si="26"/>
        <v>12235.766202341485</v>
      </c>
      <c r="AB20">
        <f t="shared" si="26"/>
        <v>12235.766202341485</v>
      </c>
      <c r="AC20">
        <f t="shared" si="26"/>
        <v>12235.766202341485</v>
      </c>
      <c r="AD20">
        <f t="shared" si="26"/>
        <v>12235.766202341485</v>
      </c>
      <c r="AE20">
        <f t="shared" si="26"/>
        <v>12235.766202341485</v>
      </c>
      <c r="AF20">
        <f t="shared" si="26"/>
        <v>12235.766202341485</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6.2704693659717302E-3</v>
      </c>
      <c r="D39">
        <f>SUMPRODUCT(P$57:P$106,$B$57:$B$106)</f>
        <v>4.1436169006999878E-3</v>
      </c>
      <c r="E39">
        <f>SUMPRODUCT(AB$57:AB$106,$B$57:$B$106)</f>
        <v>4.0889264994606817E-3</v>
      </c>
      <c r="F39">
        <f>SUMPRODUCT(AN$57:AN$106,$B$57:$B$106)</f>
        <v>4.0389021986420868E-3</v>
      </c>
      <c r="G39">
        <f>SUMPRODUCT(AZ$57:AZ$106,$B$57:$B$106)</f>
        <v>4.0374909261204055E-3</v>
      </c>
      <c r="H39">
        <f>SUMPRODUCT(BL$57:BL$106,$B$57:$B$106)</f>
        <v>4.0469817292796808E-3</v>
      </c>
      <c r="I39">
        <f>SUMPRODUCT(BX$57:BX$106,$B$57:$B$106)</f>
        <v>3.3922389229133296E-3</v>
      </c>
      <c r="J39">
        <f>SUMPRODUCT(CJ$57:CJ$106,$B$57:$B$106)</f>
        <v>3.1039380648692758E-3</v>
      </c>
      <c r="K39">
        <f>SUMPRODUCT(CV$57:CV$106,$B$57:$B$106)</f>
        <v>2.5968621281192527E-3</v>
      </c>
      <c r="L39" s="156">
        <f>K39</f>
        <v>2.5968621281192527E-3</v>
      </c>
      <c r="M39" s="156">
        <f t="shared" ref="M39:AE50" si="54">L39</f>
        <v>2.5968621281192527E-3</v>
      </c>
      <c r="N39" s="156">
        <f t="shared" si="54"/>
        <v>2.5968621281192527E-3</v>
      </c>
      <c r="O39" s="156">
        <f t="shared" si="54"/>
        <v>2.5968621281192527E-3</v>
      </c>
      <c r="P39" s="156">
        <f t="shared" si="54"/>
        <v>2.5968621281192527E-3</v>
      </c>
      <c r="Q39" s="156">
        <f t="shared" si="54"/>
        <v>2.5968621281192527E-3</v>
      </c>
      <c r="R39" s="156">
        <f t="shared" si="54"/>
        <v>2.5968621281192527E-3</v>
      </c>
      <c r="S39" s="156">
        <f t="shared" si="54"/>
        <v>2.5968621281192527E-3</v>
      </c>
      <c r="T39" s="156">
        <f t="shared" si="54"/>
        <v>2.5968621281192527E-3</v>
      </c>
      <c r="U39" s="156">
        <f t="shared" si="54"/>
        <v>2.5968621281192527E-3</v>
      </c>
      <c r="V39" s="156">
        <f t="shared" si="54"/>
        <v>2.5968621281192527E-3</v>
      </c>
      <c r="W39" s="156">
        <f t="shared" si="54"/>
        <v>2.5968621281192527E-3</v>
      </c>
      <c r="X39" s="156">
        <f t="shared" si="54"/>
        <v>2.5968621281192527E-3</v>
      </c>
      <c r="Y39" s="156">
        <f t="shared" si="54"/>
        <v>2.5968621281192527E-3</v>
      </c>
      <c r="Z39" s="156">
        <f t="shared" si="54"/>
        <v>2.5968621281192527E-3</v>
      </c>
      <c r="AA39" s="156">
        <f t="shared" si="54"/>
        <v>2.5968621281192527E-3</v>
      </c>
      <c r="AB39" s="156">
        <f t="shared" si="54"/>
        <v>2.5968621281192527E-3</v>
      </c>
      <c r="AC39" s="156">
        <f t="shared" si="54"/>
        <v>2.5968621281192527E-3</v>
      </c>
      <c r="AD39" s="156">
        <f t="shared" si="54"/>
        <v>2.5968621281192527E-3</v>
      </c>
      <c r="AE39" s="156">
        <f t="shared" si="54"/>
        <v>2.5968621281192527E-3</v>
      </c>
    </row>
    <row r="40" spans="1:32">
      <c r="B40" s="2" t="s">
        <v>98</v>
      </c>
      <c r="C40">
        <f>SUMPRODUCT(E57:E106,$B$57:$B$106)</f>
        <v>3.4953538740778604E-2</v>
      </c>
      <c r="D40">
        <f>SUMPRODUCT(Q$57:Q$106,$B$57:$B$106)</f>
        <v>1.7518970857060591E-2</v>
      </c>
      <c r="E40">
        <f>SUMPRODUCT(AC$57:AC$106,$B$57:$B$106)</f>
        <v>1.5461501383049019E-2</v>
      </c>
      <c r="F40">
        <f>SUMPRODUCT(AO$57:AO$106,$B$57:$B$106)</f>
        <v>1.5445498775285274E-3</v>
      </c>
      <c r="G40">
        <f>SUMPRODUCT(BA$57:BA$106,$B$57:$B$106)</f>
        <v>2.4732019739426886E-3</v>
      </c>
      <c r="H40">
        <f>SUMPRODUCT(BM$57:BM$106,$B$57:$B$106)</f>
        <v>3.580957471748171E-3</v>
      </c>
      <c r="I40">
        <f>SUMPRODUCT(BY$57:BY$106,$B$57:$B$106)</f>
        <v>0</v>
      </c>
      <c r="J40">
        <f>SUMPRODUCT(CK$57:CK$106,$B$57:$B$106)</f>
        <v>0</v>
      </c>
      <c r="K40">
        <f>SUMPRODUCT(CW$57:CW$106,$B$57:$B$106)</f>
        <v>0</v>
      </c>
      <c r="L40" s="156">
        <f t="shared" ref="L40:AA50" si="55">K40</f>
        <v>0</v>
      </c>
      <c r="M40" s="156">
        <f t="shared" si="55"/>
        <v>0</v>
      </c>
      <c r="N40" s="156">
        <f t="shared" si="55"/>
        <v>0</v>
      </c>
      <c r="O40" s="156">
        <f t="shared" si="55"/>
        <v>0</v>
      </c>
      <c r="P40" s="156">
        <f t="shared" si="55"/>
        <v>0</v>
      </c>
      <c r="Q40" s="156">
        <f t="shared" si="55"/>
        <v>0</v>
      </c>
      <c r="R40" s="156">
        <f t="shared" si="55"/>
        <v>0</v>
      </c>
      <c r="S40" s="156">
        <f t="shared" si="55"/>
        <v>0</v>
      </c>
      <c r="T40" s="156">
        <f t="shared" si="55"/>
        <v>0</v>
      </c>
      <c r="U40" s="156">
        <f t="shared" si="55"/>
        <v>0</v>
      </c>
      <c r="V40" s="156">
        <f t="shared" si="55"/>
        <v>0</v>
      </c>
      <c r="W40" s="156">
        <f t="shared" si="55"/>
        <v>0</v>
      </c>
      <c r="X40" s="156">
        <f t="shared" si="55"/>
        <v>0</v>
      </c>
      <c r="Y40" s="156">
        <f t="shared" si="55"/>
        <v>0</v>
      </c>
      <c r="Z40" s="156">
        <f t="shared" si="55"/>
        <v>0</v>
      </c>
      <c r="AA40" s="156">
        <f t="shared" si="55"/>
        <v>0</v>
      </c>
      <c r="AB40" s="156">
        <f t="shared" si="54"/>
        <v>0</v>
      </c>
      <c r="AC40" s="156">
        <f t="shared" si="54"/>
        <v>0</v>
      </c>
      <c r="AD40" s="156">
        <f t="shared" si="54"/>
        <v>0</v>
      </c>
      <c r="AE40" s="156">
        <f t="shared" si="54"/>
        <v>0</v>
      </c>
    </row>
    <row r="41" spans="1:32">
      <c r="B41" s="2" t="s">
        <v>105</v>
      </c>
      <c r="C41">
        <f>SUMPRODUCT(F57:F106,$B$57:$B$106)</f>
        <v>1.0947626632155465E-3</v>
      </c>
      <c r="D41">
        <f>SUMPRODUCT(R$57:R$106,$B$57:$B$106)</f>
        <v>1.1635939070296503E-3</v>
      </c>
      <c r="E41">
        <f>SUMPRODUCT(AD$57:AD$106,$B$57:$B$106)</f>
        <v>1.1602247526076375E-3</v>
      </c>
      <c r="F41">
        <f>SUMPRODUCT(AP$57:AP$106,$B$57:$B$106)</f>
        <v>1.1518125128243163E-3</v>
      </c>
      <c r="G41">
        <f>SUMPRODUCT(BB$57:BB$106,$B$57:$B$106)</f>
        <v>1.1707564410481962E-3</v>
      </c>
      <c r="H41">
        <f>SUMPRODUCT(BN$57:BN$106,$B$57:$B$106)</f>
        <v>9.57314107463666E-3</v>
      </c>
      <c r="I41">
        <f>SUMPRODUCT(BZ$57:BZ$106,$B$57:$B$106)</f>
        <v>1.0391621535407843E-2</v>
      </c>
      <c r="J41">
        <f>SUMPRODUCT(CL$57:CL$106,$B$57:$B$106)</f>
        <v>1.0354141500107947E-2</v>
      </c>
      <c r="K41">
        <f>SUMPRODUCT(CX$57:CX$106,$B$57:$B$106)</f>
        <v>1.0674024483323495E-2</v>
      </c>
      <c r="L41" s="156">
        <f t="shared" si="55"/>
        <v>1.0674024483323495E-2</v>
      </c>
      <c r="M41" s="156">
        <f t="shared" si="54"/>
        <v>1.0674024483323495E-2</v>
      </c>
      <c r="N41" s="156">
        <f t="shared" si="54"/>
        <v>1.0674024483323495E-2</v>
      </c>
      <c r="O41" s="156">
        <f t="shared" si="54"/>
        <v>1.0674024483323495E-2</v>
      </c>
      <c r="P41" s="156">
        <f t="shared" si="54"/>
        <v>1.0674024483323495E-2</v>
      </c>
      <c r="Q41" s="156">
        <f t="shared" si="54"/>
        <v>1.0674024483323495E-2</v>
      </c>
      <c r="R41" s="156">
        <f t="shared" si="54"/>
        <v>1.0674024483323495E-2</v>
      </c>
      <c r="S41" s="156">
        <f t="shared" si="54"/>
        <v>1.0674024483323495E-2</v>
      </c>
      <c r="T41" s="156">
        <f t="shared" si="54"/>
        <v>1.0674024483323495E-2</v>
      </c>
      <c r="U41" s="156">
        <f t="shared" si="54"/>
        <v>1.0674024483323495E-2</v>
      </c>
      <c r="V41" s="156">
        <f t="shared" si="54"/>
        <v>1.0674024483323495E-2</v>
      </c>
      <c r="W41" s="156">
        <f t="shared" si="54"/>
        <v>1.0674024483323495E-2</v>
      </c>
      <c r="X41" s="156">
        <f t="shared" si="54"/>
        <v>1.0674024483323495E-2</v>
      </c>
      <c r="Y41" s="156">
        <f t="shared" si="54"/>
        <v>1.0674024483323495E-2</v>
      </c>
      <c r="Z41" s="156">
        <f t="shared" si="54"/>
        <v>1.0674024483323495E-2</v>
      </c>
      <c r="AA41" s="156">
        <f t="shared" si="54"/>
        <v>1.0674024483323495E-2</v>
      </c>
      <c r="AB41" s="156">
        <f t="shared" si="54"/>
        <v>1.0674024483323495E-2</v>
      </c>
      <c r="AC41" s="156">
        <f t="shared" si="54"/>
        <v>1.0674024483323495E-2</v>
      </c>
      <c r="AD41" s="156">
        <f t="shared" si="54"/>
        <v>1.0674024483323495E-2</v>
      </c>
      <c r="AE41" s="156">
        <f t="shared" si="54"/>
        <v>1.0674024483323495E-2</v>
      </c>
    </row>
    <row r="42" spans="1:32">
      <c r="B42" s="2" t="s">
        <v>101</v>
      </c>
      <c r="C42">
        <f>SUMPRODUCT(G57:G106,$B$57:$B$106)</f>
        <v>0.58782073717413552</v>
      </c>
      <c r="D42">
        <f>SUMPRODUCT(S$57:S$106,$B$57:$B$106)</f>
        <v>0.61234777673466712</v>
      </c>
      <c r="E42">
        <f>SUMPRODUCT(AE$57:AE$106,$B$57:$B$106)</f>
        <v>0.61174404777666735</v>
      </c>
      <c r="F42">
        <f>SUMPRODUCT(AQ$57:AQ$106,$B$57:$B$106)</f>
        <v>0.63069383406084212</v>
      </c>
      <c r="G42">
        <f>SUMPRODUCT(BC$57:BC$106,$B$57:$B$106)</f>
        <v>0.63211450522472967</v>
      </c>
      <c r="H42">
        <f>SUMPRODUCT(BO$57:BO$106,$B$57:$B$106)</f>
        <v>0.63772212971094144</v>
      </c>
      <c r="I42">
        <f>SUMPRODUCT(CA$57:CA$106,$B$57:$B$106)</f>
        <v>0.6605168286849219</v>
      </c>
      <c r="J42">
        <f>SUMPRODUCT(CM$57:CM$106,$B$57:$B$106)</f>
        <v>0.65672565639552882</v>
      </c>
      <c r="K42">
        <f>SUMPRODUCT(CY$57:CY$106,$B$57:$B$106)</f>
        <v>0.60494426958169556</v>
      </c>
      <c r="L42" s="156">
        <f t="shared" si="55"/>
        <v>0.60494426958169556</v>
      </c>
      <c r="M42" s="156">
        <f t="shared" si="54"/>
        <v>0.60494426958169556</v>
      </c>
      <c r="N42" s="156">
        <f t="shared" si="54"/>
        <v>0.60494426958169556</v>
      </c>
      <c r="O42" s="156">
        <f t="shared" si="54"/>
        <v>0.60494426958169556</v>
      </c>
      <c r="P42" s="156">
        <f t="shared" si="54"/>
        <v>0.60494426958169556</v>
      </c>
      <c r="Q42" s="156">
        <f t="shared" si="54"/>
        <v>0.60494426958169556</v>
      </c>
      <c r="R42" s="156">
        <f t="shared" si="54"/>
        <v>0.60494426958169556</v>
      </c>
      <c r="S42" s="156">
        <f t="shared" si="54"/>
        <v>0.60494426958169556</v>
      </c>
      <c r="T42" s="156">
        <f t="shared" si="54"/>
        <v>0.60494426958169556</v>
      </c>
      <c r="U42" s="156">
        <f t="shared" si="54"/>
        <v>0.60494426958169556</v>
      </c>
      <c r="V42" s="156">
        <f t="shared" si="54"/>
        <v>0.60494426958169556</v>
      </c>
      <c r="W42" s="156">
        <f t="shared" si="54"/>
        <v>0.60494426958169556</v>
      </c>
      <c r="X42" s="156">
        <f t="shared" si="54"/>
        <v>0.60494426958169556</v>
      </c>
      <c r="Y42" s="156">
        <f t="shared" si="54"/>
        <v>0.60494426958169556</v>
      </c>
      <c r="Z42" s="156">
        <f t="shared" si="54"/>
        <v>0.60494426958169556</v>
      </c>
      <c r="AA42" s="156">
        <f t="shared" si="54"/>
        <v>0.60494426958169556</v>
      </c>
      <c r="AB42" s="156">
        <f t="shared" si="54"/>
        <v>0.60494426958169556</v>
      </c>
      <c r="AC42" s="156">
        <f t="shared" si="54"/>
        <v>0.60494426958169556</v>
      </c>
      <c r="AD42" s="156">
        <f t="shared" si="54"/>
        <v>0.60494426958169556</v>
      </c>
      <c r="AE42" s="156">
        <f t="shared" si="54"/>
        <v>0.60494426958169556</v>
      </c>
    </row>
    <row r="43" spans="1:32">
      <c r="B43" s="2" t="s">
        <v>347</v>
      </c>
      <c r="C43">
        <f>SUMPRODUCT(H57:H106,$B$57:$B$106)</f>
        <v>0.19307997964562523</v>
      </c>
      <c r="D43">
        <f>SUMPRODUCT(T$57:T$106,$B$57:$B$106)</f>
        <v>0.16153047277603846</v>
      </c>
      <c r="E43">
        <f>SUMPRODUCT(AF$57:AF$106,$B$57:$B$106)</f>
        <v>0.16059531908024377</v>
      </c>
      <c r="F43">
        <f>SUMPRODUCT(AR$57:AR$106,$B$57:$B$106)</f>
        <v>0.15019267270128303</v>
      </c>
      <c r="G43">
        <f>SUMPRODUCT(BD$57:BD$106,$B$57:$B$106)</f>
        <v>0.1430344778175047</v>
      </c>
      <c r="H43">
        <f>SUMPRODUCT(BP$57:BP$106,$B$57:$B$106)</f>
        <v>0.12514163807651524</v>
      </c>
      <c r="I43">
        <f>SUMPRODUCT(CB$57:CB$106,$B$57:$B$106)</f>
        <v>8.9704543193449698E-2</v>
      </c>
      <c r="J43">
        <f>SUMPRODUCT(CN$57:CN$106,$B$57:$B$106)</f>
        <v>8.3201389082315169E-2</v>
      </c>
      <c r="K43">
        <f>SUMPRODUCT(CZ$57:CZ$106,$B$57:$B$106)</f>
        <v>5.2432517233280365E-2</v>
      </c>
      <c r="L43" s="156">
        <f t="shared" si="55"/>
        <v>5.2432517233280365E-2</v>
      </c>
      <c r="M43" s="156">
        <f t="shared" si="54"/>
        <v>5.2432517233280365E-2</v>
      </c>
      <c r="N43" s="156">
        <f t="shared" si="54"/>
        <v>5.2432517233280365E-2</v>
      </c>
      <c r="O43" s="156">
        <f t="shared" si="54"/>
        <v>5.2432517233280365E-2</v>
      </c>
      <c r="P43" s="156">
        <f t="shared" si="54"/>
        <v>5.2432517233280365E-2</v>
      </c>
      <c r="Q43" s="156">
        <f t="shared" si="54"/>
        <v>5.2432517233280365E-2</v>
      </c>
      <c r="R43" s="156">
        <f t="shared" si="54"/>
        <v>5.2432517233280365E-2</v>
      </c>
      <c r="S43" s="156">
        <f t="shared" si="54"/>
        <v>5.2432517233280365E-2</v>
      </c>
      <c r="T43" s="156">
        <f t="shared" si="54"/>
        <v>5.2432517233280365E-2</v>
      </c>
      <c r="U43" s="156">
        <f t="shared" si="54"/>
        <v>5.2432517233280365E-2</v>
      </c>
      <c r="V43" s="156">
        <f t="shared" si="54"/>
        <v>5.2432517233280365E-2</v>
      </c>
      <c r="W43" s="156">
        <f t="shared" si="54"/>
        <v>5.2432517233280365E-2</v>
      </c>
      <c r="X43" s="156">
        <f t="shared" si="54"/>
        <v>5.2432517233280365E-2</v>
      </c>
      <c r="Y43" s="156">
        <f t="shared" si="54"/>
        <v>5.2432517233280365E-2</v>
      </c>
      <c r="Z43" s="156">
        <f t="shared" si="54"/>
        <v>5.2432517233280365E-2</v>
      </c>
      <c r="AA43" s="156">
        <f t="shared" si="54"/>
        <v>5.2432517233280365E-2</v>
      </c>
      <c r="AB43" s="156">
        <f t="shared" si="54"/>
        <v>5.2432517233280365E-2</v>
      </c>
      <c r="AC43" s="156">
        <f t="shared" si="54"/>
        <v>5.2432517233280365E-2</v>
      </c>
      <c r="AD43" s="156">
        <f t="shared" si="54"/>
        <v>5.2432517233280365E-2</v>
      </c>
      <c r="AE43" s="156">
        <f t="shared" si="54"/>
        <v>5.2432517233280365E-2</v>
      </c>
    </row>
    <row r="44" spans="1:32">
      <c r="B44" s="2" t="s">
        <v>99</v>
      </c>
      <c r="C44">
        <f>SUMPRODUCT(I57:I106,$B$57:$B$106)</f>
        <v>0</v>
      </c>
      <c r="D44">
        <f>SUMPRODUCT(U$57:U$106,$B$57:$B$106)</f>
        <v>0</v>
      </c>
      <c r="E44">
        <f>SUMPRODUCT(AG$57:AG$106,$B$57:$B$106)</f>
        <v>0</v>
      </c>
      <c r="F44">
        <f>SUMPRODUCT(AS$57:AS$106,$B$57:$B$106)</f>
        <v>0</v>
      </c>
      <c r="G44">
        <f>SUMPRODUCT(BE$57:BE$106,$B$57:$B$106)</f>
        <v>0</v>
      </c>
      <c r="H44">
        <f>SUMPRODUCT(BQ$57:BQ$106,$B$57:$B$106)</f>
        <v>0</v>
      </c>
      <c r="I44">
        <f>SUMPRODUCT(CC$57:CC$106,$B$57:$B$106)</f>
        <v>0</v>
      </c>
      <c r="J44">
        <f>SUMPRODUCT(CO$57:CO$106,$B$57:$B$106)</f>
        <v>0</v>
      </c>
      <c r="K44">
        <f>SUMPRODUCT(DA$57:DA$106,$B$57:$B$106)</f>
        <v>9.2681755695684223E-2</v>
      </c>
      <c r="L44" s="156">
        <f t="shared" si="55"/>
        <v>9.2681755695684223E-2</v>
      </c>
      <c r="M44" s="156">
        <f t="shared" si="54"/>
        <v>9.2681755695684223E-2</v>
      </c>
      <c r="N44" s="156">
        <f t="shared" si="54"/>
        <v>9.2681755695684223E-2</v>
      </c>
      <c r="O44" s="156">
        <f t="shared" si="54"/>
        <v>9.2681755695684223E-2</v>
      </c>
      <c r="P44" s="156">
        <f t="shared" si="54"/>
        <v>9.2681755695684223E-2</v>
      </c>
      <c r="Q44" s="156">
        <f t="shared" si="54"/>
        <v>9.2681755695684223E-2</v>
      </c>
      <c r="R44" s="156">
        <f t="shared" si="54"/>
        <v>9.2681755695684223E-2</v>
      </c>
      <c r="S44" s="156">
        <f t="shared" si="54"/>
        <v>9.2681755695684223E-2</v>
      </c>
      <c r="T44" s="156">
        <f t="shared" si="54"/>
        <v>9.2681755695684223E-2</v>
      </c>
      <c r="U44" s="156">
        <f t="shared" si="54"/>
        <v>9.2681755695684223E-2</v>
      </c>
      <c r="V44" s="156">
        <f t="shared" si="54"/>
        <v>9.2681755695684223E-2</v>
      </c>
      <c r="W44" s="156">
        <f t="shared" si="54"/>
        <v>9.2681755695684223E-2</v>
      </c>
      <c r="X44" s="156">
        <f t="shared" si="54"/>
        <v>9.2681755695684223E-2</v>
      </c>
      <c r="Y44" s="156">
        <f t="shared" si="54"/>
        <v>9.2681755695684223E-2</v>
      </c>
      <c r="Z44" s="156">
        <f t="shared" si="54"/>
        <v>9.2681755695684223E-2</v>
      </c>
      <c r="AA44" s="156">
        <f t="shared" si="54"/>
        <v>9.2681755695684223E-2</v>
      </c>
      <c r="AB44" s="156">
        <f t="shared" si="54"/>
        <v>9.2681755695684223E-2</v>
      </c>
      <c r="AC44" s="156">
        <f t="shared" si="54"/>
        <v>9.2681755695684223E-2</v>
      </c>
      <c r="AD44" s="156">
        <f t="shared" si="54"/>
        <v>9.2681755695684223E-2</v>
      </c>
      <c r="AE44" s="156">
        <f t="shared" si="54"/>
        <v>9.2681755695684223E-2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0</v>
      </c>
      <c r="D46">
        <f>SUMPRODUCT(W$57:W$106,$B$57:$B$106)</f>
        <v>0</v>
      </c>
      <c r="E46">
        <f>SUMPRODUCT(AI$57:AI$106,$B$57:$B$106)</f>
        <v>0</v>
      </c>
      <c r="F46">
        <f>SUMPRODUCT(AU$57:AU$106,$B$57:$B$106)</f>
        <v>0</v>
      </c>
      <c r="G46">
        <f>SUMPRODUCT(BG$57:BG$106,$B$57:$B$106)</f>
        <v>0</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0.14624429404593967</v>
      </c>
      <c r="D47">
        <f>SUMPRODUCT(X$57:X$106,$B$57:$B$106)</f>
        <v>0.17046407702376057</v>
      </c>
      <c r="E47">
        <f>SUMPRODUCT(AJ$57:AJ$106,$B$57:$B$106)</f>
        <v>0.17396628177198498</v>
      </c>
      <c r="F47">
        <f>SUMPRODUCT(AV$57:AV$106,$B$57:$B$106)</f>
        <v>0.1796669678923031</v>
      </c>
      <c r="G47">
        <f>SUMPRODUCT(BH$57:BH$106,$B$57:$B$106)</f>
        <v>0.18465902298021464</v>
      </c>
      <c r="H47">
        <f>SUMPRODUCT(BT$57:BT$106,$B$57:$B$106)</f>
        <v>0.18775457439369536</v>
      </c>
      <c r="I47">
        <f>SUMPRODUCT(CF$57:CF$106,$B$57:$B$106)</f>
        <v>0.20242233417750136</v>
      </c>
      <c r="J47">
        <f>SUMPRODUCT(CR$57:CR$106,$B$57:$B$106)</f>
        <v>0.21182528931849329</v>
      </c>
      <c r="K47">
        <f>SUMPRODUCT(DD$57:DD$106,$B$57:$B$106)</f>
        <v>0.20396762027031734</v>
      </c>
      <c r="L47" s="156">
        <f t="shared" si="55"/>
        <v>0.20396762027031734</v>
      </c>
      <c r="M47" s="156">
        <f t="shared" si="54"/>
        <v>0.20396762027031734</v>
      </c>
      <c r="N47" s="156">
        <f t="shared" si="54"/>
        <v>0.20396762027031734</v>
      </c>
      <c r="O47" s="156">
        <f t="shared" si="54"/>
        <v>0.20396762027031734</v>
      </c>
      <c r="P47" s="156">
        <f t="shared" si="54"/>
        <v>0.20396762027031734</v>
      </c>
      <c r="Q47" s="156">
        <f t="shared" si="54"/>
        <v>0.20396762027031734</v>
      </c>
      <c r="R47" s="156">
        <f t="shared" si="54"/>
        <v>0.20396762027031734</v>
      </c>
      <c r="S47" s="156">
        <f t="shared" si="54"/>
        <v>0.20396762027031734</v>
      </c>
      <c r="T47" s="156">
        <f t="shared" si="54"/>
        <v>0.20396762027031734</v>
      </c>
      <c r="U47" s="156">
        <f t="shared" si="54"/>
        <v>0.20396762027031734</v>
      </c>
      <c r="V47" s="156">
        <f t="shared" si="54"/>
        <v>0.20396762027031734</v>
      </c>
      <c r="W47" s="156">
        <f t="shared" si="54"/>
        <v>0.20396762027031734</v>
      </c>
      <c r="X47" s="156">
        <f t="shared" si="54"/>
        <v>0.20396762027031734</v>
      </c>
      <c r="Y47" s="156">
        <f t="shared" si="54"/>
        <v>0.20396762027031734</v>
      </c>
      <c r="Z47" s="156">
        <f t="shared" si="54"/>
        <v>0.20396762027031734</v>
      </c>
      <c r="AA47" s="156">
        <f t="shared" si="54"/>
        <v>0.20396762027031734</v>
      </c>
      <c r="AB47" s="156">
        <f t="shared" si="54"/>
        <v>0.20396762027031734</v>
      </c>
      <c r="AC47" s="156">
        <f t="shared" si="54"/>
        <v>0.20396762027031734</v>
      </c>
      <c r="AD47" s="156">
        <f t="shared" si="54"/>
        <v>0.20396762027031734</v>
      </c>
      <c r="AE47" s="156">
        <f t="shared" si="54"/>
        <v>0.20396762027031734</v>
      </c>
    </row>
    <row r="48" spans="1:32">
      <c r="B48" s="2" t="s">
        <v>102</v>
      </c>
      <c r="C48">
        <f>SUMPRODUCT(N57:N106,$B$57:$B$106)</f>
        <v>3.0536218364333824E-2</v>
      </c>
      <c r="D48">
        <f>SUMPRODUCT(Z$57:Z$106,$B$57:$B$106)</f>
        <v>3.2831491800743663E-2</v>
      </c>
      <c r="E48">
        <f>SUMPRODUCT(AL$57:AL$106,$B$57:$B$106)</f>
        <v>3.2983698735986521E-2</v>
      </c>
      <c r="F48">
        <f>SUMPRODUCT(AX$57:AX$106,$B$57:$B$106)</f>
        <v>3.2711260756576765E-2</v>
      </c>
      <c r="G48">
        <f>SUMPRODUCT(BJ$57:BJ$106,$B$57:$B$106)</f>
        <v>3.251054463643982E-2</v>
      </c>
      <c r="H48">
        <f>SUMPRODUCT(BV$57:BV$106,$B$57:$B$106)</f>
        <v>3.2180577543183472E-2</v>
      </c>
      <c r="I48">
        <f>SUMPRODUCT(CH$57:CH$106,$B$57:$B$106)</f>
        <v>3.3572433485805867E-2</v>
      </c>
      <c r="J48">
        <f>SUMPRODUCT(CT$57:CT$106,$B$57:$B$106)</f>
        <v>3.4789585638685561E-2</v>
      </c>
      <c r="K48">
        <f>SUMPRODUCT(DF$57:DF$106,$B$57:$B$106)</f>
        <v>3.2702950607579738E-2</v>
      </c>
      <c r="L48" s="156">
        <f t="shared" si="55"/>
        <v>3.2702950607579738E-2</v>
      </c>
      <c r="M48" s="156">
        <f t="shared" si="54"/>
        <v>3.2702950607579738E-2</v>
      </c>
      <c r="N48" s="156">
        <f t="shared" si="54"/>
        <v>3.2702950607579738E-2</v>
      </c>
      <c r="O48" s="156">
        <f t="shared" si="54"/>
        <v>3.2702950607579738E-2</v>
      </c>
      <c r="P48" s="156">
        <f t="shared" si="54"/>
        <v>3.2702950607579738E-2</v>
      </c>
      <c r="Q48" s="156">
        <f t="shared" si="54"/>
        <v>3.2702950607579738E-2</v>
      </c>
      <c r="R48" s="156">
        <f t="shared" si="54"/>
        <v>3.2702950607579738E-2</v>
      </c>
      <c r="S48" s="156">
        <f t="shared" si="54"/>
        <v>3.2702950607579738E-2</v>
      </c>
      <c r="T48" s="156">
        <f t="shared" si="54"/>
        <v>3.2702950607579738E-2</v>
      </c>
      <c r="U48" s="156">
        <f t="shared" si="54"/>
        <v>3.2702950607579738E-2</v>
      </c>
      <c r="V48" s="156">
        <f t="shared" si="54"/>
        <v>3.2702950607579738E-2</v>
      </c>
      <c r="W48" s="156">
        <f t="shared" si="54"/>
        <v>3.2702950607579738E-2</v>
      </c>
      <c r="X48" s="156">
        <f t="shared" si="54"/>
        <v>3.2702950607579738E-2</v>
      </c>
      <c r="Y48" s="156">
        <f t="shared" si="54"/>
        <v>3.2702950607579738E-2</v>
      </c>
      <c r="Z48" s="156">
        <f t="shared" si="54"/>
        <v>3.2702950607579738E-2</v>
      </c>
      <c r="AA48" s="156">
        <f t="shared" si="54"/>
        <v>3.2702950607579738E-2</v>
      </c>
      <c r="AB48" s="156">
        <f t="shared" si="54"/>
        <v>3.2702950607579738E-2</v>
      </c>
      <c r="AC48" s="156">
        <f t="shared" si="54"/>
        <v>3.2702950607579738E-2</v>
      </c>
      <c r="AD48" s="156">
        <f t="shared" si="54"/>
        <v>3.2702950607579738E-2</v>
      </c>
      <c r="AE48" s="156">
        <f t="shared" si="54"/>
        <v>3.2702950607579738E-2</v>
      </c>
    </row>
    <row r="49" spans="1:110">
      <c r="B49" s="1"/>
    </row>
    <row r="50" spans="1:110">
      <c r="B50" s="1"/>
      <c r="C50" s="160">
        <f>SUM(C39:C48)</f>
        <v>1.0000000000000002</v>
      </c>
      <c r="D50" s="160">
        <f>SUM(D39:D48)</f>
        <v>1</v>
      </c>
      <c r="E50" s="160">
        <f>SUM(E39:E48)</f>
        <v>0.99999999999999989</v>
      </c>
      <c r="F50" s="160">
        <f>SUM(F39:F48)</f>
        <v>1</v>
      </c>
      <c r="G50" s="160">
        <f t="shared" ref="G50:K50" si="56">SUM(G39:G48)</f>
        <v>1</v>
      </c>
      <c r="H50" s="160">
        <f t="shared" si="56"/>
        <v>1</v>
      </c>
      <c r="I50" s="160">
        <f t="shared" si="56"/>
        <v>0.99999999999999989</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0.41656176118394794</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8.7291596303233132E-2</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0.49614664251281893</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5475850</v>
      </c>
      <c r="D2" s="91">
        <f>SUMIFS('EIA_State Elec Profiles'!$D:$D,'EIA_State Elec Profiles'!$A:$A,About!$B$1,'EIA_State Elec Profiles'!$B:$B,$A2)</f>
        <v>28818941</v>
      </c>
      <c r="E2" s="91">
        <f>SUMIFS('EIA_State Elec Profiles'!$C:$C,'EIA_State Elec Profiles'!$A:$A,About!$B$1,'EIA_State Elec Profiles'!$B:$B,$A2)</f>
        <v>20967619</v>
      </c>
      <c r="F2" s="91">
        <f>E2</f>
        <v>20967619</v>
      </c>
      <c r="G2" s="91">
        <f t="shared" ref="G2:AH2" si="0">F2</f>
        <v>20967619</v>
      </c>
      <c r="H2" s="91">
        <f t="shared" si="0"/>
        <v>20967619</v>
      </c>
      <c r="I2" s="91">
        <f t="shared" si="0"/>
        <v>20967619</v>
      </c>
      <c r="J2" s="91">
        <f t="shared" si="0"/>
        <v>20967619</v>
      </c>
      <c r="K2" s="91">
        <f t="shared" si="0"/>
        <v>20967619</v>
      </c>
      <c r="L2" s="91">
        <f t="shared" si="0"/>
        <v>20967619</v>
      </c>
      <c r="M2" s="91">
        <f t="shared" si="0"/>
        <v>20967619</v>
      </c>
      <c r="N2" s="91">
        <f t="shared" si="0"/>
        <v>20967619</v>
      </c>
      <c r="O2" s="91">
        <f t="shared" si="0"/>
        <v>20967619</v>
      </c>
      <c r="P2" s="91">
        <f t="shared" si="0"/>
        <v>20967619</v>
      </c>
      <c r="Q2" s="91">
        <f t="shared" si="0"/>
        <v>20967619</v>
      </c>
      <c r="R2" s="91">
        <f t="shared" si="0"/>
        <v>20967619</v>
      </c>
      <c r="S2" s="91">
        <f t="shared" si="0"/>
        <v>20967619</v>
      </c>
      <c r="T2" s="91">
        <f t="shared" si="0"/>
        <v>20967619</v>
      </c>
      <c r="U2" s="91">
        <f t="shared" si="0"/>
        <v>20967619</v>
      </c>
      <c r="V2" s="91">
        <f t="shared" si="0"/>
        <v>20967619</v>
      </c>
      <c r="W2" s="91">
        <f t="shared" si="0"/>
        <v>20967619</v>
      </c>
      <c r="X2" s="91">
        <f t="shared" si="0"/>
        <v>20967619</v>
      </c>
      <c r="Y2" s="91">
        <f t="shared" si="0"/>
        <v>20967619</v>
      </c>
      <c r="Z2" s="91">
        <f t="shared" si="0"/>
        <v>20967619</v>
      </c>
      <c r="AA2" s="91">
        <f t="shared" si="0"/>
        <v>20967619</v>
      </c>
      <c r="AB2" s="91">
        <f t="shared" si="0"/>
        <v>20967619</v>
      </c>
      <c r="AC2" s="91">
        <f t="shared" si="0"/>
        <v>20967619</v>
      </c>
      <c r="AD2" s="91">
        <f t="shared" si="0"/>
        <v>20967619</v>
      </c>
      <c r="AE2" s="91">
        <f t="shared" si="0"/>
        <v>20967619</v>
      </c>
      <c r="AF2" s="91">
        <f t="shared" si="0"/>
        <v>20967619</v>
      </c>
      <c r="AG2" s="91">
        <f t="shared" si="0"/>
        <v>20967619</v>
      </c>
      <c r="AH2" s="91">
        <f t="shared" si="0"/>
        <v>20967619</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228391.24734352119</v>
      </c>
      <c r="C2" s="5">
        <f>SUMIFS(Imports_new!C$10:C$33,Imports_new!$A$10:$A$33,$A2)</f>
        <v>228391.24734352119</v>
      </c>
      <c r="D2" s="5">
        <f>SUMIFS(Imports_new!D$10:D$33,Imports_new!$A$10:$A$33,$A2)</f>
        <v>228391.24734352119</v>
      </c>
      <c r="E2" s="5">
        <f>SUMIFS(Imports_new!E$10:E$33,Imports_new!$A$10:$A$33,$A2)</f>
        <v>208187.41343333051</v>
      </c>
      <c r="F2" s="5">
        <f>SUMIFS(Imports_new!F$10:F$33,Imports_new!$A$10:$A$33,$A2)</f>
        <v>179623.86179842759</v>
      </c>
      <c r="G2" s="5">
        <f>SUMIFS(Imports_new!G$10:G$33,Imports_new!$A$10:$A$33,$A2)</f>
        <v>187792.22765395182</v>
      </c>
      <c r="H2" s="5">
        <f>SUMIFS(Imports_new!H$10:H$33,Imports_new!$A$10:$A$33,$A2)</f>
        <v>180252.76704500386</v>
      </c>
      <c r="I2" s="5">
        <f>SUMIFS(Imports_new!I$10:I$33,Imports_new!$A$10:$A$33,$A2)</f>
        <v>175357.7999283972</v>
      </c>
      <c r="J2" s="5">
        <f>SUMIFS(Imports_new!J$10:J$33,Imports_new!$A$10:$A$33,$A2)</f>
        <v>101355.44137303068</v>
      </c>
      <c r="K2" s="5">
        <f>SUMIFS(Imports_new!K$10:K$33,Imports_new!$A$10:$A$33,$A2)</f>
        <v>23548.587454419772</v>
      </c>
      <c r="L2" s="5">
        <f>SUMIFS(Imports_new!L$10:L$33,Imports_new!$A$10:$A$33,$A2)</f>
        <v>24532.29829346163</v>
      </c>
      <c r="M2" s="5">
        <f>SUMIFS(Imports_new!M$10:M$33,Imports_new!$A$10:$A$33,$A2)</f>
        <v>24803.274852118058</v>
      </c>
      <c r="N2" s="5">
        <f>SUMIFS(Imports_new!N$10:N$33,Imports_new!$A$10:$A$33,$A2)</f>
        <v>16369.400358046754</v>
      </c>
      <c r="O2" s="5">
        <f>SUMIFS(Imports_new!O$10:O$33,Imports_new!$A$10:$A$33,$A2)</f>
        <v>17135.894787662499</v>
      </c>
      <c r="P2" s="5">
        <f>SUMIFS(Imports_new!P$10:P$33,Imports_new!$A$10:$A$33,$A2)</f>
        <v>13215.665649153967</v>
      </c>
      <c r="Q2" s="5">
        <f>SUMIFS(Imports_new!Q$10:Q$33,Imports_new!$A$10:$A$33,$A2)</f>
        <v>12549.796523874649</v>
      </c>
      <c r="R2" s="5">
        <f>SUMIFS(Imports_new!R$10:R$33,Imports_new!$A$10:$A$33,$A2)</f>
        <v>12876.593512543801</v>
      </c>
      <c r="S2" s="5">
        <f>SUMIFS(Imports_new!S$10:S$33,Imports_new!$A$10:$A$33,$A2)</f>
        <v>11299.671595637434</v>
      </c>
      <c r="T2" s="5">
        <f>SUMIFS(Imports_new!T$10:T$33,Imports_new!$A$10:$A$33,$A2)</f>
        <v>11276.355056684153</v>
      </c>
      <c r="U2" s="5">
        <f>SUMIFS(Imports_new!U$10:U$33,Imports_new!$A$10:$A$33,$A2)</f>
        <v>9596.0396636148907</v>
      </c>
      <c r="V2" s="5">
        <f>SUMIFS(Imports_new!V$10:V$33,Imports_new!$A$10:$A$33,$A2)</f>
        <v>10016.188122271235</v>
      </c>
      <c r="W2" s="5">
        <f>SUMIFS(Imports_new!W$10:W$33,Imports_new!$A$10:$A$33,$A2)</f>
        <v>10016.188122271235</v>
      </c>
      <c r="X2" s="5">
        <f>SUMIFS(Imports_new!X$10:X$33,Imports_new!$A$10:$A$33,$A2)</f>
        <v>10016.188122271235</v>
      </c>
      <c r="Y2" s="5">
        <f>SUMIFS(Imports_new!Y$10:Y$33,Imports_new!$A$10:$A$33,$A2)</f>
        <v>10016.188122271235</v>
      </c>
      <c r="Z2" s="5">
        <f>SUMIFS(Imports_new!Z$10:Z$33,Imports_new!$A$10:$A$33,$A2)</f>
        <v>10016.188122271235</v>
      </c>
      <c r="AA2" s="5">
        <f>SUMIFS(Imports_new!AA$10:AA$33,Imports_new!$A$10:$A$33,$A2)</f>
        <v>10016.188122271235</v>
      </c>
      <c r="AB2" s="5">
        <f>SUMIFS(Imports_new!AB$10:AB$33,Imports_new!$A$10:$A$33,$A2)</f>
        <v>10016.188122271235</v>
      </c>
      <c r="AC2" s="5">
        <f>SUMIFS(Imports_new!AC$10:AC$33,Imports_new!$A$10:$A$33,$A2)</f>
        <v>10016.188122271235</v>
      </c>
      <c r="AD2" s="5">
        <f>SUMIFS(Imports_new!AD$10:AD$33,Imports_new!$A$10:$A$33,$A2)</f>
        <v>10016.188122271235</v>
      </c>
      <c r="AE2" s="5">
        <f>SUMIFS(Imports_new!AE$10:AE$33,Imports_new!$A$10:$A$33,$A2)</f>
        <v>10016.188122271235</v>
      </c>
      <c r="AF2" s="5">
        <f>SUMIFS(Imports_new!AF$10:AF$33,Imports_new!$A$10:$A$33,$A2)</f>
        <v>10016.188122271235</v>
      </c>
    </row>
    <row r="3" spans="1:32">
      <c r="A3" s="2" t="s">
        <v>347</v>
      </c>
      <c r="B3" s="5">
        <f>SUMIFS(Imports_new!B$10:B$33,Imports_new!$A$10:$A$33,$A3)</f>
        <v>689689.92155808466</v>
      </c>
      <c r="C3" s="5">
        <f>SUMIFS(Imports_new!C$10:C$33,Imports_new!$A$10:$A$33,$A3)</f>
        <v>689689.92155808466</v>
      </c>
      <c r="D3" s="5">
        <f>SUMIFS(Imports_new!D$10:D$33,Imports_new!$A$10:$A$33,$A3)</f>
        <v>689689.92155808466</v>
      </c>
      <c r="E3" s="5">
        <f>SUMIFS(Imports_new!E$10:E$33,Imports_new!$A$10:$A$33,$A3)</f>
        <v>736305.72618190595</v>
      </c>
      <c r="F3" s="5">
        <f>SUMIFS(Imports_new!F$10:F$33,Imports_new!$A$10:$A$33,$A3)</f>
        <v>748949.53359079733</v>
      </c>
      <c r="G3" s="5">
        <f>SUMIFS(Imports_new!G$10:G$33,Imports_new!$A$10:$A$33,$A3)</f>
        <v>796130.62129373942</v>
      </c>
      <c r="H3" s="5">
        <f>SUMIFS(Imports_new!H$10:H$33,Imports_new!$A$10:$A$33,$A3)</f>
        <v>763572.12981125934</v>
      </c>
      <c r="I3" s="5">
        <f>SUMIFS(Imports_new!I$10:I$33,Imports_new!$A$10:$A$33,$A3)</f>
        <v>742775.05733991007</v>
      </c>
      <c r="J3" s="5">
        <f>SUMIFS(Imports_new!J$10:J$33,Imports_new!$A$10:$A$33,$A3)</f>
        <v>798384.46195454535</v>
      </c>
      <c r="K3" s="5">
        <f>SUMIFS(Imports_new!K$10:K$33,Imports_new!$A$10:$A$33,$A3)</f>
        <v>892336.16790619143</v>
      </c>
      <c r="L3" s="5">
        <f>SUMIFS(Imports_new!L$10:L$33,Imports_new!$A$10:$A$33,$A3)</f>
        <v>850489.74391378765</v>
      </c>
      <c r="M3" s="5">
        <f>SUMIFS(Imports_new!M$10:M$33,Imports_new!$A$10:$A$33,$A3)</f>
        <v>885928.75996904832</v>
      </c>
      <c r="N3" s="5">
        <f>SUMIFS(Imports_new!N$10:N$33,Imports_new!$A$10:$A$33,$A3)</f>
        <v>875847.14245760068</v>
      </c>
      <c r="O3" s="5">
        <f>SUMIFS(Imports_new!O$10:O$33,Imports_new!$A$10:$A$33,$A3)</f>
        <v>867506.592339464</v>
      </c>
      <c r="P3" s="5">
        <f>SUMIFS(Imports_new!P$10:P$33,Imports_new!$A$10:$A$33,$A3)</f>
        <v>861747.44497766241</v>
      </c>
      <c r="Q3" s="5">
        <f>SUMIFS(Imports_new!Q$10:Q$33,Imports_new!$A$10:$A$33,$A3)</f>
        <v>878088.92223970359</v>
      </c>
      <c r="R3" s="5">
        <f>SUMIFS(Imports_new!R$10:R$33,Imports_new!$A$10:$A$33,$A3)</f>
        <v>891299.24428584659</v>
      </c>
      <c r="S3" s="5">
        <f>SUMIFS(Imports_new!S$10:S$33,Imports_new!$A$10:$A$33,$A3)</f>
        <v>900936.1578607054</v>
      </c>
      <c r="T3" s="5">
        <f>SUMIFS(Imports_new!T$10:T$33,Imports_new!$A$10:$A$33,$A3)</f>
        <v>907737.89547824196</v>
      </c>
      <c r="U3" s="5">
        <f>SUMIFS(Imports_new!U$10:U$33,Imports_new!$A$10:$A$33,$A3)</f>
        <v>914991.87687483977</v>
      </c>
      <c r="V3" s="5">
        <f>SUMIFS(Imports_new!V$10:V$33,Imports_new!$A$10:$A$33,$A3)</f>
        <v>918652.83384573541</v>
      </c>
      <c r="W3" s="5">
        <f>SUMIFS(Imports_new!W$10:W$33,Imports_new!$A$10:$A$33,$A3)</f>
        <v>918652.83384573541</v>
      </c>
      <c r="X3" s="5">
        <f>SUMIFS(Imports_new!X$10:X$33,Imports_new!$A$10:$A$33,$A3)</f>
        <v>918652.83384573541</v>
      </c>
      <c r="Y3" s="5">
        <f>SUMIFS(Imports_new!Y$10:Y$33,Imports_new!$A$10:$A$33,$A3)</f>
        <v>918652.83384573541</v>
      </c>
      <c r="Z3" s="5">
        <f>SUMIFS(Imports_new!Z$10:Z$33,Imports_new!$A$10:$A$33,$A3)</f>
        <v>918652.83384573541</v>
      </c>
      <c r="AA3" s="5">
        <f>SUMIFS(Imports_new!AA$10:AA$33,Imports_new!$A$10:$A$33,$A3)</f>
        <v>918652.83384573541</v>
      </c>
      <c r="AB3" s="5">
        <f>SUMIFS(Imports_new!AB$10:AB$33,Imports_new!$A$10:$A$33,$A3)</f>
        <v>918652.83384573541</v>
      </c>
      <c r="AC3" s="5">
        <f>SUMIFS(Imports_new!AC$10:AC$33,Imports_new!$A$10:$A$33,$A3)</f>
        <v>918652.83384573541</v>
      </c>
      <c r="AD3" s="5">
        <f>SUMIFS(Imports_new!AD$10:AD$33,Imports_new!$A$10:$A$33,$A3)</f>
        <v>918652.83384573541</v>
      </c>
      <c r="AE3" s="5">
        <f>SUMIFS(Imports_new!AE$10:AE$33,Imports_new!$A$10:$A$33,$A3)</f>
        <v>918652.83384573541</v>
      </c>
      <c r="AF3" s="5">
        <f>SUMIFS(Imports_new!AF$10:AF$33,Imports_new!$A$10:$A$33,$A3)</f>
        <v>918652.83384573541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628001.46057740145</v>
      </c>
      <c r="C5" s="5">
        <f>SUMIFS(Imports_new!C$10:C$33,Imports_new!$A$10:$A$33,$A5)</f>
        <v>628001.46057740145</v>
      </c>
      <c r="D5" s="5">
        <f>SUMIFS(Imports_new!D$10:D$33,Imports_new!$A$10:$A$33,$A5)</f>
        <v>628001.46057740145</v>
      </c>
      <c r="E5" s="5">
        <f>SUMIFS(Imports_new!E$10:E$33,Imports_new!$A$10:$A$33,$A5)</f>
        <v>591328.26634899119</v>
      </c>
      <c r="F5" s="5">
        <f>SUMIFS(Imports_new!F$10:F$33,Imports_new!$A$10:$A$33,$A5)</f>
        <v>632314.92103022989</v>
      </c>
      <c r="G5" s="5">
        <f>SUMIFS(Imports_new!G$10:G$33,Imports_new!$A$10:$A$33,$A5)</f>
        <v>506565.07558101253</v>
      </c>
      <c r="H5" s="5">
        <f>SUMIFS(Imports_new!H$10:H$33,Imports_new!$A$10:$A$33,$A5)</f>
        <v>556827.43301316863</v>
      </c>
      <c r="I5" s="5">
        <f>SUMIFS(Imports_new!I$10:I$33,Imports_new!$A$10:$A$33,$A5)</f>
        <v>549198.95861673763</v>
      </c>
      <c r="J5" s="5">
        <f>SUMIFS(Imports_new!J$10:J$33,Imports_new!$A$10:$A$33,$A5)</f>
        <v>588264.73207346629</v>
      </c>
      <c r="K5" s="5">
        <f>SUMIFS(Imports_new!K$10:K$33,Imports_new!$A$10:$A$33,$A5)</f>
        <v>538252.30008524621</v>
      </c>
      <c r="L5" s="5">
        <f>SUMIFS(Imports_new!L$10:L$33,Imports_new!$A$10:$A$33,$A5)</f>
        <v>577874.20185546437</v>
      </c>
      <c r="M5" s="5">
        <f>SUMIFS(Imports_new!M$10:M$33,Imports_new!$A$10:$A$33,$A5)</f>
        <v>528636.22999142925</v>
      </c>
      <c r="N5" s="5">
        <f>SUMIFS(Imports_new!N$10:N$33,Imports_new!$A$10:$A$33,$A5)</f>
        <v>571169.42231214931</v>
      </c>
      <c r="O5" s="5">
        <f>SUMIFS(Imports_new!O$10:O$33,Imports_new!$A$10:$A$33,$A5)</f>
        <v>568718.15082085377</v>
      </c>
      <c r="P5" s="5">
        <f>SUMIFS(Imports_new!P$10:P$33,Imports_new!$A$10:$A$33,$A5)</f>
        <v>610425.84987629077</v>
      </c>
      <c r="Q5" s="5">
        <f>SUMIFS(Imports_new!Q$10:Q$33,Imports_new!$A$10:$A$33,$A5)</f>
        <v>607508.80612538068</v>
      </c>
      <c r="R5" s="5">
        <f>SUMIFS(Imports_new!R$10:R$33,Imports_new!$A$10:$A$33,$A5)</f>
        <v>603698.02605021046</v>
      </c>
      <c r="S5" s="5">
        <f>SUMIFS(Imports_new!S$10:S$33,Imports_new!$A$10:$A$33,$A5)</f>
        <v>602769.15814687381</v>
      </c>
      <c r="T5" s="5">
        <f>SUMIFS(Imports_new!T$10:T$33,Imports_new!$A$10:$A$33,$A5)</f>
        <v>600094.46402120544</v>
      </c>
      <c r="U5" s="5">
        <f>SUMIFS(Imports_new!U$10:U$33,Imports_new!$A$10:$A$33,$A5)</f>
        <v>597448.87276848417</v>
      </c>
      <c r="V5" s="5">
        <f>SUMIFS(Imports_new!V$10:V$33,Imports_new!$A$10:$A$33,$A5)</f>
        <v>595096.59360826865</v>
      </c>
      <c r="W5" s="5">
        <f>SUMIFS(Imports_new!W$10:W$33,Imports_new!$A$10:$A$33,$A5)</f>
        <v>595096.59360826865</v>
      </c>
      <c r="X5" s="5">
        <f>SUMIFS(Imports_new!X$10:X$33,Imports_new!$A$10:$A$33,$A5)</f>
        <v>595096.59360826865</v>
      </c>
      <c r="Y5" s="5">
        <f>SUMIFS(Imports_new!Y$10:Y$33,Imports_new!$A$10:$A$33,$A5)</f>
        <v>595096.59360826865</v>
      </c>
      <c r="Z5" s="5">
        <f>SUMIFS(Imports_new!Z$10:Z$33,Imports_new!$A$10:$A$33,$A5)</f>
        <v>595096.59360826865</v>
      </c>
      <c r="AA5" s="5">
        <f>SUMIFS(Imports_new!AA$10:AA$33,Imports_new!$A$10:$A$33,$A5)</f>
        <v>595096.59360826865</v>
      </c>
      <c r="AB5" s="5">
        <f>SUMIFS(Imports_new!AB$10:AB$33,Imports_new!$A$10:$A$33,$A5)</f>
        <v>595096.59360826865</v>
      </c>
      <c r="AC5" s="5">
        <f>SUMIFS(Imports_new!AC$10:AC$33,Imports_new!$A$10:$A$33,$A5)</f>
        <v>595096.59360826865</v>
      </c>
      <c r="AD5" s="5">
        <f>SUMIFS(Imports_new!AD$10:AD$33,Imports_new!$A$10:$A$33,$A5)</f>
        <v>595096.59360826865</v>
      </c>
      <c r="AE5" s="5">
        <f>SUMIFS(Imports_new!AE$10:AE$33,Imports_new!$A$10:$A$33,$A5)</f>
        <v>595096.59360826865</v>
      </c>
      <c r="AF5" s="5">
        <f>SUMIFS(Imports_new!AF$10:AF$33,Imports_new!$A$10:$A$33,$A5)</f>
        <v>595096.59360826865</v>
      </c>
    </row>
    <row r="6" spans="1:32">
      <c r="A6" s="2" t="s">
        <v>101</v>
      </c>
      <c r="B6" s="5">
        <f>SUMIFS(Imports_new!B$10:B$33,Imports_new!$A$10:$A$33,$A6)</f>
        <v>3362680.5001247567</v>
      </c>
      <c r="C6" s="5">
        <f>SUMIFS(Imports_new!C$10:C$33,Imports_new!$A$10:$A$33,$A6)</f>
        <v>3362680.5001247567</v>
      </c>
      <c r="D6" s="5">
        <f>SUMIFS(Imports_new!D$10:D$33,Imports_new!$A$10:$A$33,$A6)</f>
        <v>3362680.5001247567</v>
      </c>
      <c r="E6" s="5">
        <f>SUMIFS(Imports_new!E$10:E$33,Imports_new!$A$10:$A$33,$A6)</f>
        <v>3367135.303064819</v>
      </c>
      <c r="F6" s="5">
        <f>SUMIFS(Imports_new!F$10:F$33,Imports_new!$A$10:$A$33,$A6)</f>
        <v>3340358.4344893605</v>
      </c>
      <c r="G6" s="5">
        <f>SUMIFS(Imports_new!G$10:G$33,Imports_new!$A$10:$A$33,$A6)</f>
        <v>3374549.3041793685</v>
      </c>
      <c r="H6" s="5">
        <f>SUMIFS(Imports_new!H$10:H$33,Imports_new!$A$10:$A$33,$A6)</f>
        <v>3345567.216283001</v>
      </c>
      <c r="I6" s="5">
        <f>SUMIFS(Imports_new!I$10:I$33,Imports_new!$A$10:$A$33,$A6)</f>
        <v>3359946.8984207385</v>
      </c>
      <c r="J6" s="5">
        <f>SUMIFS(Imports_new!J$10:J$33,Imports_new!$A$10:$A$33,$A6)</f>
        <v>3320996.5692022578</v>
      </c>
      <c r="K6" s="5">
        <f>SUMIFS(Imports_new!K$10:K$33,Imports_new!$A$10:$A$33,$A6)</f>
        <v>3345652.8597706943</v>
      </c>
      <c r="L6" s="5">
        <f>SUMIFS(Imports_new!L$10:L$33,Imports_new!$A$10:$A$33,$A6)</f>
        <v>3311344.2831522007</v>
      </c>
      <c r="M6" s="5">
        <f>SUMIFS(Imports_new!M$10:M$33,Imports_new!$A$10:$A$33,$A6)</f>
        <v>3319534.0882374956</v>
      </c>
      <c r="N6" s="5">
        <f>SUMIFS(Imports_new!N$10:N$33,Imports_new!$A$10:$A$33,$A6)</f>
        <v>3294290.6864806344</v>
      </c>
      <c r="O6" s="5">
        <f>SUMIFS(Imports_new!O$10:O$33,Imports_new!$A$10:$A$33,$A6)</f>
        <v>3282872.1930376431</v>
      </c>
      <c r="P6" s="5">
        <f>SUMIFS(Imports_new!P$10:P$33,Imports_new!$A$10:$A$33,$A6)</f>
        <v>3253997.4450806817</v>
      </c>
      <c r="Q6" s="5">
        <f>SUMIFS(Imports_new!Q$10:Q$33,Imports_new!$A$10:$A$33,$A6)</f>
        <v>3234300.379749408</v>
      </c>
      <c r="R6" s="5">
        <f>SUMIFS(Imports_new!R$10:R$33,Imports_new!$A$10:$A$33,$A6)</f>
        <v>3219317.7895528455</v>
      </c>
      <c r="S6" s="5">
        <f>SUMIFS(Imports_new!S$10:S$33,Imports_new!$A$10:$A$33,$A6)</f>
        <v>3209616.1000922984</v>
      </c>
      <c r="T6" s="5">
        <f>SUMIFS(Imports_new!T$10:T$33,Imports_new!$A$10:$A$33,$A6)</f>
        <v>3197607.0632270961</v>
      </c>
      <c r="U6" s="5">
        <f>SUMIFS(Imports_new!U$10:U$33,Imports_new!$A$10:$A$33,$A6)</f>
        <v>3188903.9298831979</v>
      </c>
      <c r="V6" s="5">
        <f>SUMIFS(Imports_new!V$10:V$33,Imports_new!$A$10:$A$33,$A6)</f>
        <v>3180814.9331307462</v>
      </c>
      <c r="W6" s="5">
        <f>SUMIFS(Imports_new!W$10:W$33,Imports_new!$A$10:$A$33,$A6)</f>
        <v>3180814.9331307462</v>
      </c>
      <c r="X6" s="5">
        <f>SUMIFS(Imports_new!X$10:X$33,Imports_new!$A$10:$A$33,$A6)</f>
        <v>3180814.9331307462</v>
      </c>
      <c r="Y6" s="5">
        <f>SUMIFS(Imports_new!Y$10:Y$33,Imports_new!$A$10:$A$33,$A6)</f>
        <v>3180814.9331307462</v>
      </c>
      <c r="Z6" s="5">
        <f>SUMIFS(Imports_new!Z$10:Z$33,Imports_new!$A$10:$A$33,$A6)</f>
        <v>3180814.9331307462</v>
      </c>
      <c r="AA6" s="5">
        <f>SUMIFS(Imports_new!AA$10:AA$33,Imports_new!$A$10:$A$33,$A6)</f>
        <v>3180814.9331307462</v>
      </c>
      <c r="AB6" s="5">
        <f>SUMIFS(Imports_new!AB$10:AB$33,Imports_new!$A$10:$A$33,$A6)</f>
        <v>3180814.9331307462</v>
      </c>
      <c r="AC6" s="5">
        <f>SUMIFS(Imports_new!AC$10:AC$33,Imports_new!$A$10:$A$33,$A6)</f>
        <v>3180814.9331307462</v>
      </c>
      <c r="AD6" s="5">
        <f>SUMIFS(Imports_new!AD$10:AD$33,Imports_new!$A$10:$A$33,$A6)</f>
        <v>3180814.9331307462</v>
      </c>
      <c r="AE6" s="5">
        <f>SUMIFS(Imports_new!AE$10:AE$33,Imports_new!$A$10:$A$33,$A6)</f>
        <v>3180814.9331307462</v>
      </c>
      <c r="AF6" s="5">
        <f>SUMIFS(Imports_new!AF$10:AF$33,Imports_new!$A$10:$A$33,$A6)</f>
        <v>3180814.9331307462</v>
      </c>
    </row>
    <row r="7" spans="1:32">
      <c r="A7" s="2" t="s">
        <v>100</v>
      </c>
      <c r="B7" s="5">
        <f>SUMIFS(Imports_new!B$10:B$33,Imports_new!$A$10:$A$33,$A7)</f>
        <v>297150.12996765651</v>
      </c>
      <c r="C7" s="5">
        <f>SUMIFS(Imports_new!C$10:C$33,Imports_new!$A$10:$A$33,$A7)</f>
        <v>297150.12996765651</v>
      </c>
      <c r="D7" s="5">
        <f>SUMIFS(Imports_new!D$10:D$33,Imports_new!$A$10:$A$33,$A7)</f>
        <v>297150.12996765651</v>
      </c>
      <c r="E7" s="5">
        <f>SUMIFS(Imports_new!E$10:E$33,Imports_new!$A$10:$A$33,$A7)</f>
        <v>298254.21070826089</v>
      </c>
      <c r="F7" s="5">
        <f>SUMIFS(Imports_new!F$10:F$33,Imports_new!$A$10:$A$33,$A7)</f>
        <v>300792.33815091336</v>
      </c>
      <c r="G7" s="5">
        <f>SUMIFS(Imports_new!G$10:G$33,Imports_new!$A$10:$A$33,$A7)</f>
        <v>334145.59042689117</v>
      </c>
      <c r="H7" s="5">
        <f>SUMIFS(Imports_new!H$10:H$33,Imports_new!$A$10:$A$33,$A7)</f>
        <v>351769.76923138712</v>
      </c>
      <c r="I7" s="5">
        <f>SUMIFS(Imports_new!I$10:I$33,Imports_new!$A$10:$A$33,$A7)</f>
        <v>370751.60744192713</v>
      </c>
      <c r="J7" s="5">
        <f>SUMIFS(Imports_new!J$10:J$33,Imports_new!$A$10:$A$33,$A7)</f>
        <v>388198.34498341125</v>
      </c>
      <c r="K7" s="5">
        <f>SUMIFS(Imports_new!K$10:K$33,Imports_new!$A$10:$A$33,$A7)</f>
        <v>399910.18082802434</v>
      </c>
      <c r="L7" s="5">
        <f>SUMIFS(Imports_new!L$10:L$33,Imports_new!$A$10:$A$33,$A7)</f>
        <v>435893.85702431871</v>
      </c>
      <c r="M7" s="5">
        <f>SUMIFS(Imports_new!M$10:M$33,Imports_new!$A$10:$A$33,$A7)</f>
        <v>440736.73076601926</v>
      </c>
      <c r="N7" s="5">
        <f>SUMIFS(Imports_new!N$10:N$33,Imports_new!$A$10:$A$33,$A7)</f>
        <v>442142.78266709932</v>
      </c>
      <c r="O7" s="5">
        <f>SUMIFS(Imports_new!O$10:O$33,Imports_new!$A$10:$A$33,$A7)</f>
        <v>461010.94106773258</v>
      </c>
      <c r="P7" s="5">
        <f>SUMIFS(Imports_new!P$10:P$33,Imports_new!$A$10:$A$33,$A7)</f>
        <v>462251.2105129775</v>
      </c>
      <c r="Q7" s="5">
        <f>SUMIFS(Imports_new!Q$10:Q$33,Imports_new!$A$10:$A$33,$A7)</f>
        <v>470053.78346429346</v>
      </c>
      <c r="R7" s="5">
        <f>SUMIFS(Imports_new!R$10:R$33,Imports_new!$A$10:$A$33,$A7)</f>
        <v>473839.23997152044</v>
      </c>
      <c r="S7" s="5">
        <f>SUMIFS(Imports_new!S$10:S$33,Imports_new!$A$10:$A$33,$A7)</f>
        <v>475466.4494095149</v>
      </c>
      <c r="T7" s="5">
        <f>SUMIFS(Imports_new!T$10:T$33,Imports_new!$A$10:$A$33,$A7)</f>
        <v>482598.69562648737</v>
      </c>
      <c r="U7" s="5">
        <f>SUMIFS(Imports_new!U$10:U$33,Imports_new!$A$10:$A$33,$A7)</f>
        <v>487525.92265021725</v>
      </c>
      <c r="V7" s="5">
        <f>SUMIFS(Imports_new!V$10:V$33,Imports_new!$A$10:$A$33,$A7)</f>
        <v>492549.36449910153</v>
      </c>
      <c r="W7" s="5">
        <f>SUMIFS(Imports_new!W$10:W$33,Imports_new!$A$10:$A$33,$A7)</f>
        <v>492549.36449910153</v>
      </c>
      <c r="X7" s="5">
        <f>SUMIFS(Imports_new!X$10:X$33,Imports_new!$A$10:$A$33,$A7)</f>
        <v>492549.36449910153</v>
      </c>
      <c r="Y7" s="5">
        <f>SUMIFS(Imports_new!Y$10:Y$33,Imports_new!$A$10:$A$33,$A7)</f>
        <v>492549.36449910153</v>
      </c>
      <c r="Z7" s="5">
        <f>SUMIFS(Imports_new!Z$10:Z$33,Imports_new!$A$10:$A$33,$A7)</f>
        <v>492549.36449910153</v>
      </c>
      <c r="AA7" s="5">
        <f>SUMIFS(Imports_new!AA$10:AA$33,Imports_new!$A$10:$A$33,$A7)</f>
        <v>492549.36449910153</v>
      </c>
      <c r="AB7" s="5">
        <f>SUMIFS(Imports_new!AB$10:AB$33,Imports_new!$A$10:$A$33,$A7)</f>
        <v>492549.36449910153</v>
      </c>
      <c r="AC7" s="5">
        <f>SUMIFS(Imports_new!AC$10:AC$33,Imports_new!$A$10:$A$33,$A7)</f>
        <v>492549.36449910153</v>
      </c>
      <c r="AD7" s="5">
        <f>SUMIFS(Imports_new!AD$10:AD$33,Imports_new!$A$10:$A$33,$A7)</f>
        <v>492549.36449910153</v>
      </c>
      <c r="AE7" s="5">
        <f>SUMIFS(Imports_new!AE$10:AE$33,Imports_new!$A$10:$A$33,$A7)</f>
        <v>492549.36449910153</v>
      </c>
      <c r="AF7" s="5">
        <f>SUMIFS(Imports_new!AF$10:AF$33,Imports_new!$A$10:$A$33,$A7)</f>
        <v>492549.36449910153</v>
      </c>
    </row>
    <row r="8" spans="1:32">
      <c r="A8" s="2" t="s">
        <v>102</v>
      </c>
      <c r="B8" s="5">
        <f>SUMIFS(Imports_new!B$10:B$33,Imports_new!$A$10:$A$33,$A8)</f>
        <v>36497.016935934887</v>
      </c>
      <c r="C8" s="5">
        <f>SUMIFS(Imports_new!C$10:C$33,Imports_new!$A$10:$A$33,$A8)</f>
        <v>36497.016935934887</v>
      </c>
      <c r="D8" s="5">
        <f>SUMIFS(Imports_new!D$10:D$33,Imports_new!$A$10:$A$33,$A8)</f>
        <v>36497.016935934887</v>
      </c>
      <c r="E8" s="5">
        <f>SUMIFS(Imports_new!E$10:E$33,Imports_new!$A$10:$A$33,$A8)</f>
        <v>36799.839347310321</v>
      </c>
      <c r="F8" s="5">
        <f>SUMIFS(Imports_new!F$10:F$33,Imports_new!$A$10:$A$33,$A8)</f>
        <v>37359.428320324398</v>
      </c>
      <c r="G8" s="5">
        <f>SUMIFS(Imports_new!G$10:G$33,Imports_new!$A$10:$A$33,$A8)</f>
        <v>39006.261497066058</v>
      </c>
      <c r="H8" s="5">
        <f>SUMIFS(Imports_new!H$10:H$33,Imports_new!$A$10:$A$33,$A8)</f>
        <v>39406.488790533083</v>
      </c>
      <c r="I8" s="5">
        <f>SUMIFS(Imports_new!I$10:I$33,Imports_new!$A$10:$A$33,$A8)</f>
        <v>39530.182915524558</v>
      </c>
      <c r="J8" s="5">
        <f>SUMIFS(Imports_new!J$10:J$33,Imports_new!$A$10:$A$33,$A8)</f>
        <v>39629.58304770058</v>
      </c>
      <c r="K8" s="5">
        <f>SUMIFS(Imports_new!K$10:K$33,Imports_new!$A$10:$A$33,$A8)</f>
        <v>39906.146946118068</v>
      </c>
      <c r="L8" s="5">
        <f>SUMIFS(Imports_new!L$10:L$33,Imports_new!$A$10:$A$33,$A8)</f>
        <v>40440.229608040259</v>
      </c>
      <c r="M8" s="5">
        <f>SUMIFS(Imports_new!M$10:M$33,Imports_new!$A$10:$A$33,$A8)</f>
        <v>40691.629654109034</v>
      </c>
      <c r="N8" s="5">
        <f>SUMIFS(Imports_new!N$10:N$33,Imports_new!$A$10:$A$33,$A8)</f>
        <v>41325.215966380601</v>
      </c>
      <c r="O8" s="5">
        <f>SUMIFS(Imports_new!O$10:O$33,Imports_new!$A$10:$A$33,$A8)</f>
        <v>41601.01517841671</v>
      </c>
      <c r="P8" s="5">
        <f>SUMIFS(Imports_new!P$10:P$33,Imports_new!$A$10:$A$33,$A8)</f>
        <v>42430.602353968687</v>
      </c>
      <c r="Q8" s="5">
        <f>SUMIFS(Imports_new!Q$10:Q$33,Imports_new!$A$10:$A$33,$A8)</f>
        <v>44238.097407761976</v>
      </c>
      <c r="R8" s="5">
        <f>SUMIFS(Imports_new!R$10:R$33,Imports_new!$A$10:$A$33,$A8)</f>
        <v>45860.996382112367</v>
      </c>
      <c r="S8" s="5">
        <f>SUMIFS(Imports_new!S$10:S$33,Imports_new!$A$10:$A$33,$A8)</f>
        <v>47048.882538562066</v>
      </c>
      <c r="T8" s="5">
        <f>SUMIFS(Imports_new!T$10:T$33,Imports_new!$A$10:$A$33,$A8)</f>
        <v>47548.686453010101</v>
      </c>
      <c r="U8" s="5">
        <f>SUMIFS(Imports_new!U$10:U$33,Imports_new!$A$10:$A$33,$A8)</f>
        <v>48589.284953443435</v>
      </c>
      <c r="V8" s="5">
        <f>SUMIFS(Imports_new!V$10:V$33,Imports_new!$A$10:$A$33,$A8)</f>
        <v>49943.691898297235</v>
      </c>
      <c r="W8" s="5">
        <f>SUMIFS(Imports_new!W$10:W$33,Imports_new!$A$10:$A$33,$A8)</f>
        <v>49943.691898297235</v>
      </c>
      <c r="X8" s="5">
        <f>SUMIFS(Imports_new!X$10:X$33,Imports_new!$A$10:$A$33,$A8)</f>
        <v>49943.691898297235</v>
      </c>
      <c r="Y8" s="5">
        <f>SUMIFS(Imports_new!Y$10:Y$33,Imports_new!$A$10:$A$33,$A8)</f>
        <v>49943.691898297235</v>
      </c>
      <c r="Z8" s="5">
        <f>SUMIFS(Imports_new!Z$10:Z$33,Imports_new!$A$10:$A$33,$A8)</f>
        <v>49943.691898297235</v>
      </c>
      <c r="AA8" s="5">
        <f>SUMIFS(Imports_new!AA$10:AA$33,Imports_new!$A$10:$A$33,$A8)</f>
        <v>49943.691898297235</v>
      </c>
      <c r="AB8" s="5">
        <f>SUMIFS(Imports_new!AB$10:AB$33,Imports_new!$A$10:$A$33,$A8)</f>
        <v>49943.691898297235</v>
      </c>
      <c r="AC8" s="5">
        <f>SUMIFS(Imports_new!AC$10:AC$33,Imports_new!$A$10:$A$33,$A8)</f>
        <v>49943.691898297235</v>
      </c>
      <c r="AD8" s="5">
        <f>SUMIFS(Imports_new!AD$10:AD$33,Imports_new!$A$10:$A$33,$A8)</f>
        <v>49943.691898297235</v>
      </c>
      <c r="AE8" s="5">
        <f>SUMIFS(Imports_new!AE$10:AE$33,Imports_new!$A$10:$A$33,$A8)</f>
        <v>49943.691898297235</v>
      </c>
      <c r="AF8" s="5">
        <f>SUMIFS(Imports_new!AF$10:AF$33,Imports_new!$A$10:$A$33,$A8)</f>
        <v>49943.691898297235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36429.32849241214</v>
      </c>
      <c r="C10" s="5">
        <f>SUMIFS(Imports_new!C$10:C$33,Imports_new!$A$10:$A$33,$A10)</f>
        <v>36429.32849241214</v>
      </c>
      <c r="D10" s="5">
        <f>SUMIFS(Imports_new!D$10:D$33,Imports_new!$A$10:$A$33,$A10)</f>
        <v>36429.32849241214</v>
      </c>
      <c r="E10" s="5">
        <f>SUMIFS(Imports_new!E$10:E$33,Imports_new!$A$10:$A$33,$A10)</f>
        <v>39028.967396387256</v>
      </c>
      <c r="F10" s="5">
        <f>SUMIFS(Imports_new!F$10:F$33,Imports_new!$A$10:$A$33,$A10)</f>
        <v>38798.821214320953</v>
      </c>
      <c r="G10" s="5">
        <f>SUMIFS(Imports_new!G$10:G$33,Imports_new!$A$10:$A$33,$A10)</f>
        <v>39271.967525614702</v>
      </c>
      <c r="H10" s="5">
        <f>SUMIFS(Imports_new!H$10:H$33,Imports_new!$A$10:$A$33,$A10)</f>
        <v>39551.213102741065</v>
      </c>
      <c r="I10" s="5">
        <f>SUMIFS(Imports_new!I$10:I$33,Imports_new!$A$10:$A$33,$A10)</f>
        <v>39794.415126759952</v>
      </c>
      <c r="J10" s="5">
        <f>SUMIFS(Imports_new!J$10:J$33,Imports_new!$A$10:$A$33,$A10)</f>
        <v>40882.578417747594</v>
      </c>
      <c r="K10" s="5">
        <f>SUMIFS(Imports_new!K$10:K$33,Imports_new!$A$10:$A$33,$A10)</f>
        <v>39689.965018963223</v>
      </c>
      <c r="L10" s="5">
        <f>SUMIFS(Imports_new!L$10:L$33,Imports_new!$A$10:$A$33,$A10)</f>
        <v>39453.262587351608</v>
      </c>
      <c r="M10" s="5">
        <f>SUMIFS(Imports_new!M$10:M$33,Imports_new!$A$10:$A$33,$A10)</f>
        <v>39428.010784989812</v>
      </c>
      <c r="N10" s="5">
        <f>SUMIFS(Imports_new!N$10:N$33,Imports_new!$A$10:$A$33,$A10)</f>
        <v>39122.438219283547</v>
      </c>
      <c r="O10" s="5">
        <f>SUMIFS(Imports_new!O$10:O$33,Imports_new!$A$10:$A$33,$A10)</f>
        <v>40191.499758476784</v>
      </c>
      <c r="P10" s="5">
        <f>SUMIFS(Imports_new!P$10:P$33,Imports_new!$A$10:$A$33,$A10)</f>
        <v>38319.349042309819</v>
      </c>
      <c r="Q10" s="5">
        <f>SUMIFS(Imports_new!Q$10:Q$33,Imports_new!$A$10:$A$33,$A10)</f>
        <v>37549.183335284339</v>
      </c>
      <c r="R10" s="5">
        <f>SUMIFS(Imports_new!R$10:R$33,Imports_new!$A$10:$A$33,$A10)</f>
        <v>37456.017218527297</v>
      </c>
      <c r="S10" s="5">
        <f>SUMIFS(Imports_new!S$10:S$33,Imports_new!$A$10:$A$33,$A10)</f>
        <v>37339.405502180598</v>
      </c>
      <c r="T10" s="5">
        <f>SUMIFS(Imports_new!T$10:T$33,Imports_new!$A$10:$A$33,$A10)</f>
        <v>37429.508590075769</v>
      </c>
      <c r="U10" s="5">
        <f>SUMIFS(Imports_new!U$10:U$33,Imports_new!$A$10:$A$33,$A10)</f>
        <v>37324.161861693261</v>
      </c>
      <c r="V10" s="5">
        <f>SUMIFS(Imports_new!V$10:V$33,Imports_new!$A$10:$A$33,$A10)</f>
        <v>37201.314346618725</v>
      </c>
      <c r="W10" s="5">
        <f>SUMIFS(Imports_new!W$10:W$33,Imports_new!$A$10:$A$33,$A10)</f>
        <v>37201.314346618725</v>
      </c>
      <c r="X10" s="5">
        <f>SUMIFS(Imports_new!X$10:X$33,Imports_new!$A$10:$A$33,$A10)</f>
        <v>37201.314346618725</v>
      </c>
      <c r="Y10" s="5">
        <f>SUMIFS(Imports_new!Y$10:Y$33,Imports_new!$A$10:$A$33,$A10)</f>
        <v>37201.314346618725</v>
      </c>
      <c r="Z10" s="5">
        <f>SUMIFS(Imports_new!Z$10:Z$33,Imports_new!$A$10:$A$33,$A10)</f>
        <v>37201.314346618725</v>
      </c>
      <c r="AA10" s="5">
        <f>SUMIFS(Imports_new!AA$10:AA$33,Imports_new!$A$10:$A$33,$A10)</f>
        <v>37201.314346618725</v>
      </c>
      <c r="AB10" s="5">
        <f>SUMIFS(Imports_new!AB$10:AB$33,Imports_new!$A$10:$A$33,$A10)</f>
        <v>37201.314346618725</v>
      </c>
      <c r="AC10" s="5">
        <f>SUMIFS(Imports_new!AC$10:AC$33,Imports_new!$A$10:$A$33,$A10)</f>
        <v>37201.314346618725</v>
      </c>
      <c r="AD10" s="5">
        <f>SUMIFS(Imports_new!AD$10:AD$33,Imports_new!$A$10:$A$33,$A10)</f>
        <v>37201.314346618725</v>
      </c>
      <c r="AE10" s="5">
        <f>SUMIFS(Imports_new!AE$10:AE$33,Imports_new!$A$10:$A$33,$A10)</f>
        <v>37201.314346618725</v>
      </c>
      <c r="AF10" s="5">
        <f>SUMIFS(Imports_new!AF$10:AF$33,Imports_new!$A$10:$A$33,$A10)</f>
        <v>37201.314346618725</v>
      </c>
    </row>
    <row r="11" spans="1:32">
      <c r="A11" s="2" t="s">
        <v>105</v>
      </c>
      <c r="B11" s="5">
        <f>SUMIFS(Imports_new!B$10:B$33,Imports_new!$A$10:$A$33,$A11)</f>
        <v>36429.32849241214</v>
      </c>
      <c r="C11" s="5">
        <f>SUMIFS(Imports_new!C$10:C$33,Imports_new!$A$10:$A$33,$A11)</f>
        <v>36429.32849241214</v>
      </c>
      <c r="D11" s="5">
        <f>SUMIFS(Imports_new!D$10:D$33,Imports_new!$A$10:$A$33,$A11)</f>
        <v>36429.32849241214</v>
      </c>
      <c r="E11" s="5">
        <f>SUMIFS(Imports_new!E$10:E$33,Imports_new!$A$10:$A$33,$A11)</f>
        <v>39028.967396387256</v>
      </c>
      <c r="F11" s="5">
        <f>SUMIFS(Imports_new!F$10:F$33,Imports_new!$A$10:$A$33,$A11)</f>
        <v>38798.821214320953</v>
      </c>
      <c r="G11" s="5">
        <f>SUMIFS(Imports_new!G$10:G$33,Imports_new!$A$10:$A$33,$A11)</f>
        <v>39271.967525614702</v>
      </c>
      <c r="H11" s="5">
        <f>SUMIFS(Imports_new!H$10:H$33,Imports_new!$A$10:$A$33,$A11)</f>
        <v>39551.213102741065</v>
      </c>
      <c r="I11" s="5">
        <f>SUMIFS(Imports_new!I$10:I$33,Imports_new!$A$10:$A$33,$A11)</f>
        <v>39794.415126759952</v>
      </c>
      <c r="J11" s="5">
        <f>SUMIFS(Imports_new!J$10:J$33,Imports_new!$A$10:$A$33,$A11)</f>
        <v>40882.578417747594</v>
      </c>
      <c r="K11" s="5">
        <f>SUMIFS(Imports_new!K$10:K$33,Imports_new!$A$10:$A$33,$A11)</f>
        <v>39689.965018963223</v>
      </c>
      <c r="L11" s="5">
        <f>SUMIFS(Imports_new!L$10:L$33,Imports_new!$A$10:$A$33,$A11)</f>
        <v>39453.262587351608</v>
      </c>
      <c r="M11" s="5">
        <f>SUMIFS(Imports_new!M$10:M$33,Imports_new!$A$10:$A$33,$A11)</f>
        <v>39428.010784989812</v>
      </c>
      <c r="N11" s="5">
        <f>SUMIFS(Imports_new!N$10:N$33,Imports_new!$A$10:$A$33,$A11)</f>
        <v>39122.438219283547</v>
      </c>
      <c r="O11" s="5">
        <f>SUMIFS(Imports_new!O$10:O$33,Imports_new!$A$10:$A$33,$A11)</f>
        <v>40191.499758476784</v>
      </c>
      <c r="P11" s="5">
        <f>SUMIFS(Imports_new!P$10:P$33,Imports_new!$A$10:$A$33,$A11)</f>
        <v>38319.349042309819</v>
      </c>
      <c r="Q11" s="5">
        <f>SUMIFS(Imports_new!Q$10:Q$33,Imports_new!$A$10:$A$33,$A11)</f>
        <v>37549.183335284339</v>
      </c>
      <c r="R11" s="5">
        <f>SUMIFS(Imports_new!R$10:R$33,Imports_new!$A$10:$A$33,$A11)</f>
        <v>37456.017218527297</v>
      </c>
      <c r="S11" s="5">
        <f>SUMIFS(Imports_new!S$10:S$33,Imports_new!$A$10:$A$33,$A11)</f>
        <v>37339.405502180598</v>
      </c>
      <c r="T11" s="5">
        <f>SUMIFS(Imports_new!T$10:T$33,Imports_new!$A$10:$A$33,$A11)</f>
        <v>37429.508590075769</v>
      </c>
      <c r="U11" s="5">
        <f>SUMIFS(Imports_new!U$10:U$33,Imports_new!$A$10:$A$33,$A11)</f>
        <v>37324.161861693261</v>
      </c>
      <c r="V11" s="5">
        <f>SUMIFS(Imports_new!V$10:V$33,Imports_new!$A$10:$A$33,$A11)</f>
        <v>37201.314346618725</v>
      </c>
      <c r="W11" s="5">
        <f>SUMIFS(Imports_new!W$10:W$33,Imports_new!$A$10:$A$33,$A11)</f>
        <v>37201.314346618725</v>
      </c>
      <c r="X11" s="5">
        <f>SUMIFS(Imports_new!X$10:X$33,Imports_new!$A$10:$A$33,$A11)</f>
        <v>37201.314346618725</v>
      </c>
      <c r="Y11" s="5">
        <f>SUMIFS(Imports_new!Y$10:Y$33,Imports_new!$A$10:$A$33,$A11)</f>
        <v>37201.314346618725</v>
      </c>
      <c r="Z11" s="5">
        <f>SUMIFS(Imports_new!Z$10:Z$33,Imports_new!$A$10:$A$33,$A11)</f>
        <v>37201.314346618725</v>
      </c>
      <c r="AA11" s="5">
        <f>SUMIFS(Imports_new!AA$10:AA$33,Imports_new!$A$10:$A$33,$A11)</f>
        <v>37201.314346618725</v>
      </c>
      <c r="AB11" s="5">
        <f>SUMIFS(Imports_new!AB$10:AB$33,Imports_new!$A$10:$A$33,$A11)</f>
        <v>37201.314346618725</v>
      </c>
      <c r="AC11" s="5">
        <f>SUMIFS(Imports_new!AC$10:AC$33,Imports_new!$A$10:$A$33,$A11)</f>
        <v>37201.314346618725</v>
      </c>
      <c r="AD11" s="5">
        <f>SUMIFS(Imports_new!AD$10:AD$33,Imports_new!$A$10:$A$33,$A11)</f>
        <v>37201.314346618725</v>
      </c>
      <c r="AE11" s="5">
        <f>SUMIFS(Imports_new!AE$10:AE$33,Imports_new!$A$10:$A$33,$A11)</f>
        <v>37201.314346618725</v>
      </c>
      <c r="AF11" s="5">
        <f>SUMIFS(Imports_new!AF$10:AF$33,Imports_new!$A$10:$A$33,$A11)</f>
        <v>37201.314346618725</v>
      </c>
    </row>
    <row r="12" spans="1:32">
      <c r="A12" s="2" t="s">
        <v>106</v>
      </c>
      <c r="B12" s="5">
        <f>SUMIFS(Imports_new!B$10:B$33,Imports_new!$A$10:$A$33,$A12)</f>
        <v>18443.066507819698</v>
      </c>
      <c r="C12" s="5">
        <f>SUMIFS(Imports_new!C$10:C$33,Imports_new!$A$10:$A$33,$A12)</f>
        <v>18443.066507819698</v>
      </c>
      <c r="D12" s="5">
        <f>SUMIFS(Imports_new!D$10:D$33,Imports_new!$A$10:$A$33,$A12)</f>
        <v>18443.066507819698</v>
      </c>
      <c r="E12" s="5">
        <f>SUMIFS(Imports_new!E$10:E$33,Imports_new!$A$10:$A$33,$A12)</f>
        <v>17643.306122607428</v>
      </c>
      <c r="F12" s="5">
        <f>SUMIFS(Imports_new!F$10:F$33,Imports_new!$A$10:$A$33,$A12)</f>
        <v>16715.840191304807</v>
      </c>
      <c r="G12" s="5">
        <f>SUMIFS(Imports_new!G$10:G$33,Imports_new!$A$10:$A$33,$A12)</f>
        <v>16978.984316741364</v>
      </c>
      <c r="H12" s="5">
        <f>SUMIFS(Imports_new!H$10:H$33,Imports_new!$A$10:$A$33,$A12)</f>
        <v>17213.769620165662</v>
      </c>
      <c r="I12" s="5">
        <f>SUMIFS(Imports_new!I$10:I$33,Imports_new!$A$10:$A$33,$A12)</f>
        <v>16562.665083244661</v>
      </c>
      <c r="J12" s="5">
        <f>SUMIFS(Imports_new!J$10:J$33,Imports_new!$A$10:$A$33,$A12)</f>
        <v>15117.710530092698</v>
      </c>
      <c r="K12" s="5">
        <f>SUMIFS(Imports_new!K$10:K$33,Imports_new!$A$10:$A$33,$A12)</f>
        <v>14725.826971380309</v>
      </c>
      <c r="L12" s="5">
        <f>SUMIFS(Imports_new!L$10:L$33,Imports_new!$A$10:$A$33,$A12)</f>
        <v>14230.860978022536</v>
      </c>
      <c r="M12" s="5">
        <f>SUMIFS(Imports_new!M$10:M$33,Imports_new!$A$10:$A$33,$A12)</f>
        <v>14525.264959800728</v>
      </c>
      <c r="N12" s="5">
        <f>SUMIFS(Imports_new!N$10:N$33,Imports_new!$A$10:$A$33,$A12)</f>
        <v>14322.473319522162</v>
      </c>
      <c r="O12" s="5">
        <f>SUMIFS(Imports_new!O$10:O$33,Imports_new!$A$10:$A$33,$A12)</f>
        <v>14484.213251273608</v>
      </c>
      <c r="P12" s="5">
        <f>SUMIFS(Imports_new!P$10:P$33,Imports_new!$A$10:$A$33,$A12)</f>
        <v>13005.083464645504</v>
      </c>
      <c r="Q12" s="5">
        <f>SUMIFS(Imports_new!Q$10:Q$33,Imports_new!$A$10:$A$33,$A12)</f>
        <v>11873.847819008572</v>
      </c>
      <c r="R12" s="5">
        <f>SUMIFS(Imports_new!R$10:R$33,Imports_new!$A$10:$A$33,$A12)</f>
        <v>11908.075807865573</v>
      </c>
      <c r="S12" s="5">
        <f>SUMIFS(Imports_new!S$10:S$33,Imports_new!$A$10:$A$33,$A12)</f>
        <v>11896.769352047868</v>
      </c>
      <c r="T12" s="5">
        <f>SUMIFS(Imports_new!T$10:T$33,Imports_new!$A$10:$A$33,$A12)</f>
        <v>11989.822957123251</v>
      </c>
      <c r="U12" s="5">
        <f>SUMIFS(Imports_new!U$10:U$33,Imports_new!$A$10:$A$33,$A12)</f>
        <v>12007.749482815441</v>
      </c>
      <c r="V12" s="5">
        <f>SUMIFS(Imports_new!V$10:V$33,Imports_new!$A$10:$A$33,$A12)</f>
        <v>12235.766202341485</v>
      </c>
      <c r="W12" s="5">
        <f>SUMIFS(Imports_new!W$10:W$33,Imports_new!$A$10:$A$33,$A12)</f>
        <v>12235.766202341485</v>
      </c>
      <c r="X12" s="5">
        <f>SUMIFS(Imports_new!X$10:X$33,Imports_new!$A$10:$A$33,$A12)</f>
        <v>12235.766202341485</v>
      </c>
      <c r="Y12" s="5">
        <f>SUMIFS(Imports_new!Y$10:Y$33,Imports_new!$A$10:$A$33,$A12)</f>
        <v>12235.766202341485</v>
      </c>
      <c r="Z12" s="5">
        <f>SUMIFS(Imports_new!Z$10:Z$33,Imports_new!$A$10:$A$33,$A12)</f>
        <v>12235.766202341485</v>
      </c>
      <c r="AA12" s="5">
        <f>SUMIFS(Imports_new!AA$10:AA$33,Imports_new!$A$10:$A$33,$A12)</f>
        <v>12235.766202341485</v>
      </c>
      <c r="AB12" s="5">
        <f>SUMIFS(Imports_new!AB$10:AB$33,Imports_new!$A$10:$A$33,$A12)</f>
        <v>12235.766202341485</v>
      </c>
      <c r="AC12" s="5">
        <f>SUMIFS(Imports_new!AC$10:AC$33,Imports_new!$A$10:$A$33,$A12)</f>
        <v>12235.766202341485</v>
      </c>
      <c r="AD12" s="5">
        <f>SUMIFS(Imports_new!AD$10:AD$33,Imports_new!$A$10:$A$33,$A12)</f>
        <v>12235.766202341485</v>
      </c>
      <c r="AE12" s="5">
        <f>SUMIFS(Imports_new!AE$10:AE$33,Imports_new!$A$10:$A$33,$A12)</f>
        <v>12235.766202341485</v>
      </c>
      <c r="AF12" s="5">
        <f>SUMIFS(Imports_new!AF$10:AF$33,Imports_new!$A$10:$A$33,$A12)</f>
        <v>12235.766202341485</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28818941</v>
      </c>
      <c r="C2">
        <f>exports!E2</f>
        <v>20967619</v>
      </c>
      <c r="D2">
        <f>exports!F2</f>
        <v>20967619</v>
      </c>
      <c r="E2">
        <f>exports!G2</f>
        <v>20967619</v>
      </c>
      <c r="F2">
        <f>exports!H2</f>
        <v>20967619</v>
      </c>
      <c r="G2">
        <f>exports!I2</f>
        <v>20967619</v>
      </c>
      <c r="H2">
        <f>exports!J2</f>
        <v>20967619</v>
      </c>
      <c r="I2">
        <f>exports!K2</f>
        <v>20967619</v>
      </c>
      <c r="J2">
        <f>exports!L2</f>
        <v>20967619</v>
      </c>
      <c r="K2">
        <f>exports!M2</f>
        <v>20967619</v>
      </c>
      <c r="L2">
        <f>exports!N2</f>
        <v>20967619</v>
      </c>
      <c r="M2">
        <f>exports!O2</f>
        <v>20967619</v>
      </c>
      <c r="N2">
        <f>exports!P2</f>
        <v>20967619</v>
      </c>
      <c r="O2">
        <f>exports!Q2</f>
        <v>20967619</v>
      </c>
      <c r="P2">
        <f>exports!R2</f>
        <v>20967619</v>
      </c>
      <c r="Q2">
        <f>exports!S2</f>
        <v>20967619</v>
      </c>
      <c r="R2">
        <f>exports!T2</f>
        <v>20967619</v>
      </c>
      <c r="S2">
        <f>exports!U2</f>
        <v>20967619</v>
      </c>
      <c r="T2">
        <f>exports!V2</f>
        <v>20967619</v>
      </c>
      <c r="U2">
        <f>exports!W2</f>
        <v>20967619</v>
      </c>
      <c r="V2">
        <f>exports!X2</f>
        <v>20967619</v>
      </c>
      <c r="W2">
        <f>exports!Y2</f>
        <v>20967619</v>
      </c>
      <c r="X2">
        <f>exports!Z2</f>
        <v>20967619</v>
      </c>
      <c r="Y2">
        <f>exports!AA2</f>
        <v>20967619</v>
      </c>
      <c r="Z2">
        <f>exports!AB2</f>
        <v>20967619</v>
      </c>
      <c r="AA2">
        <f>exports!AC2</f>
        <v>20967619</v>
      </c>
      <c r="AB2">
        <f>exports!AD2</f>
        <v>20967619</v>
      </c>
      <c r="AC2">
        <f>exports!AE2</f>
        <v>20967619</v>
      </c>
      <c r="AD2">
        <f>exports!AF2</f>
        <v>20967619</v>
      </c>
      <c r="AE2">
        <f>exports!AG2</f>
        <v>20967619</v>
      </c>
      <c r="AF2">
        <f>exports!AH2</f>
        <v>20967619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2023-11-07T19:28:03Z</dcterms:modified>
</cp:coreProperties>
</file>