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WA\elec\EIaE\"/>
    </mc:Choice>
  </mc:AlternateContent>
  <xr:revisionPtr revIDLastSave="0" documentId="8_{F0301685-FE1B-423D-B9B7-0FD927CE39FE}"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1" i="8" l="1"/>
  <c r="C15" i="11" s="1"/>
  <c r="B15" i="11" s="1"/>
  <c r="C41" i="8"/>
  <c r="D15" i="11" s="1"/>
  <c r="B42" i="8"/>
  <c r="C16" i="11" s="1"/>
  <c r="B16" i="11" s="1"/>
  <c r="C42" i="8"/>
  <c r="D16" i="11" s="1"/>
  <c r="B37" i="8"/>
  <c r="C11" i="11" s="1"/>
  <c r="B11" i="11" s="1"/>
  <c r="C37" i="8"/>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29" i="8"/>
  <c r="D3" i="11" s="1"/>
  <c r="B29" i="8"/>
  <c r="C3" i="11" s="1"/>
  <c r="B3" i="11" s="1"/>
  <c r="B38" i="8"/>
  <c r="C12" i="11" s="1"/>
  <c r="B12" i="11" s="1"/>
  <c r="C38" i="8"/>
  <c r="D12" i="11" s="1"/>
  <c r="C36" i="8"/>
  <c r="D10" i="11" s="1"/>
  <c r="B36" i="8"/>
  <c r="C10" i="11" s="1"/>
  <c r="B10" i="11" s="1"/>
  <c r="B31" i="8"/>
  <c r="C5" i="11" s="1"/>
  <c r="B5" i="11" s="1"/>
  <c r="C31" i="8"/>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35" i="8"/>
  <c r="D9" i="11" s="1"/>
  <c r="B35" i="8"/>
  <c r="C9" i="11" s="1"/>
  <c r="B9" i="11" s="1"/>
  <c r="C32" i="8"/>
  <c r="D6" i="11" s="1"/>
  <c r="B32" i="8"/>
  <c r="C6" i="11" s="1"/>
  <c r="B6" i="11" s="1"/>
  <c r="C30" i="8"/>
  <c r="D4" i="11" s="1"/>
  <c r="B30" i="8"/>
  <c r="C4" i="11" s="1"/>
  <c r="B4"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3" i="8"/>
  <c r="C7" i="11" s="1"/>
  <c r="B7" i="11" s="1"/>
  <c r="C33" i="8"/>
  <c r="D7"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9" i="8"/>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<sst xmlns="http://schemas.openxmlformats.org/spreadsheetml/2006/main" count="18126" uniqueCount="751">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</sst>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142</v>
      </c>
      <c r="C1" s="77">
        <v>44909</v>
      </c>
      <c r="K1" s="44" t="s">
        <v>2</v>
      </c>
      <c r="L1" s="44" t="s">
        <v>3</v>
      </c>
    </row>
    <row r="2" spans="1:15">
      <c r="A2" s="70" t="s">
        <v>4</v>
      </c>
      <c r="B2" s="1" t="str">
        <f>LOOKUP(B1,K1:L50,L1:L50)</f>
        <v>WA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f t="shared" si="0"/>
        <v>15397</v>
      </c>
      <c r="M6" s="1" t="str">
        <f t="shared" si="1"/>
        <v>OR</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f t="shared" si="0"/>
        <v>5207</v>
      </c>
      <c r="M7" s="1" t="str">
        <f t="shared" si="1"/>
        <v>ID</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f t="shared" si="0"/>
        <v>762</v>
      </c>
      <c r="M9" s="1" t="str">
        <f t="shared" si="1"/>
        <v>OR</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ID</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MT</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13567</v>
      </c>
      <c r="R15" s="1">
        <f t="shared" si="3"/>
        <v>0.41656176118394794</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2843</v>
      </c>
      <c r="R29" s="1">
        <f t="shared" si="3"/>
        <v>8.7291596303233132E-2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16159</v>
      </c>
      <c r="R40" s="1">
        <f t="shared" si="5"/>
        <v>0.49614664251281893</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32569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32569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0.41656176118394794</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8.7291596303233132E-2</v>
      </c>
      <c r="D29" s="1">
        <f t="shared" si="0"/>
        <v>8.7291596303233132E-2</v>
      </c>
      <c r="E29" s="1">
        <f t="shared" si="1"/>
        <v>0.14961582991264077</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0.49614664251281893</v>
      </c>
      <c r="D40" s="1">
        <f t="shared" si="2"/>
        <v>0.49614664251281893</v>
      </c>
      <c r="E40" s="1">
        <f t="shared" si="3"/>
        <v>0.85038417008735923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0.58343823881605206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9.4720182329493197E-2</v>
      </c>
      <c r="C60" s="1">
        <f>SUMIFS('ReEDs Generation Data'!H$729:H$1448,'ReEDs Generation Data'!$E$729:$E$1448,Calculations!$A60)</f>
        <v>8.7343783307467393E-2</v>
      </c>
      <c r="D60" s="1">
        <f>SUMIFS('ReEDs Generation Data'!I$729:I$1448,'ReEDs Generation Data'!$E$729:$E$1448,Calculations!$A60)</f>
        <v>7.4090136765876738E-2</v>
      </c>
      <c r="E60" s="1">
        <f>SUMIFS('ReEDs Generation Data'!J$729:J$1448,'ReEDs Generation Data'!$E$729:$E$1448,Calculations!$A60)</f>
        <v>6.2923070231009709E-2</v>
      </c>
      <c r="F60" s="1">
        <f>SUMIFS('ReEDs Generation Data'!K$729:K$1448,'ReEDs Generation Data'!$E$729:$E$1448,Calculations!$A60)</f>
        <v>6.309826908375081E-2</v>
      </c>
      <c r="G60" s="1">
        <f>SUMIFS('ReEDs Generation Data'!L$729:L$1448,'ReEDs Generation Data'!$E$729:$E$1448,Calculations!$A60)</f>
        <v>6.3272218416218412E-2</v>
      </c>
      <c r="H60" s="1">
        <f>SUMIFS('ReEDs Generation Data'!M$729:M$1448,'ReEDs Generation Data'!$E$729:$E$1448,Calculations!$A60)</f>
        <v>4.0528422302295503E-2</v>
      </c>
      <c r="I60" s="1">
        <f>SUMIFS('ReEDs Generation Data'!N$729:N$1448,'ReEDs Generation Data'!$E$729:$E$1448,Calculations!$A60)</f>
        <v>1.8997700247599635E-3</v>
      </c>
      <c r="J60" s="1">
        <f>SUMIFS('ReEDs Generation Data'!O$729:O$1448,'ReEDs Generation Data'!$E$729:$E$1448,Calculations!$A60)</f>
        <v>1.791241053233941E-3</v>
      </c>
      <c r="K60" s="1">
        <f>SUMIFS('ReEDs Generation Data'!P$729:P$1448,'ReEDs Generation Data'!$E$729:$E$1448,Calculations!$A60)</f>
        <v>1.6825418370717841E-3</v>
      </c>
      <c r="L60" s="1">
        <f>SUMIFS('ReEDs Generation Data'!Q$729:Q$1448,'ReEDs Generation Data'!$E$729:$E$1448,Calculations!$A60)</f>
        <v>1.2040014524887803E-3</v>
      </c>
      <c r="M60" s="1">
        <f>SUMIFS('ReEDs Generation Data'!R$729:R$1448,'ReEDs Generation Data'!$E$729:$E$1448,Calculations!$A60)</f>
        <v>8.9908703534202869E-4</v>
      </c>
    </row>
    <row r="61" spans="1:33" ht="15.75" customHeight="1">
      <c r="A61" s="4" t="s">
        <v>488</v>
      </c>
      <c r="B61" s="1">
        <f>SUMIFS('ReEDs Generation Data'!G$729:G$1448,'ReEDs Generation Data'!$E$729:$E$1448,Calculations!$A61)</f>
        <v>0.21975746153256409</v>
      </c>
      <c r="C61" s="1">
        <f>SUMIFS('ReEDs Generation Data'!H$729:H$1448,'ReEDs Generation Data'!$E$729:$E$1448,Calculations!$A61)</f>
        <v>0.2028921851661496</v>
      </c>
      <c r="D61" s="1">
        <f>SUMIFS('ReEDs Generation Data'!I$729:I$1448,'ReEDs Generation Data'!$E$729:$E$1448,Calculations!$A61)</f>
        <v>0.26491712910981796</v>
      </c>
      <c r="E61" s="1">
        <f>SUMIFS('ReEDs Generation Data'!J$729:J$1448,'ReEDs Generation Data'!$E$729:$E$1448,Calculations!$A61)</f>
        <v>0.31825118301662475</v>
      </c>
      <c r="F61" s="1">
        <f>SUMIFS('ReEDs Generation Data'!K$729:K$1448,'ReEDs Generation Data'!$E$729:$E$1448,Calculations!$A61)</f>
        <v>0.34969723416507259</v>
      </c>
      <c r="G61" s="1">
        <f>SUMIFS('ReEDs Generation Data'!L$729:L$1448,'ReEDs Generation Data'!$E$729:$E$1448,Calculations!$A61)</f>
        <v>0.37761061759166353</v>
      </c>
      <c r="H61" s="1">
        <f>SUMIFS('ReEDs Generation Data'!M$729:M$1448,'ReEDs Generation Data'!$E$729:$E$1448,Calculations!$A61)</f>
        <v>0.36921701749561575</v>
      </c>
      <c r="I61" s="1">
        <f>SUMIFS('ReEDs Generation Data'!N$729:N$1448,'ReEDs Generation Data'!$E$729:$E$1448,Calculations!$A61)</f>
        <v>0.36077328729008523</v>
      </c>
      <c r="J61" s="1">
        <f>SUMIFS('ReEDs Generation Data'!O$729:O$1448,'ReEDs Generation Data'!$E$729:$E$1448,Calculations!$A61)</f>
        <v>0.36456012959762563</v>
      </c>
      <c r="K61" s="1">
        <f>SUMIFS('ReEDs Generation Data'!P$729:P$1448,'ReEDs Generation Data'!$E$729:$E$1448,Calculations!$A61)</f>
        <v>0.36828823789589454</v>
      </c>
      <c r="L61" s="1">
        <f>SUMIFS('ReEDs Generation Data'!Q$729:Q$1448,'ReEDs Generation Data'!$E$729:$E$1448,Calculations!$A61)</f>
        <v>0.35570875223674897</v>
      </c>
      <c r="M61" s="1">
        <f>SUMIFS('ReEDs Generation Data'!R$729:R$1448,'ReEDs Generation Data'!$E$729:$E$1448,Calculations!$A61)</f>
        <v>0.34273757195860699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0.49510846922492202</v>
      </c>
      <c r="C63" s="1">
        <f>SUMIFS('ReEDs Generation Data'!H$729:H$1448,'ReEDs Generation Data'!$E$729:$E$1448,Calculations!$A63)</f>
        <v>0.49841044923382111</v>
      </c>
      <c r="D63" s="1">
        <f>SUMIFS('ReEDs Generation Data'!I$729:I$1448,'ReEDs Generation Data'!$E$729:$E$1448,Calculations!$A63)</f>
        <v>0.46353125902750203</v>
      </c>
      <c r="E63" s="1">
        <f>SUMIFS('ReEDs Generation Data'!J$729:J$1448,'ReEDs Generation Data'!$E$729:$E$1448,Calculations!$A63)</f>
        <v>0.43337926808745258</v>
      </c>
      <c r="F63" s="1">
        <f>SUMIFS('ReEDs Generation Data'!K$729:K$1448,'ReEDs Generation Data'!$E$729:$E$1448,Calculations!$A63)</f>
        <v>0.41108905401288814</v>
      </c>
      <c r="G63" s="1">
        <f>SUMIFS('ReEDs Generation Data'!L$729:L$1448,'ReEDs Generation Data'!$E$729:$E$1448,Calculations!$A63)</f>
        <v>0.39129414159707876</v>
      </c>
      <c r="H63" s="1">
        <f>SUMIFS('ReEDs Generation Data'!M$729:M$1448,'ReEDs Generation Data'!$E$729:$E$1448,Calculations!$A63)</f>
        <v>0.4126008871966147</v>
      </c>
      <c r="I63" s="1">
        <f>SUMIFS('ReEDs Generation Data'!N$729:N$1448,'ReEDs Generation Data'!$E$729:$E$1448,Calculations!$A63)</f>
        <v>0.44489035941807814</v>
      </c>
      <c r="J63" s="1">
        <f>SUMIFS('ReEDs Generation Data'!O$729:O$1448,'ReEDs Generation Data'!$E$729:$E$1448,Calculations!$A63)</f>
        <v>0.44231638107355598</v>
      </c>
      <c r="K63" s="1">
        <f>SUMIFS('ReEDs Generation Data'!P$729:P$1448,'ReEDs Generation Data'!$E$729:$E$1448,Calculations!$A63)</f>
        <v>0.43978317856831028</v>
      </c>
      <c r="L63" s="1">
        <f>SUMIFS('ReEDs Generation Data'!Q$729:Q$1448,'ReEDs Generation Data'!$E$729:$E$1448,Calculations!$A63)</f>
        <v>0.42396578936226692</v>
      </c>
      <c r="M63" s="1">
        <f>SUMIFS('ReEDs Generation Data'!R$729:R$1448,'ReEDs Generation Data'!$E$729:$E$1448,Calculations!$A63)</f>
        <v>0.41656353704373528</v>
      </c>
    </row>
    <row r="64" spans="1:33" ht="15.75" customHeight="1">
      <c r="A64" s="4" t="s">
        <v>491</v>
      </c>
      <c r="B64" s="1">
        <f>SUMIFS('ReEDs Generation Data'!G$729:G$1448,'ReEDs Generation Data'!$E$729:$E$1448,Calculations!$A64)</f>
        <v>0.17187858466076397</v>
      </c>
      <c r="C64" s="1">
        <f>SUMIFS('ReEDs Generation Data'!H$729:H$1448,'ReEDs Generation Data'!$E$729:$E$1448,Calculations!$A64)</f>
        <v>0.19186561339479319</v>
      </c>
      <c r="D64" s="1">
        <f>SUMIFS('ReEDs Generation Data'!I$729:I$1448,'ReEDs Generation Data'!$E$729:$E$1448,Calculations!$A64)</f>
        <v>0.17912498465173249</v>
      </c>
      <c r="E64" s="1">
        <f>SUMIFS('ReEDs Generation Data'!J$729:J$1448,'ReEDs Generation Data'!$E$729:$E$1448,Calculations!$A64)</f>
        <v>0.16810031270013989</v>
      </c>
      <c r="F64" s="1">
        <f>SUMIFS('ReEDs Generation Data'!K$729:K$1448,'ReEDs Generation Data'!$E$729:$E$1448,Calculations!$A64)</f>
        <v>0.15953836878918029</v>
      </c>
      <c r="G64" s="1">
        <f>SUMIFS('ReEDs Generation Data'!L$729:L$1448,'ReEDs Generation Data'!$E$729:$E$1448,Calculations!$A64)</f>
        <v>0.151927990421307</v>
      </c>
      <c r="H64" s="1">
        <f>SUMIFS('ReEDs Generation Data'!M$729:M$1448,'ReEDs Generation Data'!$E$729:$E$1448,Calculations!$A64)</f>
        <v>0.16095230576822542</v>
      </c>
      <c r="I64" s="1">
        <f>SUMIFS('ReEDs Generation Data'!N$729:N$1448,'ReEDs Generation Data'!$E$729:$E$1448,Calculations!$A64)</f>
        <v>0.17483607953296237</v>
      </c>
      <c r="J64" s="1">
        <f>SUMIFS('ReEDs Generation Data'!O$729:O$1448,'ReEDs Generation Data'!$E$729:$E$1448,Calculations!$A64)</f>
        <v>0.17332265133790353</v>
      </c>
      <c r="K64" s="1">
        <f>SUMIFS('ReEDs Generation Data'!P$729:P$1448,'ReEDs Generation Data'!$E$729:$E$1448,Calculations!$A64)</f>
        <v>0.17183304108146008</v>
      </c>
      <c r="L64" s="1">
        <f>SUMIFS('ReEDs Generation Data'!Q$729:Q$1448,'ReEDs Generation Data'!$E$729:$E$1448,Calculations!$A64)</f>
        <v>0.19967721289278451</v>
      </c>
      <c r="M64" s="1">
        <f>SUMIFS('ReEDs Generation Data'!R$729:R$1448,'ReEDs Generation Data'!$E$729:$E$1448,Calculations!$A64)</f>
        <v>0.21923962186321633</v>
      </c>
    </row>
    <row r="65" spans="1:37" ht="15.75" customHeight="1">
      <c r="A65" s="4" t="s">
        <v>492</v>
      </c>
      <c r="B65" s="1">
        <f>SUMIFS('ReEDs Generation Data'!G$729:G$1448,'ReEDs Generation Data'!$E$729:$E$1448,Calculations!$A65)</f>
        <v>1.5306054576998483E-2</v>
      </c>
      <c r="C65" s="1">
        <f>SUMIFS('ReEDs Generation Data'!H$729:H$1448,'ReEDs Generation Data'!$E$729:$E$1448,Calculations!$A65)</f>
        <v>1.6298068555561027E-2</v>
      </c>
      <c r="D65" s="1">
        <f>SUMIFS('ReEDs Generation Data'!I$729:I$1448,'ReEDs Generation Data'!$E$729:$E$1448,Calculations!$A65)</f>
        <v>1.5386960818166089E-2</v>
      </c>
      <c r="E65" s="1">
        <f>SUMIFS('ReEDs Generation Data'!J$729:J$1448,'ReEDs Generation Data'!$E$729:$E$1448,Calculations!$A65)</f>
        <v>1.4603319872300433E-2</v>
      </c>
      <c r="F65" s="1">
        <f>SUMIFS('ReEDs Generation Data'!K$729:K$1448,'ReEDs Generation Data'!$E$729:$E$1448,Calculations!$A65)</f>
        <v>1.39756276176011E-2</v>
      </c>
      <c r="G65" s="1">
        <f>SUMIFS('ReEDs Generation Data'!L$729:L$1448,'ReEDs Generation Data'!$E$729:$E$1448,Calculations!$A65)</f>
        <v>1.3419111022819129E-2</v>
      </c>
      <c r="H65" s="1">
        <f>SUMIFS('ReEDs Generation Data'!M$729:M$1448,'ReEDs Generation Data'!$E$729:$E$1448,Calculations!$A65)</f>
        <v>1.4157252181096409E-2</v>
      </c>
      <c r="I65" s="1">
        <f>SUMIFS('ReEDs Generation Data'!N$729:N$1448,'ReEDs Generation Data'!$E$729:$E$1448,Calculations!$A65)</f>
        <v>1.4985730647404702E-2</v>
      </c>
      <c r="J65" s="1">
        <f>SUMIFS('ReEDs Generation Data'!O$729:O$1448,'ReEDs Generation Data'!$E$729:$E$1448,Calculations!$A65)</f>
        <v>1.5460594107994269E-2</v>
      </c>
      <c r="K65" s="1">
        <f>SUMIFS('ReEDs Generation Data'!P$729:P$1448,'ReEDs Generation Data'!$E$729:$E$1448,Calculations!$A65)</f>
        <v>1.5928760365818279E-2</v>
      </c>
      <c r="L65" s="1">
        <f>SUMIFS('ReEDs Generation Data'!Q$729:Q$1448,'ReEDs Generation Data'!$E$729:$E$1448,Calculations!$A65)</f>
        <v>1.6889167678887235E-2</v>
      </c>
      <c r="M65" s="1">
        <f>SUMIFS('ReEDs Generation Data'!R$729:R$1448,'ReEDs Generation Data'!$E$729:$E$1448,Calculations!$A65)</f>
        <v>1.7931433135445277E-2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2.2074693607890598E-5</v>
      </c>
      <c r="M67" s="1">
        <f>SUMIFS('ReEDs Generation Data'!R$729:R$1448,'ReEDs Generation Data'!$E$729:$E$1448,Calculations!$A67)</f>
        <v>4.5033314973660795E-5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2.1720812534923708E-5</v>
      </c>
      <c r="G70" s="1">
        <f>SUMIFS('ReEDs Generation Data'!L$729:L$1448,'ReEDs Generation Data'!$E$729:$E$1448,Calculations!$A70)</f>
        <v>4.1003117127495345E-5</v>
      </c>
      <c r="H70" s="1">
        <f>SUMIFS('ReEDs Generation Data'!M$729:M$1448,'ReEDs Generation Data'!$E$729:$E$1448,Calculations!$A70)</f>
        <v>6.5989707662514181E-5</v>
      </c>
      <c r="I70" s="1">
        <f>SUMIFS('ReEDs Generation Data'!N$729:N$1448,'ReEDs Generation Data'!$E$729:$E$1448,Calculations!$A70)</f>
        <v>9.1879090203178293E-5</v>
      </c>
      <c r="J70" s="1">
        <f>SUMIFS('ReEDs Generation Data'!O$729:O$1448,'ReEDs Generation Data'!$E$729:$E$1448,Calculations!$A70)</f>
        <v>4.5584904028141642E-5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3.229247675258156E-3</v>
      </c>
      <c r="C73" s="1">
        <f>SUMIFS('ReEDs Generation Data'!H$729:H$1448,'ReEDs Generation Data'!$E$729:$E$1448,Calculations!$A73)</f>
        <v>3.189900342207742E-3</v>
      </c>
      <c r="D73" s="1">
        <f>SUMIFS('ReEDs Generation Data'!I$729:I$1448,'ReEDs Generation Data'!$E$729:$E$1448,Calculations!$A73)</f>
        <v>2.9495296269046929E-3</v>
      </c>
      <c r="E73" s="1">
        <f>SUMIFS('ReEDs Generation Data'!J$729:J$1448,'ReEDs Generation Data'!$E$729:$E$1448,Calculations!$A73)</f>
        <v>2.7428460924725493E-3</v>
      </c>
      <c r="F73" s="1">
        <f>SUMIFS('ReEDs Generation Data'!K$729:K$1448,'ReEDs Generation Data'!$E$729:$E$1448,Calculations!$A73)</f>
        <v>2.5797255189720877E-3</v>
      </c>
      <c r="G73" s="1">
        <f>SUMIFS('ReEDs Generation Data'!L$729:L$1448,'ReEDs Generation Data'!$E$729:$E$1448,Calculations!$A73)</f>
        <v>2.4349178337856494E-3</v>
      </c>
      <c r="H73" s="1">
        <f>SUMIFS('ReEDs Generation Data'!M$729:M$1448,'ReEDs Generation Data'!$E$729:$E$1448,Calculations!$A73)</f>
        <v>2.4781253484895882E-3</v>
      </c>
      <c r="I73" s="1">
        <f>SUMIFS('ReEDs Generation Data'!N$729:N$1448,'ReEDs Generation Data'!$E$729:$E$1448,Calculations!$A73)</f>
        <v>2.5228939965063679E-3</v>
      </c>
      <c r="J73" s="1">
        <f>SUMIFS('ReEDs Generation Data'!O$729:O$1448,'ReEDs Generation Data'!$E$729:$E$1448,Calculations!$A73)</f>
        <v>2.5034179256585454E-3</v>
      </c>
      <c r="K73" s="1">
        <f>SUMIFS('ReEDs Generation Data'!P$729:P$1448,'ReEDs Generation Data'!$E$729:$E$1448,Calculations!$A73)</f>
        <v>2.4842402514450605E-3</v>
      </c>
      <c r="L73" s="1">
        <f>SUMIFS('ReEDs Generation Data'!Q$729:Q$1448,'ReEDs Generation Data'!$E$729:$E$1448,Calculations!$A73)</f>
        <v>2.5330016832157045E-3</v>
      </c>
      <c r="M73" s="1">
        <f>SUMIFS('ReEDs Generation Data'!R$729:R$1448,'ReEDs Generation Data'!$E$729:$E$1448,Calculations!$A73)</f>
        <v>2.5837156486804343E-3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6.4420952893714661E-2</v>
      </c>
      <c r="G1075" s="44">
        <f>G349/SUMIFS(G$3:G$722,$B$3:$B$722,$B1075)*SUMIFS(Calculations!$E$3:$E$53,Calculations!$A$3:$A$53,$B1075)</f>
        <v>6.0583399005584411E-2</v>
      </c>
      <c r="H1075" s="44">
        <f>H349/SUMIFS(H$3:H$722,$B$3:$B$722,$B1075)*SUMIFS(Calculations!$E$3:$E$53,Calculations!$A$3:$A$53,$B1075)</f>
        <v>5.7049082654590653E-2</v>
      </c>
      <c r="I1075" s="44">
        <f>I349/SUMIFS(I$3:I$722,$B$3:$B$722,$B1075)*SUMIFS(Calculations!$E$3:$E$53,Calculations!$A$3:$A$53,$B1075)</f>
        <v>6.0084194960806761E-2</v>
      </c>
      <c r="J1075" s="44">
        <f>J349/SUMIFS(J$3:J$722,$B$3:$B$722,$B1075)*SUMIFS(Calculations!$E$3:$E$53,Calculations!$A$3:$A$53,$B1075)</f>
        <v>6.2923070231009709E-2</v>
      </c>
      <c r="K1075" s="44">
        <f>K349/SUMIFS(K$3:K$722,$B$3:$B$722,$B1075)*SUMIFS(Calculations!$E$3:$E$53,Calculations!$A$3:$A$53,$B1075)</f>
        <v>6.309826908375081E-2</v>
      </c>
      <c r="L1075" s="44">
        <f>L349/SUMIFS(L$3:L$722,$B$3:$B$722,$B1075)*SUMIFS(Calculations!$E$3:$E$53,Calculations!$A$3:$A$53,$B1075)</f>
        <v>6.3272218416218412E-2</v>
      </c>
      <c r="M1075" s="44">
        <f>M349/SUMIFS(M$3:M$722,$B$3:$B$722,$B1075)*SUMIFS(Calculations!$E$3:$E$53,Calculations!$A$3:$A$53,$B1075)</f>
        <v>4.0528422302295503E-2</v>
      </c>
      <c r="N1075" s="44">
        <f>N349/SUMIFS(N$3:N$722,$B$3:$B$722,$B1075)*SUMIFS(Calculations!$E$3:$E$53,Calculations!$A$3:$A$53,$B1075)</f>
        <v>1.8997700247599635E-3</v>
      </c>
      <c r="O1075" s="44">
        <f>O349/SUMIFS(O$3:O$722,$B$3:$B$722,$B1075)*SUMIFS(Calculations!$E$3:$E$53,Calculations!$A$3:$A$53,$B1075)</f>
        <v>1.791241053233941E-3</v>
      </c>
      <c r="P1075" s="44">
        <f>P349/SUMIFS(P$3:P$722,$B$3:$B$722,$B1075)*SUMIFS(Calculations!$E$3:$E$53,Calculations!$A$3:$A$53,$B1075)</f>
        <v>1.6825418370717841E-3</v>
      </c>
      <c r="Q1075" s="44">
        <f>Q349/SUMIFS(Q$3:Q$722,$B$3:$B$722,$B1075)*SUMIFS(Calculations!$E$3:$E$53,Calculations!$A$3:$A$53,$B1075)</f>
        <v>1.2040014524887803E-3</v>
      </c>
      <c r="R1075" s="44">
        <f>R349/SUMIFS(R$3:R$722,$B$3:$B$722,$B1075)*SUMIFS(Calculations!$E$3:$E$53,Calculations!$A$3:$A$53,$B1075)</f>
        <v>8.9908703534202869E-4</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6.7081805190738128E-2</v>
      </c>
      <c r="G1078" s="44">
        <f>G352/SUMIFS(G$3:G$722,$B$3:$B$722,$B1078)*SUMIFS(Calculations!$E$3:$E$53,Calculations!$A$3:$A$53,$B1078)</f>
        <v>6.5169190168480939E-2</v>
      </c>
      <c r="H1078" s="44">
        <f>H352/SUMIFS(H$3:H$722,$B$3:$B$722,$B1078)*SUMIFS(Calculations!$E$3:$E$53,Calculations!$A$3:$A$53,$B1078)</f>
        <v>6.3407707009318443E-2</v>
      </c>
      <c r="I1078" s="44">
        <f>I352/SUMIFS(I$3:I$722,$B$3:$B$722,$B1078)*SUMIFS(Calculations!$E$3:$E$53,Calculations!$A$3:$A$53,$B1078)</f>
        <v>6.128939464961055E-2</v>
      </c>
      <c r="J1078" s="44">
        <f>J352/SUMIFS(J$3:J$722,$B$3:$B$722,$B1078)*SUMIFS(Calculations!$E$3:$E$53,Calculations!$A$3:$A$53,$B1078)</f>
        <v>5.9308043066598717E-2</v>
      </c>
      <c r="K1078" s="44">
        <f>K352/SUMIFS(K$3:K$722,$B$3:$B$722,$B1078)*SUMIFS(Calculations!$E$3:$E$53,Calculations!$A$3:$A$53,$B1078)</f>
        <v>5.9241668821705576E-2</v>
      </c>
      <c r="L1078" s="44">
        <f>L352/SUMIFS(L$3:L$722,$B$3:$B$722,$B1078)*SUMIFS(Calculations!$E$3:$E$53,Calculations!$A$3:$A$53,$B1078)</f>
        <v>5.9175767958705876E-2</v>
      </c>
      <c r="M1078" s="44">
        <f>M352/SUMIFS(M$3:M$722,$B$3:$B$722,$B1078)*SUMIFS(Calculations!$E$3:$E$53,Calculations!$A$3:$A$53,$B1078)</f>
        <v>7.4492063577216411E-2</v>
      </c>
      <c r="N1078" s="44">
        <f>N352/SUMIFS(N$3:N$722,$B$3:$B$722,$B1078)*SUMIFS(Calculations!$E$3:$E$53,Calculations!$A$3:$A$53,$B1078)</f>
        <v>0.10050565667591638</v>
      </c>
      <c r="O1078" s="44">
        <f>O352/SUMIFS(O$3:O$722,$B$3:$B$722,$B1078)*SUMIFS(Calculations!$E$3:$E$53,Calculations!$A$3:$A$53,$B1078)</f>
        <v>0.10058442430332427</v>
      </c>
      <c r="P1078" s="44">
        <f>P352/SUMIFS(P$3:P$722,$B$3:$B$722,$B1078)*SUMIFS(Calculations!$E$3:$E$53,Calculations!$A$3:$A$53,$B1078)</f>
        <v>0.10066331549005353</v>
      </c>
      <c r="Q1078" s="44">
        <f>Q352/SUMIFS(Q$3:Q$722,$B$3:$B$722,$B1078)*SUMIFS(Calculations!$E$3:$E$53,Calculations!$A$3:$A$53,$B1078)</f>
        <v>7.8354733681999217E-2</v>
      </c>
      <c r="R1078" s="44">
        <f>R352/SUMIFS(R$3:R$722,$B$3:$B$722,$B1078)*SUMIFS(Calculations!$E$3:$E$53,Calculations!$A$3:$A$53,$B1078)</f>
        <v>6.4140242202244832E-2</v>
      </c>
    </row>
    <row r="1079" spans="2:18" ht="15.75" customHeight="1">
      <c r="B1079" s="44" t="s">
        <v>86</v>
      </c>
      <c r="C1079" s="44" t="s">
        <v>522</v>
      </c>
      <c r="D1079" s="44" t="s">
        <v>531</v>
      </c>
      <c r="E1079" s="44" t="str">
        <f t="shared" si="305"/>
        <v>hydro</v>
      </c>
      <c r="F1079" s="44">
        <f>F353/SUMIFS(F$3:F$722,$B$3:$B$722,$B1079)*SUMIFS(Calculations!$E$3:$E$53,Calculations!$A$3:$A$53,$B1079)</f>
        <v>6.1346090644253827E-5</v>
      </c>
      <c r="G1079" s="44">
        <f>G353/SUMIFS(G$3:G$722,$B$3:$B$722,$B1079)*SUMIFS(Calculations!$E$3:$E$53,Calculations!$A$3:$A$53,$B1079)</f>
        <v>2.5500403126880398E-4</v>
      </c>
      <c r="H1079" s="44">
        <f>H353/SUMIFS(H$3:H$722,$B$3:$B$722,$B1079)*SUMIFS(Calculations!$E$3:$E$53,Calculations!$A$3:$A$53,$B1079)</f>
        <v>4.3335942275038257E-4</v>
      </c>
      <c r="I1079" s="44">
        <f>I353/SUMIFS(I$3:I$722,$B$3:$B$722,$B1079)*SUMIFS(Calculations!$E$3:$E$53,Calculations!$A$3:$A$53,$B1079)</f>
        <v>4.1888183532913894E-4</v>
      </c>
      <c r="J1079" s="44">
        <f>J353/SUMIFS(J$3:J$722,$B$3:$B$722,$B1079)*SUMIFS(Calculations!$E$3:$E$53,Calculations!$A$3:$A$53,$B1079)</f>
        <v>4.0534030514648498E-4</v>
      </c>
      <c r="K1079" s="44">
        <f>K353/SUMIFS(K$3:K$722,$B$3:$B$722,$B1079)*SUMIFS(Calculations!$E$3:$E$53,Calculations!$A$3:$A$53,$B1079)</f>
        <v>4.0388968632497791E-4</v>
      </c>
      <c r="L1079" s="44">
        <f>L353/SUMIFS(L$3:L$722,$B$3:$B$722,$B1079)*SUMIFS(Calculations!$E$3:$E$53,Calculations!$A$3:$A$53,$B1079)</f>
        <v>4.0244941333392756E-4</v>
      </c>
      <c r="M1079" s="44">
        <f>M353/SUMIFS(M$3:M$722,$B$3:$B$722,$B1079)*SUMIFS(Calculations!$E$3:$E$53,Calculations!$A$3:$A$53,$B1079)</f>
        <v>5.0661424969769E-4</v>
      </c>
      <c r="N1079" s="44">
        <f>N353/SUMIFS(N$3:N$722,$B$3:$B$722,$B1079)*SUMIFS(Calculations!$E$3:$E$53,Calculations!$A$3:$A$53,$B1079)</f>
        <v>6.8353050515862306E-4</v>
      </c>
      <c r="O1079" s="44">
        <f>O353/SUMIFS(O$3:O$722,$B$3:$B$722,$B1079)*SUMIFS(Calculations!$E$3:$E$53,Calculations!$A$3:$A$53,$B1079)</f>
        <v>6.8406619715778965E-4</v>
      </c>
      <c r="P1079" s="44">
        <f>P353/SUMIFS(P$3:P$722,$B$3:$B$722,$B1079)*SUMIFS(Calculations!$E$3:$E$53,Calculations!$A$3:$A$53,$B1079)</f>
        <v>6.8460272947349287E-4</v>
      </c>
      <c r="Q1079" s="44">
        <f>Q353/SUMIFS(Q$3:Q$722,$B$3:$B$722,$B1079)*SUMIFS(Calculations!$E$3:$E$53,Calculations!$A$3:$A$53,$B1079)</f>
        <v>5.3288394371597673E-4</v>
      </c>
      <c r="R1079" s="44">
        <f>R353/SUMIFS(R$3:R$722,$B$3:$B$722,$B1079)*SUMIFS(Calculations!$E$3:$E$53,Calculations!$A$3:$A$53,$B1079)</f>
        <v>4.3621238449161254E-4</v>
      </c>
    </row>
    <row r="1080" spans="2:18" ht="15.75" customHeight="1">
      <c r="B1080" s="44" t="s">
        <v>86</v>
      </c>
      <c r="C1080" s="44" t="s">
        <v>522</v>
      </c>
      <c r="D1080" s="44" t="s">
        <v>530</v>
      </c>
      <c r="E1080" s="44" t="str">
        <f t="shared" si="305"/>
        <v>onshore wind</v>
      </c>
      <c r="F1080" s="44">
        <f>F354/SUMIFS(F$3:F$722,$B$3:$B$722,$B1080)*SUMIFS(Calculations!$E$3:$E$53,Calculations!$A$3:$A$53,$B1080)</f>
        <v>1.7699566118641059E-2</v>
      </c>
      <c r="G1080" s="44">
        <f>G354/SUMIFS(G$3:G$722,$B$3:$B$722,$B1080)*SUMIFS(Calculations!$E$3:$E$53,Calculations!$A$3:$A$53,$B1080)</f>
        <v>2.3276835527218338E-2</v>
      </c>
      <c r="H1080" s="44">
        <f>H354/SUMIFS(H$3:H$722,$B$3:$B$722,$B1080)*SUMIFS(Calculations!$E$3:$E$53,Calculations!$A$3:$A$53,$B1080)</f>
        <v>2.8413397785171674E-2</v>
      </c>
      <c r="I1080" s="44">
        <f>I354/SUMIFS(I$3:I$722,$B$3:$B$722,$B1080)*SUMIFS(Calculations!$E$3:$E$53,Calculations!$A$3:$A$53,$B1080)</f>
        <v>2.7491418988808369E-2</v>
      </c>
      <c r="J1080" s="44">
        <f>J354/SUMIFS(J$3:J$722,$B$3:$B$722,$B1080)*SUMIFS(Calculations!$E$3:$E$53,Calculations!$A$3:$A$53,$B1080)</f>
        <v>2.6629051293455976E-2</v>
      </c>
      <c r="K1080" s="44">
        <f>K354/SUMIFS(K$3:K$722,$B$3:$B$722,$B1080)*SUMIFS(Calculations!$E$3:$E$53,Calculations!$A$3:$A$53,$B1080)</f>
        <v>2.653726992840786E-2</v>
      </c>
      <c r="L1080" s="44">
        <f>L354/SUMIFS(L$3:L$722,$B$3:$B$722,$B1080)*SUMIFS(Calculations!$E$3:$E$53,Calculations!$A$3:$A$53,$B1080)</f>
        <v>2.644614314913224E-2</v>
      </c>
      <c r="M1080" s="44">
        <f>M354/SUMIFS(M$3:M$722,$B$3:$B$722,$B1080)*SUMIFS(Calculations!$E$3:$E$53,Calculations!$A$3:$A$53,$B1080)</f>
        <v>3.3291131357601013E-2</v>
      </c>
      <c r="N1080" s="44">
        <f>N354/SUMIFS(N$3:N$722,$B$3:$B$722,$B1080)*SUMIFS(Calculations!$E$3:$E$53,Calculations!$A$3:$A$53,$B1080)</f>
        <v>4.4916836583955337E-2</v>
      </c>
      <c r="O1080" s="44">
        <f>O354/SUMIFS(O$3:O$722,$B$3:$B$722,$B1080)*SUMIFS(Calculations!$E$3:$E$53,Calculations!$A$3:$A$53,$B1080)</f>
        <v>4.4954161584351851E-2</v>
      </c>
      <c r="P1080" s="44">
        <f>P354/SUMIFS(P$3:P$722,$B$3:$B$722,$B1080)*SUMIFS(Calculations!$E$3:$E$53,Calculations!$A$3:$A$53,$B1080)</f>
        <v>4.4991545134838939E-2</v>
      </c>
      <c r="Q1080" s="44">
        <f>Q354/SUMIFS(Q$3:Q$722,$B$3:$B$722,$B1080)*SUMIFS(Calculations!$E$3:$E$53,Calculations!$A$3:$A$53,$B1080)</f>
        <v>6.831617490453136E-2</v>
      </c>
      <c r="R1080" s="44">
        <f>R354/SUMIFS(R$3:R$722,$B$3:$B$722,$B1080)*SUMIFS(Calculations!$E$3:$E$53,Calculations!$A$3:$A$53,$B1080)</f>
        <v>8.3178067694597319E-2</v>
      </c>
    </row>
    <row r="1081" spans="2:18" ht="15.75" customHeight="1">
      <c r="B1081" s="44" t="s">
        <v>86</v>
      </c>
      <c r="C1081" s="44" t="s">
        <v>522</v>
      </c>
      <c r="D1081" s="44" t="s">
        <v>532</v>
      </c>
      <c r="E1081" s="44" t="str">
        <f t="shared" si="305"/>
        <v>natural gas nonpeaker</v>
      </c>
      <c r="F1081" s="44">
        <f>F355/SUMIFS(F$3:F$722,$B$3:$B$722,$B1081)*SUMIFS(Calculations!$E$3:$E$53,Calculations!$A$3:$A$53,$B1081)</f>
        <v>4.0620365568165556E-5</v>
      </c>
      <c r="G1081" s="44">
        <f>G355/SUMIFS(G$3:G$722,$B$3:$B$722,$B1081)*SUMIFS(Calculations!$E$3:$E$53,Calculations!$A$3:$A$53,$B1081)</f>
        <v>2.4913682760691188E-5</v>
      </c>
      <c r="H1081" s="44">
        <f>H355/SUMIFS(H$3:H$722,$B$3:$B$722,$B1081)*SUMIFS(Calculations!$E$3:$E$53,Calculations!$A$3:$A$53,$B1081)</f>
        <v>1.0448117589598265E-5</v>
      </c>
      <c r="I1081" s="44">
        <f>I355/SUMIFS(I$3:I$722,$B$3:$B$722,$B1081)*SUMIFS(Calculations!$E$3:$E$53,Calculations!$A$3:$A$53,$B1081)</f>
        <v>3.3045571067676335E-5</v>
      </c>
      <c r="J1081" s="44">
        <f>J355/SUMIFS(J$3:J$722,$B$3:$B$722,$B1081)*SUMIFS(Calculations!$E$3:$E$53,Calculations!$A$3:$A$53,$B1081)</f>
        <v>5.4181972418325348E-5</v>
      </c>
      <c r="K1081" s="44">
        <f>K355/SUMIFS(K$3:K$722,$B$3:$B$722,$B1081)*SUMIFS(Calculations!$E$3:$E$53,Calculations!$A$3:$A$53,$B1081)</f>
        <v>3.1862841038371265E-5</v>
      </c>
      <c r="L1081" s="44">
        <f>L355/SUMIFS(L$3:L$722,$B$3:$B$722,$B1081)*SUMIFS(Calculations!$E$3:$E$53,Calculations!$A$3:$A$53,$B1081)</f>
        <v>9.7028899653111302E-6</v>
      </c>
      <c r="M1081" s="44">
        <f>M355/SUMIFS(M$3:M$722,$B$3:$B$722,$B1081)*SUMIFS(Calculations!$E$3:$E$53,Calculations!$A$3:$A$53,$B1081)</f>
        <v>3.9191870541827745E-4</v>
      </c>
      <c r="N1081" s="44">
        <f>N355/SUMIFS(N$3:N$722,$B$3:$B$722,$B1081)*SUMIFS(Calculations!$E$3:$E$53,Calculations!$A$3:$A$53,$B1081)</f>
        <v>1.0410839439805881E-3</v>
      </c>
      <c r="O1081" s="44">
        <f>O355/SUMIFS(O$3:O$722,$B$3:$B$722,$B1081)*SUMIFS(Calculations!$E$3:$E$53,Calculations!$A$3:$A$53,$B1081)</f>
        <v>9.9874676310833695E-4</v>
      </c>
      <c r="P1081" s="44">
        <f>P355/SUMIFS(P$3:P$722,$B$3:$B$722,$B1081)*SUMIFS(Calculations!$E$3:$E$53,Calculations!$A$3:$A$53,$B1081)</f>
        <v>9.5634316975791336E-4</v>
      </c>
      <c r="Q1081" s="44">
        <f>Q355/SUMIFS(Q$3:Q$722,$B$3:$B$722,$B1081)*SUMIFS(Calculations!$E$3:$E$53,Calculations!$A$3:$A$53,$B1081)</f>
        <v>6.7828470029528424E-4</v>
      </c>
      <c r="R1081" s="44">
        <f>R355/SUMIFS(R$3:R$722,$B$3:$B$722,$B1081)*SUMIFS(Calculations!$E$3:$E$53,Calculations!$A$3:$A$53,$B1081)</f>
        <v>5.0111253493499719E-4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9.6005147533895717E-5</v>
      </c>
      <c r="G1086" s="44">
        <f>G360/SUMIFS(G$3:G$722,$B$3:$B$722,$B1086)*SUMIFS(Calculations!$E$3:$E$53,Calculations!$A$3:$A$53,$B1086)</f>
        <v>9.9829348216438291E-5</v>
      </c>
      <c r="H1086" s="44">
        <f>H360/SUMIFS(H$3:H$722,$B$3:$B$722,$B1086)*SUMIFS(Calculations!$E$3:$E$53,Calculations!$A$3:$A$53,$B1086)</f>
        <v>1.0335136651137273E-4</v>
      </c>
      <c r="I1086" s="44">
        <f>I360/SUMIFS(I$3:I$722,$B$3:$B$722,$B1086)*SUMIFS(Calculations!$E$3:$E$53,Calculations!$A$3:$A$53,$B1086)</f>
        <v>1.0705052278256965E-4</v>
      </c>
      <c r="J1086" s="44">
        <f>J360/SUMIFS(J$3:J$722,$B$3:$B$722,$B1086)*SUMIFS(Calculations!$E$3:$E$53,Calculations!$A$3:$A$53,$B1086)</f>
        <v>1.1051050785047287E-4</v>
      </c>
      <c r="K1086" s="44">
        <f>K360/SUMIFS(K$3:K$722,$B$3:$B$722,$B1086)*SUMIFS(Calculations!$E$3:$E$53,Calculations!$A$3:$A$53,$B1086)</f>
        <v>1.1881684926373069E-4</v>
      </c>
      <c r="L1086" s="44">
        <f>L360/SUMIFS(L$3:L$722,$B$3:$B$722,$B1086)*SUMIFS(Calculations!$E$3:$E$53,Calculations!$A$3:$A$53,$B1086)</f>
        <v>1.2706394975256282E-4</v>
      </c>
      <c r="M1086" s="44">
        <f>M360/SUMIFS(M$3:M$722,$B$3:$B$722,$B1086)*SUMIFS(Calculations!$E$3:$E$53,Calculations!$A$3:$A$53,$B1086)</f>
        <v>1.7711173517411341E-4</v>
      </c>
      <c r="N1086" s="44">
        <f>N360/SUMIFS(N$3:N$722,$B$3:$B$722,$B1086)*SUMIFS(Calculations!$E$3:$E$53,Calculations!$A$3:$A$53,$B1086)</f>
        <v>2.6211418993698848E-4</v>
      </c>
      <c r="O1086" s="44">
        <f>O360/SUMIFS(O$3:O$722,$B$3:$B$722,$B1086)*SUMIFS(Calculations!$E$3:$E$53,Calculations!$A$3:$A$53,$B1086)</f>
        <v>2.9764568219795365E-4</v>
      </c>
      <c r="P1086" s="44">
        <f>P360/SUMIFS(P$3:P$722,$B$3:$B$722,$B1086)*SUMIFS(Calculations!$E$3:$E$53,Calculations!$A$3:$A$53,$B1086)</f>
        <v>3.3323291115195346E-4</v>
      </c>
      <c r="Q1086" s="44">
        <f>Q360/SUMIFS(Q$3:Q$722,$B$3:$B$722,$B1086)*SUMIFS(Calculations!$E$3:$E$53,Calculations!$A$3:$A$53,$B1086)</f>
        <v>2.9411165286689011E-4</v>
      </c>
      <c r="R1086" s="44">
        <f>R360/SUMIFS(R$3:R$722,$B$3:$B$722,$B1086)*SUMIFS(Calculations!$E$3:$E$53,Calculations!$A$3:$A$53,$B1086)</f>
        <v>2.6918452852725446E-4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2.1553410580059238E-4</v>
      </c>
      <c r="G1088" s="44">
        <f>G362/SUMIFS(G$3:G$722,$B$3:$B$722,$B1088)*SUMIFS(Calculations!$E$3:$E$53,Calculations!$A$3:$A$53,$B1088)</f>
        <v>2.0665814911114929E-4</v>
      </c>
      <c r="H1088" s="44">
        <f>H362/SUMIFS(H$3:H$722,$B$3:$B$722,$B1088)*SUMIFS(Calculations!$E$3:$E$53,Calculations!$A$3:$A$53,$B1088)</f>
        <v>1.9848355670861863E-4</v>
      </c>
      <c r="I1088" s="44">
        <f>I362/SUMIFS(I$3:I$722,$B$3:$B$722,$B1088)*SUMIFS(Calculations!$E$3:$E$53,Calculations!$A$3:$A$53,$B1088)</f>
        <v>1.9184338423570245E-4</v>
      </c>
      <c r="J1088" s="44">
        <f>J362/SUMIFS(J$3:J$722,$B$3:$B$722,$B1088)*SUMIFS(Calculations!$E$3:$E$53,Calculations!$A$3:$A$53,$B1088)</f>
        <v>1.856325361611067E-4</v>
      </c>
      <c r="K1088" s="44">
        <f>K362/SUMIFS(K$3:K$722,$B$3:$B$722,$B1088)*SUMIFS(Calculations!$E$3:$E$53,Calculations!$A$3:$A$53,$B1088)</f>
        <v>1.8405270214941734E-4</v>
      </c>
      <c r="L1088" s="44">
        <f>L362/SUMIFS(L$3:L$722,$B$3:$B$722,$B1088)*SUMIFS(Calculations!$E$3:$E$53,Calculations!$A$3:$A$53,$B1088)</f>
        <v>1.8248413553243717E-4</v>
      </c>
      <c r="M1088" s="44">
        <f>M362/SUMIFS(M$3:M$722,$B$3:$B$722,$B1088)*SUMIFS(Calculations!$E$3:$E$53,Calculations!$A$3:$A$53,$B1088)</f>
        <v>2.2856798523777664E-4</v>
      </c>
      <c r="N1088" s="44">
        <f>N362/SUMIFS(N$3:N$722,$B$3:$B$722,$B1088)*SUMIFS(Calculations!$E$3:$E$53,Calculations!$A$3:$A$53,$B1088)</f>
        <v>3.0683798893289496E-4</v>
      </c>
      <c r="O1088" s="44">
        <f>O362/SUMIFS(O$3:O$722,$B$3:$B$722,$B1088)*SUMIFS(Calculations!$E$3:$E$53,Calculations!$A$3:$A$53,$B1088)</f>
        <v>3.0554432926661396E-4</v>
      </c>
      <c r="P1088" s="44">
        <f>P362/SUMIFS(P$3:P$722,$B$3:$B$722,$B1088)*SUMIFS(Calculations!$E$3:$E$53,Calculations!$A$3:$A$53,$B1088)</f>
        <v>3.0424864029317142E-4</v>
      </c>
      <c r="Q1088" s="44">
        <f>Q362/SUMIFS(Q$3:Q$722,$B$3:$B$722,$B1088)*SUMIFS(Calculations!$E$3:$E$53,Calculations!$A$3:$A$53,$B1088)</f>
        <v>2.3563957674325211E-4</v>
      </c>
      <c r="R1088" s="44">
        <f>R362/SUMIFS(R$3:R$722,$B$3:$B$722,$B1088)*SUMIFS(Calculations!$E$3:$E$53,Calculations!$A$3:$A$53,$B1088)</f>
        <v>1.9192353250272791E-4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2.2074693607890598E-5</v>
      </c>
      <c r="R1239" s="44">
        <f>R513/SUMIFS(R$3:R$722,$B$3:$B$722,$B1239)*SUMIFS(Calculations!$E$3:$E$53,Calculations!$A$3:$A$53,$B1239)</f>
        <v>4.5033314973660795E-5</v>
      </c>
    </row>
    <row r="1240" spans="2:18" ht="15.75" customHeight="1">
      <c r="B1240" s="44" t="s">
        <v>115</v>
      </c>
      <c r="C1240" s="44" t="s">
        <v>522</v>
      </c>
      <c r="D1240" s="44" t="s">
        <v>526</v>
      </c>
      <c r="E1240" s="44" t="str">
        <f t="shared" si="307"/>
        <v>hard coal</v>
      </c>
      <c r="F1240" s="44">
        <f>F514/SUMIFS(F$3:F$722,$B$3:$B$722,$B1240)*SUMIFS(Calculations!$E$3:$E$53,Calculations!$A$3:$A$53,$B1240)</f>
        <v>3.8074833722527027E-2</v>
      </c>
      <c r="G1240" s="44">
        <f>G514/SUMIFS(G$3:G$722,$B$3:$B$722,$B1240)*SUMIFS(Calculations!$E$3:$E$53,Calculations!$A$3:$A$53,$B1240)</f>
        <v>3.4136783323908786E-2</v>
      </c>
      <c r="H1240" s="44">
        <f>H514/SUMIFS(H$3:H$722,$B$3:$B$722,$B1240)*SUMIFS(Calculations!$E$3:$E$53,Calculations!$A$3:$A$53,$B1240)</f>
        <v>3.029470065287674E-2</v>
      </c>
      <c r="I1240" s="44">
        <f>I514/SUMIFS(I$3:I$722,$B$3:$B$722,$B1240)*SUMIFS(Calculations!$E$3:$E$53,Calculations!$A$3:$A$53,$B1240)</f>
        <v>1.4005941805069975E-2</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0.42467714678925478</v>
      </c>
      <c r="G1243" s="44">
        <f>G517/SUMIFS(G$3:G$722,$B$3:$B$722,$B1243)*SUMIFS(Calculations!$E$3:$E$53,Calculations!$A$3:$A$53,$B1243)</f>
        <v>0.42968427502517226</v>
      </c>
      <c r="H1243" s="44">
        <f>H517/SUMIFS(H$3:H$722,$B$3:$B$722,$B1243)*SUMIFS(Calculations!$E$3:$E$53,Calculations!$A$3:$A$53,$B1243)</f>
        <v>0.43456938280175228</v>
      </c>
      <c r="I1243" s="44">
        <f>I517/SUMIFS(I$3:I$722,$B$3:$B$722,$B1243)*SUMIFS(Calculations!$E$3:$E$53,Calculations!$A$3:$A$53,$B1243)</f>
        <v>0.40182298254256232</v>
      </c>
      <c r="J1243" s="44">
        <f>J517/SUMIFS(J$3:J$722,$B$3:$B$722,$B1243)*SUMIFS(Calculations!$E$3:$E$53,Calculations!$A$3:$A$53,$B1243)</f>
        <v>0.37366588471570739</v>
      </c>
      <c r="K1243" s="44">
        <f>K517/SUMIFS(K$3:K$722,$B$3:$B$722,$B1243)*SUMIFS(Calculations!$E$3:$E$53,Calculations!$A$3:$A$53,$B1243)</f>
        <v>0.35144349550485759</v>
      </c>
      <c r="L1243" s="44">
        <f>L517/SUMIFS(L$3:L$722,$B$3:$B$722,$B1243)*SUMIFS(Calculations!$E$3:$E$53,Calculations!$A$3:$A$53,$B1243)</f>
        <v>0.33171592422503898</v>
      </c>
      <c r="M1243" s="44">
        <f>M517/SUMIFS(M$3:M$722,$B$3:$B$722,$B1243)*SUMIFS(Calculations!$E$3:$E$53,Calculations!$A$3:$A$53,$B1243)</f>
        <v>0.33760220936970059</v>
      </c>
      <c r="N1243" s="44">
        <f>N517/SUMIFS(N$3:N$722,$B$3:$B$722,$B1243)*SUMIFS(Calculations!$E$3:$E$53,Calculations!$A$3:$A$53,$B1243)</f>
        <v>0.34370117223700314</v>
      </c>
      <c r="O1243" s="44">
        <f>O517/SUMIFS(O$3:O$722,$B$3:$B$722,$B1243)*SUMIFS(Calculations!$E$3:$E$53,Calculations!$A$3:$A$53,$B1243)</f>
        <v>0.34104789057307394</v>
      </c>
      <c r="P1243" s="44">
        <f>P517/SUMIFS(P$3:P$722,$B$3:$B$722,$B1243)*SUMIFS(Calculations!$E$3:$E$53,Calculations!$A$3:$A$53,$B1243)</f>
        <v>0.33843526034878324</v>
      </c>
      <c r="Q1243" s="44">
        <f>Q517/SUMIFS(Q$3:Q$722,$B$3:$B$722,$B1243)*SUMIFS(Calculations!$E$3:$E$53,Calculations!$A$3:$A$53,$B1243)</f>
        <v>0.34507817173655175</v>
      </c>
      <c r="R1243" s="44">
        <f>R517/SUMIFS(R$3:R$722,$B$3:$B$722,$B1243)*SUMIFS(Calculations!$E$3:$E$53,Calculations!$A$3:$A$53,$B1243)</f>
        <v>0.35198708245699883</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0.13338034698446902</v>
      </c>
      <c r="G1245" s="44">
        <f>G519/SUMIFS(G$3:G$722,$B$3:$B$722,$B1245)*SUMIFS(Calculations!$E$3:$E$53,Calculations!$A$3:$A$53,$B1245)</f>
        <v>0.14860174913354562</v>
      </c>
      <c r="H1245" s="44">
        <f>H519/SUMIFS(H$3:H$722,$B$3:$B$722,$B1245)*SUMIFS(Calculations!$E$3:$E$53,Calculations!$A$3:$A$53,$B1245)</f>
        <v>0.1634522156096215</v>
      </c>
      <c r="I1245" s="44">
        <f>I519/SUMIFS(I$3:I$722,$B$3:$B$722,$B1245)*SUMIFS(Calculations!$E$3:$E$53,Calculations!$A$3:$A$53,$B1245)</f>
        <v>0.15163356566292413</v>
      </c>
      <c r="J1245" s="44">
        <f>J519/SUMIFS(J$3:J$722,$B$3:$B$722,$B1245)*SUMIFS(Calculations!$E$3:$E$53,Calculations!$A$3:$A$53,$B1245)</f>
        <v>0.14147126140668392</v>
      </c>
      <c r="K1245" s="44">
        <f>K519/SUMIFS(K$3:K$722,$B$3:$B$722,$B1245)*SUMIFS(Calculations!$E$3:$E$53,Calculations!$A$3:$A$53,$B1245)</f>
        <v>0.13300109886077244</v>
      </c>
      <c r="L1245" s="44">
        <f>L519/SUMIFS(L$3:L$722,$B$3:$B$722,$B1245)*SUMIFS(Calculations!$E$3:$E$53,Calculations!$A$3:$A$53,$B1245)</f>
        <v>0.12548184727217476</v>
      </c>
      <c r="M1245" s="44">
        <f>M519/SUMIFS(M$3:M$722,$B$3:$B$722,$B1245)*SUMIFS(Calculations!$E$3:$E$53,Calculations!$A$3:$A$53,$B1245)</f>
        <v>0.12766117441062441</v>
      </c>
      <c r="N1245" s="44">
        <f>N519/SUMIFS(N$3:N$722,$B$3:$B$722,$B1245)*SUMIFS(Calculations!$E$3:$E$53,Calculations!$A$3:$A$53,$B1245)</f>
        <v>0.12991924294900703</v>
      </c>
      <c r="O1245" s="44">
        <f>O519/SUMIFS(O$3:O$722,$B$3:$B$722,$B1245)*SUMIFS(Calculations!$E$3:$E$53,Calculations!$A$3:$A$53,$B1245)</f>
        <v>0.12836848975355167</v>
      </c>
      <c r="P1245" s="44">
        <f>P519/SUMIFS(P$3:P$722,$B$3:$B$722,$B1245)*SUMIFS(Calculations!$E$3:$E$53,Calculations!$A$3:$A$53,$B1245)</f>
        <v>0.12684149594662114</v>
      </c>
      <c r="Q1245" s="44">
        <f>Q519/SUMIFS(Q$3:Q$722,$B$3:$B$722,$B1245)*SUMIFS(Calculations!$E$3:$E$53,Calculations!$A$3:$A$53,$B1245)</f>
        <v>0.13136103798825313</v>
      </c>
      <c r="R1245" s="44">
        <f>R519/SUMIFS(R$3:R$722,$B$3:$B$722,$B1245)*SUMIFS(Calculations!$E$3:$E$53,Calculations!$A$3:$A$53,$B1245)</f>
        <v>0.13606155416861901</v>
      </c>
    </row>
    <row r="1246" spans="2:18" ht="15.75" customHeight="1">
      <c r="B1246" s="44" t="s">
        <v>115</v>
      </c>
      <c r="C1246" s="44" t="s">
        <v>522</v>
      </c>
      <c r="D1246" s="44" t="s">
        <v>532</v>
      </c>
      <c r="E1246" s="44" t="str">
        <f t="shared" si="308"/>
        <v>natural gas nonpeaker</v>
      </c>
      <c r="F1246" s="44">
        <f>F520/SUMIFS(F$3:F$722,$B$3:$B$722,$B1246)*SUMIFS(Calculations!$E$3:$E$53,Calculations!$A$3:$A$53,$B1246)</f>
        <v>0.23700425902176842</v>
      </c>
      <c r="G1246" s="44">
        <f>G520/SUMIFS(G$3:G$722,$B$3:$B$722,$B1246)*SUMIFS(Calculations!$E$3:$E$53,Calculations!$A$3:$A$53,$B1246)</f>
        <v>0.21973254784980339</v>
      </c>
      <c r="H1246" s="44">
        <f>H520/SUMIFS(H$3:H$722,$B$3:$B$722,$B1246)*SUMIFS(Calculations!$E$3:$E$53,Calculations!$A$3:$A$53,$B1246)</f>
        <v>0.20288173704856</v>
      </c>
      <c r="I1246" s="44">
        <f>I520/SUMIFS(I$3:I$722,$B$3:$B$722,$B1246)*SUMIFS(Calculations!$E$3:$E$53,Calculations!$A$3:$A$53,$B1246)</f>
        <v>0.26488408353875026</v>
      </c>
      <c r="J1246" s="44">
        <f>J520/SUMIFS(J$3:J$722,$B$3:$B$722,$B1246)*SUMIFS(Calculations!$E$3:$E$53,Calculations!$A$3:$A$53,$B1246)</f>
        <v>0.31819700104420645</v>
      </c>
      <c r="K1246" s="44">
        <f>K520/SUMIFS(K$3:K$722,$B$3:$B$722,$B1246)*SUMIFS(Calculations!$E$3:$E$53,Calculations!$A$3:$A$53,$B1246)</f>
        <v>0.34966537132403425</v>
      </c>
      <c r="L1246" s="44">
        <f>L520/SUMIFS(L$3:L$722,$B$3:$B$722,$B1246)*SUMIFS(Calculations!$E$3:$E$53,Calculations!$A$3:$A$53,$B1246)</f>
        <v>0.37760091470169821</v>
      </c>
      <c r="M1246" s="44">
        <f>M520/SUMIFS(M$3:M$722,$B$3:$B$722,$B1246)*SUMIFS(Calculations!$E$3:$E$53,Calculations!$A$3:$A$53,$B1246)</f>
        <v>0.36882509879019748</v>
      </c>
      <c r="N1246" s="44">
        <f>N520/SUMIFS(N$3:N$722,$B$3:$B$722,$B1246)*SUMIFS(Calculations!$E$3:$E$53,Calculations!$A$3:$A$53,$B1246)</f>
        <v>0.35973220334610462</v>
      </c>
      <c r="O1246" s="44">
        <f>O520/SUMIFS(O$3:O$722,$B$3:$B$722,$B1246)*SUMIFS(Calculations!$E$3:$E$53,Calculations!$A$3:$A$53,$B1246)</f>
        <v>0.36356138283451728</v>
      </c>
      <c r="P1246" s="44">
        <f>P520/SUMIFS(P$3:P$722,$B$3:$B$722,$B1246)*SUMIFS(Calculations!$E$3:$E$53,Calculations!$A$3:$A$53,$B1246)</f>
        <v>0.36733189472613664</v>
      </c>
      <c r="Q1246" s="44">
        <f>Q520/SUMIFS(Q$3:Q$722,$B$3:$B$722,$B1246)*SUMIFS(Calculations!$E$3:$E$53,Calculations!$A$3:$A$53,$B1246)</f>
        <v>0.35503046753645368</v>
      </c>
      <c r="R1246" s="44">
        <f>R520/SUMIFS(R$3:R$722,$B$3:$B$722,$B1246)*SUMIFS(Calculations!$E$3:$E$53,Calculations!$A$3:$A$53,$B1246)</f>
        <v>0.34223645942367198</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2.1720812534923708E-5</v>
      </c>
      <c r="L1247" s="44">
        <f>L521/SUMIFS(L$3:L$722,$B$3:$B$722,$B1247)*SUMIFS(Calculations!$E$3:$E$53,Calculations!$A$3:$A$53,$B1247)</f>
        <v>4.1003117127495345E-5</v>
      </c>
      <c r="M1247" s="44">
        <f>M521/SUMIFS(M$3:M$722,$B$3:$B$722,$B1247)*SUMIFS(Calculations!$E$3:$E$53,Calculations!$A$3:$A$53,$B1247)</f>
        <v>6.5989707662514181E-5</v>
      </c>
      <c r="N1247" s="44">
        <f>N521/SUMIFS(N$3:N$722,$B$3:$B$722,$B1247)*SUMIFS(Calculations!$E$3:$E$53,Calculations!$A$3:$A$53,$B1247)</f>
        <v>9.1879090203178293E-5</v>
      </c>
      <c r="O1247" s="44">
        <f>O521/SUMIFS(O$3:O$722,$B$3:$B$722,$B1247)*SUMIFS(Calculations!$E$3:$E$53,Calculations!$A$3:$A$53,$B1247)</f>
        <v>4.5584904028141642E-5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3.2695778279048003E-3</v>
      </c>
      <c r="G1250" s="44">
        <f>G524/SUMIFS(G$3:G$722,$B$3:$B$722,$B1250)*SUMIFS(Calculations!$E$3:$E$53,Calculations!$A$3:$A$53,$B1250)</f>
        <v>3.229247675258156E-3</v>
      </c>
      <c r="H1250" s="44">
        <f>H524/SUMIFS(H$3:H$722,$B$3:$B$722,$B1250)*SUMIFS(Calculations!$E$3:$E$53,Calculations!$A$3:$A$53,$B1250)</f>
        <v>3.189900342207742E-3</v>
      </c>
      <c r="I1250" s="44">
        <f>I524/SUMIFS(I$3:I$722,$B$3:$B$722,$B1250)*SUMIFS(Calculations!$E$3:$E$53,Calculations!$A$3:$A$53,$B1250)</f>
        <v>2.9495296269046929E-3</v>
      </c>
      <c r="J1250" s="44">
        <f>J524/SUMIFS(J$3:J$722,$B$3:$B$722,$B1250)*SUMIFS(Calculations!$E$3:$E$53,Calculations!$A$3:$A$53,$B1250)</f>
        <v>2.7428460924725493E-3</v>
      </c>
      <c r="K1250" s="44">
        <f>K524/SUMIFS(K$3:K$722,$B$3:$B$722,$B1250)*SUMIFS(Calculations!$E$3:$E$53,Calculations!$A$3:$A$53,$B1250)</f>
        <v>2.5797255189720877E-3</v>
      </c>
      <c r="L1250" s="44">
        <f>L524/SUMIFS(L$3:L$722,$B$3:$B$722,$B1250)*SUMIFS(Calculations!$E$3:$E$53,Calculations!$A$3:$A$53,$B1250)</f>
        <v>2.4349178337856494E-3</v>
      </c>
      <c r="M1250" s="44">
        <f>M524/SUMIFS(M$3:M$722,$B$3:$B$722,$B1250)*SUMIFS(Calculations!$E$3:$E$53,Calculations!$A$3:$A$53,$B1250)</f>
        <v>2.4781253484895882E-3</v>
      </c>
      <c r="N1250" s="44">
        <f>N524/SUMIFS(N$3:N$722,$B$3:$B$722,$B1250)*SUMIFS(Calculations!$E$3:$E$53,Calculations!$A$3:$A$53,$B1250)</f>
        <v>2.5228939965063679E-3</v>
      </c>
      <c r="O1250" s="44">
        <f>O524/SUMIFS(O$3:O$722,$B$3:$B$722,$B1250)*SUMIFS(Calculations!$E$3:$E$53,Calculations!$A$3:$A$53,$B1250)</f>
        <v>2.5034179256585454E-3</v>
      </c>
      <c r="P1250" s="44">
        <f>P524/SUMIFS(P$3:P$722,$B$3:$B$722,$B1250)*SUMIFS(Calculations!$E$3:$E$53,Calculations!$A$3:$A$53,$B1250)</f>
        <v>2.4842402514450605E-3</v>
      </c>
      <c r="Q1250" s="44">
        <f>Q524/SUMIFS(Q$3:Q$722,$B$3:$B$722,$B1250)*SUMIFS(Calculations!$E$3:$E$53,Calculations!$A$3:$A$53,$B1250)</f>
        <v>2.5330016832157045E-3</v>
      </c>
      <c r="R1250" s="44">
        <f>R524/SUMIFS(R$3:R$722,$B$3:$B$722,$B1250)*SUMIFS(Calculations!$E$3:$E$53,Calculations!$A$3:$A$53,$B1250)</f>
        <v>2.5837156486804343E-3</v>
      </c>
    </row>
    <row r="1251" spans="2:18" ht="15.75" customHeight="1">
      <c r="B1251" s="44" t="s">
        <v>115</v>
      </c>
      <c r="C1251" s="44" t="s">
        <v>522</v>
      </c>
      <c r="D1251" s="44" t="s">
        <v>537</v>
      </c>
      <c r="E1251" s="44" t="str">
        <f t="shared" si="308"/>
        <v>solar PV</v>
      </c>
      <c r="F1251" s="44">
        <f>F525/SUMIFS(F$3:F$722,$B$3:$B$722,$B1251)*SUMIFS(Calculations!$E$3:$E$53,Calculations!$A$3:$A$53,$B1251)</f>
        <v>3.2204371483260611E-3</v>
      </c>
      <c r="G1251" s="44">
        <f>G525/SUMIFS(G$3:G$722,$B$3:$B$722,$B1251)*SUMIFS(Calculations!$E$3:$E$53,Calculations!$A$3:$A$53,$B1251)</f>
        <v>3.6571375152912445E-3</v>
      </c>
      <c r="H1251" s="44">
        <f>H525/SUMIFS(H$3:H$722,$B$3:$B$722,$B1251)*SUMIFS(Calculations!$E$3:$E$53,Calculations!$A$3:$A$53,$B1251)</f>
        <v>4.0831957782680164E-3</v>
      </c>
      <c r="I1251" s="44">
        <f>I525/SUMIFS(I$3:I$722,$B$3:$B$722,$B1251)*SUMIFS(Calculations!$E$3:$E$53,Calculations!$A$3:$A$53,$B1251)</f>
        <v>4.0731166453057133E-3</v>
      </c>
      <c r="J1251" s="44">
        <f>J525/SUMIFS(J$3:J$722,$B$3:$B$722,$B1251)*SUMIFS(Calculations!$E$3:$E$53,Calculations!$A$3:$A$53,$B1251)</f>
        <v>4.0644500703361543E-3</v>
      </c>
      <c r="K1251" s="44">
        <f>K525/SUMIFS(K$3:K$722,$B$3:$B$722,$B1251)*SUMIFS(Calculations!$E$3:$E$53,Calculations!$A$3:$A$53,$B1251)</f>
        <v>4.092667549968663E-3</v>
      </c>
      <c r="L1251" s="44">
        <f>L525/SUMIFS(L$3:L$722,$B$3:$B$722,$B1251)*SUMIFS(Calculations!$E$3:$E$53,Calculations!$A$3:$A$53,$B1251)</f>
        <v>4.1177171670690304E-3</v>
      </c>
      <c r="M1251" s="44">
        <f>M525/SUMIFS(M$3:M$722,$B$3:$B$722,$B1251)*SUMIFS(Calculations!$E$3:$E$53,Calculations!$A$3:$A$53,$B1251)</f>
        <v>4.6457732865232285E-3</v>
      </c>
      <c r="N1251" s="44">
        <f>N525/SUMIFS(N$3:N$722,$B$3:$B$722,$B1251)*SUMIFS(Calculations!$E$3:$E$53,Calculations!$A$3:$A$53,$B1251)</f>
        <v>5.1929086333937172E-3</v>
      </c>
      <c r="O1251" s="44">
        <f>O525/SUMIFS(O$3:O$722,$B$3:$B$722,$B1251)*SUMIFS(Calculations!$E$3:$E$53,Calculations!$A$3:$A$53,$B1251)</f>
        <v>5.7467082015686278E-3</v>
      </c>
      <c r="P1251" s="44">
        <f>P525/SUMIFS(P$3:P$722,$B$3:$B$722,$B1251)*SUMIFS(Calculations!$E$3:$E$53,Calculations!$A$3:$A$53,$B1251)</f>
        <v>6.2920228998469283E-3</v>
      </c>
      <c r="Q1251" s="44">
        <f>Q525/SUMIFS(Q$3:Q$722,$B$3:$B$722,$B1251)*SUMIFS(Calculations!$E$3:$E$53,Calculations!$A$3:$A$53,$B1251)</f>
        <v>7.2268766697011731E-3</v>
      </c>
      <c r="R1251" s="44">
        <f>R525/SUMIFS(R$3:R$722,$B$3:$B$722,$B1251)*SUMIFS(Calculations!$E$3:$E$53,Calculations!$A$3:$A$53,$B1251)</f>
        <v>8.199164399519291E-3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1.0757568593109029E-2</v>
      </c>
      <c r="G1253" s="44">
        <f>G527/SUMIFS(G$3:G$722,$B$3:$B$722,$B1253)*SUMIFS(Calculations!$E$3:$E$53,Calculations!$A$3:$A$53,$B1253)</f>
        <v>1.1342429564379652E-2</v>
      </c>
      <c r="H1253" s="44">
        <f>H527/SUMIFS(H$3:H$722,$B$3:$B$722,$B1253)*SUMIFS(Calculations!$E$3:$E$53,Calculations!$A$3:$A$53,$B1253)</f>
        <v>1.191303785407302E-2</v>
      </c>
      <c r="I1253" s="44">
        <f>I527/SUMIFS(I$3:I$722,$B$3:$B$722,$B1253)*SUMIFS(Calculations!$E$3:$E$53,Calculations!$A$3:$A$53,$B1253)</f>
        <v>1.1014950265842103E-2</v>
      </c>
      <c r="J1253" s="44">
        <f>J527/SUMIFS(J$3:J$722,$B$3:$B$722,$B1253)*SUMIFS(Calculations!$E$3:$E$53,Calculations!$A$3:$A$53,$B1253)</f>
        <v>1.0242726757952699E-2</v>
      </c>
      <c r="K1253" s="44">
        <f>K527/SUMIFS(K$3:K$722,$B$3:$B$722,$B1253)*SUMIFS(Calculations!$E$3:$E$53,Calculations!$A$3:$A$53,$B1253)</f>
        <v>9.580090516219289E-3</v>
      </c>
      <c r="L1253" s="44">
        <f>L527/SUMIFS(L$3:L$722,$B$3:$B$722,$B1253)*SUMIFS(Calculations!$E$3:$E$53,Calculations!$A$3:$A$53,$B1253)</f>
        <v>8.991845770465098E-3</v>
      </c>
      <c r="M1253" s="44">
        <f>M527/SUMIFS(M$3:M$722,$B$3:$B$722,$B1253)*SUMIFS(Calculations!$E$3:$E$53,Calculations!$A$3:$A$53,$B1253)</f>
        <v>9.1057991741612908E-3</v>
      </c>
      <c r="N1253" s="44">
        <f>N527/SUMIFS(N$3:N$722,$B$3:$B$722,$B1253)*SUMIFS(Calculations!$E$3:$E$53,Calculations!$A$3:$A$53,$B1253)</f>
        <v>9.2238698351411012E-3</v>
      </c>
      <c r="O1253" s="44">
        <f>O527/SUMIFS(O$3:O$722,$B$3:$B$722,$B1253)*SUMIFS(Calculations!$E$3:$E$53,Calculations!$A$3:$A$53,$B1253)</f>
        <v>9.1106958949610743E-3</v>
      </c>
      <c r="P1253" s="44">
        <f>P527/SUMIFS(P$3:P$722,$B$3:$B$722,$B1253)*SUMIFS(Calculations!$E$3:$E$53,Calculations!$A$3:$A$53,$B1253)</f>
        <v>8.9992559145262267E-3</v>
      </c>
      <c r="Q1253" s="44">
        <f>Q527/SUMIFS(Q$3:Q$722,$B$3:$B$722,$B1253)*SUMIFS(Calculations!$E$3:$E$53,Calculations!$A$3:$A$53,$B1253)</f>
        <v>9.1325397795759197E-3</v>
      </c>
      <c r="R1253" s="44">
        <f>R527/SUMIFS(R$3:R$722,$B$3:$B$722,$B1253)*SUMIFS(Calculations!$E$3:$E$53,Calculations!$A$3:$A$53,$B1253)</f>
        <v>9.2711606748960007E-3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0.99999999999999989</v>
      </c>
      <c r="H1449" s="70">
        <f t="shared" si="312"/>
        <v>1</v>
      </c>
      <c r="I1449" s="70">
        <f t="shared" si="312"/>
        <v>0.99999999999999989</v>
      </c>
      <c r="J1449" s="70">
        <f t="shared" si="312"/>
        <v>1</v>
      </c>
      <c r="K1449" s="70">
        <f t="shared" si="312"/>
        <v>1</v>
      </c>
      <c r="L1449" s="70">
        <f t="shared" si="312"/>
        <v>1</v>
      </c>
      <c r="M1449" s="70">
        <f t="shared" si="312"/>
        <v>0.99999999999999989</v>
      </c>
      <c r="N1449" s="70">
        <f t="shared" si="312"/>
        <v>1</v>
      </c>
      <c r="O1449" s="70">
        <f t="shared" si="312"/>
        <v>1.0000000000000002</v>
      </c>
      <c r="P1449" s="70">
        <f t="shared" si="312"/>
        <v>1.0000000000000002</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WA</v>
      </c>
      <c r="C6" s="1">
        <f t="shared" ref="C6:AE6" si="1">SUMIFS(C$20:C$119,$B$20:$B$119,$B$6,$A$20:$A$119,$A$6)</f>
        <v>0</v>
      </c>
      <c r="D6" s="1">
        <f t="shared" si="1"/>
        <v>0</v>
      </c>
      <c r="E6" s="1">
        <f t="shared" si="1"/>
        <v>7787678</v>
      </c>
      <c r="F6" s="1">
        <f t="shared" si="1"/>
        <v>13219397</v>
      </c>
      <c r="G6" s="1">
        <f t="shared" si="1"/>
        <v>6341351</v>
      </c>
      <c r="H6" s="1">
        <f t="shared" si="1"/>
        <v>0</v>
      </c>
      <c r="I6" s="1">
        <f t="shared" si="1"/>
        <v>0</v>
      </c>
      <c r="J6" s="1">
        <f t="shared" si="1"/>
        <v>0</v>
      </c>
      <c r="K6" s="1">
        <f t="shared" si="1"/>
        <v>1343594</v>
      </c>
      <c r="L6" s="1">
        <f t="shared" si="1"/>
        <v>0</v>
      </c>
      <c r="M6" s="1">
        <f t="shared" si="1"/>
        <v>1096439</v>
      </c>
      <c r="N6" s="1">
        <f t="shared" si="1"/>
        <v>10176675</v>
      </c>
      <c r="O6" s="1">
        <f t="shared" si="1"/>
        <v>0</v>
      </c>
      <c r="P6" s="1">
        <f t="shared" si="1"/>
        <v>0</v>
      </c>
      <c r="Q6" s="1">
        <f t="shared" si="1"/>
        <v>0</v>
      </c>
      <c r="R6" s="1">
        <f t="shared" si="1"/>
        <v>0</v>
      </c>
      <c r="S6" s="1">
        <f t="shared" si="1"/>
        <v>0</v>
      </c>
      <c r="T6" s="1">
        <f t="shared" si="1"/>
        <v>0</v>
      </c>
      <c r="U6" s="1">
        <f t="shared" si="1"/>
        <v>0</v>
      </c>
      <c r="V6" s="1">
        <f t="shared" si="1"/>
        <v>0</v>
      </c>
      <c r="W6" s="1">
        <f t="shared" si="1"/>
        <v>1279785</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WA</v>
      </c>
      <c r="C7" s="1">
        <f t="shared" ref="C7:AE7" si="3">SUMIFS(C$20:C$119,$B$20:$B$119,$B$7,$A$20:$A$119,$A$7)</f>
        <v>317343</v>
      </c>
      <c r="D7" s="1">
        <f t="shared" si="3"/>
        <v>1642326</v>
      </c>
      <c r="E7" s="1">
        <f t="shared" si="3"/>
        <v>0</v>
      </c>
      <c r="F7" s="1">
        <f t="shared" si="3"/>
        <v>0</v>
      </c>
      <c r="G7" s="1">
        <f t="shared" si="3"/>
        <v>0</v>
      </c>
      <c r="H7" s="1">
        <f t="shared" si="3"/>
        <v>1979467</v>
      </c>
      <c r="I7" s="1">
        <f t="shared" si="3"/>
        <v>23939720</v>
      </c>
      <c r="J7" s="1">
        <f t="shared" si="3"/>
        <v>23842204</v>
      </c>
      <c r="K7" s="1">
        <f t="shared" si="3"/>
        <v>0</v>
      </c>
      <c r="L7" s="1">
        <f t="shared" si="3"/>
        <v>7546923</v>
      </c>
      <c r="M7" s="1">
        <f t="shared" si="3"/>
        <v>0</v>
      </c>
      <c r="N7" s="1">
        <f t="shared" si="3"/>
        <v>0</v>
      </c>
      <c r="O7" s="1">
        <f t="shared" si="3"/>
        <v>16434917</v>
      </c>
      <c r="P7" s="1">
        <f t="shared" si="3"/>
        <v>11143844</v>
      </c>
      <c r="Q7" s="1">
        <f t="shared" si="3"/>
        <v>7523404</v>
      </c>
      <c r="R7" s="1">
        <f t="shared" si="3"/>
        <v>5979960</v>
      </c>
      <c r="S7" s="1">
        <f t="shared" si="3"/>
        <v>4932257</v>
      </c>
      <c r="T7" s="1">
        <f t="shared" si="3"/>
        <v>10572266</v>
      </c>
      <c r="U7" s="1">
        <f t="shared" si="3"/>
        <v>8868168</v>
      </c>
      <c r="V7" s="1">
        <f t="shared" si="3"/>
        <v>638330</v>
      </c>
      <c r="W7" s="1">
        <f t="shared" si="3"/>
        <v>0</v>
      </c>
      <c r="X7" s="1">
        <f t="shared" si="3"/>
        <v>7387481</v>
      </c>
      <c r="Y7" s="1">
        <f t="shared" si="3"/>
        <v>10927423</v>
      </c>
      <c r="Z7" s="1">
        <f t="shared" si="3"/>
        <v>7323509</v>
      </c>
      <c r="AA7" s="1">
        <f t="shared" si="3"/>
        <v>9719464</v>
      </c>
      <c r="AB7" s="1">
        <f t="shared" si="3"/>
        <v>9038692</v>
      </c>
      <c r="AC7" s="1">
        <f t="shared" si="3"/>
        <v>17821779</v>
      </c>
      <c r="AD7" s="1">
        <f t="shared" si="3"/>
        <v>16289601</v>
      </c>
      <c r="AE7" s="1">
        <f t="shared" si="3"/>
        <v>16614416</v>
      </c>
      <c r="AF7" s="48">
        <f>AVERAGE(U7:AE7)</f>
        <v>9511714.8181818184</v>
      </c>
      <c r="AG7" s="48">
        <f t="shared" ref="AG7:BK7" si="4">AF7</f>
        <v>9511714.8181818184</v>
      </c>
      <c r="AH7" s="48">
        <f t="shared" si="4"/>
        <v>9511714.8181818184</v>
      </c>
      <c r="AI7" s="48">
        <f t="shared" si="4"/>
        <v>9511714.8181818184</v>
      </c>
      <c r="AJ7" s="48">
        <f t="shared" si="4"/>
        <v>9511714.8181818184</v>
      </c>
      <c r="AK7" s="48">
        <f t="shared" si="4"/>
        <v>9511714.8181818184</v>
      </c>
      <c r="AL7" s="48">
        <f t="shared" si="4"/>
        <v>9511714.8181818184</v>
      </c>
      <c r="AM7" s="48">
        <f t="shared" si="4"/>
        <v>9511714.8181818184</v>
      </c>
      <c r="AN7" s="48">
        <f t="shared" si="4"/>
        <v>9511714.8181818184</v>
      </c>
      <c r="AO7" s="48">
        <f t="shared" si="4"/>
        <v>9511714.8181818184</v>
      </c>
      <c r="AP7" s="48">
        <f t="shared" si="4"/>
        <v>9511714.8181818184</v>
      </c>
      <c r="AQ7" s="48">
        <f t="shared" si="4"/>
        <v>9511714.8181818184</v>
      </c>
      <c r="AR7" s="48">
        <f t="shared" si="4"/>
        <v>9511714.8181818184</v>
      </c>
      <c r="AS7" s="48">
        <f t="shared" si="4"/>
        <v>9511714.8181818184</v>
      </c>
      <c r="AT7" s="48">
        <f t="shared" si="4"/>
        <v>9511714.8181818184</v>
      </c>
      <c r="AU7" s="48">
        <f t="shared" si="4"/>
        <v>9511714.8181818184</v>
      </c>
      <c r="AV7" s="48">
        <f t="shared" si="4"/>
        <v>9511714.8181818184</v>
      </c>
      <c r="AW7" s="48">
        <f t="shared" si="4"/>
        <v>9511714.8181818184</v>
      </c>
      <c r="AX7" s="48">
        <f t="shared" si="4"/>
        <v>9511714.8181818184</v>
      </c>
      <c r="AY7" s="48">
        <f t="shared" si="4"/>
        <v>9511714.8181818184</v>
      </c>
      <c r="AZ7" s="48">
        <f t="shared" si="4"/>
        <v>9511714.8181818184</v>
      </c>
      <c r="BA7" s="48">
        <f t="shared" si="4"/>
        <v>9511714.8181818184</v>
      </c>
      <c r="BB7" s="48">
        <f t="shared" si="4"/>
        <v>9511714.8181818184</v>
      </c>
      <c r="BC7" s="48">
        <f t="shared" si="4"/>
        <v>9511714.8181818184</v>
      </c>
      <c r="BD7" s="48">
        <f t="shared" si="4"/>
        <v>9511714.8181818184</v>
      </c>
      <c r="BE7" s="48">
        <f t="shared" si="4"/>
        <v>9511714.8181818184</v>
      </c>
      <c r="BF7" s="48">
        <f t="shared" si="4"/>
        <v>9511714.8181818184</v>
      </c>
      <c r="BG7" s="48">
        <f t="shared" si="4"/>
        <v>9511714.8181818184</v>
      </c>
      <c r="BH7" s="48">
        <f t="shared" si="4"/>
        <v>9511714.8181818184</v>
      </c>
      <c r="BI7" s="48">
        <f t="shared" si="4"/>
        <v>9511714.8181818184</v>
      </c>
      <c r="BJ7" s="48">
        <f t="shared" si="4"/>
        <v>9511714.8181818184</v>
      </c>
      <c r="BK7" s="48">
        <f t="shared" si="4"/>
        <v>9511714.8181818184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WA</v>
      </c>
      <c r="C10" s="29">
        <f t="shared" ref="C10:AE10" si="6">SUMIFS(C$122:C$219,$B$122:$B$219,$B$6,$A$122:$A$219,$A$6)</f>
        <v>280050</v>
      </c>
      <c r="D10" s="29">
        <f t="shared" si="6"/>
        <v>2617362</v>
      </c>
      <c r="E10" s="29">
        <f t="shared" si="6"/>
        <v>6245029</v>
      </c>
      <c r="F10" s="29">
        <f t="shared" si="6"/>
        <v>1801202</v>
      </c>
      <c r="G10" s="29">
        <f t="shared" si="6"/>
        <v>2822891</v>
      </c>
      <c r="H10" s="29">
        <f t="shared" si="6"/>
        <v>883468</v>
      </c>
      <c r="I10" s="29">
        <f t="shared" si="6"/>
        <v>5270168</v>
      </c>
      <c r="J10" s="29">
        <f t="shared" si="6"/>
        <v>7198952</v>
      </c>
      <c r="K10" s="29">
        <f t="shared" si="6"/>
        <v>6868703</v>
      </c>
      <c r="L10" s="29">
        <f t="shared" si="6"/>
        <v>8833922</v>
      </c>
      <c r="M10" s="29">
        <f t="shared" si="6"/>
        <v>4257197</v>
      </c>
      <c r="N10" s="29">
        <f t="shared" si="6"/>
        <v>3152421</v>
      </c>
      <c r="O10" s="29">
        <f t="shared" si="6"/>
        <v>4361543</v>
      </c>
      <c r="P10" s="29">
        <f t="shared" si="6"/>
        <v>3445319</v>
      </c>
      <c r="Q10" s="29">
        <f t="shared" si="6"/>
        <v>2228741</v>
      </c>
      <c r="R10" s="29">
        <f t="shared" si="6"/>
        <v>2532518</v>
      </c>
      <c r="S10" s="29">
        <f t="shared" si="6"/>
        <v>2429604</v>
      </c>
      <c r="T10" s="29">
        <f t="shared" si="6"/>
        <v>3622104</v>
      </c>
      <c r="U10" s="29">
        <f t="shared" si="6"/>
        <v>2973166</v>
      </c>
      <c r="V10" s="29">
        <f t="shared" si="6"/>
        <v>3150023</v>
      </c>
      <c r="W10" s="29">
        <f t="shared" si="6"/>
        <v>2211420</v>
      </c>
      <c r="X10" s="29">
        <f t="shared" si="6"/>
        <v>3045037</v>
      </c>
      <c r="Y10" s="29">
        <f t="shared" si="6"/>
        <v>2246709</v>
      </c>
      <c r="Z10" s="29">
        <f t="shared" si="6"/>
        <v>1889261</v>
      </c>
      <c r="AA10" s="29">
        <f t="shared" si="6"/>
        <v>1687101</v>
      </c>
      <c r="AB10" s="29">
        <f t="shared" si="6"/>
        <v>3618887</v>
      </c>
      <c r="AC10" s="29">
        <f t="shared" si="6"/>
        <v>1514335</v>
      </c>
      <c r="AD10" s="29">
        <f t="shared" si="6"/>
        <v>1814257</v>
      </c>
      <c r="AE10" s="29">
        <f t="shared" si="6"/>
        <v>1435330</v>
      </c>
      <c r="AF10" s="35">
        <f t="shared" ref="AF10:BK10" si="7">AE10</f>
        <v>1435330</v>
      </c>
      <c r="AG10" s="35">
        <f t="shared" si="7"/>
        <v>1435330</v>
      </c>
      <c r="AH10" s="35">
        <f t="shared" si="7"/>
        <v>1435330</v>
      </c>
      <c r="AI10" s="35">
        <f t="shared" si="7"/>
        <v>1435330</v>
      </c>
      <c r="AJ10" s="35">
        <f t="shared" si="7"/>
        <v>1435330</v>
      </c>
      <c r="AK10" s="35">
        <f t="shared" si="7"/>
        <v>1435330</v>
      </c>
      <c r="AL10" s="35">
        <f t="shared" si="7"/>
        <v>1435330</v>
      </c>
      <c r="AM10" s="35">
        <f t="shared" si="7"/>
        <v>1435330</v>
      </c>
      <c r="AN10" s="35">
        <f t="shared" si="7"/>
        <v>1435330</v>
      </c>
      <c r="AO10" s="35">
        <f t="shared" si="7"/>
        <v>1435330</v>
      </c>
      <c r="AP10" s="35">
        <f t="shared" si="7"/>
        <v>1435330</v>
      </c>
      <c r="AQ10" s="35">
        <f t="shared" si="7"/>
        <v>1435330</v>
      </c>
      <c r="AR10" s="35">
        <f t="shared" si="7"/>
        <v>1435330</v>
      </c>
      <c r="AS10" s="35">
        <f t="shared" si="7"/>
        <v>1435330</v>
      </c>
      <c r="AT10" s="35">
        <f t="shared" si="7"/>
        <v>1435330</v>
      </c>
      <c r="AU10" s="35">
        <f t="shared" si="7"/>
        <v>1435330</v>
      </c>
      <c r="AV10" s="35">
        <f t="shared" si="7"/>
        <v>1435330</v>
      </c>
      <c r="AW10" s="35">
        <f t="shared" si="7"/>
        <v>1435330</v>
      </c>
      <c r="AX10" s="35">
        <f t="shared" si="7"/>
        <v>1435330</v>
      </c>
      <c r="AY10" s="35">
        <f t="shared" si="7"/>
        <v>1435330</v>
      </c>
      <c r="AZ10" s="35">
        <f t="shared" si="7"/>
        <v>1435330</v>
      </c>
      <c r="BA10" s="35">
        <f t="shared" si="7"/>
        <v>1435330</v>
      </c>
      <c r="BB10" s="35">
        <f t="shared" si="7"/>
        <v>1435330</v>
      </c>
      <c r="BC10" s="35">
        <f t="shared" si="7"/>
        <v>1435330</v>
      </c>
      <c r="BD10" s="35">
        <f t="shared" si="7"/>
        <v>1435330</v>
      </c>
      <c r="BE10" s="35">
        <f t="shared" si="7"/>
        <v>1435330</v>
      </c>
      <c r="BF10" s="35">
        <f t="shared" si="7"/>
        <v>1435330</v>
      </c>
      <c r="BG10" s="35">
        <f t="shared" si="7"/>
        <v>1435330</v>
      </c>
      <c r="BH10" s="35">
        <f t="shared" si="7"/>
        <v>1435330</v>
      </c>
      <c r="BI10" s="35">
        <f t="shared" si="7"/>
        <v>1435330</v>
      </c>
      <c r="BJ10" s="35">
        <f t="shared" si="7"/>
        <v>1435330</v>
      </c>
      <c r="BK10" s="35">
        <f t="shared" si="7"/>
        <v>1435330</v>
      </c>
    </row>
    <row r="11" spans="1:63">
      <c r="A11" s="1" t="s">
        <v>546</v>
      </c>
      <c r="B11" s="29" t="str">
        <f>About!B2</f>
        <v>WA</v>
      </c>
      <c r="C11" s="29">
        <f t="shared" ref="C11:AE11" si="8">SUMIFS(C$122:C$219,$B$122:$B$219,$B$7,$A$122:$A$219,$A$7)</f>
        <v>36917</v>
      </c>
      <c r="D11" s="29">
        <f t="shared" si="8"/>
        <v>2955</v>
      </c>
      <c r="E11" s="29">
        <f t="shared" si="8"/>
        <v>2623</v>
      </c>
      <c r="F11" s="29">
        <f t="shared" si="8"/>
        <v>1083688</v>
      </c>
      <c r="G11" s="29">
        <f t="shared" si="8"/>
        <v>25538</v>
      </c>
      <c r="H11" s="29">
        <f t="shared" si="8"/>
        <v>1648456</v>
      </c>
      <c r="I11" s="29">
        <f t="shared" si="8"/>
        <v>663705</v>
      </c>
      <c r="J11" s="29">
        <f t="shared" si="8"/>
        <v>3567105</v>
      </c>
      <c r="K11" s="29">
        <f t="shared" si="8"/>
        <v>4401860</v>
      </c>
      <c r="L11" s="29">
        <f t="shared" si="8"/>
        <v>7025492</v>
      </c>
      <c r="M11" s="29">
        <f t="shared" si="8"/>
        <v>5390058</v>
      </c>
      <c r="N11" s="29">
        <f t="shared" si="8"/>
        <v>8209880</v>
      </c>
      <c r="O11" s="29">
        <f t="shared" si="8"/>
        <v>5548924</v>
      </c>
      <c r="P11" s="29">
        <f t="shared" si="8"/>
        <v>5401791</v>
      </c>
      <c r="Q11" s="29">
        <f t="shared" si="8"/>
        <v>7076947</v>
      </c>
      <c r="R11" s="29">
        <f t="shared" si="8"/>
        <v>5537369</v>
      </c>
      <c r="S11" s="29">
        <f t="shared" si="8"/>
        <v>11086396</v>
      </c>
      <c r="T11" s="29">
        <f t="shared" si="8"/>
        <v>6880724</v>
      </c>
      <c r="U11" s="29">
        <f t="shared" si="8"/>
        <v>10246628</v>
      </c>
      <c r="V11" s="29">
        <f t="shared" si="8"/>
        <v>9328182</v>
      </c>
      <c r="W11" s="29">
        <f t="shared" si="8"/>
        <v>9164045</v>
      </c>
      <c r="X11" s="29">
        <f t="shared" si="8"/>
        <v>9805972</v>
      </c>
      <c r="Y11" s="29">
        <f t="shared" si="8"/>
        <v>8420115</v>
      </c>
      <c r="Z11" s="29">
        <f t="shared" si="8"/>
        <v>8220860</v>
      </c>
      <c r="AA11" s="29">
        <f t="shared" si="8"/>
        <v>9226485</v>
      </c>
      <c r="AB11" s="29">
        <f t="shared" si="8"/>
        <v>6929097</v>
      </c>
      <c r="AC11" s="29">
        <f t="shared" si="8"/>
        <v>2292801</v>
      </c>
      <c r="AD11" s="29">
        <f t="shared" si="8"/>
        <v>2883609</v>
      </c>
      <c r="AE11" s="29">
        <f t="shared" si="8"/>
        <v>5447095</v>
      </c>
      <c r="AF11" s="35">
        <f>AVERAGE(W11:AE11)</f>
        <v>6932231</v>
      </c>
      <c r="AG11" s="35">
        <f t="shared" ref="AG11:BK11" si="9">AF11</f>
        <v>6932231</v>
      </c>
      <c r="AH11" s="35">
        <f t="shared" si="9"/>
        <v>6932231</v>
      </c>
      <c r="AI11" s="35">
        <f t="shared" si="9"/>
        <v>6932231</v>
      </c>
      <c r="AJ11" s="35">
        <f t="shared" si="9"/>
        <v>6932231</v>
      </c>
      <c r="AK11" s="35">
        <f t="shared" si="9"/>
        <v>6932231</v>
      </c>
      <c r="AL11" s="35">
        <f t="shared" si="9"/>
        <v>6932231</v>
      </c>
      <c r="AM11" s="35">
        <f t="shared" si="9"/>
        <v>6932231</v>
      </c>
      <c r="AN11" s="35">
        <f t="shared" si="9"/>
        <v>6932231</v>
      </c>
      <c r="AO11" s="35">
        <f t="shared" si="9"/>
        <v>6932231</v>
      </c>
      <c r="AP11" s="35">
        <f t="shared" si="9"/>
        <v>6932231</v>
      </c>
      <c r="AQ11" s="35">
        <f t="shared" si="9"/>
        <v>6932231</v>
      </c>
      <c r="AR11" s="35">
        <f t="shared" si="9"/>
        <v>6932231</v>
      </c>
      <c r="AS11" s="35">
        <f t="shared" si="9"/>
        <v>6932231</v>
      </c>
      <c r="AT11" s="35">
        <f t="shared" si="9"/>
        <v>6932231</v>
      </c>
      <c r="AU11" s="35">
        <f t="shared" si="9"/>
        <v>6932231</v>
      </c>
      <c r="AV11" s="35">
        <f t="shared" si="9"/>
        <v>6932231</v>
      </c>
      <c r="AW11" s="35">
        <f t="shared" si="9"/>
        <v>6932231</v>
      </c>
      <c r="AX11" s="35">
        <f t="shared" si="9"/>
        <v>6932231</v>
      </c>
      <c r="AY11" s="35">
        <f t="shared" si="9"/>
        <v>6932231</v>
      </c>
      <c r="AZ11" s="35">
        <f t="shared" si="9"/>
        <v>6932231</v>
      </c>
      <c r="BA11" s="35">
        <f t="shared" si="9"/>
        <v>6932231</v>
      </c>
      <c r="BB11" s="35">
        <f t="shared" si="9"/>
        <v>6932231</v>
      </c>
      <c r="BC11" s="35">
        <f t="shared" si="9"/>
        <v>6932231</v>
      </c>
      <c r="BD11" s="35">
        <f t="shared" si="9"/>
        <v>6932231</v>
      </c>
      <c r="BE11" s="35">
        <f t="shared" si="9"/>
        <v>6932231</v>
      </c>
      <c r="BF11" s="35">
        <f t="shared" si="9"/>
        <v>6932231</v>
      </c>
      <c r="BG11" s="35">
        <f t="shared" si="9"/>
        <v>6932231</v>
      </c>
      <c r="BH11" s="35">
        <f t="shared" si="9"/>
        <v>6932231</v>
      </c>
      <c r="BI11" s="35">
        <f t="shared" si="9"/>
        <v>6932231</v>
      </c>
      <c r="BJ11" s="35">
        <f t="shared" si="9"/>
        <v>6932231</v>
      </c>
      <c r="BK11" s="35">
        <f t="shared" si="9"/>
        <v>6932231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WA</v>
      </c>
      <c r="C14" s="29">
        <f t="shared" ref="C14:AH14" si="11">IF(C10&gt;C11,C10-C11,0)</f>
        <v>243133</v>
      </c>
      <c r="D14" s="29">
        <f t="shared" si="11"/>
        <v>2614407</v>
      </c>
      <c r="E14" s="29">
        <f t="shared" si="11"/>
        <v>6242406</v>
      </c>
      <c r="F14" s="29">
        <f t="shared" si="11"/>
        <v>717514</v>
      </c>
      <c r="G14" s="29">
        <f t="shared" si="11"/>
        <v>2797353</v>
      </c>
      <c r="H14" s="29">
        <f t="shared" si="11"/>
        <v>0</v>
      </c>
      <c r="I14" s="29">
        <f t="shared" si="11"/>
        <v>4606463</v>
      </c>
      <c r="J14" s="29">
        <f t="shared" si="11"/>
        <v>3631847</v>
      </c>
      <c r="K14" s="29">
        <f t="shared" si="11"/>
        <v>2466843</v>
      </c>
      <c r="L14" s="29">
        <f t="shared" si="11"/>
        <v>1808430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WA</v>
      </c>
      <c r="C15" s="29">
        <f t="shared" ref="C15:AH15" si="13">IF(C11&gt;C10,C11-C10,0)</f>
        <v>0</v>
      </c>
      <c r="D15" s="29">
        <f t="shared" si="13"/>
        <v>0</v>
      </c>
      <c r="E15" s="29">
        <f t="shared" si="13"/>
        <v>0</v>
      </c>
      <c r="F15" s="29">
        <f t="shared" si="13"/>
        <v>0</v>
      </c>
      <c r="G15" s="29">
        <f t="shared" si="13"/>
        <v>0</v>
      </c>
      <c r="H15" s="29">
        <f t="shared" si="13"/>
        <v>764988</v>
      </c>
      <c r="I15" s="29">
        <f t="shared" si="13"/>
        <v>0</v>
      </c>
      <c r="J15" s="29">
        <f t="shared" si="13"/>
        <v>0</v>
      </c>
      <c r="K15" s="29">
        <f t="shared" si="13"/>
        <v>0</v>
      </c>
      <c r="L15" s="29">
        <f t="shared" si="13"/>
        <v>0</v>
      </c>
      <c r="M15" s="29">
        <f t="shared" si="13"/>
        <v>1132861</v>
      </c>
      <c r="N15" s="29">
        <f t="shared" si="13"/>
        <v>5057459</v>
      </c>
      <c r="O15" s="29">
        <f t="shared" si="13"/>
        <v>1187381</v>
      </c>
      <c r="P15" s="29">
        <f t="shared" si="13"/>
        <v>1956472</v>
      </c>
      <c r="Q15" s="29">
        <f t="shared" si="13"/>
        <v>4848206</v>
      </c>
      <c r="R15" s="29">
        <f t="shared" si="13"/>
        <v>3004851</v>
      </c>
      <c r="S15" s="29">
        <f t="shared" si="13"/>
        <v>8656792</v>
      </c>
      <c r="T15" s="29">
        <f t="shared" si="13"/>
        <v>3258620</v>
      </c>
      <c r="U15" s="29">
        <f t="shared" si="13"/>
        <v>7273462</v>
      </c>
      <c r="V15" s="29">
        <f t="shared" si="13"/>
        <v>6178159</v>
      </c>
      <c r="W15" s="29">
        <f t="shared" si="13"/>
        <v>6952625</v>
      </c>
      <c r="X15" s="29">
        <f t="shared" si="13"/>
        <v>6760935</v>
      </c>
      <c r="Y15" s="29">
        <f t="shared" si="13"/>
        <v>6173406</v>
      </c>
      <c r="Z15" s="29">
        <f t="shared" si="13"/>
        <v>6331599</v>
      </c>
      <c r="AA15" s="29">
        <f t="shared" si="13"/>
        <v>7539384</v>
      </c>
      <c r="AB15" s="29">
        <f t="shared" si="13"/>
        <v>3310210</v>
      </c>
      <c r="AC15" s="29">
        <f t="shared" si="13"/>
        <v>778466</v>
      </c>
      <c r="AD15" s="29">
        <f t="shared" si="13"/>
        <v>1069352</v>
      </c>
      <c r="AE15" s="29">
        <f t="shared" si="13"/>
        <v>4011765</v>
      </c>
      <c r="AF15" s="29">
        <f t="shared" si="13"/>
        <v>5496901</v>
      </c>
      <c r="AG15" s="29">
        <f t="shared" si="13"/>
        <v>5496901</v>
      </c>
      <c r="AH15" s="29">
        <f t="shared" si="13"/>
        <v>5496901</v>
      </c>
      <c r="AI15" s="29">
        <f t="shared" ref="AI15:BK15" si="14">IF(AI11&gt;AI10,AI11-AI10,0)</f>
        <v>5496901</v>
      </c>
      <c r="AJ15" s="29">
        <f t="shared" si="14"/>
        <v>5496901</v>
      </c>
      <c r="AK15" s="29">
        <f t="shared" si="14"/>
        <v>5496901</v>
      </c>
      <c r="AL15" s="29">
        <f t="shared" si="14"/>
        <v>5496901</v>
      </c>
      <c r="AM15" s="29">
        <f t="shared" si="14"/>
        <v>5496901</v>
      </c>
      <c r="AN15" s="29">
        <f t="shared" si="14"/>
        <v>5496901</v>
      </c>
      <c r="AO15" s="29">
        <f t="shared" si="14"/>
        <v>5496901</v>
      </c>
      <c r="AP15" s="29">
        <f t="shared" si="14"/>
        <v>5496901</v>
      </c>
      <c r="AQ15" s="29">
        <f t="shared" si="14"/>
        <v>5496901</v>
      </c>
      <c r="AR15" s="29">
        <f t="shared" si="14"/>
        <v>5496901</v>
      </c>
      <c r="AS15" s="29">
        <f t="shared" si="14"/>
        <v>5496901</v>
      </c>
      <c r="AT15" s="29">
        <f t="shared" si="14"/>
        <v>5496901</v>
      </c>
      <c r="AU15" s="29">
        <f t="shared" si="14"/>
        <v>5496901</v>
      </c>
      <c r="AV15" s="29">
        <f t="shared" si="14"/>
        <v>5496901</v>
      </c>
      <c r="AW15" s="29">
        <f t="shared" si="14"/>
        <v>5496901</v>
      </c>
      <c r="AX15" s="29">
        <f t="shared" si="14"/>
        <v>5496901</v>
      </c>
      <c r="AY15" s="29">
        <f t="shared" si="14"/>
        <v>5496901</v>
      </c>
      <c r="AZ15" s="29">
        <f t="shared" si="14"/>
        <v>5496901</v>
      </c>
      <c r="BA15" s="29">
        <f t="shared" si="14"/>
        <v>5496901</v>
      </c>
      <c r="BB15" s="29">
        <f t="shared" si="14"/>
        <v>5496901</v>
      </c>
      <c r="BC15" s="29">
        <f t="shared" si="14"/>
        <v>5496901</v>
      </c>
      <c r="BD15" s="29">
        <f t="shared" si="14"/>
        <v>5496901</v>
      </c>
      <c r="BE15" s="29">
        <f t="shared" si="14"/>
        <v>5496901</v>
      </c>
      <c r="BF15" s="29">
        <f t="shared" si="14"/>
        <v>5496901</v>
      </c>
      <c r="BG15" s="29">
        <f t="shared" si="14"/>
        <v>5496901</v>
      </c>
      <c r="BH15" s="29">
        <f t="shared" si="14"/>
        <v>5496901</v>
      </c>
      <c r="BI15" s="29">
        <f t="shared" si="14"/>
        <v>5496901</v>
      </c>
      <c r="BJ15" s="29">
        <f t="shared" si="14"/>
        <v>5496901</v>
      </c>
      <c r="BK15" s="29">
        <f t="shared" si="14"/>
        <v>5496901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Washington</v>
      </c>
      <c r="B1" s="85">
        <v>2020</v>
      </c>
      <c r="C1" s="74">
        <v>2021</v>
      </c>
      <c r="D1" s="78"/>
      <c r="E1" s="78"/>
      <c r="F1" s="78"/>
      <c r="G1" s="78"/>
      <c r="H1" s="78"/>
      <c r="I1" s="78"/>
      <c r="J1" s="78"/>
      <c r="K1" s="78"/>
      <c r="L1" s="78"/>
    </row>
    <row r="2" spans="1:12" ht="15">
      <c r="A2" s="85" t="s">
        <v>744</v>
      </c>
      <c r="B2" s="91">
        <f>SUM(SUMIFS(all!$D:$D,all!$A:$A,About!$B$1,all!$B:$B,$E$2),SUMIFS(all!$D:$D,all!$A:$A,About!$B$1,all!$B:$B,$D$2))</f>
        <v>6831412</v>
      </c>
      <c r="C2" s="91">
        <f>SUM(SUMIFS(all!$C:$C,all!$A:$A,About!$B$1,all!$B:$B,$E$2),SUMIFS(all!$C:$C,all!$A:$A,About!$B$1,all!$B:$B,$D$2))</f>
        <v>5333712</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6831412</v>
      </c>
      <c r="C4" s="94">
        <f>SUM(C2:C3)</f>
        <v>5333712</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118766.79066926049</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132477.5565811118</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209725.5716679433</v>
      </c>
      <c r="C11" s="104">
        <f t="shared" si="0"/>
        <v>0.14611662242685883</v>
      </c>
      <c r="E11" s="78"/>
      <c r="F11" s="78"/>
      <c r="G11" s="78"/>
      <c r="H11" s="78"/>
      <c r="I11" s="78"/>
      <c r="J11" s="78"/>
      <c r="K11" s="78"/>
      <c r="L11" s="78"/>
    </row>
    <row r="12" spans="1:12" ht="15" customHeight="1">
      <c r="A12" s="102" t="s">
        <v>490</v>
      </c>
      <c r="B12" s="103">
        <f>(Calculations!B63*'EIA SEDS data'!AF$6)+('EIA SEDS data'!AF$10*IF(About!$N$12,Calculations!$B117,Calculations!B95))</f>
        <v>877710.33548640937</v>
      </c>
      <c r="C12" s="104">
        <f t="shared" si="0"/>
        <v>0.61150420843040221</v>
      </c>
      <c r="F12" s="78"/>
      <c r="G12" s="80"/>
      <c r="H12" s="81"/>
    </row>
    <row r="13" spans="1:12" ht="15" customHeight="1">
      <c r="A13" s="102" t="s">
        <v>491</v>
      </c>
      <c r="B13" s="103">
        <f>(Calculations!B64*'EIA SEDS data'!AF$6)+('EIA SEDS data'!AF$10*IF(About!$N$12,Calculations!$B118,Calculations!B96))</f>
        <v>67317.241612263519</v>
      </c>
      <c r="C13" s="104">
        <f t="shared" si="0"/>
        <v>4.6900184356394356E-2</v>
      </c>
      <c r="F13" s="78"/>
      <c r="G13" s="80"/>
      <c r="H13" s="81"/>
    </row>
    <row r="14" spans="1:12" ht="15" customHeight="1">
      <c r="A14" s="102" t="s">
        <v>492</v>
      </c>
      <c r="B14" s="103">
        <f>(Calculations!B65*'EIA SEDS data'!AF$6)+('EIA SEDS data'!AF$10*IF(About!$N$12,Calculations!$B119,Calculations!B97))</f>
        <v>7312.9937246232212</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8272.7918930270989</v>
      </c>
      <c r="C16" s="104">
        <f t="shared" si="0"/>
        <v>5.7636863251148496E-3</v>
      </c>
      <c r="F16" s="78"/>
      <c r="G16" s="80"/>
      <c r="H16" s="81"/>
    </row>
    <row r="17" spans="1:8" ht="15" customHeight="1">
      <c r="A17" s="102" t="s">
        <v>495</v>
      </c>
      <c r="B17" s="103">
        <f>(Calculations!B68*'EIA SEDS data'!AF$6)+('EIA SEDS data'!AF$10*IF(About!$N$12,Calculations!$B122,Calculations!B100))</f>
        <v>8272.7918930270989</v>
      </c>
      <c r="C17" s="104">
        <f t="shared" si="0"/>
        <v>5.7636863251148496E-3</v>
      </c>
      <c r="F17" s="78"/>
      <c r="G17" s="80"/>
      <c r="H17" s="81"/>
    </row>
    <row r="18" spans="1:8" ht="15" customHeight="1">
      <c r="A18" s="102" t="s">
        <v>496</v>
      </c>
      <c r="B18" s="103">
        <f>(Calculations!B69*'EIA SEDS data'!AF$6)+('EIA SEDS data'!AF$10*IF(About!$N$12,Calculations!$B123,Calculations!B101))</f>
        <v>5473.9264723344249</v>
      </c>
      <c r="C18" s="104">
        <f t="shared" si="0"/>
        <v>3.8137058880776016E-3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565267.13646302524</v>
      </c>
      <c r="C28" s="109">
        <f>IF(C$4&gt;0, C$4*$C9, 0)</f>
        <v>441339.52233571559</v>
      </c>
      <c r="F28" s="78"/>
      <c r="G28" s="80"/>
      <c r="H28" s="81"/>
    </row>
    <row r="29" spans="1:8" ht="15" customHeight="1">
      <c r="A29" s="102" t="s">
        <v>488</v>
      </c>
      <c r="B29" s="109">
        <f t="shared" ref="B29:C43" si="1">IF(B$4&gt;0, B$4*$C10, 0)</f>
        <v>630523.13388481108</v>
      </c>
      <c r="C29" s="109">
        <f t="shared" si="1"/>
        <v>492288.97415044263</v>
      </c>
      <c r="F29" s="78"/>
      <c r="G29" s="80"/>
      <c r="H29" s="81"/>
    </row>
    <row r="30" spans="1:8" ht="15" customHeight="1">
      <c r="A30" s="102" t="s">
        <v>489</v>
      </c>
      <c r="B30" s="109">
        <f t="shared" si="1"/>
        <v>998182.84784631256</v>
      </c>
      <c r="C30" s="109">
        <f t="shared" si="1"/>
        <v>779343.98243760609</v>
      </c>
      <c r="F30" s="78"/>
      <c r="G30" s="80"/>
      <c r="H30" s="81"/>
    </row>
    <row r="31" spans="1:8" ht="15" customHeight="1">
      <c r="A31" s="102" t="s">
        <v>490</v>
      </c>
      <c r="B31" s="109">
        <f t="shared" si="1"/>
        <v>4177437.1875219508</v>
      </c>
      <c r="C31" s="109">
        <f t="shared" si="1"/>
        <v>3261587.3345557372</v>
      </c>
      <c r="F31" s="78"/>
      <c r="G31" s="80"/>
      <c r="H31" s="81"/>
    </row>
    <row r="32" spans="1:8" ht="15" customHeight="1">
      <c r="A32" s="102" t="s">
        <v>491</v>
      </c>
      <c r="B32" s="109">
        <f t="shared" si="1"/>
        <v>320394.48221448465</v>
      </c>
      <c r="C32" s="109">
        <f t="shared" si="1"/>
        <v>250152.07610391284</v>
      </c>
      <c r="F32" s="78"/>
      <c r="G32" s="80"/>
      <c r="H32" s="81"/>
    </row>
    <row r="33" spans="1:8" ht="15" customHeight="1">
      <c r="A33" s="102" t="s">
        <v>492</v>
      </c>
      <c r="B33" s="109">
        <f t="shared" si="1"/>
        <v>34805.984049881044</v>
      </c>
      <c r="C33" s="109">
        <f t="shared" si="1"/>
        <v>27175.215723873647</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39374.115925625483</v>
      </c>
      <c r="C35" s="109">
        <f t="shared" si="1"/>
        <v>30741.842916500973</v>
      </c>
      <c r="F35" s="78"/>
      <c r="G35" s="80"/>
      <c r="H35" s="81"/>
    </row>
    <row r="36" spans="1:8" ht="15" customHeight="1">
      <c r="A36" s="102" t="s">
        <v>495</v>
      </c>
      <c r="B36" s="109">
        <f t="shared" si="1"/>
        <v>39374.115925625483</v>
      </c>
      <c r="C36" s="109">
        <f t="shared" si="1"/>
        <v>30741.842916500973</v>
      </c>
      <c r="F36" s="78"/>
      <c r="G36" s="80"/>
      <c r="H36" s="81"/>
    </row>
    <row r="37" spans="1:8" ht="15" customHeight="1">
      <c r="A37" s="102" t="s">
        <v>496</v>
      </c>
      <c r="B37" s="109">
        <f t="shared" si="1"/>
        <v>26052.996168283986</v>
      </c>
      <c r="C37" s="109">
        <f t="shared" si="1"/>
        <v>20341.208859710161</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5475850</v>
      </c>
      <c r="D2" s="1">
        <f>SUMIFS(all!$D:$D,all!$A:$A,About!$B$1,all!$B:$B,exports!$A$2)</f>
        <v>28818941</v>
      </c>
      <c r="E2" s="1">
        <f>SUMIFS(all!$C:$C,all!$A:$A,About!$B$1,all!$B:$B,exports!$A$2)</f>
        <v>20967619</v>
      </c>
      <c r="F2" s="1">
        <f>E2</f>
        <v>20967619</v>
      </c>
      <c r="G2" s="1">
        <f t="shared" ref="G2:AH2" si="0">F2</f>
        <v>20967619</v>
      </c>
      <c r="H2" s="1">
        <f t="shared" si="0"/>
        <v>20967619</v>
      </c>
      <c r="I2" s="1">
        <f t="shared" si="0"/>
        <v>20967619</v>
      </c>
      <c r="J2" s="1">
        <f t="shared" si="0"/>
        <v>20967619</v>
      </c>
      <c r="K2" s="1">
        <f t="shared" si="0"/>
        <v>20967619</v>
      </c>
      <c r="L2" s="1">
        <f t="shared" si="0"/>
        <v>20967619</v>
      </c>
      <c r="M2" s="1">
        <f t="shared" si="0"/>
        <v>20967619</v>
      </c>
      <c r="N2" s="1">
        <f t="shared" si="0"/>
        <v>20967619</v>
      </c>
      <c r="O2" s="1">
        <f t="shared" si="0"/>
        <v>20967619</v>
      </c>
      <c r="P2" s="1">
        <f t="shared" si="0"/>
        <v>20967619</v>
      </c>
      <c r="Q2" s="1">
        <f t="shared" si="0"/>
        <v>20967619</v>
      </c>
      <c r="R2" s="1">
        <f t="shared" si="0"/>
        <v>20967619</v>
      </c>
      <c r="S2" s="1">
        <f t="shared" si="0"/>
        <v>20967619</v>
      </c>
      <c r="T2" s="1">
        <f t="shared" si="0"/>
        <v>20967619</v>
      </c>
      <c r="U2" s="1">
        <f t="shared" si="0"/>
        <v>20967619</v>
      </c>
      <c r="V2" s="1">
        <f t="shared" si="0"/>
        <v>20967619</v>
      </c>
      <c r="W2" s="1">
        <f t="shared" si="0"/>
        <v>20967619</v>
      </c>
      <c r="X2" s="1">
        <f t="shared" si="0"/>
        <v>20967619</v>
      </c>
      <c r="Y2" s="1">
        <f t="shared" si="0"/>
        <v>20967619</v>
      </c>
      <c r="Z2" s="1">
        <f t="shared" si="0"/>
        <v>20967619</v>
      </c>
      <c r="AA2" s="1">
        <f t="shared" si="0"/>
        <v>20967619</v>
      </c>
      <c r="AB2" s="1">
        <f t="shared" si="0"/>
        <v>20967619</v>
      </c>
      <c r="AC2" s="1">
        <f t="shared" si="0"/>
        <v>20967619</v>
      </c>
      <c r="AD2" s="1">
        <f t="shared" si="0"/>
        <v>20967619</v>
      </c>
      <c r="AE2" s="1">
        <f t="shared" si="0"/>
        <v>20967619</v>
      </c>
      <c r="AF2" s="1">
        <f t="shared" si="0"/>
        <v>20967619</v>
      </c>
      <c r="AG2" s="1">
        <f t="shared" si="0"/>
        <v>20967619</v>
      </c>
      <c r="AH2" s="1">
        <f t="shared" si="0"/>
        <v>20967619</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114012894</v>
      </c>
    </row>
    <row r="4" spans="1:3" s="78" customFormat="1" ht="15">
      <c r="B4" s="93" t="s">
        <v>716</v>
      </c>
      <c r="C4">
        <f>SUMIFS(all!D:D,all!A:A,About!$B$1,all!B:B,B4)</f>
        <v>0</v>
      </c>
    </row>
    <row r="5" spans="1:3" ht="15">
      <c r="B5" s="89" t="s">
        <v>723</v>
      </c>
      <c r="C5">
        <f>SUMIFS(all!D:D,all!A:A,About!$B$1,all!B:B,B5)</f>
        <v>86706144</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565267.13646302524</v>
      </c>
      <c r="C2" s="79">
        <f>imports!B28</f>
        <v>565267.13646302524</v>
      </c>
      <c r="D2" s="79">
        <f>imports!C28</f>
        <v>441339.52233571559</v>
      </c>
      <c r="E2" s="79">
        <f t="shared" ref="E2:AG10" si="0">D2</f>
        <v>441339.52233571559</v>
      </c>
      <c r="F2" s="79">
        <f t="shared" si="0"/>
        <v>441339.52233571559</v>
      </c>
      <c r="G2" s="79">
        <f t="shared" si="0"/>
        <v>441339.52233571559</v>
      </c>
      <c r="H2" s="79">
        <f t="shared" si="0"/>
        <v>441339.52233571559</v>
      </c>
      <c r="I2" s="79">
        <f t="shared" si="0"/>
        <v>441339.52233571559</v>
      </c>
      <c r="J2" s="79">
        <f t="shared" si="0"/>
        <v>441339.52233571559</v>
      </c>
      <c r="K2" s="79">
        <f t="shared" si="0"/>
        <v>441339.52233571559</v>
      </c>
      <c r="L2" s="79">
        <f t="shared" si="0"/>
        <v>441339.52233571559</v>
      </c>
      <c r="M2" s="79">
        <f t="shared" si="0"/>
        <v>441339.52233571559</v>
      </c>
      <c r="N2" s="79">
        <f t="shared" si="0"/>
        <v>441339.52233571559</v>
      </c>
      <c r="O2" s="79">
        <f t="shared" si="0"/>
        <v>441339.52233571559</v>
      </c>
      <c r="P2" s="79">
        <f t="shared" si="0"/>
        <v>441339.52233571559</v>
      </c>
      <c r="Q2" s="79">
        <f t="shared" si="0"/>
        <v>441339.52233571559</v>
      </c>
      <c r="R2" s="79">
        <f t="shared" si="0"/>
        <v>441339.52233571559</v>
      </c>
      <c r="S2" s="79">
        <f t="shared" si="0"/>
        <v>441339.52233571559</v>
      </c>
      <c r="T2" s="79">
        <f t="shared" si="0"/>
        <v>441339.52233571559</v>
      </c>
      <c r="U2" s="79">
        <f t="shared" si="0"/>
        <v>441339.52233571559</v>
      </c>
      <c r="V2" s="79">
        <f t="shared" si="0"/>
        <v>441339.52233571559</v>
      </c>
      <c r="W2" s="79">
        <f t="shared" si="0"/>
        <v>441339.52233571559</v>
      </c>
      <c r="X2" s="79">
        <f t="shared" si="0"/>
        <v>441339.52233571559</v>
      </c>
      <c r="Y2" s="79">
        <f t="shared" si="0"/>
        <v>441339.52233571559</v>
      </c>
      <c r="Z2" s="79">
        <f t="shared" si="0"/>
        <v>441339.52233571559</v>
      </c>
      <c r="AA2" s="79">
        <f t="shared" si="0"/>
        <v>441339.52233571559</v>
      </c>
      <c r="AB2" s="79">
        <f t="shared" si="0"/>
        <v>441339.52233571559</v>
      </c>
      <c r="AC2" s="79">
        <f t="shared" si="0"/>
        <v>441339.52233571559</v>
      </c>
      <c r="AD2" s="79">
        <f t="shared" si="0"/>
        <v>441339.52233571559</v>
      </c>
      <c r="AE2" s="79">
        <f t="shared" si="0"/>
        <v>441339.52233571559</v>
      </c>
      <c r="AF2" s="79">
        <f t="shared" si="0"/>
        <v>441339.52233571559</v>
      </c>
      <c r="AG2" s="79">
        <f t="shared" si="0"/>
        <v>441339.52233571559</v>
      </c>
    </row>
    <row r="3" spans="1:33">
      <c r="A3" s="4" t="s">
        <v>488</v>
      </c>
      <c r="B3" s="79">
        <f t="shared" ref="B3:B17" si="1">C3</f>
        <v>630523.13388481108</v>
      </c>
      <c r="C3" s="79">
        <f>imports!B29</f>
        <v>630523.13388481108</v>
      </c>
      <c r="D3" s="79">
        <f>imports!C29</f>
        <v>492288.97415044263</v>
      </c>
      <c r="E3" s="79">
        <f t="shared" ref="E3:R3" si="2">D3</f>
        <v>492288.97415044263</v>
      </c>
      <c r="F3" s="79">
        <f t="shared" si="2"/>
        <v>492288.97415044263</v>
      </c>
      <c r="G3" s="79">
        <f t="shared" si="2"/>
        <v>492288.97415044263</v>
      </c>
      <c r="H3" s="79">
        <f t="shared" si="2"/>
        <v>492288.97415044263</v>
      </c>
      <c r="I3" s="79">
        <f t="shared" si="2"/>
        <v>492288.97415044263</v>
      </c>
      <c r="J3" s="79">
        <f t="shared" si="2"/>
        <v>492288.97415044263</v>
      </c>
      <c r="K3" s="79">
        <f t="shared" si="2"/>
        <v>492288.97415044263</v>
      </c>
      <c r="L3" s="79">
        <f t="shared" si="2"/>
        <v>492288.97415044263</v>
      </c>
      <c r="M3" s="79">
        <f t="shared" si="2"/>
        <v>492288.97415044263</v>
      </c>
      <c r="N3" s="79">
        <f t="shared" si="2"/>
        <v>492288.97415044263</v>
      </c>
      <c r="O3" s="79">
        <f t="shared" si="2"/>
        <v>492288.97415044263</v>
      </c>
      <c r="P3" s="79">
        <f t="shared" si="2"/>
        <v>492288.97415044263</v>
      </c>
      <c r="Q3" s="79">
        <f t="shared" si="2"/>
        <v>492288.97415044263</v>
      </c>
      <c r="R3" s="79">
        <f t="shared" si="2"/>
        <v>492288.97415044263</v>
      </c>
      <c r="S3" s="79">
        <f t="shared" si="0"/>
        <v>492288.97415044263</v>
      </c>
      <c r="T3" s="79">
        <f t="shared" si="0"/>
        <v>492288.97415044263</v>
      </c>
      <c r="U3" s="79">
        <f t="shared" si="0"/>
        <v>492288.97415044263</v>
      </c>
      <c r="V3" s="79">
        <f t="shared" si="0"/>
        <v>492288.97415044263</v>
      </c>
      <c r="W3" s="79">
        <f t="shared" si="0"/>
        <v>492288.97415044263</v>
      </c>
      <c r="X3" s="79">
        <f t="shared" si="0"/>
        <v>492288.97415044263</v>
      </c>
      <c r="Y3" s="79">
        <f t="shared" si="0"/>
        <v>492288.97415044263</v>
      </c>
      <c r="Z3" s="79">
        <f t="shared" si="0"/>
        <v>492288.97415044263</v>
      </c>
      <c r="AA3" s="79">
        <f t="shared" si="0"/>
        <v>492288.97415044263</v>
      </c>
      <c r="AB3" s="79">
        <f t="shared" si="0"/>
        <v>492288.97415044263</v>
      </c>
      <c r="AC3" s="79">
        <f t="shared" si="0"/>
        <v>492288.97415044263</v>
      </c>
      <c r="AD3" s="79">
        <f t="shared" si="0"/>
        <v>492288.97415044263</v>
      </c>
      <c r="AE3" s="79">
        <f t="shared" si="0"/>
        <v>492288.97415044263</v>
      </c>
      <c r="AF3" s="79">
        <f t="shared" si="0"/>
        <v>492288.97415044263</v>
      </c>
      <c r="AG3" s="79">
        <f t="shared" si="0"/>
        <v>492288.97415044263</v>
      </c>
    </row>
    <row r="4" spans="1:33">
      <c r="A4" s="4" t="s">
        <v>489</v>
      </c>
      <c r="B4" s="79">
        <f t="shared" si="1"/>
        <v>998182.84784631256</v>
      </c>
      <c r="C4" s="79">
        <f>imports!B30</f>
        <v>998182.84784631256</v>
      </c>
      <c r="D4" s="79">
        <f>imports!C30</f>
        <v>779343.98243760609</v>
      </c>
      <c r="E4" s="79">
        <f t="shared" si="0"/>
        <v>779343.98243760609</v>
      </c>
      <c r="F4" s="79">
        <f t="shared" si="0"/>
        <v>779343.98243760609</v>
      </c>
      <c r="G4" s="79">
        <f t="shared" si="0"/>
        <v>779343.98243760609</v>
      </c>
      <c r="H4" s="79">
        <f t="shared" si="0"/>
        <v>779343.98243760609</v>
      </c>
      <c r="I4" s="79">
        <f t="shared" si="0"/>
        <v>779343.98243760609</v>
      </c>
      <c r="J4" s="79">
        <f t="shared" si="0"/>
        <v>779343.98243760609</v>
      </c>
      <c r="K4" s="79">
        <f t="shared" si="0"/>
        <v>779343.98243760609</v>
      </c>
      <c r="L4" s="79">
        <f t="shared" si="0"/>
        <v>779343.98243760609</v>
      </c>
      <c r="M4" s="79">
        <f t="shared" si="0"/>
        <v>779343.98243760609</v>
      </c>
      <c r="N4" s="79">
        <f t="shared" si="0"/>
        <v>779343.98243760609</v>
      </c>
      <c r="O4" s="79">
        <f t="shared" si="0"/>
        <v>779343.98243760609</v>
      </c>
      <c r="P4" s="79">
        <f t="shared" si="0"/>
        <v>779343.98243760609</v>
      </c>
      <c r="Q4" s="79">
        <f t="shared" si="0"/>
        <v>779343.98243760609</v>
      </c>
      <c r="R4" s="79">
        <f t="shared" si="0"/>
        <v>779343.98243760609</v>
      </c>
      <c r="S4" s="79">
        <f t="shared" si="0"/>
        <v>779343.98243760609</v>
      </c>
      <c r="T4" s="79">
        <f t="shared" si="0"/>
        <v>779343.98243760609</v>
      </c>
      <c r="U4" s="79">
        <f t="shared" si="0"/>
        <v>779343.98243760609</v>
      </c>
      <c r="V4" s="79">
        <f t="shared" si="0"/>
        <v>779343.98243760609</v>
      </c>
      <c r="W4" s="79">
        <f t="shared" si="0"/>
        <v>779343.98243760609</v>
      </c>
      <c r="X4" s="79">
        <f t="shared" si="0"/>
        <v>779343.98243760609</v>
      </c>
      <c r="Y4" s="79">
        <f t="shared" si="0"/>
        <v>779343.98243760609</v>
      </c>
      <c r="Z4" s="79">
        <f t="shared" si="0"/>
        <v>779343.98243760609</v>
      </c>
      <c r="AA4" s="79">
        <f t="shared" si="0"/>
        <v>779343.98243760609</v>
      </c>
      <c r="AB4" s="79">
        <f t="shared" si="0"/>
        <v>779343.98243760609</v>
      </c>
      <c r="AC4" s="79">
        <f t="shared" si="0"/>
        <v>779343.98243760609</v>
      </c>
      <c r="AD4" s="79">
        <f t="shared" si="0"/>
        <v>779343.98243760609</v>
      </c>
      <c r="AE4" s="79">
        <f t="shared" si="0"/>
        <v>779343.98243760609</v>
      </c>
      <c r="AF4" s="79">
        <f t="shared" si="0"/>
        <v>779343.98243760609</v>
      </c>
      <c r="AG4" s="79">
        <f t="shared" si="0"/>
        <v>779343.98243760609</v>
      </c>
    </row>
    <row r="5" spans="1:33">
      <c r="A5" s="4" t="s">
        <v>490</v>
      </c>
      <c r="B5" s="79">
        <f t="shared" si="1"/>
        <v>4177437.1875219508</v>
      </c>
      <c r="C5" s="79">
        <f>imports!B31</f>
        <v>4177437.1875219508</v>
      </c>
      <c r="D5" s="79">
        <f>imports!C31</f>
        <v>3261587.3345557372</v>
      </c>
      <c r="E5" s="79">
        <f t="shared" si="0"/>
        <v>3261587.3345557372</v>
      </c>
      <c r="F5" s="79">
        <f t="shared" si="0"/>
        <v>3261587.3345557372</v>
      </c>
      <c r="G5" s="79">
        <f t="shared" si="0"/>
        <v>3261587.3345557372</v>
      </c>
      <c r="H5" s="79">
        <f t="shared" si="0"/>
        <v>3261587.3345557372</v>
      </c>
      <c r="I5" s="79">
        <f t="shared" si="0"/>
        <v>3261587.3345557372</v>
      </c>
      <c r="J5" s="79">
        <f t="shared" si="0"/>
        <v>3261587.3345557372</v>
      </c>
      <c r="K5" s="79">
        <f t="shared" si="0"/>
        <v>3261587.3345557372</v>
      </c>
      <c r="L5" s="79">
        <f t="shared" si="0"/>
        <v>3261587.3345557372</v>
      </c>
      <c r="M5" s="79">
        <f t="shared" si="0"/>
        <v>3261587.3345557372</v>
      </c>
      <c r="N5" s="79">
        <f t="shared" si="0"/>
        <v>3261587.3345557372</v>
      </c>
      <c r="O5" s="79">
        <f t="shared" si="0"/>
        <v>3261587.3345557372</v>
      </c>
      <c r="P5" s="79">
        <f t="shared" si="0"/>
        <v>3261587.3345557372</v>
      </c>
      <c r="Q5" s="79">
        <f t="shared" si="0"/>
        <v>3261587.3345557372</v>
      </c>
      <c r="R5" s="79">
        <f t="shared" si="0"/>
        <v>3261587.3345557372</v>
      </c>
      <c r="S5" s="79">
        <f t="shared" si="0"/>
        <v>3261587.3345557372</v>
      </c>
      <c r="T5" s="79">
        <f t="shared" si="0"/>
        <v>3261587.3345557372</v>
      </c>
      <c r="U5" s="79">
        <f t="shared" si="0"/>
        <v>3261587.3345557372</v>
      </c>
      <c r="V5" s="79">
        <f t="shared" si="0"/>
        <v>3261587.3345557372</v>
      </c>
      <c r="W5" s="79">
        <f t="shared" si="0"/>
        <v>3261587.3345557372</v>
      </c>
      <c r="X5" s="79">
        <f t="shared" si="0"/>
        <v>3261587.3345557372</v>
      </c>
      <c r="Y5" s="79">
        <f t="shared" si="0"/>
        <v>3261587.3345557372</v>
      </c>
      <c r="Z5" s="79">
        <f t="shared" si="0"/>
        <v>3261587.3345557372</v>
      </c>
      <c r="AA5" s="79">
        <f t="shared" si="0"/>
        <v>3261587.3345557372</v>
      </c>
      <c r="AB5" s="79">
        <f t="shared" si="0"/>
        <v>3261587.3345557372</v>
      </c>
      <c r="AC5" s="79">
        <f t="shared" si="0"/>
        <v>3261587.3345557372</v>
      </c>
      <c r="AD5" s="79">
        <f t="shared" si="0"/>
        <v>3261587.3345557372</v>
      </c>
      <c r="AE5" s="79">
        <f t="shared" si="0"/>
        <v>3261587.3345557372</v>
      </c>
      <c r="AF5" s="79">
        <f t="shared" si="0"/>
        <v>3261587.3345557372</v>
      </c>
      <c r="AG5" s="79">
        <f t="shared" si="0"/>
        <v>3261587.3345557372</v>
      </c>
    </row>
    <row r="6" spans="1:33">
      <c r="A6" s="4" t="s">
        <v>491</v>
      </c>
      <c r="B6" s="79">
        <f t="shared" si="1"/>
        <v>320394.48221448465</v>
      </c>
      <c r="C6" s="79">
        <f>imports!B32</f>
        <v>320394.48221448465</v>
      </c>
      <c r="D6" s="79">
        <f>imports!C32</f>
        <v>250152.07610391284</v>
      </c>
      <c r="E6" s="79">
        <f t="shared" si="0"/>
        <v>250152.07610391284</v>
      </c>
      <c r="F6" s="79">
        <f t="shared" si="0"/>
        <v>250152.07610391284</v>
      </c>
      <c r="G6" s="79">
        <f t="shared" si="0"/>
        <v>250152.07610391284</v>
      </c>
      <c r="H6" s="79">
        <f t="shared" si="0"/>
        <v>250152.07610391284</v>
      </c>
      <c r="I6" s="79">
        <f t="shared" si="0"/>
        <v>250152.07610391284</v>
      </c>
      <c r="J6" s="79">
        <f t="shared" si="0"/>
        <v>250152.07610391284</v>
      </c>
      <c r="K6" s="79">
        <f t="shared" si="0"/>
        <v>250152.07610391284</v>
      </c>
      <c r="L6" s="79">
        <f t="shared" si="0"/>
        <v>250152.07610391284</v>
      </c>
      <c r="M6" s="79">
        <f t="shared" si="0"/>
        <v>250152.07610391284</v>
      </c>
      <c r="N6" s="79">
        <f t="shared" si="0"/>
        <v>250152.07610391284</v>
      </c>
      <c r="O6" s="79">
        <f t="shared" si="0"/>
        <v>250152.07610391284</v>
      </c>
      <c r="P6" s="79">
        <f t="shared" si="0"/>
        <v>250152.07610391284</v>
      </c>
      <c r="Q6" s="79">
        <f t="shared" si="0"/>
        <v>250152.07610391284</v>
      </c>
      <c r="R6" s="79">
        <f t="shared" si="0"/>
        <v>250152.07610391284</v>
      </c>
      <c r="S6" s="79">
        <f t="shared" si="0"/>
        <v>250152.07610391284</v>
      </c>
      <c r="T6" s="79">
        <f t="shared" si="0"/>
        <v>250152.07610391284</v>
      </c>
      <c r="U6" s="79">
        <f t="shared" si="0"/>
        <v>250152.07610391284</v>
      </c>
      <c r="V6" s="79">
        <f t="shared" si="0"/>
        <v>250152.07610391284</v>
      </c>
      <c r="W6" s="79">
        <f t="shared" si="0"/>
        <v>250152.07610391284</v>
      </c>
      <c r="X6" s="79">
        <f t="shared" si="0"/>
        <v>250152.07610391284</v>
      </c>
      <c r="Y6" s="79">
        <f t="shared" si="0"/>
        <v>250152.07610391284</v>
      </c>
      <c r="Z6" s="79">
        <f t="shared" si="0"/>
        <v>250152.07610391284</v>
      </c>
      <c r="AA6" s="79">
        <f t="shared" si="0"/>
        <v>250152.07610391284</v>
      </c>
      <c r="AB6" s="79">
        <f t="shared" si="0"/>
        <v>250152.07610391284</v>
      </c>
      <c r="AC6" s="79">
        <f t="shared" si="0"/>
        <v>250152.07610391284</v>
      </c>
      <c r="AD6" s="79">
        <f t="shared" si="0"/>
        <v>250152.07610391284</v>
      </c>
      <c r="AE6" s="79">
        <f t="shared" si="0"/>
        <v>250152.07610391284</v>
      </c>
      <c r="AF6" s="79">
        <f t="shared" si="0"/>
        <v>250152.07610391284</v>
      </c>
      <c r="AG6" s="79">
        <f t="shared" si="0"/>
        <v>250152.07610391284</v>
      </c>
    </row>
    <row r="7" spans="1:33">
      <c r="A7" s="4" t="s">
        <v>492</v>
      </c>
      <c r="B7" s="79">
        <f t="shared" si="1"/>
        <v>34805.984049881044</v>
      </c>
      <c r="C7" s="79">
        <f>imports!B33</f>
        <v>34805.984049881044</v>
      </c>
      <c r="D7" s="79">
        <f>imports!C33</f>
        <v>27175.215723873647</v>
      </c>
      <c r="E7" s="79">
        <f t="shared" si="0"/>
        <v>27175.215723873647</v>
      </c>
      <c r="F7" s="79">
        <f t="shared" si="0"/>
        <v>27175.215723873647</v>
      </c>
      <c r="G7" s="79">
        <f t="shared" si="0"/>
        <v>27175.215723873647</v>
      </c>
      <c r="H7" s="79">
        <f t="shared" si="0"/>
        <v>27175.215723873647</v>
      </c>
      <c r="I7" s="79">
        <f t="shared" si="0"/>
        <v>27175.215723873647</v>
      </c>
      <c r="J7" s="79">
        <f t="shared" si="0"/>
        <v>27175.215723873647</v>
      </c>
      <c r="K7" s="79">
        <f t="shared" si="0"/>
        <v>27175.215723873647</v>
      </c>
      <c r="L7" s="79">
        <f t="shared" si="0"/>
        <v>27175.215723873647</v>
      </c>
      <c r="M7" s="79">
        <f t="shared" si="0"/>
        <v>27175.215723873647</v>
      </c>
      <c r="N7" s="79">
        <f t="shared" si="0"/>
        <v>27175.215723873647</v>
      </c>
      <c r="O7" s="79">
        <f t="shared" si="0"/>
        <v>27175.215723873647</v>
      </c>
      <c r="P7" s="79">
        <f t="shared" si="0"/>
        <v>27175.215723873647</v>
      </c>
      <c r="Q7" s="79">
        <f t="shared" si="0"/>
        <v>27175.215723873647</v>
      </c>
      <c r="R7" s="79">
        <f t="shared" si="0"/>
        <v>27175.215723873647</v>
      </c>
      <c r="S7" s="79">
        <f t="shared" si="0"/>
        <v>27175.215723873647</v>
      </c>
      <c r="T7" s="79">
        <f t="shared" si="0"/>
        <v>27175.215723873647</v>
      </c>
      <c r="U7" s="79">
        <f t="shared" si="0"/>
        <v>27175.215723873647</v>
      </c>
      <c r="V7" s="79">
        <f t="shared" si="0"/>
        <v>27175.215723873647</v>
      </c>
      <c r="W7" s="79">
        <f t="shared" si="0"/>
        <v>27175.215723873647</v>
      </c>
      <c r="X7" s="79">
        <f t="shared" si="0"/>
        <v>27175.215723873647</v>
      </c>
      <c r="Y7" s="79">
        <f t="shared" si="0"/>
        <v>27175.215723873647</v>
      </c>
      <c r="Z7" s="79">
        <f t="shared" si="0"/>
        <v>27175.215723873647</v>
      </c>
      <c r="AA7" s="79">
        <f t="shared" si="0"/>
        <v>27175.215723873647</v>
      </c>
      <c r="AB7" s="79">
        <f t="shared" si="0"/>
        <v>27175.215723873647</v>
      </c>
      <c r="AC7" s="79">
        <f t="shared" si="0"/>
        <v>27175.215723873647</v>
      </c>
      <c r="AD7" s="79">
        <f t="shared" si="0"/>
        <v>27175.215723873647</v>
      </c>
      <c r="AE7" s="79">
        <f t="shared" si="0"/>
        <v>27175.215723873647</v>
      </c>
      <c r="AF7" s="79">
        <f t="shared" si="0"/>
        <v>27175.215723873647</v>
      </c>
      <c r="AG7" s="79">
        <f t="shared" si="0"/>
        <v>27175.215723873647</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39374.115925625483</v>
      </c>
      <c r="C9" s="79">
        <f>imports!B35</f>
        <v>39374.115925625483</v>
      </c>
      <c r="D9" s="79">
        <f>imports!C35</f>
        <v>30741.842916500973</v>
      </c>
      <c r="E9" s="79">
        <f t="shared" si="0"/>
        <v>30741.842916500973</v>
      </c>
      <c r="F9" s="79">
        <f t="shared" si="0"/>
        <v>30741.842916500973</v>
      </c>
      <c r="G9" s="79">
        <f t="shared" si="0"/>
        <v>30741.842916500973</v>
      </c>
      <c r="H9" s="79">
        <f t="shared" si="0"/>
        <v>30741.842916500973</v>
      </c>
      <c r="I9" s="79">
        <f t="shared" si="0"/>
        <v>30741.842916500973</v>
      </c>
      <c r="J9" s="79">
        <f t="shared" si="0"/>
        <v>30741.842916500973</v>
      </c>
      <c r="K9" s="79">
        <f t="shared" si="0"/>
        <v>30741.842916500973</v>
      </c>
      <c r="L9" s="79">
        <f t="shared" si="0"/>
        <v>30741.842916500973</v>
      </c>
      <c r="M9" s="79">
        <f t="shared" si="0"/>
        <v>30741.842916500973</v>
      </c>
      <c r="N9" s="79">
        <f t="shared" si="0"/>
        <v>30741.842916500973</v>
      </c>
      <c r="O9" s="79">
        <f t="shared" si="0"/>
        <v>30741.842916500973</v>
      </c>
      <c r="P9" s="79">
        <f t="shared" si="0"/>
        <v>30741.842916500973</v>
      </c>
      <c r="Q9" s="79">
        <f t="shared" si="0"/>
        <v>30741.842916500973</v>
      </c>
      <c r="R9" s="79">
        <f t="shared" si="0"/>
        <v>30741.842916500973</v>
      </c>
      <c r="S9" s="79">
        <f t="shared" si="0"/>
        <v>30741.842916500973</v>
      </c>
      <c r="T9" s="79">
        <f t="shared" si="0"/>
        <v>30741.842916500973</v>
      </c>
      <c r="U9" s="79">
        <f t="shared" si="0"/>
        <v>30741.842916500973</v>
      </c>
      <c r="V9" s="79">
        <f t="shared" si="0"/>
        <v>30741.842916500973</v>
      </c>
      <c r="W9" s="79">
        <f t="shared" si="0"/>
        <v>30741.842916500973</v>
      </c>
      <c r="X9" s="79">
        <f t="shared" si="0"/>
        <v>30741.842916500973</v>
      </c>
      <c r="Y9" s="79">
        <f t="shared" si="0"/>
        <v>30741.842916500973</v>
      </c>
      <c r="Z9" s="79">
        <f t="shared" si="0"/>
        <v>30741.842916500973</v>
      </c>
      <c r="AA9" s="79">
        <f t="shared" si="0"/>
        <v>30741.842916500973</v>
      </c>
      <c r="AB9" s="79">
        <f t="shared" si="0"/>
        <v>30741.842916500973</v>
      </c>
      <c r="AC9" s="79">
        <f t="shared" si="0"/>
        <v>30741.842916500973</v>
      </c>
      <c r="AD9" s="79">
        <f t="shared" si="0"/>
        <v>30741.842916500973</v>
      </c>
      <c r="AE9" s="79">
        <f t="shared" si="0"/>
        <v>30741.842916500973</v>
      </c>
      <c r="AF9" s="79">
        <f t="shared" si="0"/>
        <v>30741.842916500973</v>
      </c>
      <c r="AG9" s="79">
        <f t="shared" si="0"/>
        <v>30741.842916500973</v>
      </c>
    </row>
    <row r="10" spans="1:33">
      <c r="A10" s="4" t="s">
        <v>495</v>
      </c>
      <c r="B10" s="79">
        <f t="shared" si="1"/>
        <v>39374.115925625483</v>
      </c>
      <c r="C10" s="79">
        <f>imports!B36</f>
        <v>39374.115925625483</v>
      </c>
      <c r="D10" s="79">
        <f>imports!C36</f>
        <v>30741.842916500973</v>
      </c>
      <c r="E10" s="79">
        <f t="shared" si="0"/>
        <v>30741.842916500973</v>
      </c>
      <c r="F10" s="79">
        <f t="shared" si="0"/>
        <v>30741.842916500973</v>
      </c>
      <c r="G10" s="79">
        <f t="shared" si="0"/>
        <v>30741.842916500973</v>
      </c>
      <c r="H10" s="79">
        <f t="shared" si="0"/>
        <v>30741.842916500973</v>
      </c>
      <c r="I10" s="79">
        <f t="shared" si="0"/>
        <v>30741.842916500973</v>
      </c>
      <c r="J10" s="79">
        <f t="shared" si="0"/>
        <v>30741.842916500973</v>
      </c>
      <c r="K10" s="79">
        <f t="shared" si="0"/>
        <v>30741.842916500973</v>
      </c>
      <c r="L10" s="79">
        <f t="shared" si="0"/>
        <v>30741.842916500973</v>
      </c>
      <c r="M10" s="79">
        <f t="shared" si="0"/>
        <v>30741.842916500973</v>
      </c>
      <c r="N10" s="79">
        <f t="shared" si="0"/>
        <v>30741.842916500973</v>
      </c>
      <c r="O10" s="79">
        <f t="shared" si="0"/>
        <v>30741.842916500973</v>
      </c>
      <c r="P10" s="79">
        <f t="shared" si="0"/>
        <v>30741.842916500973</v>
      </c>
      <c r="Q10" s="79">
        <f t="shared" si="0"/>
        <v>30741.842916500973</v>
      </c>
      <c r="R10" s="79">
        <f t="shared" si="0"/>
        <v>30741.842916500973</v>
      </c>
      <c r="S10" s="79">
        <f t="shared" si="0"/>
        <v>30741.842916500973</v>
      </c>
      <c r="T10" s="79">
        <f t="shared" si="0"/>
        <v>30741.842916500973</v>
      </c>
      <c r="U10" s="79">
        <f t="shared" si="0"/>
        <v>30741.842916500973</v>
      </c>
      <c r="V10" s="79">
        <f t="shared" si="0"/>
        <v>30741.842916500973</v>
      </c>
      <c r="W10" s="79">
        <f t="shared" si="0"/>
        <v>30741.842916500973</v>
      </c>
      <c r="X10" s="79">
        <f t="shared" si="0"/>
        <v>30741.842916500973</v>
      </c>
      <c r="Y10" s="79">
        <f t="shared" si="0"/>
        <v>30741.842916500973</v>
      </c>
      <c r="Z10" s="79">
        <f t="shared" si="0"/>
        <v>30741.842916500973</v>
      </c>
      <c r="AA10" s="79">
        <f t="shared" si="0"/>
        <v>30741.842916500973</v>
      </c>
      <c r="AB10" s="79">
        <f t="shared" si="0"/>
        <v>30741.842916500973</v>
      </c>
      <c r="AC10" s="79">
        <f t="shared" si="0"/>
        <v>30741.842916500973</v>
      </c>
      <c r="AD10" s="79">
        <f t="shared" si="0"/>
        <v>30741.842916500973</v>
      </c>
      <c r="AE10" s="79">
        <f t="shared" si="0"/>
        <v>30741.842916500973</v>
      </c>
      <c r="AF10" s="79">
        <f t="shared" si="0"/>
        <v>30741.842916500973</v>
      </c>
      <c r="AG10" s="79">
        <f t="shared" si="0"/>
        <v>30741.842916500973</v>
      </c>
    </row>
    <row r="11" spans="1:33">
      <c r="A11" s="4" t="s">
        <v>496</v>
      </c>
      <c r="B11" s="79">
        <f t="shared" si="1"/>
        <v>26052.996168283986</v>
      </c>
      <c r="C11" s="79">
        <f>imports!B37</f>
        <v>26052.996168283986</v>
      </c>
      <c r="D11" s="79">
        <f>imports!C37</f>
        <v>20341.208859710161</v>
      </c>
      <c r="E11" s="79">
        <f t="shared" ref="E11:AG17" si="3">D11</f>
        <v>20341.208859710161</v>
      </c>
      <c r="F11" s="79">
        <f t="shared" si="3"/>
        <v>20341.208859710161</v>
      </c>
      <c r="G11" s="79">
        <f t="shared" si="3"/>
        <v>20341.208859710161</v>
      </c>
      <c r="H11" s="79">
        <f t="shared" si="3"/>
        <v>20341.208859710161</v>
      </c>
      <c r="I11" s="79">
        <f t="shared" si="3"/>
        <v>20341.208859710161</v>
      </c>
      <c r="J11" s="79">
        <f t="shared" si="3"/>
        <v>20341.208859710161</v>
      </c>
      <c r="K11" s="79">
        <f t="shared" si="3"/>
        <v>20341.208859710161</v>
      </c>
      <c r="L11" s="79">
        <f t="shared" si="3"/>
        <v>20341.208859710161</v>
      </c>
      <c r="M11" s="79">
        <f t="shared" si="3"/>
        <v>20341.208859710161</v>
      </c>
      <c r="N11" s="79">
        <f t="shared" si="3"/>
        <v>20341.208859710161</v>
      </c>
      <c r="O11" s="79">
        <f t="shared" si="3"/>
        <v>20341.208859710161</v>
      </c>
      <c r="P11" s="79">
        <f t="shared" si="3"/>
        <v>20341.208859710161</v>
      </c>
      <c r="Q11" s="79">
        <f t="shared" si="3"/>
        <v>20341.208859710161</v>
      </c>
      <c r="R11" s="79">
        <f t="shared" si="3"/>
        <v>20341.208859710161</v>
      </c>
      <c r="S11" s="79">
        <f t="shared" si="3"/>
        <v>20341.208859710161</v>
      </c>
      <c r="T11" s="79">
        <f t="shared" si="3"/>
        <v>20341.208859710161</v>
      </c>
      <c r="U11" s="79">
        <f t="shared" si="3"/>
        <v>20341.208859710161</v>
      </c>
      <c r="V11" s="79">
        <f t="shared" si="3"/>
        <v>20341.208859710161</v>
      </c>
      <c r="W11" s="79">
        <f t="shared" si="3"/>
        <v>20341.208859710161</v>
      </c>
      <c r="X11" s="79">
        <f t="shared" si="3"/>
        <v>20341.208859710161</v>
      </c>
      <c r="Y11" s="79">
        <f t="shared" si="3"/>
        <v>20341.208859710161</v>
      </c>
      <c r="Z11" s="79">
        <f t="shared" si="3"/>
        <v>20341.208859710161</v>
      </c>
      <c r="AA11" s="79">
        <f t="shared" si="3"/>
        <v>20341.208859710161</v>
      </c>
      <c r="AB11" s="79">
        <f t="shared" si="3"/>
        <v>20341.208859710161</v>
      </c>
      <c r="AC11" s="79">
        <f t="shared" si="3"/>
        <v>20341.208859710161</v>
      </c>
      <c r="AD11" s="79">
        <f t="shared" si="3"/>
        <v>20341.208859710161</v>
      </c>
      <c r="AE11" s="79">
        <f t="shared" si="3"/>
        <v>20341.208859710161</v>
      </c>
      <c r="AF11" s="79">
        <f t="shared" si="3"/>
        <v>20341.208859710161</v>
      </c>
      <c r="AG11" s="79">
        <f t="shared" si="3"/>
        <v>20341.208859710161</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5475850</v>
      </c>
      <c r="C2" s="1">
        <f>exports!D2</f>
        <v>28818941</v>
      </c>
      <c r="D2" s="1">
        <f>exports!E2</f>
        <v>20967619</v>
      </c>
      <c r="E2" s="1">
        <f>exports!F2</f>
        <v>20967619</v>
      </c>
      <c r="F2" s="1">
        <f>exports!G2</f>
        <v>20967619</v>
      </c>
      <c r="G2" s="1">
        <f>exports!H2</f>
        <v>20967619</v>
      </c>
      <c r="H2" s="1">
        <f>exports!I2</f>
        <v>20967619</v>
      </c>
      <c r="I2" s="1">
        <f>exports!J2</f>
        <v>20967619</v>
      </c>
      <c r="J2" s="1">
        <f>exports!K2</f>
        <v>20967619</v>
      </c>
      <c r="K2" s="1">
        <f>exports!L2</f>
        <v>20967619</v>
      </c>
      <c r="L2" s="1">
        <f>exports!M2</f>
        <v>20967619</v>
      </c>
      <c r="M2" s="1">
        <f>exports!N2</f>
        <v>20967619</v>
      </c>
      <c r="N2" s="1">
        <f>exports!O2</f>
        <v>20967619</v>
      </c>
      <c r="O2" s="1">
        <f>exports!P2</f>
        <v>20967619</v>
      </c>
      <c r="P2" s="1">
        <f>exports!Q2</f>
        <v>20967619</v>
      </c>
      <c r="Q2" s="1">
        <f>exports!R2</f>
        <v>20967619</v>
      </c>
      <c r="R2" s="1">
        <f>exports!S2</f>
        <v>20967619</v>
      </c>
      <c r="S2" s="1">
        <f>exports!T2</f>
        <v>20967619</v>
      </c>
      <c r="T2" s="1">
        <f>exports!U2</f>
        <v>20967619</v>
      </c>
      <c r="U2" s="1">
        <f>exports!V2</f>
        <v>20967619</v>
      </c>
      <c r="V2" s="1">
        <f>exports!W2</f>
        <v>20967619</v>
      </c>
      <c r="W2" s="1">
        <f>exports!X2</f>
        <v>20967619</v>
      </c>
      <c r="X2" s="1">
        <f>exports!Y2</f>
        <v>20967619</v>
      </c>
      <c r="Y2" s="1">
        <f>exports!Z2</f>
        <v>20967619</v>
      </c>
      <c r="Z2" s="1">
        <f>exports!AA2</f>
        <v>20967619</v>
      </c>
      <c r="AA2" s="1">
        <f>exports!AB2</f>
        <v>20967619</v>
      </c>
      <c r="AB2" s="1">
        <f>exports!AC2</f>
        <v>20967619</v>
      </c>
      <c r="AC2" s="1">
        <f>exports!AD2</f>
        <v>20967619</v>
      </c>
      <c r="AD2" s="1">
        <f>exports!AE2</f>
        <v>20967619</v>
      </c>
      <c r="AE2" s="1">
        <f>exports!AF2</f>
        <v>20967619</v>
      </c>
      <c r="AF2" s="1">
        <f>exports!AG2</f>
        <v>20967619</v>
      </c>
      <c r="AG2" s="1">
        <f>exports!AH2</f>
        <v>20967619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42.673491289308544</v>
      </c>
      <c r="C2" s="66">
        <f>SUMIFS('State Generation Costs Calcs'!C105:C155,'State Generation Costs Calcs'!$A$105:$A$155,About!$B$2)*About!$A$52</f>
        <v>40.547131098469613</v>
      </c>
      <c r="D2" s="66">
        <f>SUMIFS('State Generation Costs Calcs'!D105:D155,'State Generation Costs Calcs'!$A$105:$A$155,About!$B$2)*About!$A$52</f>
        <v>40.18143440154477</v>
      </c>
      <c r="E2" s="66">
        <f>SUMIFS('State Generation Costs Calcs'!E105:E155,'State Generation Costs Calcs'!$A$105:$A$155,About!$B$2)*About!$A$52</f>
        <v>39.598992758026796</v>
      </c>
      <c r="F2" s="66">
        <f>SUMIFS('State Generation Costs Calcs'!F105:F155,'State Generation Costs Calcs'!$A$105:$A$155,About!$B$2)*About!$A$52</f>
        <v>39.088689102793523</v>
      </c>
      <c r="G2" s="66">
        <f>SUMIFS('State Generation Costs Calcs'!G105:G155,'State Generation Costs Calcs'!$A$105:$A$155,About!$B$2)*About!$A$52</f>
        <v>39.155907088440152</v>
      </c>
      <c r="H2" s="66">
        <f>SUMIFS('State Generation Costs Calcs'!H105:H155,'State Generation Costs Calcs'!$A$105:$A$155,About!$B$2)*About!$A$52</f>
        <v>39.489273690827559</v>
      </c>
      <c r="I2" s="66">
        <f>SUMIFS('State Generation Costs Calcs'!I105:I155,'State Generation Costs Calcs'!$A$105:$A$155,About!$B$2)*About!$A$52</f>
        <v>39.780927300948441</v>
      </c>
      <c r="J2" s="66">
        <f>SUMIFS('State Generation Costs Calcs'!J105:J155,'State Generation Costs Calcs'!$A$105:$A$155,About!$B$2)*About!$A$52</f>
        <v>39.877077056680633</v>
      </c>
      <c r="K2" s="66">
        <f>SUMIFS('State Generation Costs Calcs'!K105:K155,'State Generation Costs Calcs'!$A$105:$A$155,About!$B$2)*About!$A$52</f>
        <v>39.335746108316471</v>
      </c>
      <c r="L2" s="66">
        <f>SUMIFS('State Generation Costs Calcs'!L105:L155,'State Generation Costs Calcs'!$A$105:$A$155,About!$B$2)*About!$A$52</f>
        <v>38.745347628143257</v>
      </c>
      <c r="M2" s="66">
        <f>SUMIFS('State Generation Costs Calcs'!M105:M155,'State Generation Costs Calcs'!$A$105:$A$155,About!$B$2)*About!$A$52</f>
        <v>38.304545650064604</v>
      </c>
      <c r="N2" s="66">
        <f>SUMIFS('State Generation Costs Calcs'!N105:N155,'State Generation Costs Calcs'!$A$105:$A$155,About!$B$2)*About!$A$52</f>
        <v>37.700021128544535</v>
      </c>
      <c r="O2" s="66">
        <f>SUMIFS('State Generation Costs Calcs'!O105:O155,'State Generation Costs Calcs'!$A$105:$A$155,About!$B$2)*About!$A$52</f>
        <v>37.12994963083289</v>
      </c>
      <c r="P2" s="66">
        <f>SUMIFS('State Generation Costs Calcs'!P105:P155,'State Generation Costs Calcs'!$A$105:$A$155,About!$B$2)*About!$A$52</f>
        <v>37.134974357675986</v>
      </c>
      <c r="Q2" s="66">
        <f>SUMIFS('State Generation Costs Calcs'!Q105:Q155,'State Generation Costs Calcs'!$A$105:$A$155,About!$B$2)*About!$A$52</f>
        <v>36.964576734072018</v>
      </c>
      <c r="R2" s="66">
        <f>SUMIFS('State Generation Costs Calcs'!R105:R155,'State Generation Costs Calcs'!$A$105:$A$155,About!$B$2)*About!$A$52</f>
        <v>36.393733116226201</v>
      </c>
      <c r="S2" s="66">
        <f>SUMIFS('State Generation Costs Calcs'!S105:S155,'State Generation Costs Calcs'!$A$105:$A$155,About!$B$2)*About!$A$52</f>
        <v>36.087781051604736</v>
      </c>
      <c r="T2" s="66">
        <f>SUMIFS('State Generation Costs Calcs'!T105:T155,'State Generation Costs Calcs'!$A$105:$A$155,About!$B$2)*About!$A$52</f>
        <v>35.791197470704311</v>
      </c>
      <c r="U2" s="66">
        <f>SUMIFS('State Generation Costs Calcs'!U105:U155,'State Generation Costs Calcs'!$A$105:$A$155,About!$B$2)*About!$A$52</f>
        <v>35.849132310931786</v>
      </c>
      <c r="V2" s="66">
        <f>SUMIFS('State Generation Costs Calcs'!V105:V155,'State Generation Costs Calcs'!$A$105:$A$155,About!$B$2)*About!$A$52</f>
        <v>35.586209000645525</v>
      </c>
      <c r="W2" s="66">
        <f>SUMIFS('State Generation Costs Calcs'!W105:W155,'State Generation Costs Calcs'!$A$105:$A$155,About!$B$2)*About!$A$52</f>
        <v>35.128933649899324</v>
      </c>
      <c r="X2" s="66">
        <f>SUMIFS('State Generation Costs Calcs'!X105:X155,'State Generation Costs Calcs'!$A$105:$A$155,About!$B$2)*About!$A$52</f>
        <v>34.910056986861832</v>
      </c>
      <c r="Y2" s="66">
        <f>SUMIFS('State Generation Costs Calcs'!Y105:Y155,'State Generation Costs Calcs'!$A$105:$A$155,About!$B$2)*About!$A$52</f>
        <v>34.687294100044994</v>
      </c>
      <c r="Z2" s="66">
        <f>SUMIFS('State Generation Costs Calcs'!Z105:Z155,'State Generation Costs Calcs'!$A$105:$A$155,About!$B$2)*About!$A$52</f>
        <v>34.446218152367635</v>
      </c>
      <c r="AA2" s="66">
        <f>SUMIFS('State Generation Costs Calcs'!AA105:AA155,'State Generation Costs Calcs'!$A$105:$A$155,About!$B$2)*About!$A$52</f>
        <v>34.414024899523021</v>
      </c>
      <c r="AB2" s="66">
        <f>SUMIFS('State Generation Costs Calcs'!AB105:AB155,'State Generation Costs Calcs'!$A$105:$A$155,About!$B$2)*About!$A$52</f>
        <v>34.263709977507673</v>
      </c>
      <c r="AC2" s="66">
        <f>SUMIFS('State Generation Costs Calcs'!AC105:AC155,'State Generation Costs Calcs'!$A$105:$A$155,About!$B$2)*About!$A$52</f>
        <v>34.098088964447761</v>
      </c>
      <c r="AD2" s="66">
        <f>SUMIFS('State Generation Costs Calcs'!AD105:AD155,'State Generation Costs Calcs'!$A$105:$A$155,About!$B$2)*About!$A$52</f>
        <v>34.207995067890515</v>
      </c>
      <c r="AE2" s="66">
        <f>SUMIFS('State Generation Costs Calcs'!AE105:AE155,'State Generation Costs Calcs'!$A$105:$A$155,About!$B$2)*About!$A$52</f>
        <v>34.144987398939975</v>
      </c>
      <c r="AF2" s="66">
        <f>SUMIFS('State Generation Costs Calcs'!AF105:AF155,'State Generation Costs Calcs'!$A$105:$A$155,About!$B$2)*About!$A$52</f>
        <v>34.039524209872987</v>
      </c>
      <c r="AG2" s="66">
        <f>SUMIFS('State Generation Costs Calcs'!AG105:AG155,'State Generation Costs Calcs'!$A$105:$A$155,About!$B$2)*About!$A$52</f>
        <v>34.074539548773522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42.673491289308544</v>
      </c>
      <c r="C2" s="67">
        <f>SUMIFS('State Generation Costs Calcs'!C105:C155,'State Generation Costs Calcs'!$A$105:$A$155,About!$B$2)*About!$A$52</f>
        <v>40.547131098469613</v>
      </c>
      <c r="D2" s="67">
        <f>SUMIFS('State Generation Costs Calcs'!D105:D155,'State Generation Costs Calcs'!$A$105:$A$155,About!$B$2)*About!$A$52</f>
        <v>40.18143440154477</v>
      </c>
      <c r="E2" s="67">
        <f>SUMIFS('State Generation Costs Calcs'!E105:E155,'State Generation Costs Calcs'!$A$105:$A$155,About!$B$2)*About!$A$52</f>
        <v>39.598992758026796</v>
      </c>
      <c r="F2" s="67">
        <f>SUMIFS('State Generation Costs Calcs'!F105:F155,'State Generation Costs Calcs'!$A$105:$A$155,About!$B$2)*About!$A$52</f>
        <v>39.088689102793523</v>
      </c>
      <c r="G2" s="67">
        <f>SUMIFS('State Generation Costs Calcs'!G105:G155,'State Generation Costs Calcs'!$A$105:$A$155,About!$B$2)*About!$A$52</f>
        <v>39.155907088440152</v>
      </c>
      <c r="H2" s="67">
        <f>SUMIFS('State Generation Costs Calcs'!H105:H155,'State Generation Costs Calcs'!$A$105:$A$155,About!$B$2)*About!$A$52</f>
        <v>39.489273690827559</v>
      </c>
      <c r="I2" s="67">
        <f>SUMIFS('State Generation Costs Calcs'!I105:I155,'State Generation Costs Calcs'!$A$105:$A$155,About!$B$2)*About!$A$52</f>
        <v>39.780927300948441</v>
      </c>
      <c r="J2" s="67">
        <f>SUMIFS('State Generation Costs Calcs'!J105:J155,'State Generation Costs Calcs'!$A$105:$A$155,About!$B$2)*About!$A$52</f>
        <v>39.877077056680633</v>
      </c>
      <c r="K2" s="67">
        <f>SUMIFS('State Generation Costs Calcs'!K105:K155,'State Generation Costs Calcs'!$A$105:$A$155,About!$B$2)*About!$A$52</f>
        <v>39.335746108316471</v>
      </c>
      <c r="L2" s="67">
        <f>SUMIFS('State Generation Costs Calcs'!L105:L155,'State Generation Costs Calcs'!$A$105:$A$155,About!$B$2)*About!$A$52</f>
        <v>38.745347628143257</v>
      </c>
      <c r="M2" s="67">
        <f>SUMIFS('State Generation Costs Calcs'!M105:M155,'State Generation Costs Calcs'!$A$105:$A$155,About!$B$2)*About!$A$52</f>
        <v>38.304545650064604</v>
      </c>
      <c r="N2" s="67">
        <f>SUMIFS('State Generation Costs Calcs'!N105:N155,'State Generation Costs Calcs'!$A$105:$A$155,About!$B$2)*About!$A$52</f>
        <v>37.700021128544535</v>
      </c>
      <c r="O2" s="67">
        <f>SUMIFS('State Generation Costs Calcs'!O105:O155,'State Generation Costs Calcs'!$A$105:$A$155,About!$B$2)*About!$A$52</f>
        <v>37.12994963083289</v>
      </c>
      <c r="P2" s="67">
        <f>SUMIFS('State Generation Costs Calcs'!P105:P155,'State Generation Costs Calcs'!$A$105:$A$155,About!$B$2)*About!$A$52</f>
        <v>37.134974357675986</v>
      </c>
      <c r="Q2" s="67">
        <f>SUMIFS('State Generation Costs Calcs'!Q105:Q155,'State Generation Costs Calcs'!$A$105:$A$155,About!$B$2)*About!$A$52</f>
        <v>36.964576734072018</v>
      </c>
      <c r="R2" s="67">
        <f>SUMIFS('State Generation Costs Calcs'!R105:R155,'State Generation Costs Calcs'!$A$105:$A$155,About!$B$2)*About!$A$52</f>
        <v>36.393733116226201</v>
      </c>
      <c r="S2" s="67">
        <f>SUMIFS('State Generation Costs Calcs'!S105:S155,'State Generation Costs Calcs'!$A$105:$A$155,About!$B$2)*About!$A$52</f>
        <v>36.087781051604736</v>
      </c>
      <c r="T2" s="67">
        <f>SUMIFS('State Generation Costs Calcs'!T105:T155,'State Generation Costs Calcs'!$A$105:$A$155,About!$B$2)*About!$A$52</f>
        <v>35.791197470704311</v>
      </c>
      <c r="U2" s="67">
        <f>SUMIFS('State Generation Costs Calcs'!U105:U155,'State Generation Costs Calcs'!$A$105:$A$155,About!$B$2)*About!$A$52</f>
        <v>35.849132310931786</v>
      </c>
      <c r="V2" s="67">
        <f>SUMIFS('State Generation Costs Calcs'!V105:V155,'State Generation Costs Calcs'!$A$105:$A$155,About!$B$2)*About!$A$52</f>
        <v>35.586209000645525</v>
      </c>
      <c r="W2" s="67">
        <f>SUMIFS('State Generation Costs Calcs'!W105:W155,'State Generation Costs Calcs'!$A$105:$A$155,About!$B$2)*About!$A$52</f>
        <v>35.128933649899324</v>
      </c>
      <c r="X2" s="67">
        <f>SUMIFS('State Generation Costs Calcs'!X105:X155,'State Generation Costs Calcs'!$A$105:$A$155,About!$B$2)*About!$A$52</f>
        <v>34.910056986861832</v>
      </c>
      <c r="Y2" s="67">
        <f>SUMIFS('State Generation Costs Calcs'!Y105:Y155,'State Generation Costs Calcs'!$A$105:$A$155,About!$B$2)*About!$A$52</f>
        <v>34.687294100044994</v>
      </c>
      <c r="Z2" s="67">
        <f>SUMIFS('State Generation Costs Calcs'!Z105:Z155,'State Generation Costs Calcs'!$A$105:$A$155,About!$B$2)*About!$A$52</f>
        <v>34.446218152367635</v>
      </c>
      <c r="AA2" s="67">
        <f>SUMIFS('State Generation Costs Calcs'!AA105:AA155,'State Generation Costs Calcs'!$A$105:$A$155,About!$B$2)*About!$A$52</f>
        <v>34.414024899523021</v>
      </c>
      <c r="AB2" s="67">
        <f>SUMIFS('State Generation Costs Calcs'!AB105:AB155,'State Generation Costs Calcs'!$A$105:$A$155,About!$B$2)*About!$A$52</f>
        <v>34.263709977507673</v>
      </c>
      <c r="AC2" s="67">
        <f>SUMIFS('State Generation Costs Calcs'!AC105:AC155,'State Generation Costs Calcs'!$A$105:$A$155,About!$B$2)*About!$A$52</f>
        <v>34.098088964447761</v>
      </c>
      <c r="AD2" s="67">
        <f>SUMIFS('State Generation Costs Calcs'!AD105:AD155,'State Generation Costs Calcs'!$A$105:$A$155,About!$B$2)*About!$A$52</f>
        <v>34.207995067890515</v>
      </c>
      <c r="AE2" s="67">
        <f>SUMIFS('State Generation Costs Calcs'!AE105:AE155,'State Generation Costs Calcs'!$A$105:$A$155,About!$B$2)*About!$A$52</f>
        <v>34.144987398939975</v>
      </c>
      <c r="AF2" s="67">
        <f>SUMIFS('State Generation Costs Calcs'!AF105:AF155,'State Generation Costs Calcs'!$A$105:$A$155,About!$B$2)*About!$A$52</f>
        <v>34.039524209872987</v>
      </c>
      <c r="AG2" s="67">
        <f>SUMIFS('State Generation Costs Calcs'!AG105:AG155,'State Generation Costs Calcs'!$A$105:$A$155,About!$B$2)*About!$A$52</f>
        <v>34.074539548773522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2022-12-15T02:48:28Z</dcterms:modified>
</cp:coreProperties>
</file>