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A\bldgs\SYDEC\"/>
    </mc:Choice>
  </mc:AlternateContent>
  <xr:revisionPtr revIDLastSave="0" documentId="8_{5C0CB267-DF18-4D4D-B220-565BC5D6C35F}"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<sst xmlns="http://schemas.openxmlformats.org/spreadsheetml/2006/main" count="51018" uniqueCount="1393">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</sst>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86</v>
      </c>
      <c r="C1" s="17">
        <v>45330</v>
      </c>
      <c r="D1" s="2"/>
      <c r="E1" s="2"/>
      <c r="F1" s="19" t="s">
        <v>145</v>
      </c>
      <c r="G1" s="19" t="s">
        <v>145</v>
      </c>
    </row>
    <row r="2" spans="1:7" ht="14.25" customHeight="1" x14ac:dyDescent="0.25">
      <c r="A2" s="1"/>
      <c r="B2" s="18" t="str">
        <f>LOOKUP(B1,F2:G51,G2:G51)</f>
        <v>WA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b">
        <f>IF(A51=About!$B$1,SUM('BDESC-rural-residential'!$AF$8,'BDESC-urban-residential'!$AF$8,'BDESC-commercial'!$AF$8)='REEDS calc'!Q51,"NA")</f>
        <v>1</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WASHINGTON</v>
      </c>
    </row>
    <row r="3" spans="1:7" x14ac:dyDescent="0.2">
      <c r="A3" s="18" t="s">
        <v>94</v>
      </c>
      <c r="B3" s="18">
        <v>0.59</v>
      </c>
      <c r="C3" s="18">
        <v>0.41</v>
      </c>
      <c r="F3" s="14" t="s">
        <v>12</v>
      </c>
      <c r="G3">
        <f>SUMIFS(B:B,A:A,G2)</f>
        <v>0.84099999999999997</v>
      </c>
    </row>
    <row r="4" spans="1:7" x14ac:dyDescent="0.2">
      <c r="A4" s="18" t="s">
        <v>95</v>
      </c>
      <c r="B4" s="18">
        <v>0.66</v>
      </c>
      <c r="C4" s="18">
        <v>0.33999999999999903</v>
      </c>
      <c r="F4" s="14" t="s">
        <v>13</v>
      </c>
      <c r="G4">
        <f>SUMIFS(C:C,A:A,G2)</f>
        <v>0.159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27.534178623551579</v>
      </c>
      <c r="C8" s="71">
        <f>INDEX('REEDS calc'!$C$64:$AG$113,MATCH(About!$B$2,'REEDS calc'!$B$64:$B$113,0),MATCH(C$1,'REEDS calc'!$C$63:$AG$63,0))*SUMIFS('res v com'!$E$3:$E$52,'res v com'!$B$3:$B$52,About!$B$2)*SUMIFS('Urban and Rural'!$C$2:$C$53,'Urban and Rural'!$A$2:$A$53,About!$B$1)</f>
        <v>27.534178623551579</v>
      </c>
      <c r="D8" s="71">
        <f>INDEX('REEDS calc'!$C$64:$AG$113,MATCH(About!$B$2,'REEDS calc'!$B$64:$B$113,0),MATCH(D$1,'REEDS calc'!$C$63:$AG$63,0))*SUMIFS('res v com'!$E$3:$E$52,'res v com'!$B$3:$B$52,About!$B$2)*SUMIFS('Urban and Rural'!$C$2:$C$53,'Urban and Rural'!$A$2:$A$53,About!$B$1)</f>
        <v>27.534178623551579</v>
      </c>
      <c r="E8" s="71">
        <f>INDEX('REEDS calc'!$C$64:$AG$113,MATCH(About!$B$2,'REEDS calc'!$B$64:$B$113,0),MATCH(E$1,'REEDS calc'!$C$63:$AG$63,0))*SUMIFS('res v com'!$E$3:$E$52,'res v com'!$B$3:$B$52,About!$B$2)*SUMIFS('Urban and Rural'!$C$2:$C$53,'Urban and Rural'!$A$2:$A$53,About!$B$1)</f>
        <v>57.674449700156671</v>
      </c>
      <c r="F8" s="71">
        <f>INDEX('REEDS calc'!$C$64:$AG$113,MATCH(About!$B$2,'REEDS calc'!$B$64:$B$113,0),MATCH(F$1,'REEDS calc'!$C$63:$AG$63,0))*SUMIFS('res v com'!$E$3:$E$52,'res v com'!$B$3:$B$52,About!$B$2)*SUMIFS('Urban and Rural'!$C$2:$C$53,'Urban and Rural'!$A$2:$A$53,About!$B$1)</f>
        <v>87.814720776761774</v>
      </c>
      <c r="G8" s="71">
        <f>INDEX('REEDS calc'!$C$64:$AG$113,MATCH(About!$B$2,'REEDS calc'!$B$64:$B$113,0),MATCH(G$1,'REEDS calc'!$C$63:$AG$63,0))*SUMIFS('res v com'!$E$3:$E$52,'res v com'!$B$3:$B$52,About!$B$2)*SUMIFS('Urban and Rural'!$C$2:$C$53,'Urban and Rural'!$A$2:$A$53,About!$B$1)</f>
        <v>116.4679455943717</v>
      </c>
      <c r="H8" s="71">
        <f>INDEX('REEDS calc'!$C$64:$AG$113,MATCH(About!$B$2,'REEDS calc'!$B$64:$B$113,0),MATCH(H$1,'REEDS calc'!$C$63:$AG$63,0))*SUMIFS('res v com'!$E$3:$E$52,'res v com'!$B$3:$B$52,About!$B$2)*SUMIFS('Urban and Rural'!$C$2:$C$53,'Urban and Rural'!$A$2:$A$53,About!$B$1)</f>
        <v>145.12117041198167</v>
      </c>
      <c r="I8" s="71">
        <f>INDEX('REEDS calc'!$C$64:$AG$113,MATCH(About!$B$2,'REEDS calc'!$B$64:$B$113,0),MATCH(I$1,'REEDS calc'!$C$63:$AG$63,0))*SUMIFS('res v com'!$E$3:$E$52,'res v com'!$B$3:$B$52,About!$B$2)*SUMIFS('Urban and Rural'!$C$2:$C$53,'Urban and Rural'!$A$2:$A$53,About!$B$1)</f>
        <v>172.72619061532524</v>
      </c>
      <c r="J8" s="71">
        <f>INDEX('REEDS calc'!$C$64:$AG$113,MATCH(About!$B$2,'REEDS calc'!$B$64:$B$113,0),MATCH(J$1,'REEDS calc'!$C$63:$AG$63,0))*SUMIFS('res v com'!$E$3:$E$52,'res v com'!$B$3:$B$52,About!$B$2)*SUMIFS('Urban and Rural'!$C$2:$C$53,'Urban and Rural'!$A$2:$A$53,About!$B$1)</f>
        <v>200.33121081866884</v>
      </c>
      <c r="K8" s="71">
        <f>INDEX('REEDS calc'!$C$64:$AG$113,MATCH(About!$B$2,'REEDS calc'!$B$64:$B$113,0),MATCH(K$1,'REEDS calc'!$C$63:$AG$63,0))*SUMIFS('res v com'!$E$3:$E$52,'res v com'!$B$3:$B$52,About!$B$2)*SUMIFS('Urban and Rural'!$C$2:$C$53,'Urban and Rural'!$A$2:$A$53,About!$B$1)</f>
        <v>250.53469497563643</v>
      </c>
      <c r="L8" s="71">
        <f>INDEX('REEDS calc'!$C$64:$AG$113,MATCH(About!$B$2,'REEDS calc'!$B$64:$B$113,0),MATCH(L$1,'REEDS calc'!$C$63:$AG$63,0))*SUMIFS('res v com'!$E$3:$E$52,'res v com'!$B$3:$B$52,About!$B$2)*SUMIFS('Urban and Rural'!$C$2:$C$53,'Urban and Rural'!$A$2:$A$53,About!$B$1)</f>
        <v>300.7381791326041</v>
      </c>
      <c r="M8" s="71">
        <f>INDEX('REEDS calc'!$C$64:$AG$113,MATCH(About!$B$2,'REEDS calc'!$B$64:$B$113,0),MATCH(M$1,'REEDS calc'!$C$63:$AG$63,0))*SUMIFS('res v com'!$E$3:$E$52,'res v com'!$B$3:$B$52,About!$B$2)*SUMIFS('Urban and Rural'!$C$2:$C$53,'Urban and Rural'!$A$2:$A$53,About!$B$1)</f>
        <v>346.73505266652904</v>
      </c>
      <c r="N8" s="71">
        <f>INDEX('REEDS calc'!$C$64:$AG$113,MATCH(About!$B$2,'REEDS calc'!$B$64:$B$113,0),MATCH(N$1,'REEDS calc'!$C$63:$AG$63,0))*SUMIFS('res v com'!$E$3:$E$52,'res v com'!$B$3:$B$52,About!$B$2)*SUMIFS('Urban and Rural'!$C$2:$C$53,'Urban and Rural'!$A$2:$A$53,About!$B$1)</f>
        <v>392.73192620045404</v>
      </c>
      <c r="O8" s="71">
        <f>INDEX('REEDS calc'!$C$64:$AG$113,MATCH(About!$B$2,'REEDS calc'!$B$64:$B$113,0),MATCH(O$1,'REEDS calc'!$C$63:$AG$63,0))*SUMIFS('res v com'!$E$3:$E$52,'res v com'!$B$3:$B$52,About!$B$2)*SUMIFS('Urban and Rural'!$C$2:$C$53,'Urban and Rural'!$A$2:$A$53,About!$B$1)</f>
        <v>398.43498683202165</v>
      </c>
      <c r="P8" s="71">
        <f>INDEX('REEDS calc'!$C$64:$AG$113,MATCH(About!$B$2,'REEDS calc'!$B$64:$B$113,0),MATCH(P$1,'REEDS calc'!$C$63:$AG$63,0))*SUMIFS('res v com'!$E$3:$E$52,'res v com'!$B$3:$B$52,About!$B$2)*SUMIFS('Urban and Rural'!$C$2:$C$53,'Urban and Rural'!$A$2:$A$53,About!$B$1)</f>
        <v>404.13804746358926</v>
      </c>
      <c r="Q8" s="71">
        <f>INDEX('REEDS calc'!$C$64:$AG$113,MATCH(About!$B$2,'REEDS calc'!$B$64:$B$113,0),MATCH(Q$1,'REEDS calc'!$C$63:$AG$63,0))*SUMIFS('res v com'!$E$3:$E$52,'res v com'!$B$3:$B$52,About!$B$2)*SUMIFS('Urban and Rural'!$C$2:$C$53,'Urban and Rural'!$A$2:$A$53,About!$B$1)</f>
        <v>407.60677720685226</v>
      </c>
      <c r="R8" s="71">
        <f>INDEX('REEDS calc'!$C$64:$AG$113,MATCH(About!$B$2,'REEDS calc'!$B$64:$B$113,0),MATCH(R$1,'REEDS calc'!$C$63:$AG$63,0))*SUMIFS('res v com'!$E$3:$E$52,'res v com'!$B$3:$B$52,About!$B$2)*SUMIFS('Urban and Rural'!$C$2:$C$53,'Urban and Rural'!$A$2:$A$53,About!$B$1)</f>
        <v>411.07550695011525</v>
      </c>
      <c r="S8" s="71">
        <f>INDEX('REEDS calc'!$C$64:$AG$113,MATCH(About!$B$2,'REEDS calc'!$B$64:$B$113,0),MATCH(S$1,'REEDS calc'!$C$63:$AG$63,0))*SUMIFS('res v com'!$E$3:$E$52,'res v com'!$B$3:$B$52,About!$B$2)*SUMIFS('Urban and Rural'!$C$2:$C$53,'Urban and Rural'!$A$2:$A$53,About!$B$1)</f>
        <v>413.82014797957589</v>
      </c>
      <c r="T8" s="71">
        <f>INDEX('REEDS calc'!$C$64:$AG$113,MATCH(About!$B$2,'REEDS calc'!$B$64:$B$113,0),MATCH(T$1,'REEDS calc'!$C$63:$AG$63,0))*SUMIFS('res v com'!$E$3:$E$52,'res v com'!$B$3:$B$52,About!$B$2)*SUMIFS('Urban and Rural'!$C$2:$C$53,'Urban and Rural'!$A$2:$A$53,About!$B$1)</f>
        <v>416.56478900903653</v>
      </c>
      <c r="U8" s="71">
        <f>INDEX('REEDS calc'!$C$64:$AG$113,MATCH(About!$B$2,'REEDS calc'!$B$64:$B$113,0),MATCH(U$1,'REEDS calc'!$C$63:$AG$63,0))*SUMIFS('res v com'!$E$3:$E$52,'res v com'!$B$3:$B$52,About!$B$2)*SUMIFS('Urban and Rural'!$C$2:$C$53,'Urban and Rural'!$A$2:$A$53,About!$B$1)</f>
        <v>419.24046920861116</v>
      </c>
      <c r="V8" s="71">
        <f>INDEX('REEDS calc'!$C$64:$AG$113,MATCH(About!$B$2,'REEDS calc'!$B$64:$B$113,0),MATCH(V$1,'REEDS calc'!$C$63:$AG$63,0))*SUMIFS('res v com'!$E$3:$E$52,'res v com'!$B$3:$B$52,About!$B$2)*SUMIFS('Urban and Rural'!$C$2:$C$53,'Urban and Rural'!$A$2:$A$53,About!$B$1)</f>
        <v>421.91614940818573</v>
      </c>
      <c r="W8" s="71">
        <f>INDEX('REEDS calc'!$C$64:$AG$113,MATCH(About!$B$2,'REEDS calc'!$B$64:$B$113,0),MATCH(W$1,'REEDS calc'!$C$63:$AG$63,0))*SUMIFS('res v com'!$E$3:$E$52,'res v com'!$B$3:$B$52,About!$B$2)*SUMIFS('Urban and Rural'!$C$2:$C$53,'Urban and Rural'!$A$2:$A$53,About!$B$1)</f>
        <v>424.37805103511397</v>
      </c>
      <c r="X8" s="71">
        <f>INDEX('REEDS calc'!$C$64:$AG$113,MATCH(About!$B$2,'REEDS calc'!$B$64:$B$113,0),MATCH(X$1,'REEDS calc'!$C$63:$AG$63,0))*SUMIFS('res v com'!$E$3:$E$52,'res v com'!$B$3:$B$52,About!$B$2)*SUMIFS('Urban and Rural'!$C$2:$C$53,'Urban and Rural'!$A$2:$A$53,About!$B$1)</f>
        <v>426.83995266204221</v>
      </c>
      <c r="Y8" s="71">
        <f>INDEX('REEDS calc'!$C$64:$AG$113,MATCH(About!$B$2,'REEDS calc'!$B$64:$B$113,0),MATCH(Y$1,'REEDS calc'!$C$63:$AG$63,0))*SUMIFS('res v com'!$E$3:$E$52,'res v com'!$B$3:$B$52,About!$B$2)*SUMIFS('Urban and Rural'!$C$2:$C$53,'Urban and Rural'!$A$2:$A$53,About!$B$1)</f>
        <v>430.34316282024821</v>
      </c>
      <c r="Z8" s="71">
        <f>INDEX('REEDS calc'!$C$64:$AG$113,MATCH(About!$B$2,'REEDS calc'!$B$64:$B$113,0),MATCH(Z$1,'REEDS calc'!$C$63:$AG$63,0))*SUMIFS('res v com'!$E$3:$E$52,'res v com'!$B$3:$B$52,About!$B$2)*SUMIFS('Urban and Rural'!$C$2:$C$53,'Urban and Rural'!$A$2:$A$53,About!$B$1)</f>
        <v>433.84637297845416</v>
      </c>
      <c r="AA8" s="71">
        <f>INDEX('REEDS calc'!$C$64:$AG$113,MATCH(About!$B$2,'REEDS calc'!$B$64:$B$113,0),MATCH(AA$1,'REEDS calc'!$C$63:$AG$63,0))*SUMIFS('res v com'!$E$3:$E$52,'res v com'!$B$3:$B$52,About!$B$2)*SUMIFS('Urban and Rural'!$C$2:$C$53,'Urban and Rural'!$A$2:$A$53,About!$B$1)</f>
        <v>437.00477898723045</v>
      </c>
      <c r="AB8" s="71">
        <f>INDEX('REEDS calc'!$C$64:$AG$113,MATCH(About!$B$2,'REEDS calc'!$B$64:$B$113,0),MATCH(AB$1,'REEDS calc'!$C$63:$AG$63,0))*SUMIFS('res v com'!$E$3:$E$52,'res v com'!$B$3:$B$52,About!$B$2)*SUMIFS('Urban and Rural'!$C$2:$C$53,'Urban and Rural'!$A$2:$A$53,About!$B$1)</f>
        <v>440.16318499600669</v>
      </c>
      <c r="AC8" s="71">
        <f>INDEX('REEDS calc'!$C$64:$AG$113,MATCH(About!$B$2,'REEDS calc'!$B$64:$B$113,0),MATCH(AC$1,'REEDS calc'!$C$63:$AG$63,0))*SUMIFS('res v com'!$E$3:$E$52,'res v com'!$B$3:$B$52,About!$B$2)*SUMIFS('Urban and Rural'!$C$2:$C$53,'Urban and Rural'!$A$2:$A$53,About!$B$1)</f>
        <v>441.19070136130728</v>
      </c>
      <c r="AD8" s="71">
        <f>INDEX('REEDS calc'!$C$64:$AG$113,MATCH(About!$B$2,'REEDS calc'!$B$64:$B$113,0),MATCH(AD$1,'REEDS calc'!$C$63:$AG$63,0))*SUMIFS('res v com'!$E$3:$E$52,'res v com'!$B$3:$B$52,About!$B$2)*SUMIFS('Urban and Rural'!$C$2:$C$53,'Urban and Rural'!$A$2:$A$53,About!$B$1)</f>
        <v>442.21821772660786</v>
      </c>
      <c r="AE8" s="71">
        <f>INDEX('REEDS calc'!$C$64:$AG$113,MATCH(About!$B$2,'REEDS calc'!$B$64:$B$113,0),MATCH(AE$1,'REEDS calc'!$C$63:$AG$63,0))*SUMIFS('res v com'!$E$3:$E$52,'res v com'!$B$3:$B$52,About!$B$2)*SUMIFS('Urban and Rural'!$C$2:$C$53,'Urban and Rural'!$A$2:$A$53,About!$B$1)</f>
        <v>444.76976843238782</v>
      </c>
      <c r="AF8" s="71">
        <f>INDEX('REEDS calc'!$C$64:$AG$113,MATCH(About!$B$2,'REEDS calc'!$B$64:$B$113,0),MATCH(AF$1,'REEDS calc'!$C$63:$AG$63,0))*SUMIFS('res v com'!$E$3:$E$52,'res v com'!$B$3:$B$52,About!$B$2)*SUMIFS('Urban and Rural'!$C$2:$C$53,'Urban and Rural'!$A$2:$A$53,About!$B$1)</f>
        <v>447.32131913816778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145.63675611576653</v>
      </c>
      <c r="C8" s="71">
        <f>INDEX('REEDS calc'!$C$64:$AG$113,MATCH(About!$B$2,'REEDS calc'!$B$64:$B$113,0),MATCH(C$1,'REEDS calc'!$C$63:$AG$63,0))*SUMIFS('res v com'!$E$3:$E$52,'res v com'!$B$3:$B$52,About!$B$2)*SUMIFS('Urban and Rural'!$B$2:$B$53,'Urban and Rural'!$A$2:$A$53,About!$B$1)</f>
        <v>145.63675611576653</v>
      </c>
      <c r="D8" s="71">
        <f>INDEX('REEDS calc'!$C$64:$AG$113,MATCH(About!$B$2,'REEDS calc'!$B$64:$B$113,0),MATCH(D$1,'REEDS calc'!$C$63:$AG$63,0))*SUMIFS('res v com'!$E$3:$E$52,'res v com'!$B$3:$B$52,About!$B$2)*SUMIFS('Urban and Rural'!$B$2:$B$53,'Urban and Rural'!$A$2:$A$53,About!$B$1)</f>
        <v>145.63675611576653</v>
      </c>
      <c r="E8" s="71">
        <f>INDEX('REEDS calc'!$C$64:$AG$113,MATCH(About!$B$2,'REEDS calc'!$B$64:$B$113,0),MATCH(E$1,'REEDS calc'!$C$63:$AG$63,0))*SUMIFS('res v com'!$E$3:$E$52,'res v com'!$B$3:$B$52,About!$B$2)*SUMIFS('Urban and Rural'!$B$2:$B$53,'Urban and Rural'!$A$2:$A$53,About!$B$1)</f>
        <v>305.05793835114315</v>
      </c>
      <c r="F8" s="71">
        <f>INDEX('REEDS calc'!$C$64:$AG$113,MATCH(About!$B$2,'REEDS calc'!$B$64:$B$113,0),MATCH(F$1,'REEDS calc'!$C$63:$AG$63,0))*SUMIFS('res v com'!$E$3:$E$52,'res v com'!$B$3:$B$52,About!$B$2)*SUMIFS('Urban and Rural'!$B$2:$B$53,'Urban and Rural'!$A$2:$A$53,About!$B$1)</f>
        <v>464.4791205865198</v>
      </c>
      <c r="G8" s="71">
        <f>INDEX('REEDS calc'!$C$64:$AG$113,MATCH(About!$B$2,'REEDS calc'!$B$64:$B$113,0),MATCH(G$1,'REEDS calc'!$C$63:$AG$63,0))*SUMIFS('res v com'!$E$3:$E$52,'res v com'!$B$3:$B$52,About!$B$2)*SUMIFS('Urban and Rural'!$B$2:$B$53,'Urban and Rural'!$A$2:$A$53,About!$B$1)</f>
        <v>616.03485688595345</v>
      </c>
      <c r="H8" s="71">
        <f>INDEX('REEDS calc'!$C$64:$AG$113,MATCH(About!$B$2,'REEDS calc'!$B$64:$B$113,0),MATCH(H$1,'REEDS calc'!$C$63:$AG$63,0))*SUMIFS('res v com'!$E$3:$E$52,'res v com'!$B$3:$B$52,About!$B$2)*SUMIFS('Urban and Rural'!$B$2:$B$53,'Urban and Rural'!$A$2:$A$53,About!$B$1)</f>
        <v>767.59059318538721</v>
      </c>
      <c r="I8" s="71">
        <f>INDEX('REEDS calc'!$C$64:$AG$113,MATCH(About!$B$2,'REEDS calc'!$B$64:$B$113,0),MATCH(I$1,'REEDS calc'!$C$63:$AG$63,0))*SUMIFS('res v com'!$E$3:$E$52,'res v com'!$B$3:$B$52,About!$B$2)*SUMIFS('Urban and Rural'!$B$2:$B$53,'Urban and Rural'!$A$2:$A$53,About!$B$1)</f>
        <v>913.60205224835545</v>
      </c>
      <c r="J8" s="71">
        <f>INDEX('REEDS calc'!$C$64:$AG$113,MATCH(About!$B$2,'REEDS calc'!$B$64:$B$113,0),MATCH(J$1,'REEDS calc'!$C$63:$AG$63,0))*SUMIFS('res v com'!$E$3:$E$52,'res v com'!$B$3:$B$52,About!$B$2)*SUMIFS('Urban and Rural'!$B$2:$B$53,'Urban and Rural'!$A$2:$A$53,About!$B$1)</f>
        <v>1059.6135113113237</v>
      </c>
      <c r="K8" s="71">
        <f>INDEX('REEDS calc'!$C$64:$AG$113,MATCH(About!$B$2,'REEDS calc'!$B$64:$B$113,0),MATCH(K$1,'REEDS calc'!$C$63:$AG$63,0))*SUMIFS('res v com'!$E$3:$E$52,'res v com'!$B$3:$B$52,About!$B$2)*SUMIFS('Urban and Rural'!$B$2:$B$53,'Urban and Rural'!$A$2:$A$53,About!$B$1)</f>
        <v>1325.1552105315109</v>
      </c>
      <c r="L8" s="71">
        <f>INDEX('REEDS calc'!$C$64:$AG$113,MATCH(About!$B$2,'REEDS calc'!$B$64:$B$113,0),MATCH(L$1,'REEDS calc'!$C$63:$AG$63,0))*SUMIFS('res v com'!$E$3:$E$52,'res v com'!$B$3:$B$52,About!$B$2)*SUMIFS('Urban and Rural'!$B$2:$B$53,'Urban and Rural'!$A$2:$A$53,About!$B$1)</f>
        <v>1590.6969097516983</v>
      </c>
      <c r="M8" s="71">
        <f>INDEX('REEDS calc'!$C$64:$AG$113,MATCH(About!$B$2,'REEDS calc'!$B$64:$B$113,0),MATCH(M$1,'REEDS calc'!$C$63:$AG$63,0))*SUMIFS('res v com'!$E$3:$E$52,'res v com'!$B$3:$B$52,About!$B$2)*SUMIFS('Urban and Rural'!$B$2:$B$53,'Urban and Rural'!$A$2:$A$53,About!$B$1)</f>
        <v>1833.988549009754</v>
      </c>
      <c r="N8" s="71">
        <f>INDEX('REEDS calc'!$C$64:$AG$113,MATCH(About!$B$2,'REEDS calc'!$B$64:$B$113,0),MATCH(N$1,'REEDS calc'!$C$63:$AG$63,0))*SUMIFS('res v com'!$E$3:$E$52,'res v com'!$B$3:$B$52,About!$B$2)*SUMIFS('Urban and Rural'!$B$2:$B$53,'Urban and Rural'!$A$2:$A$53,About!$B$1)</f>
        <v>2077.2801882678104</v>
      </c>
      <c r="O8" s="71">
        <f>INDEX('REEDS calc'!$C$64:$AG$113,MATCH(About!$B$2,'REEDS calc'!$B$64:$B$113,0),MATCH(O$1,'REEDS calc'!$C$63:$AG$63,0))*SUMIFS('res v com'!$E$3:$E$52,'res v com'!$B$3:$B$52,About!$B$2)*SUMIFS('Urban and Rural'!$B$2:$B$53,'Urban and Rural'!$A$2:$A$53,About!$B$1)</f>
        <v>2107.4454334951583</v>
      </c>
      <c r="P8" s="71">
        <f>INDEX('REEDS calc'!$C$64:$AG$113,MATCH(About!$B$2,'REEDS calc'!$B$64:$B$113,0),MATCH(P$1,'REEDS calc'!$C$63:$AG$63,0))*SUMIFS('res v com'!$E$3:$E$52,'res v com'!$B$3:$B$52,About!$B$2)*SUMIFS('Urban and Rural'!$B$2:$B$53,'Urban and Rural'!$A$2:$A$53,About!$B$1)</f>
        <v>2137.6106787225067</v>
      </c>
      <c r="Q8" s="71">
        <f>INDEX('REEDS calc'!$C$64:$AG$113,MATCH(About!$B$2,'REEDS calc'!$B$64:$B$113,0),MATCH(Q$1,'REEDS calc'!$C$63:$AG$63,0))*SUMIFS('res v com'!$E$3:$E$52,'res v com'!$B$3:$B$52,About!$B$2)*SUMIFS('Urban and Rural'!$B$2:$B$53,'Urban and Rural'!$A$2:$A$53,About!$B$1)</f>
        <v>2155.957859314231</v>
      </c>
      <c r="R8" s="71">
        <f>INDEX('REEDS calc'!$C$64:$AG$113,MATCH(About!$B$2,'REEDS calc'!$B$64:$B$113,0),MATCH(R$1,'REEDS calc'!$C$63:$AG$63,0))*SUMIFS('res v com'!$E$3:$E$52,'res v com'!$B$3:$B$52,About!$B$2)*SUMIFS('Urban and Rural'!$B$2:$B$53,'Urban and Rural'!$A$2:$A$53,About!$B$1)</f>
        <v>2174.3050399059557</v>
      </c>
      <c r="S8" s="71">
        <f>INDEX('REEDS calc'!$C$64:$AG$113,MATCH(About!$B$2,'REEDS calc'!$B$64:$B$113,0),MATCH(S$1,'REEDS calc'!$C$63:$AG$63,0))*SUMIFS('res v com'!$E$3:$E$52,'res v com'!$B$3:$B$52,About!$B$2)*SUMIFS('Urban and Rural'!$B$2:$B$53,'Urban and Rural'!$A$2:$A$53,About!$B$1)</f>
        <v>2188.8222921435427</v>
      </c>
      <c r="T8" s="71">
        <f>INDEX('REEDS calc'!$C$64:$AG$113,MATCH(About!$B$2,'REEDS calc'!$B$64:$B$113,0),MATCH(T$1,'REEDS calc'!$C$63:$AG$63,0))*SUMIFS('res v com'!$E$3:$E$52,'res v com'!$B$3:$B$52,About!$B$2)*SUMIFS('Urban and Rural'!$B$2:$B$53,'Urban and Rural'!$A$2:$A$53,About!$B$1)</f>
        <v>2203.3395443811301</v>
      </c>
      <c r="U8" s="71">
        <f>INDEX('REEDS calc'!$C$64:$AG$113,MATCH(About!$B$2,'REEDS calc'!$B$64:$B$113,0),MATCH(U$1,'REEDS calc'!$C$63:$AG$63,0))*SUMIFS('res v com'!$E$3:$E$52,'res v com'!$B$3:$B$52,About!$B$2)*SUMIFS('Urban and Rural'!$B$2:$B$53,'Urban and Rural'!$A$2:$A$53,About!$B$1)</f>
        <v>2217.4920415373708</v>
      </c>
      <c r="V8" s="71">
        <f>INDEX('REEDS calc'!$C$64:$AG$113,MATCH(About!$B$2,'REEDS calc'!$B$64:$B$113,0),MATCH(V$1,'REEDS calc'!$C$63:$AG$63,0))*SUMIFS('res v com'!$E$3:$E$52,'res v com'!$B$3:$B$52,About!$B$2)*SUMIFS('Urban and Rural'!$B$2:$B$53,'Urban and Rural'!$A$2:$A$53,About!$B$1)</f>
        <v>2231.6445386936111</v>
      </c>
      <c r="W8" s="71">
        <f>INDEX('REEDS calc'!$C$64:$AG$113,MATCH(About!$B$2,'REEDS calc'!$B$64:$B$113,0),MATCH(W$1,'REEDS calc'!$C$63:$AG$63,0))*SUMIFS('res v com'!$E$3:$E$52,'res v com'!$B$3:$B$52,About!$B$2)*SUMIFS('Urban and Rural'!$B$2:$B$53,'Urban and Rural'!$A$2:$A$53,About!$B$1)</f>
        <v>2244.6662950976784</v>
      </c>
      <c r="X8" s="71">
        <f>INDEX('REEDS calc'!$C$64:$AG$113,MATCH(About!$B$2,'REEDS calc'!$B$64:$B$113,0),MATCH(X$1,'REEDS calc'!$C$63:$AG$63,0))*SUMIFS('res v com'!$E$3:$E$52,'res v com'!$B$3:$B$52,About!$B$2)*SUMIFS('Urban and Rural'!$B$2:$B$53,'Urban and Rural'!$A$2:$A$53,About!$B$1)</f>
        <v>2257.6880515017451</v>
      </c>
      <c r="Y8" s="71">
        <f>INDEX('REEDS calc'!$C$64:$AG$113,MATCH(About!$B$2,'REEDS calc'!$B$64:$B$113,0),MATCH(Y$1,'REEDS calc'!$C$63:$AG$63,0))*SUMIFS('res v com'!$E$3:$E$52,'res v com'!$B$3:$B$52,About!$B$2)*SUMIFS('Urban and Rural'!$B$2:$B$53,'Urban and Rural'!$A$2:$A$53,About!$B$1)</f>
        <v>2276.2176096341427</v>
      </c>
      <c r="Z8" s="71">
        <f>INDEX('REEDS calc'!$C$64:$AG$113,MATCH(About!$B$2,'REEDS calc'!$B$64:$B$113,0),MATCH(Z$1,'REEDS calc'!$C$63:$AG$63,0))*SUMIFS('res v com'!$E$3:$E$52,'res v com'!$B$3:$B$52,About!$B$2)*SUMIFS('Urban and Rural'!$B$2:$B$53,'Urban and Rural'!$A$2:$A$53,About!$B$1)</f>
        <v>2294.7471677665403</v>
      </c>
      <c r="AA8" s="71">
        <f>INDEX('REEDS calc'!$C$64:$AG$113,MATCH(About!$B$2,'REEDS calc'!$B$64:$B$113,0),MATCH(AA$1,'REEDS calc'!$C$63:$AG$63,0))*SUMIFS('res v com'!$E$3:$E$52,'res v com'!$B$3:$B$52,About!$B$2)*SUMIFS('Urban and Rural'!$B$2:$B$53,'Urban and Rural'!$A$2:$A$53,About!$B$1)</f>
        <v>2311.4529504922061</v>
      </c>
      <c r="AB8" s="71">
        <f>INDEX('REEDS calc'!$C$64:$AG$113,MATCH(About!$B$2,'REEDS calc'!$B$64:$B$113,0),MATCH(AB$1,'REEDS calc'!$C$63:$AG$63,0))*SUMIFS('res v com'!$E$3:$E$52,'res v com'!$B$3:$B$52,About!$B$2)*SUMIFS('Urban and Rural'!$B$2:$B$53,'Urban and Rural'!$A$2:$A$53,About!$B$1)</f>
        <v>2328.1587332178719</v>
      </c>
      <c r="AC8" s="71">
        <f>INDEX('REEDS calc'!$C$64:$AG$113,MATCH(About!$B$2,'REEDS calc'!$B$64:$B$113,0),MATCH(AC$1,'REEDS calc'!$C$63:$AG$63,0))*SUMIFS('res v com'!$E$3:$E$52,'res v com'!$B$3:$B$52,About!$B$2)*SUMIFS('Urban and Rural'!$B$2:$B$53,'Urban and Rural'!$A$2:$A$53,About!$B$1)</f>
        <v>2333.5935839299336</v>
      </c>
      <c r="AD8" s="71">
        <f>INDEX('REEDS calc'!$C$64:$AG$113,MATCH(About!$B$2,'REEDS calc'!$B$64:$B$113,0),MATCH(AD$1,'REEDS calc'!$C$63:$AG$63,0))*SUMIFS('res v com'!$E$3:$E$52,'res v com'!$B$3:$B$52,About!$B$2)*SUMIFS('Urban and Rural'!$B$2:$B$53,'Urban and Rural'!$A$2:$A$53,About!$B$1)</f>
        <v>2339.0284346419949</v>
      </c>
      <c r="AE8" s="71">
        <f>INDEX('REEDS calc'!$C$64:$AG$113,MATCH(About!$B$2,'REEDS calc'!$B$64:$B$113,0),MATCH(AE$1,'REEDS calc'!$C$63:$AG$63,0))*SUMIFS('res v com'!$E$3:$E$52,'res v com'!$B$3:$B$52,About!$B$2)*SUMIFS('Urban and Rural'!$B$2:$B$53,'Urban and Rural'!$A$2:$A$53,About!$B$1)</f>
        <v>2352.524372651812</v>
      </c>
      <c r="AF8" s="71">
        <f>INDEX('REEDS calc'!$C$64:$AG$113,MATCH(About!$B$2,'REEDS calc'!$B$64:$B$113,0),MATCH(AF$1,'REEDS calc'!$C$63:$AG$63,0))*SUMIFS('res v com'!$E$3:$E$52,'res v com'!$B$3:$B$52,About!$B$2)*SUMIFS('Urban and Rural'!$B$2:$B$53,'Urban and Rural'!$A$2:$A$53,About!$B$1)</f>
        <v>2366.0203106616295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26.46542889704487</v>
      </c>
      <c r="C8" s="71">
        <f>INDEX('REEDS calc'!$C$64:$AG$113,MATCH(About!$B$2,'REEDS calc'!$B$64:$B$113,0),MATCH(C$1,'REEDS calc'!$C$63:$AG$63,0))*SUMIFS('res v com'!$F$3:$F$52,'res v com'!$B$3:$B$52,About!$B$2)</f>
        <v>26.46542889704487</v>
      </c>
      <c r="D8" s="71">
        <f>INDEX('REEDS calc'!$C$64:$AG$113,MATCH(About!$B$2,'REEDS calc'!$B$64:$B$113,0),MATCH(D$1,'REEDS calc'!$C$63:$AG$63,0))*SUMIFS('res v com'!$F$3:$F$52,'res v com'!$B$3:$B$52,About!$B$2)</f>
        <v>26.46542889704487</v>
      </c>
      <c r="E8" s="71">
        <f>INDEX('REEDS calc'!$C$64:$AG$113,MATCH(About!$B$2,'REEDS calc'!$B$64:$B$113,0),MATCH(E$1,'REEDS calc'!$C$63:$AG$63,0))*SUMIFS('res v com'!$F$3:$F$52,'res v com'!$B$3:$B$52,About!$B$2)</f>
        <v>55.435793766881673</v>
      </c>
      <c r="F8" s="71">
        <f>INDEX('REEDS calc'!$C$64:$AG$113,MATCH(About!$B$2,'REEDS calc'!$B$64:$B$113,0),MATCH(F$1,'REEDS calc'!$C$63:$AG$63,0))*SUMIFS('res v com'!$F$3:$F$52,'res v com'!$B$3:$B$52,About!$B$2)</f>
        <v>84.406158636718473</v>
      </c>
      <c r="G8" s="71">
        <f>INDEX('REEDS calc'!$C$64:$AG$113,MATCH(About!$B$2,'REEDS calc'!$B$64:$B$113,0),MATCH(G$1,'REEDS calc'!$C$63:$AG$63,0))*SUMIFS('res v com'!$F$3:$F$52,'res v com'!$B$3:$B$52,About!$B$2)</f>
        <v>111.94719751967475</v>
      </c>
      <c r="H8" s="71">
        <f>INDEX('REEDS calc'!$C$64:$AG$113,MATCH(About!$B$2,'REEDS calc'!$B$64:$B$113,0),MATCH(H$1,'REEDS calc'!$C$63:$AG$63,0))*SUMIFS('res v com'!$F$3:$F$52,'res v com'!$B$3:$B$52,About!$B$2)</f>
        <v>139.48823640263103</v>
      </c>
      <c r="I8" s="71">
        <f>INDEX('REEDS calc'!$C$64:$AG$113,MATCH(About!$B$2,'REEDS calc'!$B$64:$B$113,0),MATCH(I$1,'REEDS calc'!$C$63:$AG$63,0))*SUMIFS('res v com'!$F$3:$F$52,'res v com'!$B$3:$B$52,About!$B$2)</f>
        <v>166.02175713631908</v>
      </c>
      <c r="J8" s="71">
        <f>INDEX('REEDS calc'!$C$64:$AG$113,MATCH(About!$B$2,'REEDS calc'!$B$64:$B$113,0),MATCH(J$1,'REEDS calc'!$C$63:$AG$63,0))*SUMIFS('res v com'!$F$3:$F$52,'res v com'!$B$3:$B$52,About!$B$2)</f>
        <v>192.55527787000719</v>
      </c>
      <c r="K8" s="71">
        <f>INDEX('REEDS calc'!$C$64:$AG$113,MATCH(About!$B$2,'REEDS calc'!$B$64:$B$113,0),MATCH(K$1,'REEDS calc'!$C$63:$AG$63,0))*SUMIFS('res v com'!$F$3:$F$52,'res v com'!$B$3:$B$52,About!$B$2)</f>
        <v>240.81009449285236</v>
      </c>
      <c r="L8" s="71">
        <f>INDEX('REEDS calc'!$C$64:$AG$113,MATCH(About!$B$2,'REEDS calc'!$B$64:$B$113,0),MATCH(L$1,'REEDS calc'!$C$63:$AG$63,0))*SUMIFS('res v com'!$F$3:$F$52,'res v com'!$B$3:$B$52,About!$B$2)</f>
        <v>289.0649111156975</v>
      </c>
      <c r="M8" s="71">
        <f>INDEX('REEDS calc'!$C$64:$AG$113,MATCH(About!$B$2,'REEDS calc'!$B$64:$B$113,0),MATCH(M$1,'REEDS calc'!$C$63:$AG$63,0))*SUMIFS('res v com'!$F$3:$F$52,'res v com'!$B$3:$B$52,About!$B$2)</f>
        <v>333.27639832371636</v>
      </c>
      <c r="N8" s="71">
        <f>INDEX('REEDS calc'!$C$64:$AG$113,MATCH(About!$B$2,'REEDS calc'!$B$64:$B$113,0),MATCH(N$1,'REEDS calc'!$C$63:$AG$63,0))*SUMIFS('res v com'!$F$3:$F$52,'res v com'!$B$3:$B$52,About!$B$2)</f>
        <v>377.48788553173523</v>
      </c>
      <c r="O8" s="71">
        <f>INDEX('REEDS calc'!$C$64:$AG$113,MATCH(About!$B$2,'REEDS calc'!$B$64:$B$113,0),MATCH(O$1,'REEDS calc'!$C$63:$AG$63,0))*SUMIFS('res v com'!$F$3:$F$52,'res v com'!$B$3:$B$52,About!$B$2)</f>
        <v>382.96957967281941</v>
      </c>
      <c r="P8" s="71">
        <f>INDEX('REEDS calc'!$C$64:$AG$113,MATCH(About!$B$2,'REEDS calc'!$B$64:$B$113,0),MATCH(P$1,'REEDS calc'!$C$63:$AG$63,0))*SUMIFS('res v com'!$F$3:$F$52,'res v com'!$B$3:$B$52,About!$B$2)</f>
        <v>388.45127381390358</v>
      </c>
      <c r="Q8" s="71">
        <f>INDEX('REEDS calc'!$C$64:$AG$113,MATCH(About!$B$2,'REEDS calc'!$B$64:$B$113,0),MATCH(Q$1,'REEDS calc'!$C$63:$AG$63,0))*SUMIFS('res v com'!$F$3:$F$52,'res v com'!$B$3:$B$52,About!$B$2)</f>
        <v>391.78536347891611</v>
      </c>
      <c r="R8" s="71">
        <f>INDEX('REEDS calc'!$C$64:$AG$113,MATCH(About!$B$2,'REEDS calc'!$B$64:$B$113,0),MATCH(R$1,'REEDS calc'!$C$63:$AG$63,0))*SUMIFS('res v com'!$F$3:$F$52,'res v com'!$B$3:$B$52,About!$B$2)</f>
        <v>395.11945314392869</v>
      </c>
      <c r="S8" s="71">
        <f>INDEX('REEDS calc'!$C$64:$AG$113,MATCH(About!$B$2,'REEDS calc'!$B$64:$B$113,0),MATCH(S$1,'REEDS calc'!$C$63:$AG$63,0))*SUMIFS('res v com'!$F$3:$F$52,'res v com'!$B$3:$B$52,About!$B$2)</f>
        <v>397.75755987688092</v>
      </c>
      <c r="T8" s="71">
        <f>INDEX('REEDS calc'!$C$64:$AG$113,MATCH(About!$B$2,'REEDS calc'!$B$64:$B$113,0),MATCH(T$1,'REEDS calc'!$C$63:$AG$63,0))*SUMIFS('res v com'!$F$3:$F$52,'res v com'!$B$3:$B$52,About!$B$2)</f>
        <v>400.3956666098332</v>
      </c>
      <c r="U8" s="71">
        <f>INDEX('REEDS calc'!$C$64:$AG$113,MATCH(About!$B$2,'REEDS calc'!$B$64:$B$113,0),MATCH(U$1,'REEDS calc'!$C$63:$AG$63,0))*SUMIFS('res v com'!$F$3:$F$52,'res v com'!$B$3:$B$52,About!$B$2)</f>
        <v>402.96748925401772</v>
      </c>
      <c r="V8" s="71">
        <f>INDEX('REEDS calc'!$C$64:$AG$113,MATCH(About!$B$2,'REEDS calc'!$B$64:$B$113,0),MATCH(V$1,'REEDS calc'!$C$63:$AG$63,0))*SUMIFS('res v com'!$F$3:$F$52,'res v com'!$B$3:$B$52,About!$B$2)</f>
        <v>405.53931189820236</v>
      </c>
      <c r="W8" s="71">
        <f>INDEX('REEDS calc'!$C$64:$AG$113,MATCH(About!$B$2,'REEDS calc'!$B$64:$B$113,0),MATCH(W$1,'REEDS calc'!$C$63:$AG$63,0))*SUMIFS('res v com'!$F$3:$F$52,'res v com'!$B$3:$B$52,About!$B$2)</f>
        <v>407.90565386720726</v>
      </c>
      <c r="X8" s="71">
        <f>INDEX('REEDS calc'!$C$64:$AG$113,MATCH(About!$B$2,'REEDS calc'!$B$64:$B$113,0),MATCH(X$1,'REEDS calc'!$C$63:$AG$63,0))*SUMIFS('res v com'!$F$3:$F$52,'res v com'!$B$3:$B$52,About!$B$2)</f>
        <v>410.27199583621223</v>
      </c>
      <c r="Y8" s="71">
        <f>INDEX('REEDS calc'!$C$64:$AG$113,MATCH(About!$B$2,'REEDS calc'!$B$64:$B$113,0),MATCH(Y$1,'REEDS calc'!$C$63:$AG$63,0))*SUMIFS('res v com'!$F$3:$F$52,'res v com'!$B$3:$B$52,About!$B$2)</f>
        <v>413.63922754560849</v>
      </c>
      <c r="Z8" s="71">
        <f>INDEX('REEDS calc'!$C$64:$AG$113,MATCH(About!$B$2,'REEDS calc'!$B$64:$B$113,0),MATCH(Z$1,'REEDS calc'!$C$63:$AG$63,0))*SUMIFS('res v com'!$F$3:$F$52,'res v com'!$B$3:$B$52,About!$B$2)</f>
        <v>417.00645925500487</v>
      </c>
      <c r="AA8" s="71">
        <f>INDEX('REEDS calc'!$C$64:$AG$113,MATCH(About!$B$2,'REEDS calc'!$B$64:$B$113,0),MATCH(AA$1,'REEDS calc'!$C$63:$AG$63,0))*SUMIFS('res v com'!$F$3:$F$52,'res v com'!$B$3:$B$52,About!$B$2)</f>
        <v>420.04227052056297</v>
      </c>
      <c r="AB8" s="71">
        <f>INDEX('REEDS calc'!$C$64:$AG$113,MATCH(About!$B$2,'REEDS calc'!$B$64:$B$113,0),MATCH(AB$1,'REEDS calc'!$C$63:$AG$63,0))*SUMIFS('res v com'!$F$3:$F$52,'res v com'!$B$3:$B$52,About!$B$2)</f>
        <v>423.07808178612112</v>
      </c>
      <c r="AC8" s="71">
        <f>INDEX('REEDS calc'!$C$64:$AG$113,MATCH(About!$B$2,'REEDS calc'!$B$64:$B$113,0),MATCH(AC$1,'REEDS calc'!$C$63:$AG$63,0))*SUMIFS('res v com'!$F$3:$F$52,'res v com'!$B$3:$B$52,About!$B$2)</f>
        <v>424.06571470875906</v>
      </c>
      <c r="AD8" s="71">
        <f>INDEX('REEDS calc'!$C$64:$AG$113,MATCH(About!$B$2,'REEDS calc'!$B$64:$B$113,0),MATCH(AD$1,'REEDS calc'!$C$63:$AG$63,0))*SUMIFS('res v com'!$F$3:$F$52,'res v com'!$B$3:$B$52,About!$B$2)</f>
        <v>425.05334763139695</v>
      </c>
      <c r="AE8" s="71">
        <f>INDEX('REEDS calc'!$C$64:$AG$113,MATCH(About!$B$2,'REEDS calc'!$B$64:$B$113,0),MATCH(AE$1,'REEDS calc'!$C$63:$AG$63,0))*SUMIFS('res v com'!$F$3:$F$52,'res v com'!$B$3:$B$52,About!$B$2)</f>
        <v>427.50585891579976</v>
      </c>
      <c r="AF8" s="71">
        <f>INDEX('REEDS calc'!$C$64:$AG$113,MATCH(About!$B$2,'REEDS calc'!$B$64:$B$113,0),MATCH(AF$1,'REEDS calc'!$C$63:$AG$63,0))*SUMIFS('res v com'!$F$3:$F$52,'res v com'!$B$3:$B$52,About!$B$2)</f>
        <v>429.95837020020264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145.63675611576653</v>
      </c>
      <c r="C8" s="24">
        <f>'BDESC-rural-residential'!B8</f>
        <v>27.534178623551579</v>
      </c>
      <c r="D8" s="24">
        <f>'BDESC-commercial'!B8</f>
        <v>26.46542889704487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2024-02-08T19:18:35Z</dcterms:modified>
</cp:coreProperties>
</file>