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1"/>
  <workbookPr defaultThemeVersion="124226"/>
  <mc:AlternateContent xmlns:mc="http://schemas.openxmlformats.org/markup-compatibility/2006">
    <mc:Choice Requires="x15">
      <x15ac:absPath xmlns:x15ac="http://schemas.microsoft.com/office/spreadsheetml/2010/11/ac" url="/users/nathaniyer/library/containers/com.microsoft.excel/data/state-eps-data-repository/wa/ccs/bfocpabs/"/>
    </mc:Choice>
  </mc:AlternateContent>
  <xr:revisionPtr revIDLastSave="0" documentId="13_ncr:1_{4F9E538D-46AC-814E-8AB1-E523DB9D0DD7}" xr6:coauthVersionLast="46" xr6:coauthVersionMax="46" xr10:uidLastSave="{00000000-0000-0000-0000-000000000000}"/>
  <bookViews>
    <workbookView xWindow="0" yWindow="460" windowWidth="28800" windowHeight="15880" xr2:uid="{00000000-000D-0000-FFFF-FFFF00000000}"/>
  </bookViews>
  <sheets>
    <sheet name="About" sheetId="1" r:id="rId1"/>
    <sheet name="Global CCS Database" sheetId="13" r:id="rId2"/>
    <sheet name="BAU Calculations" sheetId="14" r:id="rId3"/>
    <sheet name="BFoCPAbS-electricity" sheetId="15" r:id="rId4"/>
    <sheet name="BFoCPAbS-industry" sheetId="16" r:id="rId5"/>
  </sheets>
  <definedNames>
    <definedName name="_xlnm._FilterDatabase" localSheetId="1" hidden="1">'Global CCS Database'!$A$7:$K$36</definedName>
  </definedNames>
  <calcPr calcId="191029" iterate="1" iterateDelta="1.0000000000000001E-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9" i="13" l="1"/>
  <c r="I10" i="13"/>
  <c r="I11" i="13"/>
  <c r="I12" i="13"/>
  <c r="I13" i="13"/>
  <c r="I15" i="13"/>
  <c r="I17" i="13"/>
  <c r="I18" i="13"/>
  <c r="I19" i="13"/>
  <c r="I20" i="13"/>
  <c r="I21" i="13"/>
  <c r="I22" i="13"/>
  <c r="I23" i="13"/>
  <c r="I24" i="13"/>
  <c r="I25" i="13"/>
  <c r="I27" i="13"/>
  <c r="I28" i="13"/>
  <c r="I30" i="13"/>
  <c r="I31" i="13"/>
  <c r="I32" i="13"/>
  <c r="I33" i="13"/>
  <c r="I34" i="13"/>
  <c r="I35" i="13"/>
  <c r="I36" i="13"/>
  <c r="I8" i="13"/>
  <c r="H30" i="13"/>
  <c r="H24" i="13"/>
  <c r="H21" i="13"/>
  <c r="B3" i="14" l="1"/>
  <c r="G3" i="14"/>
  <c r="O3" i="14"/>
  <c r="W3" i="14"/>
  <c r="AE3" i="14"/>
  <c r="H4" i="14"/>
  <c r="P4" i="14"/>
  <c r="X4" i="14"/>
  <c r="AF4" i="14"/>
  <c r="I5" i="14"/>
  <c r="Q5" i="14"/>
  <c r="Y5" i="14"/>
  <c r="AG5" i="14"/>
  <c r="J6" i="14"/>
  <c r="R6" i="14"/>
  <c r="Z6" i="14"/>
  <c r="AH6" i="14"/>
  <c r="K7" i="14"/>
  <c r="S7" i="14"/>
  <c r="AA7" i="14"/>
  <c r="C4" i="14"/>
  <c r="AF3" i="14"/>
  <c r="I4" i="14"/>
  <c r="Y4" i="14"/>
  <c r="J5" i="14"/>
  <c r="R5" i="14"/>
  <c r="AH5" i="14"/>
  <c r="AA6" i="14"/>
  <c r="B4" i="14"/>
  <c r="H3" i="14"/>
  <c r="P3" i="14"/>
  <c r="X3" i="14"/>
  <c r="Q4" i="14"/>
  <c r="AG4" i="14"/>
  <c r="Z5" i="14"/>
  <c r="K6" i="14"/>
  <c r="T7" i="14"/>
  <c r="B5" i="14"/>
  <c r="I3" i="14"/>
  <c r="Q3" i="14"/>
  <c r="Y3" i="14"/>
  <c r="AG3" i="14"/>
  <c r="J4" i="14"/>
  <c r="R4" i="14"/>
  <c r="Z4" i="14"/>
  <c r="AH4" i="14"/>
  <c r="K5" i="14"/>
  <c r="S5" i="14"/>
  <c r="AA5" i="14"/>
  <c r="D6" i="14"/>
  <c r="L6" i="14"/>
  <c r="T6" i="14"/>
  <c r="AB6" i="14"/>
  <c r="E7" i="14"/>
  <c r="M7" i="14"/>
  <c r="U7" i="14"/>
  <c r="AC7" i="14"/>
  <c r="C6" i="14"/>
  <c r="F7" i="14"/>
  <c r="V7" i="14"/>
  <c r="C7" i="14"/>
  <c r="AE6" i="14"/>
  <c r="AF7" i="14"/>
  <c r="X5" i="14"/>
  <c r="Y6" i="14"/>
  <c r="AH7" i="14"/>
  <c r="AB7" i="14"/>
  <c r="B6" i="14"/>
  <c r="J3" i="14"/>
  <c r="R3" i="14"/>
  <c r="Z3" i="14"/>
  <c r="AH3" i="14"/>
  <c r="K4" i="14"/>
  <c r="S4" i="14"/>
  <c r="AA4" i="14"/>
  <c r="D5" i="14"/>
  <c r="L5" i="14"/>
  <c r="T5" i="14"/>
  <c r="AB5" i="14"/>
  <c r="E6" i="14"/>
  <c r="M6" i="14"/>
  <c r="U6" i="14"/>
  <c r="AC6" i="14"/>
  <c r="N7" i="14"/>
  <c r="AD7" i="14"/>
  <c r="O6" i="14"/>
  <c r="P7" i="14"/>
  <c r="AE4" i="14"/>
  <c r="I6" i="14"/>
  <c r="Z7" i="14"/>
  <c r="C5" i="14"/>
  <c r="B7" i="14"/>
  <c r="K3" i="14"/>
  <c r="S3" i="14"/>
  <c r="AA3" i="14"/>
  <c r="D4" i="14"/>
  <c r="L4" i="14"/>
  <c r="T4" i="14"/>
  <c r="AB4" i="14"/>
  <c r="E5" i="14"/>
  <c r="M5" i="14"/>
  <c r="U5" i="14"/>
  <c r="AC5" i="14"/>
  <c r="F6" i="14"/>
  <c r="N6" i="14"/>
  <c r="V6" i="14"/>
  <c r="AD6" i="14"/>
  <c r="G7" i="14"/>
  <c r="O7" i="14"/>
  <c r="W7" i="14"/>
  <c r="AE7" i="14"/>
  <c r="C3" i="14"/>
  <c r="G6" i="14"/>
  <c r="W6" i="14"/>
  <c r="X7" i="14"/>
  <c r="P5" i="14"/>
  <c r="Q6" i="14"/>
  <c r="R7" i="14"/>
  <c r="L7" i="14"/>
  <c r="D3" i="14"/>
  <c r="L3" i="14"/>
  <c r="T3" i="14"/>
  <c r="AB3" i="14"/>
  <c r="E4" i="14"/>
  <c r="M4" i="14"/>
  <c r="U4" i="14"/>
  <c r="AC4" i="14"/>
  <c r="F5" i="14"/>
  <c r="N5" i="14"/>
  <c r="V5" i="14"/>
  <c r="AD5" i="14"/>
  <c r="H7" i="14"/>
  <c r="H5" i="14"/>
  <c r="J7" i="14"/>
  <c r="D7" i="14"/>
  <c r="E3" i="14"/>
  <c r="M3" i="14"/>
  <c r="U3" i="14"/>
  <c r="AC3" i="14"/>
  <c r="F4" i="14"/>
  <c r="N4" i="14"/>
  <c r="V4" i="14"/>
  <c r="AD4" i="14"/>
  <c r="G5" i="14"/>
  <c r="O5" i="14"/>
  <c r="W5" i="14"/>
  <c r="AE5" i="14"/>
  <c r="H6" i="14"/>
  <c r="P6" i="14"/>
  <c r="X6" i="14"/>
  <c r="AF6" i="14"/>
  <c r="I7" i="14"/>
  <c r="Q7" i="14"/>
  <c r="Y7" i="14"/>
  <c r="AG7" i="14"/>
  <c r="N3" i="14"/>
  <c r="V3" i="14"/>
  <c r="AD3" i="14"/>
  <c r="G4" i="14"/>
  <c r="O4" i="14"/>
  <c r="W4" i="14"/>
  <c r="AF5" i="14"/>
  <c r="AG6" i="14"/>
  <c r="S6" i="14"/>
  <c r="F3" i="14"/>
  <c r="AE35" i="14" l="1"/>
  <c r="AD84" i="14" s="1"/>
  <c r="F35" i="14"/>
  <c r="E84" i="14" s="1"/>
  <c r="U35" i="14"/>
  <c r="T84" i="14" s="1"/>
  <c r="AB35" i="14"/>
  <c r="AA84" i="14" s="1"/>
  <c r="W35" i="14"/>
  <c r="V84" i="14" s="1"/>
  <c r="AF35" i="14"/>
  <c r="AE84" i="14" s="1"/>
  <c r="M35" i="14"/>
  <c r="L84" i="14" s="1"/>
  <c r="T35" i="14"/>
  <c r="S84" i="14" s="1"/>
  <c r="O35" i="14"/>
  <c r="N84" i="14" s="1"/>
  <c r="H35" i="14"/>
  <c r="G84" i="14" s="1"/>
  <c r="E35" i="14"/>
  <c r="D84" i="14" s="1"/>
  <c r="L35" i="14"/>
  <c r="K84" i="14" s="1"/>
  <c r="AA35" i="14"/>
  <c r="Z84" i="14" s="1"/>
  <c r="R35" i="14"/>
  <c r="Q84" i="14" s="1"/>
  <c r="G35" i="14"/>
  <c r="F84" i="14" s="1"/>
  <c r="Q35" i="14"/>
  <c r="P84" i="14" s="1"/>
  <c r="D35" i="14"/>
  <c r="C84" i="14" s="1"/>
  <c r="S35" i="14"/>
  <c r="R84" i="14" s="1"/>
  <c r="Y35" i="14"/>
  <c r="X84" i="14" s="1"/>
  <c r="J35" i="14"/>
  <c r="I84" i="14" s="1"/>
  <c r="I35" i="14"/>
  <c r="H84" i="14" s="1"/>
  <c r="X35" i="14"/>
  <c r="W84" i="14" s="1"/>
  <c r="K35" i="14"/>
  <c r="J84" i="14" s="1"/>
  <c r="AH35" i="14"/>
  <c r="AG84" i="14" s="1"/>
  <c r="V35" i="14"/>
  <c r="U84" i="14" s="1"/>
  <c r="B35" i="14"/>
  <c r="P35" i="14"/>
  <c r="O84" i="14" s="1"/>
  <c r="AD35" i="14"/>
  <c r="AC84" i="14" s="1"/>
  <c r="AG35" i="14"/>
  <c r="AF84" i="14" s="1"/>
  <c r="C35" i="14"/>
  <c r="B84" i="14" s="1"/>
  <c r="B118" i="14" s="1"/>
  <c r="Z35" i="14"/>
  <c r="Y84" i="14" s="1"/>
  <c r="N35" i="14"/>
  <c r="M84" i="14" s="1"/>
  <c r="AC35" i="14"/>
  <c r="AB84" i="14" s="1"/>
  <c r="J34" i="14"/>
  <c r="I83" i="14" s="1"/>
  <c r="K34" i="14"/>
  <c r="J83" i="14" s="1"/>
  <c r="Z34" i="14"/>
  <c r="Y83" i="14" s="1"/>
  <c r="E34" i="14"/>
  <c r="D83" i="14" s="1"/>
  <c r="H34" i="14"/>
  <c r="G83" i="14" s="1"/>
  <c r="AD34" i="14"/>
  <c r="AC83" i="14" s="1"/>
  <c r="B34" i="14"/>
  <c r="C34" i="14"/>
  <c r="B83" i="14" s="1"/>
  <c r="B117" i="14" s="1"/>
  <c r="R34" i="14"/>
  <c r="Q83" i="14" s="1"/>
  <c r="I34" i="14"/>
  <c r="H83" i="14" s="1"/>
  <c r="G34" i="14"/>
  <c r="F83" i="14" s="1"/>
  <c r="S34" i="14"/>
  <c r="R83" i="14" s="1"/>
  <c r="V34" i="14"/>
  <c r="U83" i="14" s="1"/>
  <c r="O34" i="14"/>
  <c r="N83" i="14" s="1"/>
  <c r="D34" i="14"/>
  <c r="C83" i="14" s="1"/>
  <c r="N34" i="14"/>
  <c r="M83" i="14" s="1"/>
  <c r="AC34" i="14"/>
  <c r="AB83" i="14" s="1"/>
  <c r="L34" i="14"/>
  <c r="K83" i="14" s="1"/>
  <c r="AE34" i="14"/>
  <c r="AD83" i="14" s="1"/>
  <c r="F34" i="14"/>
  <c r="E83" i="14" s="1"/>
  <c r="U34" i="14"/>
  <c r="T83" i="14" s="1"/>
  <c r="AB34" i="14"/>
  <c r="AA83" i="14" s="1"/>
  <c r="P34" i="14"/>
  <c r="O83" i="14" s="1"/>
  <c r="AG34" i="14"/>
  <c r="AF83" i="14" s="1"/>
  <c r="AH34" i="14"/>
  <c r="AG83" i="14" s="1"/>
  <c r="Q34" i="14"/>
  <c r="P83" i="14" s="1"/>
  <c r="W34" i="14"/>
  <c r="V83" i="14" s="1"/>
  <c r="Y34" i="14"/>
  <c r="X83" i="14" s="1"/>
  <c r="AF34" i="14"/>
  <c r="AE83" i="14" s="1"/>
  <c r="M34" i="14"/>
  <c r="L83" i="14" s="1"/>
  <c r="X34" i="14"/>
  <c r="W83" i="14" s="1"/>
  <c r="T34" i="14"/>
  <c r="S83" i="14" s="1"/>
  <c r="AA34" i="14"/>
  <c r="Z83" i="14" s="1"/>
  <c r="J37" i="14"/>
  <c r="I86" i="14" s="1"/>
  <c r="AE37" i="14"/>
  <c r="AD86" i="14" s="1"/>
  <c r="P37" i="14"/>
  <c r="O86" i="14" s="1"/>
  <c r="F37" i="14"/>
  <c r="E86" i="14" s="1"/>
  <c r="AC37" i="14"/>
  <c r="AB86" i="14" s="1"/>
  <c r="AB37" i="14"/>
  <c r="AA86" i="14" s="1"/>
  <c r="R37" i="14"/>
  <c r="Q86" i="14" s="1"/>
  <c r="AH37" i="14"/>
  <c r="AG86" i="14" s="1"/>
  <c r="E37" i="14"/>
  <c r="D86" i="14" s="1"/>
  <c r="W37" i="14"/>
  <c r="V86" i="14" s="1"/>
  <c r="I37" i="14"/>
  <c r="H86" i="14" s="1"/>
  <c r="U37" i="14"/>
  <c r="T86" i="14" s="1"/>
  <c r="T37" i="14"/>
  <c r="S86" i="14" s="1"/>
  <c r="AG37" i="14"/>
  <c r="AF86" i="14" s="1"/>
  <c r="O37" i="14"/>
  <c r="N86" i="14" s="1"/>
  <c r="AF37" i="14"/>
  <c r="AE86" i="14" s="1"/>
  <c r="M37" i="14"/>
  <c r="L86" i="14" s="1"/>
  <c r="L37" i="14"/>
  <c r="K86" i="14" s="1"/>
  <c r="AA37" i="14"/>
  <c r="Z86" i="14" s="1"/>
  <c r="G37" i="14"/>
  <c r="F86" i="14" s="1"/>
  <c r="H37" i="14"/>
  <c r="G86" i="14" s="1"/>
  <c r="D37" i="14"/>
  <c r="C86" i="14" s="1"/>
  <c r="S37" i="14"/>
  <c r="R86" i="14" s="1"/>
  <c r="N37" i="14"/>
  <c r="M86" i="14" s="1"/>
  <c r="Z37" i="14"/>
  <c r="Y86" i="14" s="1"/>
  <c r="Q37" i="14"/>
  <c r="P86" i="14" s="1"/>
  <c r="B37" i="14"/>
  <c r="Y37" i="14"/>
  <c r="X86" i="14" s="1"/>
  <c r="K37" i="14"/>
  <c r="J86" i="14" s="1"/>
  <c r="AD37" i="14"/>
  <c r="AC86" i="14" s="1"/>
  <c r="C37" i="14"/>
  <c r="X37" i="14"/>
  <c r="W86" i="14" s="1"/>
  <c r="V37" i="14"/>
  <c r="U86" i="14" s="1"/>
  <c r="K36" i="14"/>
  <c r="J85" i="14" s="1"/>
  <c r="B36" i="14"/>
  <c r="AD36" i="14"/>
  <c r="AC85" i="14" s="1"/>
  <c r="C36" i="14"/>
  <c r="B85" i="14" s="1"/>
  <c r="B119" i="14" s="1"/>
  <c r="AH36" i="14"/>
  <c r="AG85" i="14" s="1"/>
  <c r="O36" i="14"/>
  <c r="N85" i="14" s="1"/>
  <c r="AA36" i="14"/>
  <c r="Z85" i="14" s="1"/>
  <c r="J36" i="14"/>
  <c r="I85" i="14" s="1"/>
  <c r="V36" i="14"/>
  <c r="U85" i="14" s="1"/>
  <c r="Q36" i="14"/>
  <c r="P85" i="14" s="1"/>
  <c r="Z36" i="14"/>
  <c r="Y85" i="14" s="1"/>
  <c r="E36" i="14"/>
  <c r="D85" i="14" s="1"/>
  <c r="G36" i="14"/>
  <c r="F85" i="14" s="1"/>
  <c r="X36" i="14"/>
  <c r="W85" i="14" s="1"/>
  <c r="AG36" i="14"/>
  <c r="AF85" i="14" s="1"/>
  <c r="N36" i="14"/>
  <c r="M85" i="14" s="1"/>
  <c r="AF36" i="14"/>
  <c r="AE85" i="14" s="1"/>
  <c r="AC36" i="14"/>
  <c r="AB85" i="14" s="1"/>
  <c r="R36" i="14"/>
  <c r="Q85" i="14" s="1"/>
  <c r="D36" i="14"/>
  <c r="C85" i="14" s="1"/>
  <c r="I36" i="14"/>
  <c r="H85" i="14" s="1"/>
  <c r="AE36" i="14"/>
  <c r="AD85" i="14" s="1"/>
  <c r="F36" i="14"/>
  <c r="E85" i="14" s="1"/>
  <c r="H36" i="14"/>
  <c r="G85" i="14" s="1"/>
  <c r="U36" i="14"/>
  <c r="T85" i="14" s="1"/>
  <c r="AB36" i="14"/>
  <c r="AA85" i="14" s="1"/>
  <c r="W36" i="14"/>
  <c r="V85" i="14" s="1"/>
  <c r="Y36" i="14"/>
  <c r="X85" i="14" s="1"/>
  <c r="M36" i="14"/>
  <c r="L85" i="14" s="1"/>
  <c r="T36" i="14"/>
  <c r="S85" i="14" s="1"/>
  <c r="P36" i="14"/>
  <c r="O85" i="14" s="1"/>
  <c r="L36" i="14"/>
  <c r="K85" i="14" s="1"/>
  <c r="S36" i="14"/>
  <c r="R85" i="14" s="1"/>
  <c r="AE33" i="14"/>
  <c r="AD82" i="14" s="1"/>
  <c r="F33" i="14"/>
  <c r="E82" i="14" s="1"/>
  <c r="Y33" i="14"/>
  <c r="X82" i="14" s="1"/>
  <c r="U33" i="14"/>
  <c r="T82" i="14" s="1"/>
  <c r="AB33" i="14"/>
  <c r="AA82" i="14" s="1"/>
  <c r="P33" i="14"/>
  <c r="O82" i="14" s="1"/>
  <c r="V33" i="14"/>
  <c r="U82" i="14" s="1"/>
  <c r="B33" i="14"/>
  <c r="J33" i="14"/>
  <c r="I82" i="14" s="1"/>
  <c r="W33" i="14"/>
  <c r="V82" i="14" s="1"/>
  <c r="Q33" i="14"/>
  <c r="P82" i="14" s="1"/>
  <c r="M33" i="14"/>
  <c r="L82" i="14" s="1"/>
  <c r="T33" i="14"/>
  <c r="S82" i="14" s="1"/>
  <c r="H33" i="14"/>
  <c r="G82" i="14" s="1"/>
  <c r="N33" i="14"/>
  <c r="M82" i="14" s="1"/>
  <c r="AC33" i="14"/>
  <c r="AB82" i="14" s="1"/>
  <c r="O33" i="14"/>
  <c r="N82" i="14" s="1"/>
  <c r="E33" i="14"/>
  <c r="D82" i="14" s="1"/>
  <c r="L33" i="14"/>
  <c r="K82" i="14" s="1"/>
  <c r="AA33" i="14"/>
  <c r="Z82" i="14" s="1"/>
  <c r="AH33" i="14"/>
  <c r="AG82" i="14" s="1"/>
  <c r="AG33" i="14"/>
  <c r="AF82" i="14" s="1"/>
  <c r="G33" i="14"/>
  <c r="F82" i="14" s="1"/>
  <c r="X33" i="14"/>
  <c r="W82" i="14" s="1"/>
  <c r="D33" i="14"/>
  <c r="C82" i="14" s="1"/>
  <c r="S33" i="14"/>
  <c r="R82" i="14" s="1"/>
  <c r="Z33" i="14"/>
  <c r="Y82" i="14" s="1"/>
  <c r="K33" i="14"/>
  <c r="J82" i="14" s="1"/>
  <c r="R33" i="14"/>
  <c r="Q82" i="14" s="1"/>
  <c r="AD33" i="14"/>
  <c r="AC82" i="14" s="1"/>
  <c r="C33" i="14"/>
  <c r="B82" i="14" s="1"/>
  <c r="B116" i="14" s="1"/>
  <c r="AF33" i="14"/>
  <c r="AE82" i="14" s="1"/>
  <c r="I33" i="14"/>
  <c r="H82" i="14" s="1"/>
  <c r="B86" i="14" l="1"/>
  <c r="B120" i="14" s="1"/>
  <c r="C120" i="14" s="1"/>
  <c r="C119" i="14"/>
  <c r="B11" i="16" s="1" a="1"/>
  <c r="B11" i="16" s="1"/>
  <c r="C118" i="14"/>
  <c r="V10" i="16" s="1" a="1"/>
  <c r="V10" i="16" s="1"/>
  <c r="C117" i="14"/>
  <c r="C116" i="14"/>
  <c r="H11" i="16" l="1" a="1"/>
  <c r="H11" i="16" s="1"/>
  <c r="G11" i="16" a="1"/>
  <c r="G11" i="16" s="1"/>
  <c r="Y11" i="16" a="1"/>
  <c r="Y11" i="16" s="1"/>
  <c r="AD11" i="16" a="1"/>
  <c r="AD11" i="16" s="1"/>
  <c r="L10" i="16" a="1"/>
  <c r="L10" i="16" s="1"/>
  <c r="I11" i="16" a="1"/>
  <c r="I11" i="16" s="1"/>
  <c r="AF11" i="16" a="1"/>
  <c r="AF11" i="16" s="1"/>
  <c r="AE11" i="16" a="1"/>
  <c r="AE11" i="16" s="1"/>
  <c r="Q10" i="16" a="1"/>
  <c r="Q10" i="16" s="1"/>
  <c r="S11" i="16" a="1"/>
  <c r="S11" i="16" s="1"/>
  <c r="T11" i="16" a="1"/>
  <c r="T11" i="16" s="1"/>
  <c r="E11" i="16" a="1"/>
  <c r="E11" i="16" s="1"/>
  <c r="R11" i="16" a="1"/>
  <c r="R11" i="16" s="1"/>
  <c r="X10" i="16" a="1"/>
  <c r="X10" i="16" s="1"/>
  <c r="AA10" i="16" a="1"/>
  <c r="AA10" i="16" s="1"/>
  <c r="AB10" i="16" a="1"/>
  <c r="AB10" i="16" s="1"/>
  <c r="N10" i="16" a="1"/>
  <c r="N10" i="16" s="1"/>
  <c r="AC10" i="16" a="1"/>
  <c r="AC10" i="16" s="1"/>
  <c r="D11" i="16" a="1"/>
  <c r="D11" i="16" s="1"/>
  <c r="AA11" i="16" a="1"/>
  <c r="AA11" i="16" s="1"/>
  <c r="H10" i="16" a="1"/>
  <c r="H10" i="16" s="1"/>
  <c r="E10" i="16" a="1"/>
  <c r="E10" i="16" s="1"/>
  <c r="Q11" i="16" a="1"/>
  <c r="Q11" i="16" s="1"/>
  <c r="AG11" i="16" a="1"/>
  <c r="AG11" i="16" s="1"/>
  <c r="K11" i="16" a="1"/>
  <c r="K11" i="16" s="1"/>
  <c r="P10" i="16" a="1"/>
  <c r="P10" i="16" s="1"/>
  <c r="I10" i="16" a="1"/>
  <c r="I10" i="16" s="1"/>
  <c r="P11" i="16" a="1"/>
  <c r="P11" i="16" s="1"/>
  <c r="G10" i="16" a="1"/>
  <c r="G10" i="16" s="1"/>
  <c r="AD10" i="16" a="1"/>
  <c r="AD10" i="16" s="1"/>
  <c r="J11" i="16" a="1"/>
  <c r="J11" i="16" s="1"/>
  <c r="AC11" i="16" a="1"/>
  <c r="AC11" i="16" s="1"/>
  <c r="U11" i="16" a="1"/>
  <c r="U11" i="16" s="1"/>
  <c r="U10" i="16" a="1"/>
  <c r="U10" i="16" s="1"/>
  <c r="K10" i="16" a="1"/>
  <c r="K10" i="16" s="1"/>
  <c r="N11" i="16" a="1"/>
  <c r="N11" i="16" s="1"/>
  <c r="V11" i="16" a="1"/>
  <c r="V11" i="16" s="1"/>
  <c r="C11" i="16" a="1"/>
  <c r="C11" i="16" s="1"/>
  <c r="F10" i="16" a="1"/>
  <c r="F10" i="16" s="1"/>
  <c r="J10" i="16" a="1"/>
  <c r="J10" i="16" s="1"/>
  <c r="S10" i="16" a="1"/>
  <c r="S10" i="16" s="1"/>
  <c r="O11" i="16" a="1"/>
  <c r="O11" i="16" s="1"/>
  <c r="M11" i="16" a="1"/>
  <c r="M11" i="16" s="1"/>
  <c r="Z11" i="16" a="1"/>
  <c r="Z11" i="16" s="1"/>
  <c r="AB11" i="16" a="1"/>
  <c r="AB11" i="16" s="1"/>
  <c r="L11" i="16" a="1"/>
  <c r="L11" i="16" s="1"/>
  <c r="Y10" i="16" a="1"/>
  <c r="Y10" i="16" s="1"/>
  <c r="O10" i="16" a="1"/>
  <c r="O10" i="16" s="1"/>
  <c r="C10" i="16" a="1"/>
  <c r="C10" i="16" s="1"/>
  <c r="X11" i="16" a="1"/>
  <c r="X11" i="16" s="1"/>
  <c r="F11" i="16" a="1"/>
  <c r="F11" i="16" s="1"/>
  <c r="W11" i="16" a="1"/>
  <c r="W11" i="16" s="1"/>
  <c r="AG10" i="16" a="1"/>
  <c r="AG10" i="16" s="1"/>
  <c r="M10" i="16" a="1"/>
  <c r="M10" i="16" s="1"/>
  <c r="Z10" i="16" a="1"/>
  <c r="Z10" i="16" s="1"/>
  <c r="D10" i="16" a="1"/>
  <c r="D10" i="16" s="1"/>
  <c r="B10" i="16" a="1"/>
  <c r="B10" i="16" s="1"/>
  <c r="T10" i="16" a="1"/>
  <c r="T10" i="16" s="1"/>
  <c r="W10" i="16" a="1"/>
  <c r="W10" i="16" s="1"/>
  <c r="R10" i="16" a="1"/>
  <c r="R10" i="16" s="1"/>
  <c r="AE10" i="16" a="1"/>
  <c r="AE10" i="16" s="1"/>
  <c r="AF10" i="16" a="1"/>
  <c r="AF10" i="16" s="1"/>
  <c r="AA3" i="15" a="1"/>
  <c r="AA3" i="15" s="1"/>
  <c r="K3" i="15" a="1"/>
  <c r="K3" i="15" s="1"/>
  <c r="Y3" i="15" a="1"/>
  <c r="Y3" i="15" s="1"/>
  <c r="AG3" i="15" a="1"/>
  <c r="AG3" i="15" s="1"/>
  <c r="O3" i="15" a="1"/>
  <c r="O3" i="15" s="1"/>
  <c r="V3" i="15" a="1"/>
  <c r="V3" i="15" s="1"/>
  <c r="U3" i="15" a="1"/>
  <c r="U3" i="15" s="1"/>
  <c r="P3" i="15" a="1"/>
  <c r="P3" i="15" s="1"/>
  <c r="B3" i="15" a="1"/>
  <c r="B3" i="15" s="1"/>
  <c r="N3" i="15" a="1"/>
  <c r="N3" i="15" s="1"/>
  <c r="W3" i="15" a="1"/>
  <c r="W3" i="15" s="1"/>
  <c r="Q3" i="15" a="1"/>
  <c r="Q3" i="15" s="1"/>
  <c r="T3" i="15" a="1"/>
  <c r="T3" i="15" s="1"/>
  <c r="AF3" i="15" a="1"/>
  <c r="AF3" i="15" s="1"/>
  <c r="C3" i="15" a="1"/>
  <c r="C3" i="15" s="1"/>
  <c r="F3" i="15" a="1"/>
  <c r="F3" i="15" s="1"/>
  <c r="G3" i="15" a="1"/>
  <c r="G3" i="15" s="1"/>
  <c r="AE3" i="15" a="1"/>
  <c r="AE3" i="15" s="1"/>
  <c r="AB3" i="15" a="1"/>
  <c r="AB3" i="15" s="1"/>
  <c r="E3" i="15" a="1"/>
  <c r="E3" i="15" s="1"/>
  <c r="H3" i="15" a="1"/>
  <c r="H3" i="15" s="1"/>
  <c r="S3" i="15" a="1"/>
  <c r="S3" i="15" s="1"/>
  <c r="Z3" i="15" a="1"/>
  <c r="Z3" i="15" s="1"/>
  <c r="L3" i="15" a="1"/>
  <c r="L3" i="15" s="1"/>
  <c r="D3" i="15" a="1"/>
  <c r="D3" i="15" s="1"/>
  <c r="X3" i="15" a="1"/>
  <c r="X3" i="15" s="1"/>
  <c r="AC3" i="15" a="1"/>
  <c r="AC3" i="15" s="1"/>
  <c r="R3" i="15" a="1"/>
  <c r="R3" i="15" s="1"/>
  <c r="J3" i="15" a="1"/>
  <c r="J3" i="15" s="1"/>
  <c r="I3" i="15" a="1"/>
  <c r="I3" i="15" s="1"/>
  <c r="M3" i="15" a="1"/>
  <c r="M3" i="15" s="1"/>
  <c r="AD3" i="15" a="1"/>
  <c r="AD3" i="15" s="1"/>
  <c r="H24" i="16" a="1"/>
  <c r="H24" i="16" s="1"/>
  <c r="V24" i="16" a="1"/>
  <c r="V24" i="16" s="1"/>
  <c r="AB24" i="16" a="1"/>
  <c r="AB24" i="16" s="1"/>
  <c r="X24" i="16" a="1"/>
  <c r="X24" i="16" s="1"/>
  <c r="AF24" i="16" a="1"/>
  <c r="AF24" i="16" s="1"/>
  <c r="K24" i="16" a="1"/>
  <c r="K24" i="16" s="1"/>
  <c r="T24" i="16" a="1"/>
  <c r="T24" i="16" s="1"/>
  <c r="AC24" i="16" a="1"/>
  <c r="AC24" i="16" s="1"/>
  <c r="M24" i="16" a="1"/>
  <c r="M24" i="16" s="1"/>
  <c r="F24" i="16" a="1"/>
  <c r="F24" i="16" s="1"/>
  <c r="Y24" i="16" a="1"/>
  <c r="Y24" i="16" s="1"/>
  <c r="AE24" i="16" a="1"/>
  <c r="AE24" i="16" s="1"/>
  <c r="AG24" i="16" a="1"/>
  <c r="AG24" i="16" s="1"/>
  <c r="P24" i="16" a="1"/>
  <c r="P24" i="16" s="1"/>
  <c r="E24" i="16" a="1"/>
  <c r="E24" i="16" s="1"/>
  <c r="O24" i="16" a="1"/>
  <c r="O24" i="16" s="1"/>
  <c r="Q24" i="16" a="1"/>
  <c r="Q24" i="16" s="1"/>
  <c r="U24" i="16" a="1"/>
  <c r="U24" i="16" s="1"/>
  <c r="N24" i="16" a="1"/>
  <c r="N24" i="16" s="1"/>
  <c r="R24" i="16" a="1"/>
  <c r="R24" i="16" s="1"/>
  <c r="C24" i="16" a="1"/>
  <c r="C24" i="16" s="1"/>
  <c r="L24" i="16" a="1"/>
  <c r="L24" i="16" s="1"/>
  <c r="Z24" i="16" a="1"/>
  <c r="Z24" i="16" s="1"/>
  <c r="AA24" i="16" a="1"/>
  <c r="AA24" i="16" s="1"/>
  <c r="S24" i="16" a="1"/>
  <c r="S24" i="16" s="1"/>
  <c r="B24" i="16" a="1"/>
  <c r="B24" i="16" s="1"/>
  <c r="D24" i="16" a="1"/>
  <c r="D24" i="16" s="1"/>
  <c r="I24" i="16" a="1"/>
  <c r="I24" i="16" s="1"/>
  <c r="J24" i="16" a="1"/>
  <c r="J24" i="16" s="1"/>
  <c r="G24" i="16" a="1"/>
  <c r="G24" i="16" s="1"/>
  <c r="AD24" i="16" a="1"/>
  <c r="AD24" i="16" s="1"/>
  <c r="W24" i="16" a="1"/>
  <c r="W24" i="16" s="1"/>
  <c r="J2" i="15" a="1"/>
  <c r="J2" i="15" s="1"/>
  <c r="G2" i="15" a="1"/>
  <c r="G2" i="15" s="1"/>
  <c r="Q2" i="15" a="1"/>
  <c r="Q2" i="15" s="1"/>
  <c r="C2" i="15" a="1"/>
  <c r="C2" i="15" s="1"/>
  <c r="H2" i="15" a="1"/>
  <c r="H2" i="15" s="1"/>
  <c r="L2" i="15" a="1"/>
  <c r="L2" i="15" s="1"/>
  <c r="AG2" i="15" a="1"/>
  <c r="AG2" i="15" s="1"/>
  <c r="K2" i="15" a="1"/>
  <c r="K2" i="15" s="1"/>
  <c r="AA2" i="15" a="1"/>
  <c r="AA2" i="15" s="1"/>
  <c r="AD2" i="15" a="1"/>
  <c r="AD2" i="15" s="1"/>
  <c r="Y2" i="15" a="1"/>
  <c r="Y2" i="15" s="1"/>
  <c r="F2" i="15" a="1"/>
  <c r="F2" i="15" s="1"/>
  <c r="Z2" i="15" a="1"/>
  <c r="Z2" i="15" s="1"/>
  <c r="AE2" i="15" a="1"/>
  <c r="AE2" i="15" s="1"/>
  <c r="O2" i="15" a="1"/>
  <c r="O2" i="15" s="1"/>
  <c r="X2" i="15" a="1"/>
  <c r="X2" i="15" s="1"/>
  <c r="I2" i="15" a="1"/>
  <c r="I2" i="15" s="1"/>
  <c r="N2" i="15" a="1"/>
  <c r="N2" i="15" s="1"/>
  <c r="T2" i="15" a="1"/>
  <c r="T2" i="15" s="1"/>
  <c r="B2" i="15" a="1"/>
  <c r="B2" i="15" s="1"/>
  <c r="M2" i="15" a="1"/>
  <c r="M2" i="15" s="1"/>
  <c r="W2" i="15" a="1"/>
  <c r="W2" i="15" s="1"/>
  <c r="R2" i="15" a="1"/>
  <c r="R2" i="15" s="1"/>
  <c r="D2" i="15" a="1"/>
  <c r="D2" i="15" s="1"/>
  <c r="AB2" i="15" a="1"/>
  <c r="AB2" i="15" s="1"/>
  <c r="P2" i="15" a="1"/>
  <c r="P2" i="15" s="1"/>
  <c r="E2" i="15" a="1"/>
  <c r="E2" i="15" s="1"/>
  <c r="V2" i="15" a="1"/>
  <c r="V2" i="15" s="1"/>
  <c r="AF2" i="15" a="1"/>
  <c r="AF2" i="15" s="1"/>
  <c r="AC2" i="15" a="1"/>
  <c r="AC2" i="15" s="1"/>
  <c r="U2" i="15" a="1"/>
  <c r="U2" i="15" s="1"/>
  <c r="S2" i="15" a="1"/>
  <c r="S2" i="1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<sst xmlns="http://schemas.openxmlformats.org/spreadsheetml/2006/main" count="339" uniqueCount="183">
  <si>
    <t>Source:</t>
  </si>
  <si>
    <t>Notes</t>
  </si>
  <si>
    <t>BFoCPAbS BAU Fraction of CCS Potential Achieved by Sector</t>
  </si>
  <si>
    <t>This variable specifies the share of the CCS potential specified in ccs/CCP that is achieved in the BAU case in each year.</t>
  </si>
  <si>
    <t>as they represent the technical limits of possible CO2 capture percentages, using technology available by the end of the</t>
  </si>
  <si>
    <t>model run (not today's technology).</t>
  </si>
  <si>
    <t>This variable should generally be at or near zero, since the potentials specified in ccs/CCP should be very high,</t>
  </si>
  <si>
    <t>Facility Name</t>
  </si>
  <si>
    <t>Facility Category</t>
  </si>
  <si>
    <t>Facility Status</t>
  </si>
  <si>
    <t>Country</t>
  </si>
  <si>
    <t>Operational</t>
  </si>
  <si>
    <t>Facility Industry</t>
  </si>
  <si>
    <t>Facility Short Description</t>
  </si>
  <si>
    <t>Pilot and demonstration CCS facilities</t>
  </si>
  <si>
    <t>Natural Gas Processing</t>
  </si>
  <si>
    <t>Power Generation</t>
  </si>
  <si>
    <t>Filtered to include only:</t>
  </si>
  <si>
    <t>USA</t>
  </si>
  <si>
    <t>Large-scale facilities, pilot and demonstration facilities</t>
  </si>
  <si>
    <t>Early development, advanced development, operational, operating (not "completed," which means it is no longer sequestering CO2)</t>
  </si>
  <si>
    <t>Air Products Steam Methane Reformer</t>
  </si>
  <si>
    <t>Large-scale CCS facilities</t>
  </si>
  <si>
    <t>Operating</t>
  </si>
  <si>
    <t>Hydrogen Production</t>
  </si>
  <si>
    <t>Air Products retrofitted each of its two steam methane reformers SMRs, located within an existing refinery at Port Arthur, Texas, to separate CO2 from the process gas stream. Carbon dioxide capture capacity is at around 1 Mtpa when both plants are fully operational. The captured CO2 is transported to oil fields in Texas for enhanced oil recovery. More than 4 million tonnes of CO2 has been captured since the facilities became operational in 2013.</t>
  </si>
  <si>
    <t>Arkalon CO2 Compression Facility</t>
  </si>
  <si>
    <t>Ethanol Production</t>
  </si>
  <si>
    <t>Chaparral Energy owns and operates a CO2 compression and processing facility at the Arkalon Energy ethanol plant in Kansas, US. In 2015, approximately 190,000 tonnes of CO2 from this source was used for enhanced oil recovery purposes at the Booker and Farnsworth Oil Units in Texas both of which are operated by Chaparral Energy.</t>
  </si>
  <si>
    <t>Core Energy CO2-EOR</t>
  </si>
  <si>
    <t>Core Energy has been operating a CO2-EOR program in Otsego County, Michigan, since 2003.  The CO2 is sourced from a gas processing facility that removes CO2 produced from the Antrim shale gas fields. Core Energy captures around 350,000 tonnes of CO2 out of an estimated total produced CO2 of around 500,000 tonnes. Core Energy reports that as of end 2016, its CO2-EOR operations had injected over two million tonnes of CO2.</t>
  </si>
  <si>
    <t>PCS Nitrogen</t>
  </si>
  <si>
    <t>Fertiliser Production</t>
  </si>
  <si>
    <t>Denbury Resources sources CO2 from an industrial facility in Louisiana, United States, to support its CO2-EOR operations in the Gulf Coast region. Capture began in 2013 and the Institute estimates that annual uptake is in the range of 200,000 to 300,000 tonnes of CO2 per annum.</t>
  </si>
  <si>
    <t>Illinois Industrial Carbon Capture and Storage</t>
  </si>
  <si>
    <t>Illinois Industrial CCS integrates new build compression and dehydration facilities to an existing corn-to-ethanol plant in Decatur, Illinois. The new facilities, when combined with existing facilities constructed under the now completed Illinois Basin Decatur Project, can achieve a total CO2 injection capacity of approximately 1 Mtpa. Injection operations commenced in April 2017. The captured CO2 is transported to a nearby injection well for dedicated geological storage.</t>
  </si>
  <si>
    <t>NET Power Clean Energy Large-scale Pilot Plant</t>
  </si>
  <si>
    <t>In 2016, NET Power LLC commenced construction on a 50 MWth 25 MWe first-of-a-kind natural gas-fired power plant located near Houston, Texas, in order to test at large pilot-scale NET Power’s proprietary Allam Cycle Technology which uses CO2 as a working fluid in an oxy-fuel, supercritical CO2 power cycle to generate electricity. In March 2018, Net Power has announced that it has successfully fired up its natural-gas plant.</t>
  </si>
  <si>
    <t>Lake Charles Methanol</t>
  </si>
  <si>
    <t>Advanced Development</t>
  </si>
  <si>
    <t>2022 (Institute estimate)</t>
  </si>
  <si>
    <t>Chemical Production</t>
  </si>
  <si>
    <t>Lake Charles Methanol is a proposed gasification facility in Louisiana, planning to capture over 4 Mtpa of CO2 from synthetic gas syngas. The syngas to be further converted to make methanol and other products would be produced during the conversion of petroleum coke sourced from oil refineries in the Gulf Coast region. The captured CO2 would most likely be used in Denbury Resources enhanced oil recovery assets in the Houston area, Texas. The Institute estimates an operations date of 2022.</t>
  </si>
  <si>
    <t>OXY and White Energy Ethanol EOR Facility</t>
  </si>
  <si>
    <t>Early Development</t>
  </si>
  <si>
    <t>Occidental Petroleum Corporation and White Energy proposes to capture CO2 from White Energy’s two ethanol facilities in Hereford and Plainview, Texas. The captured CO2 will be stored via EOR operations at Occidental’s oil fields in Permian Basin.</t>
  </si>
  <si>
    <t>OXY and Carbon Engineering Direct Air Capture and EOR Facility</t>
  </si>
  <si>
    <t>middle 2020s</t>
  </si>
  <si>
    <t>N/A</t>
  </si>
  <si>
    <t>Oxy Low Carbon Ventures, LLC and Carbon Engineering proposes a joint project of the world’s largest DAC and sequestration facility, with a capacity of 0.5 million tonnes per annum (Mtpa) CO2 capture capacity. The captured CO2 is planned to be used in Occidental’s EOR operations in the Permian Basin.</t>
  </si>
  <si>
    <t>Petra Nova Carbon Capture</t>
  </si>
  <si>
    <t>Petra Nova Carbon Capture, operational since January 2017, is the worlds largest post-combustion CO2 capture system presently in operation. Production unit 8 of the W. A. Parish power plant near Houston, Texas, was retrofitted with a 1.4 Mtpa post-combustion CO2 capture facility. The captured CO2 is transported via pipeline to an oil field near Houston for enhanced oil recovery.</t>
  </si>
  <si>
    <t>Bonanza BioEnergy CCUS EOR</t>
  </si>
  <si>
    <t>PetroSantander, Inc. owns and operates the dehydration, compression, transport and CO2 injection sites for CO2 sourced from the Bonanza BioEnergy ethanol plant in Kansas, US. The project began operation in 2012 and captures approximately 100,000 tonnes of CO2 annually, which is used for enhanced oil recovery purposes in the nearby Stewart oil field.</t>
  </si>
  <si>
    <t>Project ECO2S: Early CO2 Storage Complex in Kemper County</t>
  </si>
  <si>
    <t>Under evaluation</t>
  </si>
  <si>
    <t>Project ECO2S aims to establish a CO2 storage site with a storage capacity of approximately one billion metric tons in a 12,000-hectare storage complex near the Kemper County Energy Facility in Kemper County, Mississippi which could serve as a regional CO2 storage hub for regional power and industrial CO2 point sources.</t>
  </si>
  <si>
    <t>Dry Fork Integrated Commercial Carbon Capture and Storage (CCS)</t>
  </si>
  <si>
    <t>The Basin Electric Power Cooperative aims to capture 3.0 Mtpa CO2 from the 385 MW Dry Fork coal-fired power station in Wyoming, USA. They are targeting adjacent geological storage formations currently being studied by Wyoming CarbonSAFE. The Cooperative is also considering EOR as a potential CO2 storage pathway, utilising nearby CO2 pipeline networks and EOR operations.</t>
  </si>
  <si>
    <t>Bell Creek - Incidental CO2 Storage Associated with a Commercial EOR Project</t>
  </si>
  <si>
    <t>The Bell Creek project is a collaboration between the Plains CO2 Reduction PCOR Partnership and Denbury Onshore LLC to study incidental CO2 storage associated with a Denbury-operated commercial EOR project. The PCOR Partnership is conducting site characterization, modeling and predictive simulation, and monitoring, verification, and accounting MVA to study the interrelationship of commercial CO2 EOR operations and incidental CO2 storage and to evaluate how EOR injection strategies affect associated storage. As of June 2017, EOR operations have resulted in approximately 4.0 million tonnes of associated CO2 storage at the site.</t>
  </si>
  <si>
    <t>Century Plant</t>
  </si>
  <si>
    <t>The Century Plant natural gas treatment facility in Texas, when fully operational, has a CO2 capture capacity of around 8.4 Mtpa. Captured CO2 is transported via a pipeline system to oil fields for enhanced oil recovery.</t>
  </si>
  <si>
    <t>Coffeyville Gasification Plant</t>
  </si>
  <si>
    <t>The Coffeyville Resources Nitrogen Fertilizers fertiliser plant in Coffeyville, Kansas, has been retrofitted with CO2 compression and dehydration facilities and since 2013 has been delivering CO2 to the North Burbank Oil Unit in Osage County, Oklahoma, for enhanced oil recovery. Carbon dioxide capture capacity of the compression facilities is around 1 Mtpa.</t>
  </si>
  <si>
    <t>Cranfield Project</t>
  </si>
  <si>
    <t>The Cranfield Project in Mississippi, US, involved the monitoring of large-scale CO2 injection into a saline formation of the Cranfield oil unit operated by Denbury Resources. The naturally occurring CO2 was sourced from Jackson Dome. Up to January 2015, the Cranfield Project had monitored around 4.7 million tonnes of CO2 stored under the SECARB Phase III Development Program.</t>
  </si>
  <si>
    <t>Great Plains Synfuels Plant and Weyburn-Midale</t>
  </si>
  <si>
    <t>Synthetic Natural Gas</t>
  </si>
  <si>
    <t>The Great Plains Synfuels plant, located in North Dakota, produces high purity CO2 as part of its coal gasification process. Carbon dioxide capture capacity of the plant is approximately 3 Mtpa. The captured CO2 is transported via pipeline to the Weyburn Oil Unit and the Midale Oil Unit in Saskatchewan, Canada, for use in enhanced oil recovery. Around 35 million tonnes of CO2 has been captured and transported to date.</t>
  </si>
  <si>
    <t>Integrated Midcontinent Stacked Carbon Storage Hub</t>
  </si>
  <si>
    <t>2025 - 2035</t>
  </si>
  <si>
    <t>Various</t>
  </si>
  <si>
    <t>The Integrated Midcontinent Stacked Carbon Storage Hub involves developing a commercial scale CO2 storage hub in Nebraska and Kansas. The storage hub will form part of an integrated CO2 collection, transportation and storage infrastructure which will enable the collection of CO2 from the dense concentration of  ethanol plants, power plants and refinery.</t>
  </si>
  <si>
    <t>Enid Fertilizer</t>
  </si>
  <si>
    <t>The Koch Nitrogen Company facility in Enid, Oklahoma produces nitrogen fertilisers which result in a high purity, high concentration CO2 off-gas. The CO2 off-gas is processed at compression, cooling and dehydration facilities owned by Chaparral Energy and Merit Energy. The processed CO2 of up to around 0.7 Mtpa is transported to depleted oil fields in southern Oklahoma for enhanced oil recovery.</t>
  </si>
  <si>
    <t>Lost Cabin Gas Plant</t>
  </si>
  <si>
    <t>The Lost Cabin Gas plant, located in Wyoming, supplies CO2 to compression facilities adjacent to the plant to enable CO2 transport by pipeline. Carbon dioxide capture capacity is around 0.9 Mtpa, and since 2013, CO2 has been delivered via a new build pipeline to the Bell Creek oil field in Montana for enhanced oil recovery.</t>
  </si>
  <si>
    <t>Project Tundra</t>
  </si>
  <si>
    <t>2025 - 2026</t>
  </si>
  <si>
    <t>The Minnkota Power Cooperative is planning the retrofit of a 3.1 to 3.6 Mtpa CO2 capture plant to the Milton R. Young coal-fired power station in North Dakota USA. Carbon dioxide will be captured from Unit 2 of the power station which generates  455 megawatts of electric (MWe). They are initially targeting dedicated geological storage sites. The North Dakota CarbonSAFE Storage Hub  is studying the future potential for the utilisation of CO2 from this facility for EOR.</t>
  </si>
  <si>
    <t>Michigan Basin Large Scale Injection Test</t>
  </si>
  <si>
    <t>The project is designed to inject and monitor approximately one million tonnes of CO2 within a series of formations currently being used for enhanced oil recovery operations. Carbon dioxide injection associated with the Large-scale Injection Test began in March 2013. As of early 2019, the project had successfully injected and monitored the storage of more than 1,100,000 tonnes of new CO2.</t>
  </si>
  <si>
    <t>Shute Creek Gas Processing Plant</t>
  </si>
  <si>
    <t>The Shute Creek gas treating facility, located in Wyoming, began operation in 1986. After a plant expansion was completed in 2010, annual CO2 capture capacity is now at around 7 Mtpa. The captured CO2 is distributed via pipeline systems to a number of depleted oil fields in Wyoming and Colorado for use in enhanced oil recovery.</t>
  </si>
  <si>
    <t>Farnsworth Unit EOR Field Project - Development Phase</t>
  </si>
  <si>
    <t>Ethanol Production and Fertiliser Production</t>
  </si>
  <si>
    <t>The Southwest Regional Partnership on Carbon Sequestration SWP monitors activities on active CO2-EOR injection well patterns. The SWP Phase III project intends to track the injection of over 0.2 Mtpa of CO2 over multiple years until at least one million tonnes of CO2 has been injected. As of April 2017, purchased CO2 totalled approximately 640,000 tonnes, with net CO2 storage placed at around 595,000 tonnes.</t>
  </si>
  <si>
    <t>Terrell Natural Gas Processing Plant (formerly Val Verde Natural Gas Plants)</t>
  </si>
  <si>
    <t>The Terrell gas processing facility is one of the original Val Verde natural gas processing plants in west Texas, that began capturing CO2 as part of gas processing since the early 1970s. Captured CO2 is transported via the Val Verde pipeline to McCamey, Texas, where it connects with the Canyon Reef Carriers CRC pipeline and the Pecos pipeline. The CO2 is then distributed to mature oil fields for enhanced oil recovery. The Terrell facility has a CO2 capture capacity of around 0.4-0.5 Mtpa.</t>
  </si>
  <si>
    <t>Fuel Cell Carbon Capture Pilot Plant</t>
  </si>
  <si>
    <t>This pilot plant will utilise FuelCell Energy’s commercial DFC3000® carbonate fuel cell power system to concentrate and capture a portion of the CO2 emissions from the exhaust flue gases at the Plant Barry power station in Alabama, US for natural gas-fired generation.</t>
  </si>
  <si>
    <t>CarbonSAFE Illinois – Macon County</t>
  </si>
  <si>
    <t>This project seeks to establish a 50+ million tonne commercial geological storage hub in Illinois, USA. Adjacent power plants, such as Prairie State Generation (816 MWe, coal-fired power plant, 10 Mtpa CO2) which has been awarded a full-scale FEED study,  and regional ethanol plants are potential CO2 sources.</t>
  </si>
  <si>
    <t>Wabash CO2 Sequestration</t>
  </si>
  <si>
    <t>Wabash Valley Resources LLC aims to develop an ammonia plant with near-zero CO2 emissions using a repurposed integrated gasification combined cycle (IGCC) plant in Indiana, USA. The facility will capture 1.5 to 1.75 Mtpa CO2 for dedicated geological storage in the Wabash CarbonSAFE CO2 storage hub.</t>
  </si>
  <si>
    <t>Global CCS Institute Database (as of 4/30/2020)</t>
  </si>
  <si>
    <t>Tons/Yr</t>
  </si>
  <si>
    <t>Start Year</t>
  </si>
  <si>
    <t>Electricity Sector</t>
  </si>
  <si>
    <t>Time (Year)</t>
  </si>
  <si>
    <t>CCS Capacity by Year (tons CO2)</t>
  </si>
  <si>
    <t>CO2 Capture Percentage by Year</t>
  </si>
  <si>
    <t>The database only includes projects coming online through 2026.  We will assume that the overall increase in capacity</t>
  </si>
  <si>
    <t>after 2026 follows a linear trend based on the 2018-2026 period.</t>
  </si>
  <si>
    <t>We don't want to model these values exactly, as the timeline for each future project is uncertain.  We just want to get</t>
  </si>
  <si>
    <t>a general idea of the rate of increase.  Therefore, we will use a trendline extending across the whole period, which will</t>
  </si>
  <si>
    <t>provide a smooth increase in potential and avoid discontinuities in output graphs.  It will also be easier to adapt to</t>
  </si>
  <si>
    <t>other regions.</t>
  </si>
  <si>
    <t>The bump in 2020 is due to the recession lowering CO2 output, but this isn't reflected in CCS data.  In reality, the scaling-</t>
  </si>
  <si>
    <t>back of plants would include scaling-back of CCS-equipped plants, so we wouldn't expect to see a spike in CO2 capture</t>
  </si>
  <si>
    <t>during a recession.  We will take the general trends from the graph above, which will be more accurate than using the</t>
  </si>
  <si>
    <t>data directly.</t>
  </si>
  <si>
    <t>CCS Capture Percentage (BAU Case)</t>
  </si>
  <si>
    <t>Industry Sector</t>
  </si>
  <si>
    <t>Unit: dimensionless (fraction of potential achieved)</t>
  </si>
  <si>
    <t>hard coal</t>
  </si>
  <si>
    <t>natural gas nonpeaker</t>
  </si>
  <si>
    <t>biomass</t>
  </si>
  <si>
    <t>petroleum</t>
  </si>
  <si>
    <t>natural gas peaker</t>
  </si>
  <si>
    <t>lignite</t>
  </si>
  <si>
    <t>crude oil</t>
  </si>
  <si>
    <t>heavy or residual fuel oil</t>
  </si>
  <si>
    <t>municipal solid waste</t>
  </si>
  <si>
    <t>nuclear (NOT USED)</t>
  </si>
  <si>
    <t>hydro (NOT USED)</t>
  </si>
  <si>
    <t>onshore wind (NOT USED)</t>
  </si>
  <si>
    <t>solar PV (NOT USED)</t>
  </si>
  <si>
    <t>solar thermal (NOT USED)</t>
  </si>
  <si>
    <t>geothermal (NOT USED)</t>
  </si>
  <si>
    <t>offshore wind (NOT USED)</t>
  </si>
  <si>
    <t>EPS Industry Category or Plant Type</t>
  </si>
  <si>
    <t>Electricity Sector Pollutant Emissions[CO2,hard coal es] : MostRecentRun</t>
  </si>
  <si>
    <t>Electricity Sector Pollutant Emissions[CO2,natural gas nonpeaker es] : MostRecentRun</t>
  </si>
  <si>
    <t>Electricity Sector Pollutant Emissions[CO2,nuclear es] : MostRecentRun</t>
  </si>
  <si>
    <t>Electricity Sector Pollutant Emissions[CO2,hydro es] : MostRecentRun</t>
  </si>
  <si>
    <t>Electricity Sector Pollutant Emissions[CO2,onshore wind es] : MostRecentRun</t>
  </si>
  <si>
    <t>Electricity Sector Pollutant Emissions[CO2,solar PV es] : MostRecentRun</t>
  </si>
  <si>
    <t>Electricity Sector Pollutant Emissions[CO2,solar thermal es] : MostRecentRun</t>
  </si>
  <si>
    <t>Electricity Sector Pollutant Emissions[CO2,biomass es] : MostRecentRun</t>
  </si>
  <si>
    <t>Electricity Sector Pollutant Emissions[CO2,geothermal es] : MostRecentRun</t>
  </si>
  <si>
    <t>Electricity Sector Pollutant Emissions[CO2,petroleum es] : MostRecentRun</t>
  </si>
  <si>
    <t>Electricity Sector Pollutant Emissions[CO2,natural gas peaker es] : MostRecentRun</t>
  </si>
  <si>
    <t>Electricity Sector Pollutant Emissions[CO2,lignite es] : MostRecentRun</t>
  </si>
  <si>
    <t>Electricity Sector Pollutant Emissions[CO2,offshore wind es] : MostRecentRun</t>
  </si>
  <si>
    <t>Electricity Sector Pollutant Emissions[CO2,crude oil es] : MostRecentRun</t>
  </si>
  <si>
    <t>Electricity Sector Pollutant Emissions[CO2,heavy or residual fuel oil es] : MostRecentRun</t>
  </si>
  <si>
    <t>Electricity Sector Pollutant Emissions[CO2,municipal solid waste es] : MostRecentRun</t>
  </si>
  <si>
    <t>EPS-US 3.1.1 BAU Model Run Results (grams CO2)</t>
  </si>
  <si>
    <t>Industrial Sector Pollutant Emissions[natural gas and petroleum systems,CO2] : MostRecentRun</t>
  </si>
  <si>
    <t>Industrial Sector Pollutant Emissions[chemicals,CO2] : MostRecentRun</t>
  </si>
  <si>
    <t>We disallow declining percentages</t>
  </si>
  <si>
    <t>Global CCS Institute</t>
  </si>
  <si>
    <t>CCS Facilities Database</t>
  </si>
  <si>
    <t>https://co2re.co/FacilityData</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</si>
  <si>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</si>
  <si>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</si>
  <si>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</si>
  <si>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</si>
  <si>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</si>
  <si>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</si>
  <si>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</si>
  <si>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</si>
  <si>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</si>
  <si>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</si>
  <si>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</si>
  <si>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</si>
  <si>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</si>
  <si>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</si>
  <si>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</si>
  <si>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</si>
  <si>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</si>
  <si>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</si>
  <si>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</si>
  <si>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</si>
  <si>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</si>
  <si>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</si>
  <si>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</si>
  <si>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</si>
  <si>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</si>
  <si>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Ethanol production is considered part of refining, not part of the chemicals industry, in the U.S. EPS</t>
  </si>
  <si>
    <t>Note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</si>
</sst>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b/>
      <sz val="11"/>
      <color theme="1"/>
      <name val="Calibri"/>
      <family val="2"/>
      <scheme val="minor"/>
    </font>
    <font>
      <i/>
      <sz val="11"/>
      <color theme="1"/>
      <name val="Calibri"/>
      <family val="2"/>
      <scheme val="minor"/>
    </font>
    <font>
      <sz val="11"/>
      <color theme="1"/>
      <name val="Calibri"/>
      <family val="2"/>
      <scheme val="minor"/>
    </font>
    <font>
      <sz val="11"/>
      <name val="Calibri"/>
      <family val="2"/>
      <scheme val="minor"/>
    </font>
    <font>
      <u/>
      <sz val="11"/>
      <color theme="10"/>
      <name val="Calibri"/>
      <family val="2"/>
      <scheme val="minor"/>
    </font>
  </fonts>
  <fills count="7">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6" tint="0.59999389629810485"/>
        <bgColor indexed="64"/>
      </patternFill>
    </fill>
    <fill>
      <patternFill patternType="solid">
        <fgColor theme="9" tint="0.59999389629810485"/>
        <bgColor indexed="64"/>
      </patternFill>
    </fill>
  </fills>
  <borders count="1">
    <border>
      <left/>
      <right/>
      <top/>
      <bottom/>
      <diagonal/>
    </border>
  </borders>
  <cellStyleXfs count="3">
    <xf numFmtId="0" fontId="0" fillId="0" borderId="0"/>
    <xf numFmtId="9" fontId="3" fillId="0" borderId="0" applyFont="0" applyFill="0" applyBorder="0" applyAlignment="0" applyProtection="0"/>
    <xf numFmtId="0" fontId="5" fillId="0" borderId="0" applyNumberFormat="0" applyFill="0" applyBorder="0" applyAlignment="0" applyProtection="0"/>
  </cellStyleXfs>
  <cellXfs count="36">
    <xf numFmtId="0" fontId="0" fillId="0" borderId="0" xfId="0"/>
    <xf numFmtId="0" fontId="1" fillId="0" borderId="0" xfId="0" applyFont="1"/>
    <xf numFmtId="0" fontId="0" fillId="0" borderId="0" xfId="0" applyFill="1"/>
    <xf numFmtId="0" fontId="1" fillId="0" borderId="0" xfId="0" applyFont="1" applyFill="1"/>
    <xf numFmtId="1" fontId="0" fillId="0" borderId="0" xfId="0" applyNumberFormat="1" applyFill="1"/>
    <xf numFmtId="164" fontId="0" fillId="0" borderId="0" xfId="0" applyNumberFormat="1" applyFill="1"/>
    <xf numFmtId="0" fontId="2" fillId="0" borderId="0" xfId="0" applyFont="1"/>
    <xf numFmtId="0" fontId="0" fillId="2" borderId="0" xfId="0" applyFill="1"/>
    <xf numFmtId="0" fontId="0" fillId="0" borderId="0" xfId="0" applyFont="1" applyFill="1"/>
    <xf numFmtId="0" fontId="0" fillId="0" borderId="0" xfId="0" applyAlignment="1">
      <alignment wrapText="1"/>
    </xf>
    <xf numFmtId="0" fontId="1" fillId="3" borderId="0" xfId="0" applyFont="1" applyFill="1"/>
    <xf numFmtId="0" fontId="0" fillId="3" borderId="0" xfId="0" applyFill="1"/>
    <xf numFmtId="1" fontId="0" fillId="3" borderId="0" xfId="0" applyNumberFormat="1" applyFill="1"/>
    <xf numFmtId="0" fontId="1" fillId="2" borderId="0" xfId="0" applyFont="1" applyFill="1" applyAlignment="1">
      <alignment wrapText="1"/>
    </xf>
    <xf numFmtId="0" fontId="1" fillId="2" borderId="0" xfId="0" applyFont="1" applyFill="1"/>
    <xf numFmtId="0" fontId="0" fillId="0" borderId="0" xfId="0" applyAlignment="1">
      <alignment horizontal="left" indent="1"/>
    </xf>
    <xf numFmtId="0" fontId="0" fillId="2" borderId="0" xfId="0" applyFont="1" applyFill="1"/>
    <xf numFmtId="0" fontId="0" fillId="0" borderId="0" xfId="0" applyFont="1"/>
    <xf numFmtId="49" fontId="4" fillId="3" borderId="0" xfId="0" applyNumberFormat="1" applyFont="1" applyFill="1" applyAlignment="1">
      <alignment wrapText="1"/>
    </xf>
    <xf numFmtId="0" fontId="0" fillId="3" borderId="0" xfId="0" applyFill="1" applyAlignment="1">
      <alignment wrapText="1"/>
    </xf>
    <xf numFmtId="0" fontId="0" fillId="0" borderId="0" xfId="0" applyFont="1" applyFill="1" applyAlignment="1">
      <alignment wrapText="1"/>
    </xf>
    <xf numFmtId="0" fontId="1" fillId="3" borderId="0" xfId="0" applyFont="1" applyFill="1" applyAlignment="1">
      <alignment wrapText="1"/>
    </xf>
    <xf numFmtId="0" fontId="0" fillId="0" borderId="0" xfId="0" applyAlignment="1">
      <alignment horizontal="center"/>
    </xf>
    <xf numFmtId="0" fontId="1" fillId="3" borderId="0" xfId="0" applyFont="1" applyFill="1" applyAlignment="1">
      <alignment horizontal="center"/>
    </xf>
    <xf numFmtId="0" fontId="0" fillId="3" borderId="0" xfId="0" applyFill="1" applyAlignment="1">
      <alignment horizontal="center"/>
    </xf>
    <xf numFmtId="11" fontId="0" fillId="0" borderId="0" xfId="0" applyNumberFormat="1" applyFill="1"/>
    <xf numFmtId="11" fontId="0" fillId="0" borderId="0" xfId="0" applyNumberFormat="1" applyFont="1" applyFill="1"/>
    <xf numFmtId="0" fontId="0" fillId="5" borderId="0" xfId="0" applyFont="1" applyFill="1"/>
    <xf numFmtId="0" fontId="0" fillId="6" borderId="0" xfId="0" applyFont="1" applyFill="1" applyAlignment="1">
      <alignment wrapText="1"/>
    </xf>
    <xf numFmtId="10" fontId="0" fillId="0" borderId="0" xfId="1" applyNumberFormat="1" applyFont="1" applyFill="1"/>
    <xf numFmtId="10" fontId="0" fillId="4" borderId="0" xfId="1" applyNumberFormat="1" applyFont="1" applyFill="1"/>
    <xf numFmtId="0" fontId="0" fillId="0" borderId="0" xfId="0" applyAlignment="1">
      <alignment horizontal="left"/>
    </xf>
    <xf numFmtId="0" fontId="5" fillId="0" borderId="0" xfId="2"/>
    <xf numFmtId="0" fontId="0" fillId="3" borderId="0" xfId="0" applyFont="1" applyFill="1" applyAlignment="1">
      <alignment wrapText="1"/>
    </xf>
    <xf numFmtId="0" fontId="1" fillId="0" borderId="0" xfId="0" applyFont="1" applyAlignment="1">
      <alignment wrapText="1"/>
    </xf>
    <xf numFmtId="14" fontId="0" fillId="0" borderId="0" xfId="0" applyNumberFormat="1"/>
  </cellXfs>
  <cellStyles count="3">
    <cellStyle name="Hyperlink" xfId="2" builtinId="8"/>
    <cellStyle name="Normal" xfId="0" builtinId="0"/>
    <cellStyle name="Percent" xfId="1" builtinId="5"/>
  </cellStyles>
  <dxfs count="0"/>
  <tableStyles count="0" defaultTableStyle="TableStyleMedium2" defaultPivotStyle="PivotStyleLight16"/>
  <colors>
    <mruColors>
      <color rgb="FF93ACE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US"/>
              <a:t>CO2 Capture Percentage</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plotArea>
      <c:layout/>
      <c:lineChart>
        <c:grouping val="standard"/>
        <c:varyColors val="0"/>
        <c:ser>
          <c:idx val="0"/>
          <c:order val="0"/>
          <c:tx>
            <c:strRef>
              <c:f>'BAU Calculations'!$A$82</c:f>
              <c:strCache>
                <c:ptCount val="1"/>
                <c:pt idx="0">
                  <c:v>hard coal</c:v>
                </c:pt>
              </c:strCache>
            </c:strRef>
          </c:tx>
          <c:spPr>
            <a:ln w="28575" cap="rnd">
              <a:solidFill>
                <a:schemeClr val="accent1"/>
              </a:solidFill>
              <a:round/>
            </a:ln>
            <a:effectLst/>
          </c:spPr>
          <c:marker>
            <c:symbol val="none"/>
          </c:marker>
          <c:cat>
            <c:numRef>
              <c:f>'BAU Calculations'!$B$81:$AG$81</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cat>
          <c:val>
            <c:numRef>
              <c:f>'BAU Calculations'!$B$82:$AG$82</c:f>
              <c:numCache>
                <c:formatCode>0.00%</c:formatCode>
                <c:ptCount val="32"/>
                <c:pt idx="0">
                  <c:v>0</c:v>
                </c:pt>
                <c:pt idx="1">
                  <c:v>0</c:v>
                </c:pt>
                <c:pt idx="2">
                  <c:v>5.4427953162471533E-4</c:v>
                </c:pt>
                <c:pt idx="3">
                  <c:v>1.2547612516376652E-3</c:v>
                </c:pt>
                <c:pt idx="4">
                  <c:v>1.903541461259452E-3</c:v>
                </c:pt>
                <c:pt idx="5">
                  <c:v>2.5431620761818532E-3</c:v>
                </c:pt>
                <c:pt idx="6">
                  <c:v>3.206071428754822E-3</c:v>
                </c:pt>
                <c:pt idx="7">
                  <c:v>3.6539824046691416E-3</c:v>
                </c:pt>
                <c:pt idx="8">
                  <c:v>4.1648581638994864E-3</c:v>
                </c:pt>
                <c:pt idx="9">
                  <c:v>4.7209866605924739E-3</c:v>
                </c:pt>
                <c:pt idx="10">
                  <c:v>5.4190946236962363E-3</c:v>
                </c:pt>
                <c:pt idx="11">
                  <c:v>6.1789810044871694E-3</c:v>
                </c:pt>
                <c:pt idx="12">
                  <c:v>6.8327920437123045E-3</c:v>
                </c:pt>
                <c:pt idx="13">
                  <c:v>7.4262901331617814E-3</c:v>
                </c:pt>
                <c:pt idx="14">
                  <c:v>7.94212200981902E-3</c:v>
                </c:pt>
                <c:pt idx="15">
                  <c:v>8.5178126618330654E-3</c:v>
                </c:pt>
                <c:pt idx="16">
                  <c:v>9.1454223276793197E-3</c:v>
                </c:pt>
                <c:pt idx="17">
                  <c:v>9.8005002244105598E-3</c:v>
                </c:pt>
                <c:pt idx="18">
                  <c:v>1.0437478070828638E-2</c:v>
                </c:pt>
                <c:pt idx="19">
                  <c:v>1.1112481538301917E-2</c:v>
                </c:pt>
                <c:pt idx="20">
                  <c:v>1.1709250775859183E-2</c:v>
                </c:pt>
                <c:pt idx="21">
                  <c:v>1.2316690109345635E-2</c:v>
                </c:pt>
                <c:pt idx="22">
                  <c:v>1.2990014970808646E-2</c:v>
                </c:pt>
                <c:pt idx="23">
                  <c:v>1.3606276195386973E-2</c:v>
                </c:pt>
                <c:pt idx="24">
                  <c:v>1.419933058413949E-2</c:v>
                </c:pt>
                <c:pt idx="25">
                  <c:v>1.476660448394294E-2</c:v>
                </c:pt>
                <c:pt idx="26">
                  <c:v>1.5413661768696327E-2</c:v>
                </c:pt>
                <c:pt idx="27">
                  <c:v>1.5912520573667956E-2</c:v>
                </c:pt>
                <c:pt idx="28">
                  <c:v>1.6395733503759218E-2</c:v>
                </c:pt>
                <c:pt idx="29">
                  <c:v>1.6915756275758358E-2</c:v>
                </c:pt>
                <c:pt idx="30">
                  <c:v>1.7486588022043854E-2</c:v>
                </c:pt>
                <c:pt idx="31">
                  <c:v>1.7960634496096167E-2</c:v>
                </c:pt>
              </c:numCache>
            </c:numRef>
          </c:val>
          <c:smooth val="0"/>
          <c:extLst>
            <c:ext xmlns:c16="http://schemas.microsoft.com/office/drawing/2014/chart" uri="{C3380CC4-5D6E-409C-BE32-E72D297353CC}">
              <c16:uniqueId val="{00000000-A374-48BB-867A-8FB6A3DBCF76}"/>
            </c:ext>
          </c:extLst>
        </c:ser>
        <c:ser>
          <c:idx val="1"/>
          <c:order val="1"/>
          <c:tx>
            <c:strRef>
              <c:f>'BAU Calculations'!$A$83</c:f>
              <c:strCache>
                <c:ptCount val="1"/>
                <c:pt idx="0">
                  <c:v>natural gas nonpeaker</c:v>
                </c:pt>
              </c:strCache>
            </c:strRef>
          </c:tx>
          <c:spPr>
            <a:ln w="28575" cap="rnd">
              <a:solidFill>
                <a:schemeClr val="accent2"/>
              </a:solidFill>
              <a:round/>
            </a:ln>
            <a:effectLst/>
          </c:spPr>
          <c:marker>
            <c:symbol val="none"/>
          </c:marker>
          <c:cat>
            <c:numRef>
              <c:f>'BAU Calculations'!$B$81:$AG$81</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cat>
          <c:val>
            <c:numRef>
              <c:f>'BAU Calculations'!$B$83:$AG$83</c:f>
              <c:numCache>
                <c:formatCode>0.00%</c:formatCode>
                <c:ptCount val="32"/>
                <c:pt idx="0">
                  <c:v>2.9182108865941562E-3</c:v>
                </c:pt>
                <c:pt idx="1">
                  <c:v>2.8914269191846176E-3</c:v>
                </c:pt>
                <c:pt idx="2">
                  <c:v>3.0257316867589659E-3</c:v>
                </c:pt>
                <c:pt idx="3">
                  <c:v>2.8321964087749535E-3</c:v>
                </c:pt>
                <c:pt idx="4">
                  <c:v>2.8291630123311092E-3</c:v>
                </c:pt>
                <c:pt idx="5">
                  <c:v>3.0448749317621778E-3</c:v>
                </c:pt>
                <c:pt idx="6">
                  <c:v>3.3655464205009857E-3</c:v>
                </c:pt>
                <c:pt idx="7">
                  <c:v>3.5776986708849438E-3</c:v>
                </c:pt>
                <c:pt idx="8">
                  <c:v>3.7108406909585365E-3</c:v>
                </c:pt>
                <c:pt idx="9">
                  <c:v>3.7969499643357913E-3</c:v>
                </c:pt>
                <c:pt idx="10">
                  <c:v>3.7724257236320916E-3</c:v>
                </c:pt>
                <c:pt idx="11">
                  <c:v>3.6910778738336852E-3</c:v>
                </c:pt>
                <c:pt idx="12">
                  <c:v>3.6788761558897492E-3</c:v>
                </c:pt>
                <c:pt idx="13">
                  <c:v>3.705556481944676E-3</c:v>
                </c:pt>
                <c:pt idx="14">
                  <c:v>3.7536833017398322E-3</c:v>
                </c:pt>
                <c:pt idx="15">
                  <c:v>3.8017754291254017E-3</c:v>
                </c:pt>
                <c:pt idx="16">
                  <c:v>3.8125842513037677E-3</c:v>
                </c:pt>
                <c:pt idx="17">
                  <c:v>3.8042857996880486E-3</c:v>
                </c:pt>
                <c:pt idx="18">
                  <c:v>3.8112349762478392E-3</c:v>
                </c:pt>
                <c:pt idx="19">
                  <c:v>3.8310192152978071E-3</c:v>
                </c:pt>
                <c:pt idx="20">
                  <c:v>3.8419952029945608E-3</c:v>
                </c:pt>
                <c:pt idx="21">
                  <c:v>3.8550182700330155E-3</c:v>
                </c:pt>
                <c:pt idx="22">
                  <c:v>3.8375825422887889E-3</c:v>
                </c:pt>
                <c:pt idx="23">
                  <c:v>3.8692524327924669E-3</c:v>
                </c:pt>
                <c:pt idx="24">
                  <c:v>3.8639876352395673E-3</c:v>
                </c:pt>
                <c:pt idx="25">
                  <c:v>3.8746066582347844E-3</c:v>
                </c:pt>
                <c:pt idx="26">
                  <c:v>3.9108330074305829E-3</c:v>
                </c:pt>
                <c:pt idx="27">
                  <c:v>3.9210633923920171E-3</c:v>
                </c:pt>
                <c:pt idx="28">
                  <c:v>3.992380257109289E-3</c:v>
                </c:pt>
                <c:pt idx="29">
                  <c:v>4.0295886941254357E-3</c:v>
                </c:pt>
                <c:pt idx="30">
                  <c:v>4.0404390225600795E-3</c:v>
                </c:pt>
                <c:pt idx="31">
                  <c:v>4.0599127118766945E-3</c:v>
                </c:pt>
              </c:numCache>
            </c:numRef>
          </c:val>
          <c:smooth val="0"/>
          <c:extLst>
            <c:ext xmlns:c16="http://schemas.microsoft.com/office/drawing/2014/chart" uri="{C3380CC4-5D6E-409C-BE32-E72D297353CC}">
              <c16:uniqueId val="{00000001-A374-48BB-867A-8FB6A3DBCF76}"/>
            </c:ext>
          </c:extLst>
        </c:ser>
        <c:ser>
          <c:idx val="2"/>
          <c:order val="2"/>
          <c:tx>
            <c:strRef>
              <c:f>'BAU Calculations'!$A$84</c:f>
              <c:strCache>
                <c:ptCount val="1"/>
                <c:pt idx="0">
                  <c:v>refined petroleum and coke 19</c:v>
                </c:pt>
              </c:strCache>
            </c:strRef>
          </c:tx>
          <c:spPr>
            <a:ln w="28575" cap="rnd">
              <a:solidFill>
                <a:schemeClr val="accent3"/>
              </a:solidFill>
              <a:round/>
            </a:ln>
            <a:effectLst/>
          </c:spPr>
          <c:marker>
            <c:symbol val="none"/>
          </c:marker>
          <c:cat>
            <c:numRef>
              <c:f>'BAU Calculations'!$B$81:$AG$81</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cat>
          <c:val>
            <c:numRef>
              <c:f>'BAU Calculations'!$B$84:$AG$84</c:f>
              <c:numCache>
                <c:formatCode>0.00%</c:formatCode>
                <c:ptCount val="32"/>
                <c:pt idx="0">
                  <c:v>3.7571423528284472E-3</c:v>
                </c:pt>
                <c:pt idx="1">
                  <c:v>4.0256778809263918E-3</c:v>
                </c:pt>
                <c:pt idx="2">
                  <c:v>3.8992170162877359E-3</c:v>
                </c:pt>
                <c:pt idx="3">
                  <c:v>3.7654788981551679E-3</c:v>
                </c:pt>
                <c:pt idx="4">
                  <c:v>3.7273389051629899E-3</c:v>
                </c:pt>
                <c:pt idx="5">
                  <c:v>3.6627155225392206E-3</c:v>
                </c:pt>
                <c:pt idx="6">
                  <c:v>3.5994076679461877E-3</c:v>
                </c:pt>
                <c:pt idx="7">
                  <c:v>3.539402577350199E-3</c:v>
                </c:pt>
                <c:pt idx="8">
                  <c:v>3.538435963808212E-3</c:v>
                </c:pt>
                <c:pt idx="9">
                  <c:v>3.5043651689621435E-3</c:v>
                </c:pt>
                <c:pt idx="10">
                  <c:v>3.4955765707220827E-3</c:v>
                </c:pt>
                <c:pt idx="11">
                  <c:v>3.5256592272890756E-3</c:v>
                </c:pt>
                <c:pt idx="12">
                  <c:v>3.5273535615617893E-3</c:v>
                </c:pt>
                <c:pt idx="13">
                  <c:v>3.51025985346432E-3</c:v>
                </c:pt>
                <c:pt idx="14">
                  <c:v>3.5210601935874168E-3</c:v>
                </c:pt>
                <c:pt idx="15">
                  <c:v>3.4832127845597829E-3</c:v>
                </c:pt>
                <c:pt idx="16">
                  <c:v>3.4751781320334456E-3</c:v>
                </c:pt>
                <c:pt idx="17">
                  <c:v>3.4783826687832665E-3</c:v>
                </c:pt>
                <c:pt idx="18">
                  <c:v>3.437377442498904E-3</c:v>
                </c:pt>
                <c:pt idx="19">
                  <c:v>3.4285109447733616E-3</c:v>
                </c:pt>
                <c:pt idx="20">
                  <c:v>3.4142127489912031E-3</c:v>
                </c:pt>
                <c:pt idx="21">
                  <c:v>3.3956012151238712E-3</c:v>
                </c:pt>
                <c:pt idx="22">
                  <c:v>3.3767016650085324E-3</c:v>
                </c:pt>
                <c:pt idx="23">
                  <c:v>3.3666686249079251E-3</c:v>
                </c:pt>
                <c:pt idx="24">
                  <c:v>3.3564681845111382E-3</c:v>
                </c:pt>
                <c:pt idx="25">
                  <c:v>3.3452324824319165E-3</c:v>
                </c:pt>
                <c:pt idx="26">
                  <c:v>3.3315296863890244E-3</c:v>
                </c:pt>
                <c:pt idx="27">
                  <c:v>3.3328636008795182E-3</c:v>
                </c:pt>
                <c:pt idx="28">
                  <c:v>3.3076637904051109E-3</c:v>
                </c:pt>
                <c:pt idx="29">
                  <c:v>3.2884790673961646E-3</c:v>
                </c:pt>
                <c:pt idx="30">
                  <c:v>3.2761149234730338E-3</c:v>
                </c:pt>
                <c:pt idx="31">
                  <c:v>3.273890612503186E-3</c:v>
                </c:pt>
              </c:numCache>
            </c:numRef>
          </c:val>
          <c:smooth val="0"/>
          <c:extLst>
            <c:ext xmlns:c16="http://schemas.microsoft.com/office/drawing/2014/chart" uri="{C3380CC4-5D6E-409C-BE32-E72D297353CC}">
              <c16:uniqueId val="{00000002-A374-48BB-867A-8FB6A3DBCF76}"/>
            </c:ext>
          </c:extLst>
        </c:ser>
        <c:ser>
          <c:idx val="3"/>
          <c:order val="3"/>
          <c:tx>
            <c:strRef>
              <c:f>'BAU Calculations'!$A$85</c:f>
              <c:strCache>
                <c:ptCount val="1"/>
                <c:pt idx="0">
                  <c:v>chemicals 20</c:v>
                </c:pt>
              </c:strCache>
            </c:strRef>
          </c:tx>
          <c:spPr>
            <a:ln w="28575" cap="rnd">
              <a:solidFill>
                <a:schemeClr val="accent4"/>
              </a:solidFill>
              <a:round/>
            </a:ln>
            <a:effectLst/>
          </c:spPr>
          <c:marker>
            <c:symbol val="none"/>
          </c:marker>
          <c:cat>
            <c:numRef>
              <c:f>'BAU Calculations'!$B$81:$AG$81</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cat>
          <c:val>
            <c:numRef>
              <c:f>'BAU Calculations'!$B$85:$AG$85</c:f>
              <c:numCache>
                <c:formatCode>0.00%</c:formatCode>
                <c:ptCount val="32"/>
                <c:pt idx="0">
                  <c:v>9.0928820316613142E-3</c:v>
                </c:pt>
                <c:pt idx="1">
                  <c:v>1.4176416644885193E-2</c:v>
                </c:pt>
                <c:pt idx="2">
                  <c:v>1.6867376557302197E-2</c:v>
                </c:pt>
                <c:pt idx="3">
                  <c:v>1.9451002636904396E-2</c:v>
                </c:pt>
                <c:pt idx="4">
                  <c:v>2.2025745853115293E-2</c:v>
                </c:pt>
                <c:pt idx="5">
                  <c:v>2.4468126304820044E-2</c:v>
                </c:pt>
                <c:pt idx="6">
                  <c:v>2.6849784180498631E-2</c:v>
                </c:pt>
                <c:pt idx="7">
                  <c:v>2.9322833599149389E-2</c:v>
                </c:pt>
                <c:pt idx="8">
                  <c:v>3.1707958738242475E-2</c:v>
                </c:pt>
                <c:pt idx="9">
                  <c:v>3.4001715974451049E-2</c:v>
                </c:pt>
                <c:pt idx="10">
                  <c:v>3.630014566846855E-2</c:v>
                </c:pt>
                <c:pt idx="11">
                  <c:v>3.8489909981053477E-2</c:v>
                </c:pt>
                <c:pt idx="12">
                  <c:v>4.0875499505410237E-2</c:v>
                </c:pt>
                <c:pt idx="13">
                  <c:v>4.3203970579441489E-2</c:v>
                </c:pt>
                <c:pt idx="14">
                  <c:v>4.5520299613058965E-2</c:v>
                </c:pt>
                <c:pt idx="15">
                  <c:v>4.7772471351148878E-2</c:v>
                </c:pt>
                <c:pt idx="16">
                  <c:v>4.9934770220508476E-2</c:v>
                </c:pt>
                <c:pt idx="17">
                  <c:v>5.2155124240956675E-2</c:v>
                </c:pt>
                <c:pt idx="18">
                  <c:v>5.4326535478669648E-2</c:v>
                </c:pt>
                <c:pt idx="19">
                  <c:v>5.6464995921581863E-2</c:v>
                </c:pt>
                <c:pt idx="20">
                  <c:v>5.8524608884321115E-2</c:v>
                </c:pt>
                <c:pt idx="21">
                  <c:v>6.0523841430292803E-2</c:v>
                </c:pt>
                <c:pt idx="22">
                  <c:v>6.252390318527018E-2</c:v>
                </c:pt>
                <c:pt idx="23">
                  <c:v>6.4399550216782536E-2</c:v>
                </c:pt>
                <c:pt idx="24">
                  <c:v>6.631237581074495E-2</c:v>
                </c:pt>
                <c:pt idx="25">
                  <c:v>6.8128017050560527E-2</c:v>
                </c:pt>
                <c:pt idx="26">
                  <c:v>6.9927178604055312E-2</c:v>
                </c:pt>
                <c:pt idx="27">
                  <c:v>7.1616122003225646E-2</c:v>
                </c:pt>
                <c:pt idx="28">
                  <c:v>7.3368586279656214E-2</c:v>
                </c:pt>
                <c:pt idx="29">
                  <c:v>7.5067420484611819E-2</c:v>
                </c:pt>
                <c:pt idx="30">
                  <c:v>7.6602250612565925E-2</c:v>
                </c:pt>
                <c:pt idx="31">
                  <c:v>7.8301342058756621E-2</c:v>
                </c:pt>
              </c:numCache>
            </c:numRef>
          </c:val>
          <c:smooth val="0"/>
          <c:extLst>
            <c:ext xmlns:c16="http://schemas.microsoft.com/office/drawing/2014/chart" uri="{C3380CC4-5D6E-409C-BE32-E72D297353CC}">
              <c16:uniqueId val="{00000003-A374-48BB-867A-8FB6A3DBCF76}"/>
            </c:ext>
          </c:extLst>
        </c:ser>
        <c:ser>
          <c:idx val="4"/>
          <c:order val="4"/>
          <c:tx>
            <c:strRef>
              <c:f>'BAU Calculations'!$A$86</c:f>
              <c:strCache>
                <c:ptCount val="1"/>
                <c:pt idx="0">
                  <c:v>energy pipelines and gas processing 352T353</c:v>
                </c:pt>
              </c:strCache>
            </c:strRef>
          </c:tx>
          <c:spPr>
            <a:ln w="28575" cap="rnd">
              <a:solidFill>
                <a:schemeClr val="accent5"/>
              </a:solidFill>
              <a:round/>
            </a:ln>
            <a:effectLst/>
          </c:spPr>
          <c:marker>
            <c:symbol val="none"/>
          </c:marker>
          <c:cat>
            <c:numRef>
              <c:f>'BAU Calculations'!$B$81:$AG$81</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cat>
          <c:val>
            <c:numRef>
              <c:f>'BAU Calculations'!$B$86:$AG$86</c:f>
              <c:numCache>
                <c:formatCode>0.00%</c:formatCode>
                <c:ptCount val="32"/>
                <c:pt idx="0">
                  <c:v>5.6922487755766443E-2</c:v>
                </c:pt>
                <c:pt idx="1">
                  <c:v>6.114853314710661E-2</c:v>
                </c:pt>
                <c:pt idx="2">
                  <c:v>5.9380294079138446E-2</c:v>
                </c:pt>
                <c:pt idx="3">
                  <c:v>5.7491044602492658E-2</c:v>
                </c:pt>
                <c:pt idx="4">
                  <c:v>5.7054650999851624E-2</c:v>
                </c:pt>
                <c:pt idx="5">
                  <c:v>5.6208851027952214E-2</c:v>
                </c:pt>
                <c:pt idx="6">
                  <c:v>5.5378230949606706E-2</c:v>
                </c:pt>
                <c:pt idx="7">
                  <c:v>5.459359744055986E-2</c:v>
                </c:pt>
                <c:pt idx="8">
                  <c:v>5.471721725966662E-2</c:v>
                </c:pt>
                <c:pt idx="9">
                  <c:v>5.4327553128072421E-2</c:v>
                </c:pt>
                <c:pt idx="10">
                  <c:v>5.4328156476411163E-2</c:v>
                </c:pt>
                <c:pt idx="11">
                  <c:v>5.493372947515715E-2</c:v>
                </c:pt>
                <c:pt idx="12">
                  <c:v>5.509822460295101E-2</c:v>
                </c:pt>
                <c:pt idx="13">
                  <c:v>5.4968642501330336E-2</c:v>
                </c:pt>
                <c:pt idx="14">
                  <c:v>5.5275618704327865E-2</c:v>
                </c:pt>
                <c:pt idx="15">
                  <c:v>5.4817835800896622E-2</c:v>
                </c:pt>
                <c:pt idx="16">
                  <c:v>5.48274415051479E-2</c:v>
                </c:pt>
                <c:pt idx="17">
                  <c:v>5.5014177364536877E-2</c:v>
                </c:pt>
                <c:pt idx="18">
                  <c:v>5.4500210739396829E-2</c:v>
                </c:pt>
                <c:pt idx="19">
                  <c:v>5.449385671249448E-2</c:v>
                </c:pt>
                <c:pt idx="20">
                  <c:v>5.4400262632869054E-2</c:v>
                </c:pt>
                <c:pt idx="21">
                  <c:v>5.4236653690166989E-2</c:v>
                </c:pt>
                <c:pt idx="22">
                  <c:v>5.4066975818146908E-2</c:v>
                </c:pt>
                <c:pt idx="23">
                  <c:v>5.4038133771692455E-2</c:v>
                </c:pt>
                <c:pt idx="24">
                  <c:v>5.4005812657728872E-2</c:v>
                </c:pt>
                <c:pt idx="25">
                  <c:v>5.3955994886822678E-2</c:v>
                </c:pt>
                <c:pt idx="26">
                  <c:v>5.3865408472086734E-2</c:v>
                </c:pt>
                <c:pt idx="27">
                  <c:v>5.4017456933824412E-2</c:v>
                </c:pt>
                <c:pt idx="28">
                  <c:v>5.3738525142772726E-2</c:v>
                </c:pt>
                <c:pt idx="29">
                  <c:v>5.355558084885359E-2</c:v>
                </c:pt>
                <c:pt idx="30">
                  <c:v>5.3482480149176122E-2</c:v>
                </c:pt>
                <c:pt idx="31">
                  <c:v>5.3574340789028924E-2</c:v>
                </c:pt>
              </c:numCache>
            </c:numRef>
          </c:val>
          <c:smooth val="0"/>
          <c:extLst>
            <c:ext xmlns:c16="http://schemas.microsoft.com/office/drawing/2014/chart" uri="{C3380CC4-5D6E-409C-BE32-E72D297353CC}">
              <c16:uniqueId val="{00000004-A374-48BB-867A-8FB6A3DBCF76}"/>
            </c:ext>
          </c:extLst>
        </c:ser>
        <c:dLbls>
          <c:showLegendKey val="0"/>
          <c:showVal val="0"/>
          <c:showCatName val="0"/>
          <c:showSerName val="0"/>
          <c:showPercent val="0"/>
          <c:showBubbleSize val="0"/>
        </c:dLbls>
        <c:smooth val="0"/>
        <c:axId val="2095671583"/>
        <c:axId val="2086371983"/>
      </c:lineChart>
      <c:catAx>
        <c:axId val="20956715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2086371983"/>
        <c:crosses val="autoZero"/>
        <c:auto val="1"/>
        <c:lblAlgn val="ctr"/>
        <c:lblOffset val="100"/>
        <c:noMultiLvlLbl val="0"/>
      </c:catAx>
      <c:valAx>
        <c:axId val="208637198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209567158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ysClr val="windowText" lastClr="000000"/>
          </a:solidFill>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Annual CO2 Capture (tons/yr) Through 2026</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'BAU Calculations'!$A$3</c:f>
              <c:strCache>
                <c:ptCount val="1"/>
                <c:pt idx="0">
                  <c:v>hard coal</c:v>
                </c:pt>
              </c:strCache>
            </c:strRef>
          </c:tx>
          <c:spPr>
            <a:ln w="28575" cap="rnd">
              <a:solidFill>
                <a:schemeClr val="accent1"/>
              </a:solidFill>
              <a:round/>
            </a:ln>
            <a:effectLst/>
          </c:spPr>
          <c:marker>
            <c:symbol val="none"/>
          </c:marker>
          <c:cat>
            <c:numRef>
              <c:f>'BAU Calculations'!$B$2:$AH$2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Calculations'!$B$3:$AH$3</c:f>
              <c:numCache>
                <c:formatCode>0.00E+00</c:formatCode>
                <c:ptCount val="33"/>
                <c:pt idx="0">
                  <c:v>0</c:v>
                </c:pt>
                <c:pt idx="1">
                  <c:v>0</c:v>
                </c:pt>
                <c:pt idx="2">
                  <c:v>0</c:v>
                </c:pt>
                <c:pt idx="3">
                  <c:v>0</c:v>
                </c:pt>
                <c:pt idx="4">
                  <c:v>0</c:v>
                </c:pt>
                <c:pt idx="5">
                  <c:v>0</c:v>
                </c:pt>
                <c:pt idx="6">
                  <c:v>0</c:v>
                </c:pt>
                <c:pt idx="7">
                  <c:v>3000000</c:v>
                </c:pt>
                <c:pt idx="8">
                  <c:v>6400000</c:v>
                </c:pt>
                <c:pt idx="9">
                  <c:v>6400000</c:v>
                </c:pt>
                <c:pt idx="10">
                  <c:v>6400000</c:v>
                </c:pt>
                <c:pt idx="11">
                  <c:v>6400000</c:v>
                </c:pt>
                <c:pt idx="12">
                  <c:v>6400000</c:v>
                </c:pt>
                <c:pt idx="13">
                  <c:v>6400000</c:v>
                </c:pt>
                <c:pt idx="14">
                  <c:v>6400000</c:v>
                </c:pt>
                <c:pt idx="15">
                  <c:v>6400000</c:v>
                </c:pt>
                <c:pt idx="16">
                  <c:v>6400000</c:v>
                </c:pt>
                <c:pt idx="17">
                  <c:v>6400000</c:v>
                </c:pt>
                <c:pt idx="18">
                  <c:v>6400000</c:v>
                </c:pt>
                <c:pt idx="19">
                  <c:v>6400000</c:v>
                </c:pt>
                <c:pt idx="20">
                  <c:v>6400000</c:v>
                </c:pt>
                <c:pt idx="21">
                  <c:v>6400000</c:v>
                </c:pt>
                <c:pt idx="22">
                  <c:v>6400000</c:v>
                </c:pt>
                <c:pt idx="23">
                  <c:v>6400000</c:v>
                </c:pt>
                <c:pt idx="24">
                  <c:v>6400000</c:v>
                </c:pt>
                <c:pt idx="25">
                  <c:v>6400000</c:v>
                </c:pt>
                <c:pt idx="26">
                  <c:v>6400000</c:v>
                </c:pt>
                <c:pt idx="27">
                  <c:v>6400000</c:v>
                </c:pt>
                <c:pt idx="28">
                  <c:v>6400000</c:v>
                </c:pt>
                <c:pt idx="29">
                  <c:v>6400000</c:v>
                </c:pt>
                <c:pt idx="30">
                  <c:v>6400000</c:v>
                </c:pt>
                <c:pt idx="31">
                  <c:v>6400000</c:v>
                </c:pt>
                <c:pt idx="32">
                  <c:v>6400000</c:v>
                </c:pt>
              </c:numCache>
            </c:numRef>
          </c:val>
          <c:smooth val="0"/>
          <c:extLst>
            <c:ext xmlns:c16="http://schemas.microsoft.com/office/drawing/2014/chart" uri="{C3380CC4-5D6E-409C-BE32-E72D297353CC}">
              <c16:uniqueId val="{00000000-250C-45FF-B411-1D9A68A3AE8B}"/>
            </c:ext>
          </c:extLst>
        </c:ser>
        <c:ser>
          <c:idx val="1"/>
          <c:order val="1"/>
          <c:tx>
            <c:strRef>
              <c:f>'BAU Calculations'!$A$4</c:f>
              <c:strCache>
                <c:ptCount val="1"/>
                <c:pt idx="0">
                  <c:v>natural gas nonpeaker</c:v>
                </c:pt>
              </c:strCache>
            </c:strRef>
          </c:tx>
          <c:spPr>
            <a:ln w="28575" cap="rnd">
              <a:solidFill>
                <a:schemeClr val="accent2"/>
              </a:solidFill>
              <a:round/>
            </a:ln>
            <a:effectLst/>
          </c:spPr>
          <c:marker>
            <c:symbol val="none"/>
          </c:marker>
          <c:cat>
            <c:numRef>
              <c:f>'BAU Calculations'!$B$2:$AH$2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Calculations'!$B$4:$AH$4</c:f>
              <c:numCache>
                <c:formatCode>0.00E+00</c:formatCode>
                <c:ptCount val="33"/>
                <c:pt idx="0">
                  <c:v>1400000</c:v>
                </c:pt>
                <c:pt idx="1">
                  <c:v>1400000</c:v>
                </c:pt>
                <c:pt idx="2">
                  <c:v>1400000</c:v>
                </c:pt>
                <c:pt idx="3">
                  <c:v>1400000</c:v>
                </c:pt>
                <c:pt idx="4">
                  <c:v>1400000</c:v>
                </c:pt>
                <c:pt idx="5">
                  <c:v>1400000</c:v>
                </c:pt>
                <c:pt idx="6">
                  <c:v>1400000</c:v>
                </c:pt>
                <c:pt idx="7">
                  <c:v>1400000</c:v>
                </c:pt>
                <c:pt idx="8">
                  <c:v>1400000</c:v>
                </c:pt>
                <c:pt idx="9">
                  <c:v>1400000</c:v>
                </c:pt>
                <c:pt idx="10">
                  <c:v>1400000</c:v>
                </c:pt>
                <c:pt idx="11">
                  <c:v>1400000</c:v>
                </c:pt>
                <c:pt idx="12">
                  <c:v>1400000</c:v>
                </c:pt>
                <c:pt idx="13">
                  <c:v>1400000</c:v>
                </c:pt>
                <c:pt idx="14">
                  <c:v>1400000</c:v>
                </c:pt>
                <c:pt idx="15">
                  <c:v>1400000</c:v>
                </c:pt>
                <c:pt idx="16">
                  <c:v>1400000</c:v>
                </c:pt>
                <c:pt idx="17">
                  <c:v>1400000</c:v>
                </c:pt>
                <c:pt idx="18">
                  <c:v>1400000</c:v>
                </c:pt>
                <c:pt idx="19">
                  <c:v>1400000</c:v>
                </c:pt>
                <c:pt idx="20">
                  <c:v>1400000</c:v>
                </c:pt>
                <c:pt idx="21">
                  <c:v>1400000</c:v>
                </c:pt>
                <c:pt idx="22">
                  <c:v>1400000</c:v>
                </c:pt>
                <c:pt idx="23">
                  <c:v>1400000</c:v>
                </c:pt>
                <c:pt idx="24">
                  <c:v>1400000</c:v>
                </c:pt>
                <c:pt idx="25">
                  <c:v>1400000</c:v>
                </c:pt>
                <c:pt idx="26">
                  <c:v>1400000</c:v>
                </c:pt>
                <c:pt idx="27">
                  <c:v>1400000</c:v>
                </c:pt>
                <c:pt idx="28">
                  <c:v>1400000</c:v>
                </c:pt>
                <c:pt idx="29">
                  <c:v>1400000</c:v>
                </c:pt>
                <c:pt idx="30">
                  <c:v>1400000</c:v>
                </c:pt>
                <c:pt idx="31">
                  <c:v>1400000</c:v>
                </c:pt>
                <c:pt idx="32">
                  <c:v>1400000</c:v>
                </c:pt>
              </c:numCache>
            </c:numRef>
          </c:val>
          <c:smooth val="0"/>
          <c:extLst>
            <c:ext xmlns:c16="http://schemas.microsoft.com/office/drawing/2014/chart" uri="{C3380CC4-5D6E-409C-BE32-E72D297353CC}">
              <c16:uniqueId val="{00000001-250C-45FF-B411-1D9A68A3AE8B}"/>
            </c:ext>
          </c:extLst>
        </c:ser>
        <c:ser>
          <c:idx val="2"/>
          <c:order val="2"/>
          <c:tx>
            <c:strRef>
              <c:f>'BAU Calculations'!$A$5</c:f>
              <c:strCache>
                <c:ptCount val="1"/>
                <c:pt idx="0">
                  <c:v>refined petroleum and coke 19</c:v>
                </c:pt>
              </c:strCache>
            </c:strRef>
          </c:tx>
          <c:spPr>
            <a:ln w="28575" cap="rnd">
              <a:solidFill>
                <a:schemeClr val="accent3"/>
              </a:solidFill>
              <a:round/>
            </a:ln>
            <a:effectLst/>
          </c:spPr>
          <c:marker>
            <c:symbol val="none"/>
          </c:marker>
          <c:cat>
            <c:numRef>
              <c:f>'BAU Calculations'!$B$2:$AH$2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Calculations'!$B$5:$AH$5</c:f>
              <c:numCache>
                <c:formatCode>0.00E+00</c:formatCode>
                <c:ptCount val="33"/>
                <c:pt idx="0">
                  <c:v>1490000</c:v>
                </c:pt>
                <c:pt idx="1">
                  <c:v>1490000</c:v>
                </c:pt>
                <c:pt idx="2">
                  <c:v>1490000</c:v>
                </c:pt>
                <c:pt idx="3">
                  <c:v>1490000</c:v>
                </c:pt>
                <c:pt idx="4">
                  <c:v>1490000</c:v>
                </c:pt>
                <c:pt idx="5">
                  <c:v>1490000</c:v>
                </c:pt>
                <c:pt idx="6">
                  <c:v>1490000</c:v>
                </c:pt>
                <c:pt idx="7">
                  <c:v>1490000</c:v>
                </c:pt>
                <c:pt idx="8">
                  <c:v>1490000</c:v>
                </c:pt>
                <c:pt idx="9">
                  <c:v>1490000</c:v>
                </c:pt>
                <c:pt idx="10">
                  <c:v>1490000</c:v>
                </c:pt>
                <c:pt idx="11">
                  <c:v>1490000</c:v>
                </c:pt>
                <c:pt idx="12">
                  <c:v>1490000</c:v>
                </c:pt>
                <c:pt idx="13">
                  <c:v>1490000</c:v>
                </c:pt>
                <c:pt idx="14">
                  <c:v>1490000</c:v>
                </c:pt>
                <c:pt idx="15">
                  <c:v>1490000</c:v>
                </c:pt>
                <c:pt idx="16">
                  <c:v>1490000</c:v>
                </c:pt>
                <c:pt idx="17">
                  <c:v>1490000</c:v>
                </c:pt>
                <c:pt idx="18">
                  <c:v>1490000</c:v>
                </c:pt>
                <c:pt idx="19">
                  <c:v>1490000</c:v>
                </c:pt>
                <c:pt idx="20">
                  <c:v>1490000</c:v>
                </c:pt>
                <c:pt idx="21">
                  <c:v>1490000</c:v>
                </c:pt>
                <c:pt idx="22">
                  <c:v>1490000</c:v>
                </c:pt>
                <c:pt idx="23">
                  <c:v>1490000</c:v>
                </c:pt>
                <c:pt idx="24">
                  <c:v>1490000</c:v>
                </c:pt>
                <c:pt idx="25">
                  <c:v>1490000</c:v>
                </c:pt>
                <c:pt idx="26">
                  <c:v>1490000</c:v>
                </c:pt>
                <c:pt idx="27">
                  <c:v>1490000</c:v>
                </c:pt>
                <c:pt idx="28">
                  <c:v>1490000</c:v>
                </c:pt>
                <c:pt idx="29">
                  <c:v>1490000</c:v>
                </c:pt>
                <c:pt idx="30">
                  <c:v>1490000</c:v>
                </c:pt>
                <c:pt idx="31">
                  <c:v>1490000</c:v>
                </c:pt>
                <c:pt idx="32">
                  <c:v>1490000</c:v>
                </c:pt>
              </c:numCache>
            </c:numRef>
          </c:val>
          <c:smooth val="0"/>
          <c:extLst>
            <c:ext xmlns:c16="http://schemas.microsoft.com/office/drawing/2014/chart" uri="{C3380CC4-5D6E-409C-BE32-E72D297353CC}">
              <c16:uniqueId val="{00000002-250C-45FF-B411-1D9A68A3AE8B}"/>
            </c:ext>
          </c:extLst>
        </c:ser>
        <c:ser>
          <c:idx val="3"/>
          <c:order val="3"/>
          <c:tx>
            <c:strRef>
              <c:f>'BAU Calculations'!$A$6</c:f>
              <c:strCache>
                <c:ptCount val="1"/>
                <c:pt idx="0">
                  <c:v>chemicals 20</c:v>
                </c:pt>
              </c:strCache>
            </c:strRef>
          </c:tx>
          <c:spPr>
            <a:ln w="28575" cap="rnd">
              <a:solidFill>
                <a:schemeClr val="accent4"/>
              </a:solidFill>
              <a:round/>
            </a:ln>
            <a:effectLst/>
          </c:spPr>
          <c:marker>
            <c:symbol val="none"/>
          </c:marker>
          <c:cat>
            <c:numRef>
              <c:f>'BAU Calculations'!$B$2:$AH$2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Calculations'!$B$6:$AH$6</c:f>
              <c:numCache>
                <c:formatCode>0.00E+00</c:formatCode>
                <c:ptCount val="33"/>
                <c:pt idx="0">
                  <c:v>1950000</c:v>
                </c:pt>
                <c:pt idx="1">
                  <c:v>1950000</c:v>
                </c:pt>
                <c:pt idx="2">
                  <c:v>1950000</c:v>
                </c:pt>
                <c:pt idx="3">
                  <c:v>1950000</c:v>
                </c:pt>
                <c:pt idx="4">
                  <c:v>7575000</c:v>
                </c:pt>
                <c:pt idx="5">
                  <c:v>7575000</c:v>
                </c:pt>
                <c:pt idx="6">
                  <c:v>7575000</c:v>
                </c:pt>
                <c:pt idx="7">
                  <c:v>7575000</c:v>
                </c:pt>
                <c:pt idx="8">
                  <c:v>7575000</c:v>
                </c:pt>
                <c:pt idx="9">
                  <c:v>7575000</c:v>
                </c:pt>
                <c:pt idx="10">
                  <c:v>7575000</c:v>
                </c:pt>
                <c:pt idx="11">
                  <c:v>7575000</c:v>
                </c:pt>
                <c:pt idx="12">
                  <c:v>7575000</c:v>
                </c:pt>
                <c:pt idx="13">
                  <c:v>7575000</c:v>
                </c:pt>
                <c:pt idx="14">
                  <c:v>7575000</c:v>
                </c:pt>
                <c:pt idx="15">
                  <c:v>7575000</c:v>
                </c:pt>
                <c:pt idx="16">
                  <c:v>7575000</c:v>
                </c:pt>
                <c:pt idx="17">
                  <c:v>7575000</c:v>
                </c:pt>
                <c:pt idx="18">
                  <c:v>7575000</c:v>
                </c:pt>
                <c:pt idx="19">
                  <c:v>7575000</c:v>
                </c:pt>
                <c:pt idx="20">
                  <c:v>7575000</c:v>
                </c:pt>
                <c:pt idx="21">
                  <c:v>7575000</c:v>
                </c:pt>
                <c:pt idx="22">
                  <c:v>7575000</c:v>
                </c:pt>
                <c:pt idx="23">
                  <c:v>7575000</c:v>
                </c:pt>
                <c:pt idx="24">
                  <c:v>7575000</c:v>
                </c:pt>
                <c:pt idx="25">
                  <c:v>7575000</c:v>
                </c:pt>
                <c:pt idx="26">
                  <c:v>7575000</c:v>
                </c:pt>
                <c:pt idx="27">
                  <c:v>7575000</c:v>
                </c:pt>
                <c:pt idx="28">
                  <c:v>7575000</c:v>
                </c:pt>
                <c:pt idx="29">
                  <c:v>7575000</c:v>
                </c:pt>
                <c:pt idx="30">
                  <c:v>7575000</c:v>
                </c:pt>
                <c:pt idx="31">
                  <c:v>7575000</c:v>
                </c:pt>
                <c:pt idx="32">
                  <c:v>7575000</c:v>
                </c:pt>
              </c:numCache>
            </c:numRef>
          </c:val>
          <c:smooth val="0"/>
          <c:extLst>
            <c:ext xmlns:c16="http://schemas.microsoft.com/office/drawing/2014/chart" uri="{C3380CC4-5D6E-409C-BE32-E72D297353CC}">
              <c16:uniqueId val="{00000003-250C-45FF-B411-1D9A68A3AE8B}"/>
            </c:ext>
          </c:extLst>
        </c:ser>
        <c:ser>
          <c:idx val="4"/>
          <c:order val="4"/>
          <c:tx>
            <c:strRef>
              <c:f>'BAU Calculations'!$A$7</c:f>
              <c:strCache>
                <c:ptCount val="1"/>
                <c:pt idx="0">
                  <c:v>energy pipelines and gas processing 352T353</c:v>
                </c:pt>
              </c:strCache>
            </c:strRef>
          </c:tx>
          <c:spPr>
            <a:ln w="28575" cap="rnd">
              <a:solidFill>
                <a:schemeClr val="accent5"/>
              </a:solidFill>
              <a:round/>
            </a:ln>
            <a:effectLst/>
          </c:spPr>
          <c:marker>
            <c:symbol val="none"/>
          </c:marker>
          <c:cat>
            <c:numRef>
              <c:f>'BAU Calculations'!$B$2:$AH$2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Calculations'!$B$7:$AH$7</c:f>
              <c:numCache>
                <c:formatCode>0.00E+00</c:formatCode>
                <c:ptCount val="33"/>
                <c:pt idx="0">
                  <c:v>22638095.238095239</c:v>
                </c:pt>
                <c:pt idx="1">
                  <c:v>22638095.238095239</c:v>
                </c:pt>
                <c:pt idx="2">
                  <c:v>22638095.238095239</c:v>
                </c:pt>
                <c:pt idx="3">
                  <c:v>22638095.238095239</c:v>
                </c:pt>
                <c:pt idx="4">
                  <c:v>22638095.238095239</c:v>
                </c:pt>
                <c:pt idx="5">
                  <c:v>22638095.238095239</c:v>
                </c:pt>
                <c:pt idx="6">
                  <c:v>22638095.238095239</c:v>
                </c:pt>
                <c:pt idx="7">
                  <c:v>23138095.238095239</c:v>
                </c:pt>
                <c:pt idx="8">
                  <c:v>23138095.238095239</c:v>
                </c:pt>
                <c:pt idx="9">
                  <c:v>23138095.238095239</c:v>
                </c:pt>
                <c:pt idx="10">
                  <c:v>23138095.238095239</c:v>
                </c:pt>
                <c:pt idx="11">
                  <c:v>23138095.238095239</c:v>
                </c:pt>
                <c:pt idx="12">
                  <c:v>23138095.238095239</c:v>
                </c:pt>
                <c:pt idx="13">
                  <c:v>23138095.238095239</c:v>
                </c:pt>
                <c:pt idx="14">
                  <c:v>23138095.238095239</c:v>
                </c:pt>
                <c:pt idx="15">
                  <c:v>23138095.238095239</c:v>
                </c:pt>
                <c:pt idx="16">
                  <c:v>23138095.238095239</c:v>
                </c:pt>
                <c:pt idx="17">
                  <c:v>23138095.238095239</c:v>
                </c:pt>
                <c:pt idx="18">
                  <c:v>23138095.238095239</c:v>
                </c:pt>
                <c:pt idx="19">
                  <c:v>23138095.238095239</c:v>
                </c:pt>
                <c:pt idx="20">
                  <c:v>23138095.238095239</c:v>
                </c:pt>
                <c:pt idx="21">
                  <c:v>23138095.238095239</c:v>
                </c:pt>
                <c:pt idx="22">
                  <c:v>23138095.238095239</c:v>
                </c:pt>
                <c:pt idx="23">
                  <c:v>23138095.238095239</c:v>
                </c:pt>
                <c:pt idx="24">
                  <c:v>23138095.238095239</c:v>
                </c:pt>
                <c:pt idx="25">
                  <c:v>23138095.238095239</c:v>
                </c:pt>
                <c:pt idx="26">
                  <c:v>23138095.238095239</c:v>
                </c:pt>
                <c:pt idx="27">
                  <c:v>23138095.238095239</c:v>
                </c:pt>
                <c:pt idx="28">
                  <c:v>23138095.238095239</c:v>
                </c:pt>
                <c:pt idx="29">
                  <c:v>23138095.238095239</c:v>
                </c:pt>
                <c:pt idx="30">
                  <c:v>23138095.238095239</c:v>
                </c:pt>
                <c:pt idx="31">
                  <c:v>23138095.238095239</c:v>
                </c:pt>
                <c:pt idx="32">
                  <c:v>23138095.238095239</c:v>
                </c:pt>
              </c:numCache>
            </c:numRef>
          </c:val>
          <c:smooth val="0"/>
          <c:extLst>
            <c:ext xmlns:c16="http://schemas.microsoft.com/office/drawing/2014/chart" uri="{C3380CC4-5D6E-409C-BE32-E72D297353CC}">
              <c16:uniqueId val="{00000004-250C-45FF-B411-1D9A68A3AE8B}"/>
            </c:ext>
          </c:extLst>
        </c:ser>
        <c:dLbls>
          <c:showLegendKey val="0"/>
          <c:showVal val="0"/>
          <c:showCatName val="0"/>
          <c:showSerName val="0"/>
          <c:showPercent val="0"/>
          <c:showBubbleSize val="0"/>
        </c:dLbls>
        <c:smooth val="0"/>
        <c:axId val="2086375631"/>
        <c:axId val="1719908479"/>
      </c:lineChart>
      <c:catAx>
        <c:axId val="20863756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9908479"/>
        <c:crosses val="autoZero"/>
        <c:auto val="1"/>
        <c:lblAlgn val="ctr"/>
        <c:lblOffset val="100"/>
        <c:noMultiLvlLbl val="0"/>
      </c:catAx>
      <c:valAx>
        <c:axId val="1719908479"/>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637563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Annual CO2 Capture (tons/yr) Linear Trend Through 2050</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'BAU Calculations'!$A$33</c:f>
              <c:strCache>
                <c:ptCount val="1"/>
                <c:pt idx="0">
                  <c:v>hard coal</c:v>
                </c:pt>
              </c:strCache>
            </c:strRef>
          </c:tx>
          <c:spPr>
            <a:ln w="28575" cap="rnd">
              <a:solidFill>
                <a:schemeClr val="accent1"/>
              </a:solidFill>
              <a:round/>
            </a:ln>
            <a:effectLst/>
          </c:spPr>
          <c:marker>
            <c:symbol val="none"/>
          </c:marker>
          <c:cat>
            <c:numRef>
              <c:f>'BAU Calculations'!$B$32:$AH$32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Calculations'!$B$33:$AH$33</c:f>
              <c:numCache>
                <c:formatCode>0.00E+00</c:formatCode>
                <c:ptCount val="33"/>
                <c:pt idx="0">
                  <c:v>0</c:v>
                </c:pt>
                <c:pt idx="1">
                  <c:v>0</c:v>
                </c:pt>
                <c:pt idx="2">
                  <c:v>0</c:v>
                </c:pt>
                <c:pt idx="3">
                  <c:v>467777.77777767181</c:v>
                </c:pt>
                <c:pt idx="4">
                  <c:v>1044444.444444418</c:v>
                </c:pt>
                <c:pt idx="5">
                  <c:v>1621111.1111109257</c:v>
                </c:pt>
                <c:pt idx="6">
                  <c:v>2197777.7777776718</c:v>
                </c:pt>
                <c:pt idx="7">
                  <c:v>2774444.444444418</c:v>
                </c:pt>
                <c:pt idx="8">
                  <c:v>3351111.1111109257</c:v>
                </c:pt>
                <c:pt idx="9">
                  <c:v>3927777.7777776718</c:v>
                </c:pt>
                <c:pt idx="10">
                  <c:v>4504444.444444418</c:v>
                </c:pt>
                <c:pt idx="11">
                  <c:v>5081111.1111109257</c:v>
                </c:pt>
                <c:pt idx="12">
                  <c:v>5657777.7777776718</c:v>
                </c:pt>
                <c:pt idx="13">
                  <c:v>6234444.444444418</c:v>
                </c:pt>
                <c:pt idx="14">
                  <c:v>6811111.1111109257</c:v>
                </c:pt>
                <c:pt idx="15">
                  <c:v>7387777.7777776718</c:v>
                </c:pt>
                <c:pt idx="16">
                  <c:v>7964444.444444418</c:v>
                </c:pt>
                <c:pt idx="17">
                  <c:v>8541111.1111109257</c:v>
                </c:pt>
                <c:pt idx="18">
                  <c:v>9117777.7777776718</c:v>
                </c:pt>
                <c:pt idx="19">
                  <c:v>9694444.444444418</c:v>
                </c:pt>
                <c:pt idx="20">
                  <c:v>10271111.111110926</c:v>
                </c:pt>
                <c:pt idx="21">
                  <c:v>10847777.777777672</c:v>
                </c:pt>
                <c:pt idx="22">
                  <c:v>11424444.444444418</c:v>
                </c:pt>
                <c:pt idx="23">
                  <c:v>12001111.111110926</c:v>
                </c:pt>
                <c:pt idx="24">
                  <c:v>12577777.777777672</c:v>
                </c:pt>
                <c:pt idx="25">
                  <c:v>13154444.444444418</c:v>
                </c:pt>
                <c:pt idx="26">
                  <c:v>13731111.111110926</c:v>
                </c:pt>
                <c:pt idx="27">
                  <c:v>14307777.777777672</c:v>
                </c:pt>
                <c:pt idx="28">
                  <c:v>14884444.444444418</c:v>
                </c:pt>
                <c:pt idx="29">
                  <c:v>15461111.111110926</c:v>
                </c:pt>
                <c:pt idx="30">
                  <c:v>16037777.777777672</c:v>
                </c:pt>
                <c:pt idx="31">
                  <c:v>16614444.444444418</c:v>
                </c:pt>
                <c:pt idx="32">
                  <c:v>17191111.111110926</c:v>
                </c:pt>
              </c:numCache>
            </c:numRef>
          </c:val>
          <c:smooth val="0"/>
          <c:extLst>
            <c:ext xmlns:c16="http://schemas.microsoft.com/office/drawing/2014/chart" uri="{C3380CC4-5D6E-409C-BE32-E72D297353CC}">
              <c16:uniqueId val="{00000000-48E6-4790-B9FA-18BC0F7261C8}"/>
            </c:ext>
          </c:extLst>
        </c:ser>
        <c:ser>
          <c:idx val="1"/>
          <c:order val="1"/>
          <c:tx>
            <c:strRef>
              <c:f>'BAU Calculations'!$A$34</c:f>
              <c:strCache>
                <c:ptCount val="1"/>
                <c:pt idx="0">
                  <c:v>natural gas nonpeaker</c:v>
                </c:pt>
              </c:strCache>
            </c:strRef>
          </c:tx>
          <c:spPr>
            <a:ln w="28575" cap="rnd">
              <a:solidFill>
                <a:schemeClr val="accent2"/>
              </a:solidFill>
              <a:round/>
            </a:ln>
            <a:effectLst/>
          </c:spPr>
          <c:marker>
            <c:symbol val="none"/>
          </c:marker>
          <c:cat>
            <c:numRef>
              <c:f>'BAU Calculations'!$B$32:$AH$32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Calculations'!$B$34:$AH$34</c:f>
              <c:numCache>
                <c:formatCode>0.00E+00</c:formatCode>
                <c:ptCount val="33"/>
                <c:pt idx="0">
                  <c:v>1400000</c:v>
                </c:pt>
                <c:pt idx="1">
                  <c:v>1400000</c:v>
                </c:pt>
                <c:pt idx="2">
                  <c:v>1400000</c:v>
                </c:pt>
                <c:pt idx="3">
                  <c:v>1400000</c:v>
                </c:pt>
                <c:pt idx="4">
                  <c:v>1400000</c:v>
                </c:pt>
                <c:pt idx="5">
                  <c:v>1400000</c:v>
                </c:pt>
                <c:pt idx="6">
                  <c:v>1400000</c:v>
                </c:pt>
                <c:pt idx="7">
                  <c:v>1400000</c:v>
                </c:pt>
                <c:pt idx="8">
                  <c:v>1400000</c:v>
                </c:pt>
                <c:pt idx="9">
                  <c:v>1400000</c:v>
                </c:pt>
                <c:pt idx="10">
                  <c:v>1400000</c:v>
                </c:pt>
                <c:pt idx="11">
                  <c:v>1400000</c:v>
                </c:pt>
                <c:pt idx="12">
                  <c:v>1400000</c:v>
                </c:pt>
                <c:pt idx="13">
                  <c:v>1400000</c:v>
                </c:pt>
                <c:pt idx="14">
                  <c:v>1400000</c:v>
                </c:pt>
                <c:pt idx="15">
                  <c:v>1400000</c:v>
                </c:pt>
                <c:pt idx="16">
                  <c:v>1400000</c:v>
                </c:pt>
                <c:pt idx="17">
                  <c:v>1400000</c:v>
                </c:pt>
                <c:pt idx="18">
                  <c:v>1400000</c:v>
                </c:pt>
                <c:pt idx="19">
                  <c:v>1400000</c:v>
                </c:pt>
                <c:pt idx="20">
                  <c:v>1400000</c:v>
                </c:pt>
                <c:pt idx="21">
                  <c:v>1400000</c:v>
                </c:pt>
                <c:pt idx="22">
                  <c:v>1400000</c:v>
                </c:pt>
                <c:pt idx="23">
                  <c:v>1400000</c:v>
                </c:pt>
                <c:pt idx="24">
                  <c:v>1400000</c:v>
                </c:pt>
                <c:pt idx="25">
                  <c:v>1400000</c:v>
                </c:pt>
                <c:pt idx="26">
                  <c:v>1400000</c:v>
                </c:pt>
                <c:pt idx="27">
                  <c:v>1400000</c:v>
                </c:pt>
                <c:pt idx="28">
                  <c:v>1400000</c:v>
                </c:pt>
                <c:pt idx="29">
                  <c:v>1400000</c:v>
                </c:pt>
                <c:pt idx="30">
                  <c:v>1400000</c:v>
                </c:pt>
                <c:pt idx="31">
                  <c:v>1400000</c:v>
                </c:pt>
                <c:pt idx="32">
                  <c:v>1400000</c:v>
                </c:pt>
              </c:numCache>
            </c:numRef>
          </c:val>
          <c:smooth val="0"/>
          <c:extLst>
            <c:ext xmlns:c16="http://schemas.microsoft.com/office/drawing/2014/chart" uri="{C3380CC4-5D6E-409C-BE32-E72D297353CC}">
              <c16:uniqueId val="{00000001-48E6-4790-B9FA-18BC0F7261C8}"/>
            </c:ext>
          </c:extLst>
        </c:ser>
        <c:ser>
          <c:idx val="2"/>
          <c:order val="2"/>
          <c:tx>
            <c:strRef>
              <c:f>'BAU Calculations'!$A$35</c:f>
              <c:strCache>
                <c:ptCount val="1"/>
                <c:pt idx="0">
                  <c:v>refined petroleum and coke 19</c:v>
                </c:pt>
              </c:strCache>
            </c:strRef>
          </c:tx>
          <c:spPr>
            <a:ln w="28575" cap="rnd">
              <a:solidFill>
                <a:schemeClr val="accent3"/>
              </a:solidFill>
              <a:round/>
            </a:ln>
            <a:effectLst/>
          </c:spPr>
          <c:marker>
            <c:symbol val="none"/>
          </c:marker>
          <c:cat>
            <c:numRef>
              <c:f>'BAU Calculations'!$B$32:$AH$32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Calculations'!$B$35:$AH$35</c:f>
              <c:numCache>
                <c:formatCode>0.00E+00</c:formatCode>
                <c:ptCount val="33"/>
                <c:pt idx="0">
                  <c:v>1490000</c:v>
                </c:pt>
                <c:pt idx="1">
                  <c:v>1490000</c:v>
                </c:pt>
                <c:pt idx="2">
                  <c:v>1490000</c:v>
                </c:pt>
                <c:pt idx="3">
                  <c:v>1490000</c:v>
                </c:pt>
                <c:pt idx="4">
                  <c:v>1490000</c:v>
                </c:pt>
                <c:pt idx="5">
                  <c:v>1490000</c:v>
                </c:pt>
                <c:pt idx="6">
                  <c:v>1490000</c:v>
                </c:pt>
                <c:pt idx="7">
                  <c:v>1490000</c:v>
                </c:pt>
                <c:pt idx="8">
                  <c:v>1490000</c:v>
                </c:pt>
                <c:pt idx="9">
                  <c:v>1490000</c:v>
                </c:pt>
                <c:pt idx="10">
                  <c:v>1490000</c:v>
                </c:pt>
                <c:pt idx="11">
                  <c:v>1490000</c:v>
                </c:pt>
                <c:pt idx="12">
                  <c:v>1490000</c:v>
                </c:pt>
                <c:pt idx="13">
                  <c:v>1490000</c:v>
                </c:pt>
                <c:pt idx="14">
                  <c:v>1490000</c:v>
                </c:pt>
                <c:pt idx="15">
                  <c:v>1490000</c:v>
                </c:pt>
                <c:pt idx="16">
                  <c:v>1490000</c:v>
                </c:pt>
                <c:pt idx="17">
                  <c:v>1490000</c:v>
                </c:pt>
                <c:pt idx="18">
                  <c:v>1490000</c:v>
                </c:pt>
                <c:pt idx="19">
                  <c:v>1490000</c:v>
                </c:pt>
                <c:pt idx="20">
                  <c:v>1490000</c:v>
                </c:pt>
                <c:pt idx="21">
                  <c:v>1490000</c:v>
                </c:pt>
                <c:pt idx="22">
                  <c:v>1490000</c:v>
                </c:pt>
                <c:pt idx="23">
                  <c:v>1490000</c:v>
                </c:pt>
                <c:pt idx="24">
                  <c:v>1490000</c:v>
                </c:pt>
                <c:pt idx="25">
                  <c:v>1490000</c:v>
                </c:pt>
                <c:pt idx="26">
                  <c:v>1490000</c:v>
                </c:pt>
                <c:pt idx="27">
                  <c:v>1490000</c:v>
                </c:pt>
                <c:pt idx="28">
                  <c:v>1490000</c:v>
                </c:pt>
                <c:pt idx="29">
                  <c:v>1490000</c:v>
                </c:pt>
                <c:pt idx="30">
                  <c:v>1490000</c:v>
                </c:pt>
                <c:pt idx="31">
                  <c:v>1490000</c:v>
                </c:pt>
                <c:pt idx="32">
                  <c:v>1490000</c:v>
                </c:pt>
              </c:numCache>
            </c:numRef>
          </c:val>
          <c:smooth val="0"/>
          <c:extLst>
            <c:ext xmlns:c16="http://schemas.microsoft.com/office/drawing/2014/chart" uri="{C3380CC4-5D6E-409C-BE32-E72D297353CC}">
              <c16:uniqueId val="{00000002-48E6-4790-B9FA-18BC0F7261C8}"/>
            </c:ext>
          </c:extLst>
        </c:ser>
        <c:ser>
          <c:idx val="3"/>
          <c:order val="3"/>
          <c:tx>
            <c:strRef>
              <c:f>'BAU Calculations'!$A$36</c:f>
              <c:strCache>
                <c:ptCount val="1"/>
                <c:pt idx="0">
                  <c:v>chemicals 20</c:v>
                </c:pt>
              </c:strCache>
            </c:strRef>
          </c:tx>
          <c:spPr>
            <a:ln w="28575" cap="rnd">
              <a:solidFill>
                <a:schemeClr val="accent4"/>
              </a:solidFill>
              <a:round/>
            </a:ln>
            <a:effectLst/>
          </c:spPr>
          <c:marker>
            <c:symbol val="none"/>
          </c:marker>
          <c:cat>
            <c:numRef>
              <c:f>'BAU Calculations'!$B$32:$AH$32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Calculations'!$B$36:$AH$36</c:f>
              <c:numCache>
                <c:formatCode>0.00E+00</c:formatCode>
                <c:ptCount val="33"/>
                <c:pt idx="0">
                  <c:v>1325000</c:v>
                </c:pt>
                <c:pt idx="1">
                  <c:v>2262500</c:v>
                </c:pt>
                <c:pt idx="2">
                  <c:v>3200000</c:v>
                </c:pt>
                <c:pt idx="3">
                  <c:v>4137500</c:v>
                </c:pt>
                <c:pt idx="4">
                  <c:v>5075000</c:v>
                </c:pt>
                <c:pt idx="5">
                  <c:v>6012500</c:v>
                </c:pt>
                <c:pt idx="6">
                  <c:v>6950000</c:v>
                </c:pt>
                <c:pt idx="7">
                  <c:v>7887500</c:v>
                </c:pt>
                <c:pt idx="8">
                  <c:v>8825000</c:v>
                </c:pt>
                <c:pt idx="9">
                  <c:v>9762500</c:v>
                </c:pt>
                <c:pt idx="10">
                  <c:v>10700000</c:v>
                </c:pt>
                <c:pt idx="11">
                  <c:v>11637500</c:v>
                </c:pt>
                <c:pt idx="12">
                  <c:v>12575000</c:v>
                </c:pt>
                <c:pt idx="13">
                  <c:v>13512500</c:v>
                </c:pt>
                <c:pt idx="14">
                  <c:v>14450000</c:v>
                </c:pt>
                <c:pt idx="15">
                  <c:v>15387500</c:v>
                </c:pt>
                <c:pt idx="16">
                  <c:v>16325000</c:v>
                </c:pt>
                <c:pt idx="17">
                  <c:v>17262500</c:v>
                </c:pt>
                <c:pt idx="18">
                  <c:v>18200000</c:v>
                </c:pt>
                <c:pt idx="19">
                  <c:v>19137500</c:v>
                </c:pt>
                <c:pt idx="20">
                  <c:v>20075000</c:v>
                </c:pt>
                <c:pt idx="21">
                  <c:v>21012500</c:v>
                </c:pt>
                <c:pt idx="22">
                  <c:v>21950000</c:v>
                </c:pt>
                <c:pt idx="23">
                  <c:v>22887500</c:v>
                </c:pt>
                <c:pt idx="24">
                  <c:v>23825000</c:v>
                </c:pt>
                <c:pt idx="25">
                  <c:v>24762500</c:v>
                </c:pt>
                <c:pt idx="26">
                  <c:v>25700000</c:v>
                </c:pt>
                <c:pt idx="27">
                  <c:v>26637500</c:v>
                </c:pt>
                <c:pt idx="28">
                  <c:v>27575000</c:v>
                </c:pt>
                <c:pt idx="29">
                  <c:v>28512500</c:v>
                </c:pt>
                <c:pt idx="30">
                  <c:v>29450000</c:v>
                </c:pt>
                <c:pt idx="31">
                  <c:v>30387500</c:v>
                </c:pt>
                <c:pt idx="32">
                  <c:v>31325000</c:v>
                </c:pt>
              </c:numCache>
            </c:numRef>
          </c:val>
          <c:smooth val="0"/>
          <c:extLst>
            <c:ext xmlns:c16="http://schemas.microsoft.com/office/drawing/2014/chart" uri="{C3380CC4-5D6E-409C-BE32-E72D297353CC}">
              <c16:uniqueId val="{00000003-48E6-4790-B9FA-18BC0F7261C8}"/>
            </c:ext>
          </c:extLst>
        </c:ser>
        <c:ser>
          <c:idx val="4"/>
          <c:order val="4"/>
          <c:tx>
            <c:strRef>
              <c:f>'BAU Calculations'!$A$37</c:f>
              <c:strCache>
                <c:ptCount val="1"/>
                <c:pt idx="0">
                  <c:v>energy pipelines and gas processing 352T353</c:v>
                </c:pt>
              </c:strCache>
            </c:strRef>
          </c:tx>
          <c:spPr>
            <a:ln w="28575" cap="rnd">
              <a:solidFill>
                <a:schemeClr val="accent5"/>
              </a:solidFill>
              <a:round/>
            </a:ln>
            <a:effectLst/>
          </c:spPr>
          <c:marker>
            <c:symbol val="none"/>
          </c:marker>
          <c:cat>
            <c:numRef>
              <c:f>'BAU Calculations'!$B$32:$AH$32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Calculations'!$B$37:$AH$37</c:f>
              <c:numCache>
                <c:formatCode>0.00E+00</c:formatCode>
                <c:ptCount val="33"/>
                <c:pt idx="0">
                  <c:v>22515873.015873015</c:v>
                </c:pt>
                <c:pt idx="1">
                  <c:v>22574206.349206343</c:v>
                </c:pt>
                <c:pt idx="2">
                  <c:v>22632539.682539687</c:v>
                </c:pt>
                <c:pt idx="3">
                  <c:v>22690873.015873015</c:v>
                </c:pt>
                <c:pt idx="4">
                  <c:v>22749206.349206343</c:v>
                </c:pt>
                <c:pt idx="5">
                  <c:v>22807539.682539687</c:v>
                </c:pt>
                <c:pt idx="6">
                  <c:v>22865873.015873015</c:v>
                </c:pt>
                <c:pt idx="7">
                  <c:v>22924206.349206343</c:v>
                </c:pt>
                <c:pt idx="8">
                  <c:v>22982539.682539687</c:v>
                </c:pt>
                <c:pt idx="9">
                  <c:v>23040873.015873015</c:v>
                </c:pt>
                <c:pt idx="10">
                  <c:v>23099206.349206343</c:v>
                </c:pt>
                <c:pt idx="11">
                  <c:v>23157539.682539687</c:v>
                </c:pt>
                <c:pt idx="12">
                  <c:v>23215873.015873015</c:v>
                </c:pt>
                <c:pt idx="13">
                  <c:v>23274206.349206343</c:v>
                </c:pt>
                <c:pt idx="14">
                  <c:v>23332539.682539687</c:v>
                </c:pt>
                <c:pt idx="15">
                  <c:v>23390873.015873015</c:v>
                </c:pt>
                <c:pt idx="16">
                  <c:v>23449206.349206343</c:v>
                </c:pt>
                <c:pt idx="17">
                  <c:v>23507539.682539687</c:v>
                </c:pt>
                <c:pt idx="18">
                  <c:v>23565873.015873015</c:v>
                </c:pt>
                <c:pt idx="19">
                  <c:v>23624206.349206343</c:v>
                </c:pt>
                <c:pt idx="20">
                  <c:v>23682539.682539687</c:v>
                </c:pt>
                <c:pt idx="21">
                  <c:v>23740873.015873015</c:v>
                </c:pt>
                <c:pt idx="22">
                  <c:v>23799206.349206343</c:v>
                </c:pt>
                <c:pt idx="23">
                  <c:v>23857539.682539687</c:v>
                </c:pt>
                <c:pt idx="24">
                  <c:v>23915873.015873015</c:v>
                </c:pt>
                <c:pt idx="25">
                  <c:v>23974206.349206343</c:v>
                </c:pt>
                <c:pt idx="26">
                  <c:v>24032539.682539687</c:v>
                </c:pt>
                <c:pt idx="27">
                  <c:v>24090873.015873015</c:v>
                </c:pt>
                <c:pt idx="28">
                  <c:v>24149206.349206343</c:v>
                </c:pt>
                <c:pt idx="29">
                  <c:v>24207539.682539687</c:v>
                </c:pt>
                <c:pt idx="30">
                  <c:v>24265873.015873015</c:v>
                </c:pt>
                <c:pt idx="31">
                  <c:v>24324206.349206343</c:v>
                </c:pt>
                <c:pt idx="32">
                  <c:v>24382539.682539687</c:v>
                </c:pt>
              </c:numCache>
            </c:numRef>
          </c:val>
          <c:smooth val="0"/>
          <c:extLst>
            <c:ext xmlns:c16="http://schemas.microsoft.com/office/drawing/2014/chart" uri="{C3380CC4-5D6E-409C-BE32-E72D297353CC}">
              <c16:uniqueId val="{00000004-48E6-4790-B9FA-18BC0F7261C8}"/>
            </c:ext>
          </c:extLst>
        </c:ser>
        <c:dLbls>
          <c:showLegendKey val="0"/>
          <c:showVal val="0"/>
          <c:showCatName val="0"/>
          <c:showSerName val="0"/>
          <c:showPercent val="0"/>
          <c:showBubbleSize val="0"/>
        </c:dLbls>
        <c:smooth val="0"/>
        <c:axId val="1947137231"/>
        <c:axId val="1791667823"/>
      </c:lineChart>
      <c:catAx>
        <c:axId val="19471372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1667823"/>
        <c:crosses val="autoZero"/>
        <c:auto val="1"/>
        <c:lblAlgn val="ctr"/>
        <c:lblOffset val="100"/>
        <c:noMultiLvlLbl val="0"/>
      </c:catAx>
      <c:valAx>
        <c:axId val="1791667823"/>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713723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3571874</xdr:colOff>
      <xdr:row>87</xdr:row>
      <xdr:rowOff>4762</xdr:rowOff>
    </xdr:from>
    <xdr:to>
      <xdr:col>12</xdr:col>
      <xdr:colOff>361950</xdr:colOff>
      <xdr:row>106</xdr:row>
      <xdr:rowOff>57150</xdr:rowOff>
    </xdr:to>
    <xdr:graphicFrame macro="">
      <xdr:nvGraphicFramePr>
        <xdr:cNvPr id="5" name="Chart 4">
          <a:extLst>
            <a:ext uri="{FF2B5EF4-FFF2-40B4-BE49-F238E27FC236}">
              <a16:creationId xmlns:a16="http://schemas.microsoft.com/office/drawing/2014/main" id="{24F8F8F5-DD24-4327-810A-5CBCC4BAB3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4761</xdr:colOff>
      <xdr:row>7</xdr:row>
      <xdr:rowOff>180975</xdr:rowOff>
    </xdr:from>
    <xdr:to>
      <xdr:col>12</xdr:col>
      <xdr:colOff>285749</xdr:colOff>
      <xdr:row>22</xdr:row>
      <xdr:rowOff>0</xdr:rowOff>
    </xdr:to>
    <xdr:graphicFrame macro="">
      <xdr:nvGraphicFramePr>
        <xdr:cNvPr id="6" name="Chart 5">
          <a:extLst>
            <a:ext uri="{FF2B5EF4-FFF2-40B4-BE49-F238E27FC236}">
              <a16:creationId xmlns:a16="http://schemas.microsoft.com/office/drawing/2014/main" id="{E997B105-9827-461E-B3BA-123819301D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4761</xdr:colOff>
      <xdr:row>38</xdr:row>
      <xdr:rowOff>4762</xdr:rowOff>
    </xdr:from>
    <xdr:to>
      <xdr:col>12</xdr:col>
      <xdr:colOff>285749</xdr:colOff>
      <xdr:row>52</xdr:row>
      <xdr:rowOff>80962</xdr:rowOff>
    </xdr:to>
    <xdr:graphicFrame macro="">
      <xdr:nvGraphicFramePr>
        <xdr:cNvPr id="7" name="Chart 6">
          <a:extLst>
            <a:ext uri="{FF2B5EF4-FFF2-40B4-BE49-F238E27FC236}">
              <a16:creationId xmlns:a16="http://schemas.microsoft.com/office/drawing/2014/main" id="{19D49EBD-6543-46B4-B06B-D5CE0A9BF3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co2re.co/FacilityData"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
  <sheetViews>
    <sheetView tabSelected="1" workbookViewId="0"/>
  </sheetViews>
  <sheetFormatPr baseColWidth="10" defaultColWidth="8.83203125" defaultRowHeight="15" x14ac:dyDescent="0.2"/>
  <cols>
    <col min="2" max="2" width="103.5" customWidth="1"/>
    <col min="3" max="3" width="17.1640625" customWidth="1"/>
    <col min="4" max="4" width="22.1640625" customWidth="1"/>
    <col min="5" max="5" width="18.5" customWidth="1"/>
  </cols>
  <sheetData>
    <row r="1" spans="1:5" x14ac:dyDescent="0.2">
      <c r="A1" s="1" t="s">
        <v>2</v>
      </c>
      <c r="C1" s="35">
        <v>44307</v>
      </c>
    </row>
    <row r="3" spans="1:5" x14ac:dyDescent="0.2">
      <c r="A3" s="1" t="s">
        <v>0</v>
      </c>
      <c r="B3" s="8" t="s">
        <v>153</v>
      </c>
    </row>
    <row r="4" spans="1:5" x14ac:dyDescent="0.2">
      <c r="B4" s="31">
        <v>2020</v>
      </c>
    </row>
    <row r="5" spans="1:5" x14ac:dyDescent="0.2">
      <c r="B5" t="s">
        <v>154</v>
      </c>
    </row>
    <row r="6" spans="1:5" x14ac:dyDescent="0.2">
      <c r="B6" s="32" t="s">
        <v>155</v>
      </c>
    </row>
    <row r="7" spans="1:5" x14ac:dyDescent="0.2">
      <c r="B7" s="8"/>
    </row>
    <row r="8" spans="1:5" x14ac:dyDescent="0.2">
      <c r="A8" s="1" t="s">
        <v>1</v>
      </c>
    </row>
    <row r="9" spans="1:5" x14ac:dyDescent="0.2">
      <c r="A9" t="s">
        <v>3</v>
      </c>
    </row>
    <row r="11" spans="1:5" x14ac:dyDescent="0.2">
      <c r="A11" t="s">
        <v>6</v>
      </c>
    </row>
    <row r="12" spans="1:5" x14ac:dyDescent="0.2">
      <c r="A12" t="s">
        <v>4</v>
      </c>
    </row>
    <row r="13" spans="1:5" x14ac:dyDescent="0.2">
      <c r="A13" t="s">
        <v>5</v>
      </c>
    </row>
    <row r="16" spans="1:5" x14ac:dyDescent="0.2">
      <c r="A16" s="1"/>
      <c r="B16" s="3"/>
      <c r="C16" s="4"/>
      <c r="D16" s="5"/>
      <c r="E16" s="4"/>
    </row>
    <row r="17" spans="1:5" x14ac:dyDescent="0.2">
      <c r="A17" s="2"/>
      <c r="B17" s="2"/>
      <c r="C17" s="2"/>
      <c r="D17" s="2"/>
      <c r="E17" s="2"/>
    </row>
    <row r="18" spans="1:5" x14ac:dyDescent="0.2">
      <c r="A18" s="2"/>
      <c r="B18" s="3"/>
      <c r="C18" s="4"/>
      <c r="D18" s="2"/>
      <c r="E18" s="2"/>
    </row>
    <row r="19" spans="1:5" x14ac:dyDescent="0.2">
      <c r="B19" s="3"/>
      <c r="C19" s="4"/>
    </row>
    <row r="20" spans="1:5" x14ac:dyDescent="0.2">
      <c r="B20" s="3"/>
      <c r="C20" s="4"/>
    </row>
    <row r="21" spans="1:5" x14ac:dyDescent="0.2">
      <c r="B21" s="2"/>
      <c r="C21" s="2"/>
    </row>
    <row r="22" spans="1:5" x14ac:dyDescent="0.2">
      <c r="B22" s="2"/>
      <c r="C22" s="2"/>
    </row>
  </sheetData>
  <hyperlinks>
    <hyperlink ref="B6" r:id="rId1" xr:uid="{78C00840-DDF3-4EA6-B7D3-D2D8657E153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8F409B-9D44-4FC4-90E1-16ADDD7FF46C}">
  <dimension ref="A1:K36"/>
  <sheetViews>
    <sheetView workbookViewId="0"/>
  </sheetViews>
  <sheetFormatPr baseColWidth="10" defaultColWidth="8.83203125" defaultRowHeight="15" x14ac:dyDescent="0.2"/>
  <cols>
    <col min="1" max="1" width="35.83203125" customWidth="1"/>
    <col min="2" max="2" width="16.1640625" customWidth="1"/>
    <col min="3" max="3" width="13.5" customWidth="1"/>
    <col min="4" max="4" width="8.83203125" customWidth="1"/>
    <col min="5" max="5" width="9.5" customWidth="1"/>
    <col min="6" max="6" width="13" customWidth="1"/>
    <col min="7" max="7" width="86.5" customWidth="1"/>
    <col min="9" max="9" width="10.1640625" style="22" customWidth="1"/>
    <col min="10" max="10" width="25.5" style="9" customWidth="1"/>
    <col min="11" max="11" width="37.5" style="9" customWidth="1"/>
  </cols>
  <sheetData>
    <row r="1" spans="1:11" x14ac:dyDescent="0.2">
      <c r="A1" s="1" t="s">
        <v>96</v>
      </c>
    </row>
    <row r="2" spans="1:11" x14ac:dyDescent="0.2">
      <c r="A2" s="1" t="s">
        <v>17</v>
      </c>
    </row>
    <row r="3" spans="1:11" x14ac:dyDescent="0.2">
      <c r="A3" s="15" t="s">
        <v>18</v>
      </c>
    </row>
    <row r="4" spans="1:11" x14ac:dyDescent="0.2">
      <c r="A4" s="15" t="s">
        <v>19</v>
      </c>
    </row>
    <row r="5" spans="1:11" x14ac:dyDescent="0.2">
      <c r="A5" s="15" t="s">
        <v>20</v>
      </c>
    </row>
    <row r="7" spans="1:11" ht="32" x14ac:dyDescent="0.2">
      <c r="A7" s="1" t="s">
        <v>7</v>
      </c>
      <c r="B7" s="1" t="s">
        <v>8</v>
      </c>
      <c r="C7" s="1" t="s">
        <v>9</v>
      </c>
      <c r="D7" s="1" t="s">
        <v>10</v>
      </c>
      <c r="E7" s="1" t="s">
        <v>11</v>
      </c>
      <c r="F7" s="1" t="s">
        <v>12</v>
      </c>
      <c r="G7" s="1" t="s">
        <v>13</v>
      </c>
      <c r="H7" s="10" t="s">
        <v>97</v>
      </c>
      <c r="I7" s="23" t="s">
        <v>98</v>
      </c>
      <c r="J7" s="21" t="s">
        <v>132</v>
      </c>
      <c r="K7" s="34" t="s">
        <v>182</v>
      </c>
    </row>
    <row r="8" spans="1:11" ht="80" x14ac:dyDescent="0.2">
      <c r="A8" s="9" t="s">
        <v>21</v>
      </c>
      <c r="B8" s="9" t="s">
        <v>22</v>
      </c>
      <c r="C8" s="9" t="s">
        <v>23</v>
      </c>
      <c r="D8" s="9" t="s">
        <v>18</v>
      </c>
      <c r="E8" s="9">
        <v>2013</v>
      </c>
      <c r="F8" s="9" t="s">
        <v>24</v>
      </c>
      <c r="G8" s="9" t="s">
        <v>25</v>
      </c>
      <c r="H8" s="11">
        <v>1000000</v>
      </c>
      <c r="I8" s="24">
        <f t="shared" ref="I8:I13" si="0">E8</f>
        <v>2013</v>
      </c>
      <c r="J8" s="18" t="s">
        <v>178</v>
      </c>
    </row>
    <row r="9" spans="1:11" ht="64" x14ac:dyDescent="0.2">
      <c r="A9" s="9" t="s">
        <v>26</v>
      </c>
      <c r="B9" s="9" t="s">
        <v>14</v>
      </c>
      <c r="C9" s="9" t="s">
        <v>11</v>
      </c>
      <c r="D9" s="9" t="s">
        <v>18</v>
      </c>
      <c r="E9" s="9">
        <v>2009</v>
      </c>
      <c r="F9" s="9" t="s">
        <v>27</v>
      </c>
      <c r="G9" s="9" t="s">
        <v>28</v>
      </c>
      <c r="H9" s="11">
        <v>190000</v>
      </c>
      <c r="I9" s="24">
        <f t="shared" si="0"/>
        <v>2009</v>
      </c>
      <c r="J9" s="19" t="s">
        <v>164</v>
      </c>
      <c r="K9" s="9" t="s">
        <v>181</v>
      </c>
    </row>
    <row r="10" spans="1:11" ht="64" x14ac:dyDescent="0.2">
      <c r="A10" s="9" t="s">
        <v>29</v>
      </c>
      <c r="B10" s="9" t="s">
        <v>14</v>
      </c>
      <c r="C10" s="9" t="s">
        <v>11</v>
      </c>
      <c r="D10" s="9" t="s">
        <v>18</v>
      </c>
      <c r="E10" s="9">
        <v>2003</v>
      </c>
      <c r="F10" s="9" t="s">
        <v>15</v>
      </c>
      <c r="G10" s="9" t="s">
        <v>30</v>
      </c>
      <c r="H10" s="11">
        <v>350000</v>
      </c>
      <c r="I10" s="24">
        <f t="shared" si="0"/>
        <v>2003</v>
      </c>
      <c r="J10" s="18" t="s">
        <v>178</v>
      </c>
    </row>
    <row r="11" spans="1:11" ht="48" x14ac:dyDescent="0.2">
      <c r="A11" s="9" t="s">
        <v>31</v>
      </c>
      <c r="B11" s="9" t="s">
        <v>14</v>
      </c>
      <c r="C11" s="9" t="s">
        <v>11</v>
      </c>
      <c r="D11" s="9" t="s">
        <v>18</v>
      </c>
      <c r="E11" s="9">
        <v>2013</v>
      </c>
      <c r="F11" s="9" t="s">
        <v>32</v>
      </c>
      <c r="G11" s="9" t="s">
        <v>33</v>
      </c>
      <c r="H11" s="11">
        <v>250000</v>
      </c>
      <c r="I11" s="24">
        <f t="shared" si="0"/>
        <v>2013</v>
      </c>
      <c r="J11" s="19" t="s">
        <v>165</v>
      </c>
    </row>
    <row r="12" spans="1:11" ht="80" x14ac:dyDescent="0.2">
      <c r="A12" s="9" t="s">
        <v>34</v>
      </c>
      <c r="B12" s="9" t="s">
        <v>22</v>
      </c>
      <c r="C12" s="9" t="s">
        <v>23</v>
      </c>
      <c r="D12" s="9" t="s">
        <v>18</v>
      </c>
      <c r="E12" s="9">
        <v>2017</v>
      </c>
      <c r="F12" s="9" t="s">
        <v>27</v>
      </c>
      <c r="G12" s="9" t="s">
        <v>35</v>
      </c>
      <c r="H12" s="11">
        <v>1000000</v>
      </c>
      <c r="I12" s="24">
        <f t="shared" si="0"/>
        <v>2017</v>
      </c>
      <c r="J12" s="19" t="s">
        <v>164</v>
      </c>
      <c r="K12" s="9" t="s">
        <v>181</v>
      </c>
    </row>
    <row r="13" spans="1:11" ht="64" x14ac:dyDescent="0.2">
      <c r="A13" s="9" t="s">
        <v>36</v>
      </c>
      <c r="B13" s="9" t="s">
        <v>14</v>
      </c>
      <c r="C13" s="9" t="s">
        <v>11</v>
      </c>
      <c r="D13" s="9" t="s">
        <v>18</v>
      </c>
      <c r="E13" s="9">
        <v>2018</v>
      </c>
      <c r="F13" s="9" t="s">
        <v>16</v>
      </c>
      <c r="G13" s="9" t="s">
        <v>37</v>
      </c>
      <c r="H13" s="11">
        <v>0</v>
      </c>
      <c r="I13" s="24">
        <f t="shared" si="0"/>
        <v>2018</v>
      </c>
      <c r="J13" s="33" t="s">
        <v>117</v>
      </c>
    </row>
    <row r="14" spans="1:11" ht="80" x14ac:dyDescent="0.2">
      <c r="A14" s="9" t="s">
        <v>38</v>
      </c>
      <c r="B14" s="9" t="s">
        <v>22</v>
      </c>
      <c r="C14" s="9" t="s">
        <v>39</v>
      </c>
      <c r="D14" s="9" t="s">
        <v>18</v>
      </c>
      <c r="E14" s="9" t="s">
        <v>40</v>
      </c>
      <c r="F14" s="9" t="s">
        <v>41</v>
      </c>
      <c r="G14" s="9" t="s">
        <v>42</v>
      </c>
      <c r="H14" s="11">
        <v>4000000</v>
      </c>
      <c r="I14" s="24">
        <v>2022</v>
      </c>
      <c r="J14" s="19" t="s">
        <v>165</v>
      </c>
    </row>
    <row r="15" spans="1:11" ht="48" x14ac:dyDescent="0.2">
      <c r="A15" s="9" t="s">
        <v>43</v>
      </c>
      <c r="B15" s="9" t="s">
        <v>22</v>
      </c>
      <c r="C15" s="9" t="s">
        <v>44</v>
      </c>
      <c r="D15" s="9" t="s">
        <v>18</v>
      </c>
      <c r="E15" s="9">
        <v>2021</v>
      </c>
      <c r="F15" s="9" t="s">
        <v>27</v>
      </c>
      <c r="G15" s="9" t="s">
        <v>45</v>
      </c>
      <c r="H15" s="11">
        <v>0</v>
      </c>
      <c r="I15" s="24">
        <f>E15</f>
        <v>2021</v>
      </c>
      <c r="J15" s="19" t="s">
        <v>164</v>
      </c>
      <c r="K15" s="9" t="s">
        <v>181</v>
      </c>
    </row>
    <row r="16" spans="1:11" ht="48" x14ac:dyDescent="0.2">
      <c r="A16" s="9" t="s">
        <v>46</v>
      </c>
      <c r="B16" s="9" t="s">
        <v>22</v>
      </c>
      <c r="C16" s="9" t="s">
        <v>44</v>
      </c>
      <c r="D16" s="9" t="s">
        <v>18</v>
      </c>
      <c r="E16" s="9" t="s">
        <v>47</v>
      </c>
      <c r="F16" s="9" t="s">
        <v>48</v>
      </c>
      <c r="G16" s="9" t="s">
        <v>49</v>
      </c>
      <c r="H16" s="11">
        <v>500000</v>
      </c>
      <c r="I16" s="24">
        <v>2025</v>
      </c>
      <c r="J16" s="18" t="s">
        <v>178</v>
      </c>
    </row>
    <row r="17" spans="1:11" ht="64" x14ac:dyDescent="0.2">
      <c r="A17" s="9" t="s">
        <v>50</v>
      </c>
      <c r="B17" s="9" t="s">
        <v>22</v>
      </c>
      <c r="C17" s="9" t="s">
        <v>23</v>
      </c>
      <c r="D17" s="9" t="s">
        <v>18</v>
      </c>
      <c r="E17" s="9">
        <v>2017</v>
      </c>
      <c r="F17" s="9" t="s">
        <v>16</v>
      </c>
      <c r="G17" s="9" t="s">
        <v>51</v>
      </c>
      <c r="H17" s="11">
        <v>1400000</v>
      </c>
      <c r="I17" s="24">
        <f t="shared" ref="I17:I25" si="1">E17</f>
        <v>2017</v>
      </c>
      <c r="J17" s="33" t="s">
        <v>117</v>
      </c>
    </row>
    <row r="18" spans="1:11" ht="64" x14ac:dyDescent="0.2">
      <c r="A18" s="9" t="s">
        <v>52</v>
      </c>
      <c r="B18" s="9" t="s">
        <v>14</v>
      </c>
      <c r="C18" s="9" t="s">
        <v>11</v>
      </c>
      <c r="D18" s="9" t="s">
        <v>18</v>
      </c>
      <c r="E18" s="9">
        <v>2012</v>
      </c>
      <c r="F18" s="9" t="s">
        <v>27</v>
      </c>
      <c r="G18" s="9" t="s">
        <v>53</v>
      </c>
      <c r="H18" s="11">
        <v>100000</v>
      </c>
      <c r="I18" s="24">
        <f t="shared" si="1"/>
        <v>2012</v>
      </c>
      <c r="J18" s="19" t="s">
        <v>164</v>
      </c>
      <c r="K18" s="9" t="s">
        <v>181</v>
      </c>
    </row>
    <row r="19" spans="1:11" ht="64" x14ac:dyDescent="0.2">
      <c r="A19" s="9" t="s">
        <v>54</v>
      </c>
      <c r="B19" s="9" t="s">
        <v>22</v>
      </c>
      <c r="C19" s="9" t="s">
        <v>44</v>
      </c>
      <c r="D19" s="9" t="s">
        <v>18</v>
      </c>
      <c r="E19" s="9">
        <v>2026</v>
      </c>
      <c r="F19" s="9" t="s">
        <v>55</v>
      </c>
      <c r="G19" s="9" t="s">
        <v>56</v>
      </c>
      <c r="H19" s="11">
        <v>0</v>
      </c>
      <c r="I19" s="24">
        <f t="shared" si="1"/>
        <v>2026</v>
      </c>
      <c r="J19" s="18" t="s">
        <v>178</v>
      </c>
    </row>
    <row r="20" spans="1:11" ht="64" x14ac:dyDescent="0.2">
      <c r="A20" s="9" t="s">
        <v>57</v>
      </c>
      <c r="B20" s="9" t="s">
        <v>22</v>
      </c>
      <c r="C20" s="9" t="s">
        <v>39</v>
      </c>
      <c r="D20" s="9" t="s">
        <v>18</v>
      </c>
      <c r="E20" s="9">
        <v>2025</v>
      </c>
      <c r="F20" s="9" t="s">
        <v>16</v>
      </c>
      <c r="G20" s="9" t="s">
        <v>58</v>
      </c>
      <c r="H20" s="11">
        <v>3000000</v>
      </c>
      <c r="I20" s="24">
        <f t="shared" si="1"/>
        <v>2025</v>
      </c>
      <c r="J20" s="19" t="s">
        <v>116</v>
      </c>
    </row>
    <row r="21" spans="1:11" ht="96" x14ac:dyDescent="0.2">
      <c r="A21" s="9" t="s">
        <v>59</v>
      </c>
      <c r="B21" s="9" t="s">
        <v>14</v>
      </c>
      <c r="C21" s="9" t="s">
        <v>11</v>
      </c>
      <c r="D21" s="9" t="s">
        <v>18</v>
      </c>
      <c r="E21" s="9">
        <v>2010</v>
      </c>
      <c r="F21" s="9" t="s">
        <v>15</v>
      </c>
      <c r="G21" s="9" t="s">
        <v>60</v>
      </c>
      <c r="H21" s="12">
        <f>4000000/7</f>
        <v>571428.57142857148</v>
      </c>
      <c r="I21" s="24">
        <f t="shared" si="1"/>
        <v>2010</v>
      </c>
      <c r="J21" s="18" t="s">
        <v>178</v>
      </c>
    </row>
    <row r="22" spans="1:11" ht="32" x14ac:dyDescent="0.2">
      <c r="A22" s="9" t="s">
        <v>61</v>
      </c>
      <c r="B22" s="9" t="s">
        <v>22</v>
      </c>
      <c r="C22" s="9" t="s">
        <v>23</v>
      </c>
      <c r="D22" s="9" t="s">
        <v>18</v>
      </c>
      <c r="E22" s="9">
        <v>2010</v>
      </c>
      <c r="F22" s="9" t="s">
        <v>15</v>
      </c>
      <c r="G22" s="9" t="s">
        <v>62</v>
      </c>
      <c r="H22" s="11">
        <v>8400000</v>
      </c>
      <c r="I22" s="24">
        <f t="shared" si="1"/>
        <v>2010</v>
      </c>
      <c r="J22" s="18" t="s">
        <v>178</v>
      </c>
    </row>
    <row r="23" spans="1:11" ht="64" x14ac:dyDescent="0.2">
      <c r="A23" s="9" t="s">
        <v>63</v>
      </c>
      <c r="B23" s="9" t="s">
        <v>22</v>
      </c>
      <c r="C23" s="9" t="s">
        <v>23</v>
      </c>
      <c r="D23" s="9" t="s">
        <v>18</v>
      </c>
      <c r="E23" s="9">
        <v>2013</v>
      </c>
      <c r="F23" s="9" t="s">
        <v>32</v>
      </c>
      <c r="G23" s="9" t="s">
        <v>64</v>
      </c>
      <c r="H23" s="11">
        <v>1000000</v>
      </c>
      <c r="I23" s="24">
        <f t="shared" si="1"/>
        <v>2013</v>
      </c>
      <c r="J23" s="19" t="s">
        <v>165</v>
      </c>
    </row>
    <row r="24" spans="1:11" ht="64" x14ac:dyDescent="0.2">
      <c r="A24" s="9" t="s">
        <v>65</v>
      </c>
      <c r="B24" s="9" t="s">
        <v>14</v>
      </c>
      <c r="C24" s="9" t="s">
        <v>11</v>
      </c>
      <c r="D24" s="9" t="s">
        <v>18</v>
      </c>
      <c r="E24" s="9">
        <v>2009</v>
      </c>
      <c r="F24" s="9" t="s">
        <v>48</v>
      </c>
      <c r="G24" s="9" t="s">
        <v>66</v>
      </c>
      <c r="H24" s="12">
        <f>4700000/6</f>
        <v>783333.33333333337</v>
      </c>
      <c r="I24" s="24">
        <f t="shared" si="1"/>
        <v>2009</v>
      </c>
      <c r="J24" s="18" t="s">
        <v>178</v>
      </c>
    </row>
    <row r="25" spans="1:11" ht="64" x14ac:dyDescent="0.2">
      <c r="A25" s="9" t="s">
        <v>67</v>
      </c>
      <c r="B25" s="9" t="s">
        <v>22</v>
      </c>
      <c r="C25" s="9" t="s">
        <v>23</v>
      </c>
      <c r="D25" s="9" t="s">
        <v>18</v>
      </c>
      <c r="E25" s="9">
        <v>2000</v>
      </c>
      <c r="F25" s="9" t="s">
        <v>68</v>
      </c>
      <c r="G25" s="9" t="s">
        <v>69</v>
      </c>
      <c r="H25" s="11">
        <v>3000000</v>
      </c>
      <c r="I25" s="24">
        <f t="shared" si="1"/>
        <v>2000</v>
      </c>
      <c r="J25" s="18" t="s">
        <v>178</v>
      </c>
    </row>
    <row r="26" spans="1:11" ht="64" x14ac:dyDescent="0.2">
      <c r="A26" s="9" t="s">
        <v>70</v>
      </c>
      <c r="B26" s="9" t="s">
        <v>22</v>
      </c>
      <c r="C26" s="9" t="s">
        <v>39</v>
      </c>
      <c r="D26" s="9" t="s">
        <v>18</v>
      </c>
      <c r="E26" s="9" t="s">
        <v>71</v>
      </c>
      <c r="F26" s="9" t="s">
        <v>72</v>
      </c>
      <c r="G26" s="9" t="s">
        <v>73</v>
      </c>
      <c r="H26" s="11">
        <v>0</v>
      </c>
      <c r="I26" s="24">
        <v>2030</v>
      </c>
      <c r="J26" s="19" t="s">
        <v>165</v>
      </c>
    </row>
    <row r="27" spans="1:11" ht="64" x14ac:dyDescent="0.2">
      <c r="A27" s="9" t="s">
        <v>74</v>
      </c>
      <c r="B27" s="9" t="s">
        <v>22</v>
      </c>
      <c r="C27" s="9" t="s">
        <v>23</v>
      </c>
      <c r="D27" s="9" t="s">
        <v>18</v>
      </c>
      <c r="E27" s="9">
        <v>1982</v>
      </c>
      <c r="F27" s="9" t="s">
        <v>32</v>
      </c>
      <c r="G27" s="9" t="s">
        <v>75</v>
      </c>
      <c r="H27" s="11">
        <v>700000</v>
      </c>
      <c r="I27" s="24">
        <f>E27</f>
        <v>1982</v>
      </c>
      <c r="J27" s="19" t="s">
        <v>165</v>
      </c>
    </row>
    <row r="28" spans="1:11" ht="48" x14ac:dyDescent="0.2">
      <c r="A28" s="9" t="s">
        <v>76</v>
      </c>
      <c r="B28" s="9" t="s">
        <v>22</v>
      </c>
      <c r="C28" s="9" t="s">
        <v>23</v>
      </c>
      <c r="D28" s="9" t="s">
        <v>18</v>
      </c>
      <c r="E28" s="9">
        <v>2013</v>
      </c>
      <c r="F28" s="9" t="s">
        <v>15</v>
      </c>
      <c r="G28" s="9" t="s">
        <v>77</v>
      </c>
      <c r="H28" s="11">
        <v>900000</v>
      </c>
      <c r="I28" s="24">
        <f>E28</f>
        <v>2013</v>
      </c>
      <c r="J28" s="18" t="s">
        <v>178</v>
      </c>
    </row>
    <row r="29" spans="1:11" ht="80" x14ac:dyDescent="0.2">
      <c r="A29" s="9" t="s">
        <v>78</v>
      </c>
      <c r="B29" s="9" t="s">
        <v>22</v>
      </c>
      <c r="C29" s="9" t="s">
        <v>39</v>
      </c>
      <c r="D29" s="9" t="s">
        <v>18</v>
      </c>
      <c r="E29" s="9" t="s">
        <v>79</v>
      </c>
      <c r="F29" s="9" t="s">
        <v>16</v>
      </c>
      <c r="G29" s="9" t="s">
        <v>80</v>
      </c>
      <c r="H29" s="11">
        <v>3400000</v>
      </c>
      <c r="I29" s="24">
        <v>2026</v>
      </c>
      <c r="J29" s="19" t="s">
        <v>116</v>
      </c>
    </row>
    <row r="30" spans="1:11" ht="64" x14ac:dyDescent="0.2">
      <c r="A30" s="9" t="s">
        <v>81</v>
      </c>
      <c r="B30" s="9" t="s">
        <v>14</v>
      </c>
      <c r="C30" s="9" t="s">
        <v>11</v>
      </c>
      <c r="D30" s="9" t="s">
        <v>18</v>
      </c>
      <c r="E30" s="9">
        <v>2013</v>
      </c>
      <c r="F30" s="9" t="s">
        <v>15</v>
      </c>
      <c r="G30" s="9" t="s">
        <v>82</v>
      </c>
      <c r="H30" s="12">
        <f>1100000/6</f>
        <v>183333.33333333334</v>
      </c>
      <c r="I30" s="24">
        <f t="shared" ref="I30:I36" si="2">E30</f>
        <v>2013</v>
      </c>
      <c r="J30" s="18" t="s">
        <v>178</v>
      </c>
    </row>
    <row r="31" spans="1:11" ht="48" x14ac:dyDescent="0.2">
      <c r="A31" s="9" t="s">
        <v>83</v>
      </c>
      <c r="B31" s="9" t="s">
        <v>22</v>
      </c>
      <c r="C31" s="9" t="s">
        <v>23</v>
      </c>
      <c r="D31" s="9" t="s">
        <v>18</v>
      </c>
      <c r="E31" s="9">
        <v>1986</v>
      </c>
      <c r="F31" s="9" t="s">
        <v>15</v>
      </c>
      <c r="G31" s="9" t="s">
        <v>84</v>
      </c>
      <c r="H31" s="11">
        <v>7000000</v>
      </c>
      <c r="I31" s="24">
        <f t="shared" si="2"/>
        <v>1986</v>
      </c>
      <c r="J31" s="18" t="s">
        <v>178</v>
      </c>
    </row>
    <row r="32" spans="1:11" ht="64" x14ac:dyDescent="0.2">
      <c r="A32" s="9" t="s">
        <v>85</v>
      </c>
      <c r="B32" s="9" t="s">
        <v>14</v>
      </c>
      <c r="C32" s="9" t="s">
        <v>11</v>
      </c>
      <c r="D32" s="9" t="s">
        <v>18</v>
      </c>
      <c r="E32" s="9">
        <v>2013</v>
      </c>
      <c r="F32" s="9" t="s">
        <v>86</v>
      </c>
      <c r="G32" s="9" t="s">
        <v>87</v>
      </c>
      <c r="H32" s="11">
        <v>200000</v>
      </c>
      <c r="I32" s="24">
        <f t="shared" si="2"/>
        <v>2013</v>
      </c>
      <c r="J32" s="19" t="s">
        <v>164</v>
      </c>
      <c r="K32" s="9" t="s">
        <v>181</v>
      </c>
    </row>
    <row r="33" spans="1:10" ht="80" x14ac:dyDescent="0.2">
      <c r="A33" s="9" t="s">
        <v>88</v>
      </c>
      <c r="B33" s="9" t="s">
        <v>22</v>
      </c>
      <c r="C33" s="9" t="s">
        <v>23</v>
      </c>
      <c r="D33" s="9" t="s">
        <v>18</v>
      </c>
      <c r="E33" s="9">
        <v>1972</v>
      </c>
      <c r="F33" s="9" t="s">
        <v>15</v>
      </c>
      <c r="G33" s="9" t="s">
        <v>89</v>
      </c>
      <c r="H33" s="11">
        <v>450000</v>
      </c>
      <c r="I33" s="24">
        <f t="shared" si="2"/>
        <v>1972</v>
      </c>
      <c r="J33" s="18" t="s">
        <v>178</v>
      </c>
    </row>
    <row r="34" spans="1:10" ht="48" x14ac:dyDescent="0.2">
      <c r="A34" s="9" t="s">
        <v>90</v>
      </c>
      <c r="B34" s="9" t="s">
        <v>14</v>
      </c>
      <c r="C34" s="9" t="s">
        <v>39</v>
      </c>
      <c r="D34" s="9" t="s">
        <v>18</v>
      </c>
      <c r="E34" s="9"/>
      <c r="F34" s="9" t="s">
        <v>16</v>
      </c>
      <c r="G34" s="9" t="s">
        <v>91</v>
      </c>
      <c r="H34" s="11">
        <v>0</v>
      </c>
      <c r="I34" s="24">
        <f t="shared" si="2"/>
        <v>0</v>
      </c>
      <c r="J34" s="33" t="s">
        <v>117</v>
      </c>
    </row>
    <row r="35" spans="1:10" ht="48" x14ac:dyDescent="0.2">
      <c r="A35" s="9" t="s">
        <v>92</v>
      </c>
      <c r="B35" s="9" t="s">
        <v>22</v>
      </c>
      <c r="C35" s="9" t="s">
        <v>39</v>
      </c>
      <c r="D35" s="9" t="s">
        <v>18</v>
      </c>
      <c r="E35" s="9">
        <v>2025</v>
      </c>
      <c r="F35" s="9" t="s">
        <v>72</v>
      </c>
      <c r="G35" s="9" t="s">
        <v>93</v>
      </c>
      <c r="H35" s="11">
        <v>0</v>
      </c>
      <c r="I35" s="24">
        <f t="shared" si="2"/>
        <v>2025</v>
      </c>
      <c r="J35" s="19" t="s">
        <v>116</v>
      </c>
    </row>
    <row r="36" spans="1:10" ht="48" x14ac:dyDescent="0.2">
      <c r="A36" s="9" t="s">
        <v>94</v>
      </c>
      <c r="B36" s="9" t="s">
        <v>22</v>
      </c>
      <c r="C36" s="9" t="s">
        <v>39</v>
      </c>
      <c r="D36" s="9" t="s">
        <v>18</v>
      </c>
      <c r="E36" s="9">
        <v>2022</v>
      </c>
      <c r="F36" s="9" t="s">
        <v>32</v>
      </c>
      <c r="G36" s="9" t="s">
        <v>95</v>
      </c>
      <c r="H36" s="11">
        <v>1625000</v>
      </c>
      <c r="I36" s="24">
        <f t="shared" si="2"/>
        <v>2022</v>
      </c>
      <c r="J36" s="19" t="s">
        <v>165</v>
      </c>
    </row>
  </sheetData>
  <autoFilter ref="A7:K36" xr:uid="{F8CF2463-0780-4617-8F18-CB8D4B937827}"/>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5266F-BD5E-4822-BA8F-3811C6ED8EBD}">
  <dimension ref="A1:AH120"/>
  <sheetViews>
    <sheetView workbookViewId="0"/>
  </sheetViews>
  <sheetFormatPr baseColWidth="10" defaultColWidth="8.83203125" defaultRowHeight="15" x14ac:dyDescent="0.2"/>
  <cols>
    <col min="1" max="1" width="53.5" customWidth="1"/>
    <col min="2" max="2" width="9.33203125" bestFit="1" customWidth="1"/>
  </cols>
  <sheetData>
    <row r="1" spans="1:34" ht="16" x14ac:dyDescent="0.2">
      <c r="A1" s="13" t="s">
        <v>101</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spans="1:34" s="2" customFormat="1" x14ac:dyDescent="0.2">
      <c r="A2" s="20"/>
      <c r="B2" s="33">
        <v>2018</v>
      </c>
      <c r="C2" s="2">
        <v>2019</v>
      </c>
      <c r="D2" s="2">
        <v>2020</v>
      </c>
      <c r="E2" s="2">
        <v>2021</v>
      </c>
      <c r="F2" s="2">
        <v>2022</v>
      </c>
      <c r="G2" s="2">
        <v>2023</v>
      </c>
      <c r="H2" s="2">
        <v>2024</v>
      </c>
      <c r="I2" s="2">
        <v>2025</v>
      </c>
      <c r="J2" s="2">
        <v>2026</v>
      </c>
      <c r="K2" s="2">
        <v>2027</v>
      </c>
      <c r="L2" s="2">
        <v>2028</v>
      </c>
      <c r="M2" s="2">
        <v>2029</v>
      </c>
      <c r="N2" s="2">
        <v>2030</v>
      </c>
      <c r="O2" s="2">
        <v>2031</v>
      </c>
      <c r="P2" s="2">
        <v>2032</v>
      </c>
      <c r="Q2" s="2">
        <v>2033</v>
      </c>
      <c r="R2" s="2">
        <v>2034</v>
      </c>
      <c r="S2" s="2">
        <v>2035</v>
      </c>
      <c r="T2" s="2">
        <v>2036</v>
      </c>
      <c r="U2" s="2">
        <v>2037</v>
      </c>
      <c r="V2" s="2">
        <v>2038</v>
      </c>
      <c r="W2" s="2">
        <v>2039</v>
      </c>
      <c r="X2" s="2">
        <v>2040</v>
      </c>
      <c r="Y2" s="2">
        <v>2041</v>
      </c>
      <c r="Z2" s="2">
        <v>2042</v>
      </c>
      <c r="AA2" s="2">
        <v>2043</v>
      </c>
      <c r="AB2" s="2">
        <v>2044</v>
      </c>
      <c r="AC2" s="2">
        <v>2045</v>
      </c>
      <c r="AD2" s="2">
        <v>2046</v>
      </c>
      <c r="AE2" s="2">
        <v>2047</v>
      </c>
      <c r="AF2" s="2">
        <v>2048</v>
      </c>
      <c r="AG2" s="2">
        <v>2049</v>
      </c>
      <c r="AH2" s="2">
        <v>2050</v>
      </c>
    </row>
    <row r="3" spans="1:34" s="2" customFormat="1" x14ac:dyDescent="0.2">
      <c r="A3" s="27" t="s">
        <v>116</v>
      </c>
      <c r="B3" s="25">
        <f>SUMIFS('Global CCS Database'!$H:$H,'Global CCS Database'!$I:$I,_xlfn.CONCAT("&lt;=",B$2),'Global CCS Database'!$J:$J,$A3)</f>
        <v>0</v>
      </c>
      <c r="C3" s="25">
        <f>SUMIFS('Global CCS Database'!$H:$H,'Global CCS Database'!$I:$I,_xlfn.CONCAT("&lt;=",C$2),'Global CCS Database'!$J:$J,$A3)</f>
        <v>0</v>
      </c>
      <c r="D3" s="25">
        <f>SUMIFS('Global CCS Database'!$H:$H,'Global CCS Database'!$I:$I,_xlfn.CONCAT("&lt;=",D$2),'Global CCS Database'!$J:$J,$A3)</f>
        <v>0</v>
      </c>
      <c r="E3" s="25">
        <f>SUMIFS('Global CCS Database'!$H:$H,'Global CCS Database'!$I:$I,_xlfn.CONCAT("&lt;=",E$2),'Global CCS Database'!$J:$J,$A3)</f>
        <v>0</v>
      </c>
      <c r="F3" s="25">
        <f>SUMIFS('Global CCS Database'!$H:$H,'Global CCS Database'!$I:$I,_xlfn.CONCAT("&lt;=",F$2),'Global CCS Database'!$J:$J,$A3)</f>
        <v>0</v>
      </c>
      <c r="G3" s="25">
        <f>SUMIFS('Global CCS Database'!$H:$H,'Global CCS Database'!$I:$I,_xlfn.CONCAT("&lt;=",G$2),'Global CCS Database'!$J:$J,$A3)</f>
        <v>0</v>
      </c>
      <c r="H3" s="25">
        <f>SUMIFS('Global CCS Database'!$H:$H,'Global CCS Database'!$I:$I,_xlfn.CONCAT("&lt;=",H$2),'Global CCS Database'!$J:$J,$A3)</f>
        <v>0</v>
      </c>
      <c r="I3" s="25">
        <f>SUMIFS('Global CCS Database'!$H:$H,'Global CCS Database'!$I:$I,_xlfn.CONCAT("&lt;=",I$2),'Global CCS Database'!$J:$J,$A3)</f>
        <v>3000000</v>
      </c>
      <c r="J3" s="25">
        <f>SUMIFS('Global CCS Database'!$H:$H,'Global CCS Database'!$I:$I,_xlfn.CONCAT("&lt;=",J$2),'Global CCS Database'!$J:$J,$A3)</f>
        <v>6400000</v>
      </c>
      <c r="K3" s="25">
        <f>SUMIFS('Global CCS Database'!$H:$H,'Global CCS Database'!$I:$I,_xlfn.CONCAT("&lt;=",K$2),'Global CCS Database'!$J:$J,$A3)</f>
        <v>6400000</v>
      </c>
      <c r="L3" s="25">
        <f>SUMIFS('Global CCS Database'!$H:$H,'Global CCS Database'!$I:$I,_xlfn.CONCAT("&lt;=",L$2),'Global CCS Database'!$J:$J,$A3)</f>
        <v>6400000</v>
      </c>
      <c r="M3" s="25">
        <f>SUMIFS('Global CCS Database'!$H:$H,'Global CCS Database'!$I:$I,_xlfn.CONCAT("&lt;=",M$2),'Global CCS Database'!$J:$J,$A3)</f>
        <v>6400000</v>
      </c>
      <c r="N3" s="25">
        <f>SUMIFS('Global CCS Database'!$H:$H,'Global CCS Database'!$I:$I,_xlfn.CONCAT("&lt;=",N$2),'Global CCS Database'!$J:$J,$A3)</f>
        <v>6400000</v>
      </c>
      <c r="O3" s="25">
        <f>SUMIFS('Global CCS Database'!$H:$H,'Global CCS Database'!$I:$I,_xlfn.CONCAT("&lt;=",O$2),'Global CCS Database'!$J:$J,$A3)</f>
        <v>6400000</v>
      </c>
      <c r="P3" s="25">
        <f>SUMIFS('Global CCS Database'!$H:$H,'Global CCS Database'!$I:$I,_xlfn.CONCAT("&lt;=",P$2),'Global CCS Database'!$J:$J,$A3)</f>
        <v>6400000</v>
      </c>
      <c r="Q3" s="25">
        <f>SUMIFS('Global CCS Database'!$H:$H,'Global CCS Database'!$I:$I,_xlfn.CONCAT("&lt;=",Q$2),'Global CCS Database'!$J:$J,$A3)</f>
        <v>6400000</v>
      </c>
      <c r="R3" s="25">
        <f>SUMIFS('Global CCS Database'!$H:$H,'Global CCS Database'!$I:$I,_xlfn.CONCAT("&lt;=",R$2),'Global CCS Database'!$J:$J,$A3)</f>
        <v>6400000</v>
      </c>
      <c r="S3" s="25">
        <f>SUMIFS('Global CCS Database'!$H:$H,'Global CCS Database'!$I:$I,_xlfn.CONCAT("&lt;=",S$2),'Global CCS Database'!$J:$J,$A3)</f>
        <v>6400000</v>
      </c>
      <c r="T3" s="25">
        <f>SUMIFS('Global CCS Database'!$H:$H,'Global CCS Database'!$I:$I,_xlfn.CONCAT("&lt;=",T$2),'Global CCS Database'!$J:$J,$A3)</f>
        <v>6400000</v>
      </c>
      <c r="U3" s="25">
        <f>SUMIFS('Global CCS Database'!$H:$H,'Global CCS Database'!$I:$I,_xlfn.CONCAT("&lt;=",U$2),'Global CCS Database'!$J:$J,$A3)</f>
        <v>6400000</v>
      </c>
      <c r="V3" s="25">
        <f>SUMIFS('Global CCS Database'!$H:$H,'Global CCS Database'!$I:$I,_xlfn.CONCAT("&lt;=",V$2),'Global CCS Database'!$J:$J,$A3)</f>
        <v>6400000</v>
      </c>
      <c r="W3" s="25">
        <f>SUMIFS('Global CCS Database'!$H:$H,'Global CCS Database'!$I:$I,_xlfn.CONCAT("&lt;=",W$2),'Global CCS Database'!$J:$J,$A3)</f>
        <v>6400000</v>
      </c>
      <c r="X3" s="25">
        <f>SUMIFS('Global CCS Database'!$H:$H,'Global CCS Database'!$I:$I,_xlfn.CONCAT("&lt;=",X$2),'Global CCS Database'!$J:$J,$A3)</f>
        <v>6400000</v>
      </c>
      <c r="Y3" s="25">
        <f>SUMIFS('Global CCS Database'!$H:$H,'Global CCS Database'!$I:$I,_xlfn.CONCAT("&lt;=",Y$2),'Global CCS Database'!$J:$J,$A3)</f>
        <v>6400000</v>
      </c>
      <c r="Z3" s="25">
        <f>SUMIFS('Global CCS Database'!$H:$H,'Global CCS Database'!$I:$I,_xlfn.CONCAT("&lt;=",Z$2),'Global CCS Database'!$J:$J,$A3)</f>
        <v>6400000</v>
      </c>
      <c r="AA3" s="25">
        <f>SUMIFS('Global CCS Database'!$H:$H,'Global CCS Database'!$I:$I,_xlfn.CONCAT("&lt;=",AA$2),'Global CCS Database'!$J:$J,$A3)</f>
        <v>6400000</v>
      </c>
      <c r="AB3" s="25">
        <f>SUMIFS('Global CCS Database'!$H:$H,'Global CCS Database'!$I:$I,_xlfn.CONCAT("&lt;=",AB$2),'Global CCS Database'!$J:$J,$A3)</f>
        <v>6400000</v>
      </c>
      <c r="AC3" s="25">
        <f>SUMIFS('Global CCS Database'!$H:$H,'Global CCS Database'!$I:$I,_xlfn.CONCAT("&lt;=",AC$2),'Global CCS Database'!$J:$J,$A3)</f>
        <v>6400000</v>
      </c>
      <c r="AD3" s="25">
        <f>SUMIFS('Global CCS Database'!$H:$H,'Global CCS Database'!$I:$I,_xlfn.CONCAT("&lt;=",AD$2),'Global CCS Database'!$J:$J,$A3)</f>
        <v>6400000</v>
      </c>
      <c r="AE3" s="25">
        <f>SUMIFS('Global CCS Database'!$H:$H,'Global CCS Database'!$I:$I,_xlfn.CONCAT("&lt;=",AE$2),'Global CCS Database'!$J:$J,$A3)</f>
        <v>6400000</v>
      </c>
      <c r="AF3" s="25">
        <f>SUMIFS('Global CCS Database'!$H:$H,'Global CCS Database'!$I:$I,_xlfn.CONCAT("&lt;=",AF$2),'Global CCS Database'!$J:$J,$A3)</f>
        <v>6400000</v>
      </c>
      <c r="AG3" s="25">
        <f>SUMIFS('Global CCS Database'!$H:$H,'Global CCS Database'!$I:$I,_xlfn.CONCAT("&lt;=",AG$2),'Global CCS Database'!$J:$J,$A3)</f>
        <v>6400000</v>
      </c>
      <c r="AH3" s="25">
        <f>SUMIFS('Global CCS Database'!$H:$H,'Global CCS Database'!$I:$I,_xlfn.CONCAT("&lt;=",AH$2),'Global CCS Database'!$J:$J,$A3)</f>
        <v>6400000</v>
      </c>
    </row>
    <row r="4" spans="1:34" s="2" customFormat="1" x14ac:dyDescent="0.2">
      <c r="A4" s="27" t="s">
        <v>117</v>
      </c>
      <c r="B4" s="25">
        <f>SUMIFS('Global CCS Database'!$H:$H,'Global CCS Database'!$I:$I,_xlfn.CONCAT("&lt;=",B$2),'Global CCS Database'!$J:$J,$A4)</f>
        <v>1400000</v>
      </c>
      <c r="C4" s="25">
        <f>SUMIFS('Global CCS Database'!$H:$H,'Global CCS Database'!$I:$I,_xlfn.CONCAT("&lt;=",C$2),'Global CCS Database'!$J:$J,$A4)</f>
        <v>1400000</v>
      </c>
      <c r="D4" s="25">
        <f>SUMIFS('Global CCS Database'!$H:$H,'Global CCS Database'!$I:$I,_xlfn.CONCAT("&lt;=",D$2),'Global CCS Database'!$J:$J,$A4)</f>
        <v>1400000</v>
      </c>
      <c r="E4" s="25">
        <f>SUMIFS('Global CCS Database'!$H:$H,'Global CCS Database'!$I:$I,_xlfn.CONCAT("&lt;=",E$2),'Global CCS Database'!$J:$J,$A4)</f>
        <v>1400000</v>
      </c>
      <c r="F4" s="25">
        <f>SUMIFS('Global CCS Database'!$H:$H,'Global CCS Database'!$I:$I,_xlfn.CONCAT("&lt;=",F$2),'Global CCS Database'!$J:$J,$A4)</f>
        <v>1400000</v>
      </c>
      <c r="G4" s="25">
        <f>SUMIFS('Global CCS Database'!$H:$H,'Global CCS Database'!$I:$I,_xlfn.CONCAT("&lt;=",G$2),'Global CCS Database'!$J:$J,$A4)</f>
        <v>1400000</v>
      </c>
      <c r="H4" s="25">
        <f>SUMIFS('Global CCS Database'!$H:$H,'Global CCS Database'!$I:$I,_xlfn.CONCAT("&lt;=",H$2),'Global CCS Database'!$J:$J,$A4)</f>
        <v>1400000</v>
      </c>
      <c r="I4" s="25">
        <f>SUMIFS('Global CCS Database'!$H:$H,'Global CCS Database'!$I:$I,_xlfn.CONCAT("&lt;=",I$2),'Global CCS Database'!$J:$J,$A4)</f>
        <v>1400000</v>
      </c>
      <c r="J4" s="25">
        <f>SUMIFS('Global CCS Database'!$H:$H,'Global CCS Database'!$I:$I,_xlfn.CONCAT("&lt;=",J$2),'Global CCS Database'!$J:$J,$A4)</f>
        <v>1400000</v>
      </c>
      <c r="K4" s="25">
        <f>SUMIFS('Global CCS Database'!$H:$H,'Global CCS Database'!$I:$I,_xlfn.CONCAT("&lt;=",K$2),'Global CCS Database'!$J:$J,$A4)</f>
        <v>1400000</v>
      </c>
      <c r="L4" s="25">
        <f>SUMIFS('Global CCS Database'!$H:$H,'Global CCS Database'!$I:$I,_xlfn.CONCAT("&lt;=",L$2),'Global CCS Database'!$J:$J,$A4)</f>
        <v>1400000</v>
      </c>
      <c r="M4" s="25">
        <f>SUMIFS('Global CCS Database'!$H:$H,'Global CCS Database'!$I:$I,_xlfn.CONCAT("&lt;=",M$2),'Global CCS Database'!$J:$J,$A4)</f>
        <v>1400000</v>
      </c>
      <c r="N4" s="25">
        <f>SUMIFS('Global CCS Database'!$H:$H,'Global CCS Database'!$I:$I,_xlfn.CONCAT("&lt;=",N$2),'Global CCS Database'!$J:$J,$A4)</f>
        <v>1400000</v>
      </c>
      <c r="O4" s="25">
        <f>SUMIFS('Global CCS Database'!$H:$H,'Global CCS Database'!$I:$I,_xlfn.CONCAT("&lt;=",O$2),'Global CCS Database'!$J:$J,$A4)</f>
        <v>1400000</v>
      </c>
      <c r="P4" s="25">
        <f>SUMIFS('Global CCS Database'!$H:$H,'Global CCS Database'!$I:$I,_xlfn.CONCAT("&lt;=",P$2),'Global CCS Database'!$J:$J,$A4)</f>
        <v>1400000</v>
      </c>
      <c r="Q4" s="25">
        <f>SUMIFS('Global CCS Database'!$H:$H,'Global CCS Database'!$I:$I,_xlfn.CONCAT("&lt;=",Q$2),'Global CCS Database'!$J:$J,$A4)</f>
        <v>1400000</v>
      </c>
      <c r="R4" s="25">
        <f>SUMIFS('Global CCS Database'!$H:$H,'Global CCS Database'!$I:$I,_xlfn.CONCAT("&lt;=",R$2),'Global CCS Database'!$J:$J,$A4)</f>
        <v>1400000</v>
      </c>
      <c r="S4" s="25">
        <f>SUMIFS('Global CCS Database'!$H:$H,'Global CCS Database'!$I:$I,_xlfn.CONCAT("&lt;=",S$2),'Global CCS Database'!$J:$J,$A4)</f>
        <v>1400000</v>
      </c>
      <c r="T4" s="25">
        <f>SUMIFS('Global CCS Database'!$H:$H,'Global CCS Database'!$I:$I,_xlfn.CONCAT("&lt;=",T$2),'Global CCS Database'!$J:$J,$A4)</f>
        <v>1400000</v>
      </c>
      <c r="U4" s="25">
        <f>SUMIFS('Global CCS Database'!$H:$H,'Global CCS Database'!$I:$I,_xlfn.CONCAT("&lt;=",U$2),'Global CCS Database'!$J:$J,$A4)</f>
        <v>1400000</v>
      </c>
      <c r="V4" s="25">
        <f>SUMIFS('Global CCS Database'!$H:$H,'Global CCS Database'!$I:$I,_xlfn.CONCAT("&lt;=",V$2),'Global CCS Database'!$J:$J,$A4)</f>
        <v>1400000</v>
      </c>
      <c r="W4" s="25">
        <f>SUMIFS('Global CCS Database'!$H:$H,'Global CCS Database'!$I:$I,_xlfn.CONCAT("&lt;=",W$2),'Global CCS Database'!$J:$J,$A4)</f>
        <v>1400000</v>
      </c>
      <c r="X4" s="25">
        <f>SUMIFS('Global CCS Database'!$H:$H,'Global CCS Database'!$I:$I,_xlfn.CONCAT("&lt;=",X$2),'Global CCS Database'!$J:$J,$A4)</f>
        <v>1400000</v>
      </c>
      <c r="Y4" s="25">
        <f>SUMIFS('Global CCS Database'!$H:$H,'Global CCS Database'!$I:$I,_xlfn.CONCAT("&lt;=",Y$2),'Global CCS Database'!$J:$J,$A4)</f>
        <v>1400000</v>
      </c>
      <c r="Z4" s="25">
        <f>SUMIFS('Global CCS Database'!$H:$H,'Global CCS Database'!$I:$I,_xlfn.CONCAT("&lt;=",Z$2),'Global CCS Database'!$J:$J,$A4)</f>
        <v>1400000</v>
      </c>
      <c r="AA4" s="25">
        <f>SUMIFS('Global CCS Database'!$H:$H,'Global CCS Database'!$I:$I,_xlfn.CONCAT("&lt;=",AA$2),'Global CCS Database'!$J:$J,$A4)</f>
        <v>1400000</v>
      </c>
      <c r="AB4" s="25">
        <f>SUMIFS('Global CCS Database'!$H:$H,'Global CCS Database'!$I:$I,_xlfn.CONCAT("&lt;=",AB$2),'Global CCS Database'!$J:$J,$A4)</f>
        <v>1400000</v>
      </c>
      <c r="AC4" s="25">
        <f>SUMIFS('Global CCS Database'!$H:$H,'Global CCS Database'!$I:$I,_xlfn.CONCAT("&lt;=",AC$2),'Global CCS Database'!$J:$J,$A4)</f>
        <v>1400000</v>
      </c>
      <c r="AD4" s="25">
        <f>SUMIFS('Global CCS Database'!$H:$H,'Global CCS Database'!$I:$I,_xlfn.CONCAT("&lt;=",AD$2),'Global CCS Database'!$J:$J,$A4)</f>
        <v>1400000</v>
      </c>
      <c r="AE4" s="25">
        <f>SUMIFS('Global CCS Database'!$H:$H,'Global CCS Database'!$I:$I,_xlfn.CONCAT("&lt;=",AE$2),'Global CCS Database'!$J:$J,$A4)</f>
        <v>1400000</v>
      </c>
      <c r="AF4" s="25">
        <f>SUMIFS('Global CCS Database'!$H:$H,'Global CCS Database'!$I:$I,_xlfn.CONCAT("&lt;=",AF$2),'Global CCS Database'!$J:$J,$A4)</f>
        <v>1400000</v>
      </c>
      <c r="AG4" s="25">
        <f>SUMIFS('Global CCS Database'!$H:$H,'Global CCS Database'!$I:$I,_xlfn.CONCAT("&lt;=",AG$2),'Global CCS Database'!$J:$J,$A4)</f>
        <v>1400000</v>
      </c>
      <c r="AH4" s="25">
        <f>SUMIFS('Global CCS Database'!$H:$H,'Global CCS Database'!$I:$I,_xlfn.CONCAT("&lt;=",AH$2),'Global CCS Database'!$J:$J,$A4)</f>
        <v>1400000</v>
      </c>
    </row>
    <row r="5" spans="1:34" s="2" customFormat="1" ht="16" x14ac:dyDescent="0.2">
      <c r="A5" s="28" t="s">
        <v>164</v>
      </c>
      <c r="B5" s="25">
        <f>SUMIFS('Global CCS Database'!$H:$H,'Global CCS Database'!$I:$I,_xlfn.CONCAT("&lt;=",B$2),'Global CCS Database'!$J:$J,$A5)</f>
        <v>1490000</v>
      </c>
      <c r="C5" s="25">
        <f>SUMIFS('Global CCS Database'!$H:$H,'Global CCS Database'!$I:$I,_xlfn.CONCAT("&lt;=",C$2),'Global CCS Database'!$J:$J,$A5)</f>
        <v>1490000</v>
      </c>
      <c r="D5" s="25">
        <f>SUMIFS('Global CCS Database'!$H:$H,'Global CCS Database'!$I:$I,_xlfn.CONCAT("&lt;=",D$2),'Global CCS Database'!$J:$J,$A5)</f>
        <v>1490000</v>
      </c>
      <c r="E5" s="25">
        <f>SUMIFS('Global CCS Database'!$H:$H,'Global CCS Database'!$I:$I,_xlfn.CONCAT("&lt;=",E$2),'Global CCS Database'!$J:$J,$A5)</f>
        <v>1490000</v>
      </c>
      <c r="F5" s="25">
        <f>SUMIFS('Global CCS Database'!$H:$H,'Global CCS Database'!$I:$I,_xlfn.CONCAT("&lt;=",F$2),'Global CCS Database'!$J:$J,$A5)</f>
        <v>1490000</v>
      </c>
      <c r="G5" s="25">
        <f>SUMIFS('Global CCS Database'!$H:$H,'Global CCS Database'!$I:$I,_xlfn.CONCAT("&lt;=",G$2),'Global CCS Database'!$J:$J,$A5)</f>
        <v>1490000</v>
      </c>
      <c r="H5" s="25">
        <f>SUMIFS('Global CCS Database'!$H:$H,'Global CCS Database'!$I:$I,_xlfn.CONCAT("&lt;=",H$2),'Global CCS Database'!$J:$J,$A5)</f>
        <v>1490000</v>
      </c>
      <c r="I5" s="25">
        <f>SUMIFS('Global CCS Database'!$H:$H,'Global CCS Database'!$I:$I,_xlfn.CONCAT("&lt;=",I$2),'Global CCS Database'!$J:$J,$A5)</f>
        <v>1490000</v>
      </c>
      <c r="J5" s="25">
        <f>SUMIFS('Global CCS Database'!$H:$H,'Global CCS Database'!$I:$I,_xlfn.CONCAT("&lt;=",J$2),'Global CCS Database'!$J:$J,$A5)</f>
        <v>1490000</v>
      </c>
      <c r="K5" s="25">
        <f>SUMIFS('Global CCS Database'!$H:$H,'Global CCS Database'!$I:$I,_xlfn.CONCAT("&lt;=",K$2),'Global CCS Database'!$J:$J,$A5)</f>
        <v>1490000</v>
      </c>
      <c r="L5" s="25">
        <f>SUMIFS('Global CCS Database'!$H:$H,'Global CCS Database'!$I:$I,_xlfn.CONCAT("&lt;=",L$2),'Global CCS Database'!$J:$J,$A5)</f>
        <v>1490000</v>
      </c>
      <c r="M5" s="25">
        <f>SUMIFS('Global CCS Database'!$H:$H,'Global CCS Database'!$I:$I,_xlfn.CONCAT("&lt;=",M$2),'Global CCS Database'!$J:$J,$A5)</f>
        <v>1490000</v>
      </c>
      <c r="N5" s="25">
        <f>SUMIFS('Global CCS Database'!$H:$H,'Global CCS Database'!$I:$I,_xlfn.CONCAT("&lt;=",N$2),'Global CCS Database'!$J:$J,$A5)</f>
        <v>1490000</v>
      </c>
      <c r="O5" s="25">
        <f>SUMIFS('Global CCS Database'!$H:$H,'Global CCS Database'!$I:$I,_xlfn.CONCAT("&lt;=",O$2),'Global CCS Database'!$J:$J,$A5)</f>
        <v>1490000</v>
      </c>
      <c r="P5" s="25">
        <f>SUMIFS('Global CCS Database'!$H:$H,'Global CCS Database'!$I:$I,_xlfn.CONCAT("&lt;=",P$2),'Global CCS Database'!$J:$J,$A5)</f>
        <v>1490000</v>
      </c>
      <c r="Q5" s="25">
        <f>SUMIFS('Global CCS Database'!$H:$H,'Global CCS Database'!$I:$I,_xlfn.CONCAT("&lt;=",Q$2),'Global CCS Database'!$J:$J,$A5)</f>
        <v>1490000</v>
      </c>
      <c r="R5" s="25">
        <f>SUMIFS('Global CCS Database'!$H:$H,'Global CCS Database'!$I:$I,_xlfn.CONCAT("&lt;=",R$2),'Global CCS Database'!$J:$J,$A5)</f>
        <v>1490000</v>
      </c>
      <c r="S5" s="25">
        <f>SUMIFS('Global CCS Database'!$H:$H,'Global CCS Database'!$I:$I,_xlfn.CONCAT("&lt;=",S$2),'Global CCS Database'!$J:$J,$A5)</f>
        <v>1490000</v>
      </c>
      <c r="T5" s="25">
        <f>SUMIFS('Global CCS Database'!$H:$H,'Global CCS Database'!$I:$I,_xlfn.CONCAT("&lt;=",T$2),'Global CCS Database'!$J:$J,$A5)</f>
        <v>1490000</v>
      </c>
      <c r="U5" s="25">
        <f>SUMIFS('Global CCS Database'!$H:$H,'Global CCS Database'!$I:$I,_xlfn.CONCAT("&lt;=",U$2),'Global CCS Database'!$J:$J,$A5)</f>
        <v>1490000</v>
      </c>
      <c r="V5" s="25">
        <f>SUMIFS('Global CCS Database'!$H:$H,'Global CCS Database'!$I:$I,_xlfn.CONCAT("&lt;=",V$2),'Global CCS Database'!$J:$J,$A5)</f>
        <v>1490000</v>
      </c>
      <c r="W5" s="25">
        <f>SUMIFS('Global CCS Database'!$H:$H,'Global CCS Database'!$I:$I,_xlfn.CONCAT("&lt;=",W$2),'Global CCS Database'!$J:$J,$A5)</f>
        <v>1490000</v>
      </c>
      <c r="X5" s="25">
        <f>SUMIFS('Global CCS Database'!$H:$H,'Global CCS Database'!$I:$I,_xlfn.CONCAT("&lt;=",X$2),'Global CCS Database'!$J:$J,$A5)</f>
        <v>1490000</v>
      </c>
      <c r="Y5" s="25">
        <f>SUMIFS('Global CCS Database'!$H:$H,'Global CCS Database'!$I:$I,_xlfn.CONCAT("&lt;=",Y$2),'Global CCS Database'!$J:$J,$A5)</f>
        <v>1490000</v>
      </c>
      <c r="Z5" s="25">
        <f>SUMIFS('Global CCS Database'!$H:$H,'Global CCS Database'!$I:$I,_xlfn.CONCAT("&lt;=",Z$2),'Global CCS Database'!$J:$J,$A5)</f>
        <v>1490000</v>
      </c>
      <c r="AA5" s="25">
        <f>SUMIFS('Global CCS Database'!$H:$H,'Global CCS Database'!$I:$I,_xlfn.CONCAT("&lt;=",AA$2),'Global CCS Database'!$J:$J,$A5)</f>
        <v>1490000</v>
      </c>
      <c r="AB5" s="25">
        <f>SUMIFS('Global CCS Database'!$H:$H,'Global CCS Database'!$I:$I,_xlfn.CONCAT("&lt;=",AB$2),'Global CCS Database'!$J:$J,$A5)</f>
        <v>1490000</v>
      </c>
      <c r="AC5" s="25">
        <f>SUMIFS('Global CCS Database'!$H:$H,'Global CCS Database'!$I:$I,_xlfn.CONCAT("&lt;=",AC$2),'Global CCS Database'!$J:$J,$A5)</f>
        <v>1490000</v>
      </c>
      <c r="AD5" s="25">
        <f>SUMIFS('Global CCS Database'!$H:$H,'Global CCS Database'!$I:$I,_xlfn.CONCAT("&lt;=",AD$2),'Global CCS Database'!$J:$J,$A5)</f>
        <v>1490000</v>
      </c>
      <c r="AE5" s="25">
        <f>SUMIFS('Global CCS Database'!$H:$H,'Global CCS Database'!$I:$I,_xlfn.CONCAT("&lt;=",AE$2),'Global CCS Database'!$J:$J,$A5)</f>
        <v>1490000</v>
      </c>
      <c r="AF5" s="25">
        <f>SUMIFS('Global CCS Database'!$H:$H,'Global CCS Database'!$I:$I,_xlfn.CONCAT("&lt;=",AF$2),'Global CCS Database'!$J:$J,$A5)</f>
        <v>1490000</v>
      </c>
      <c r="AG5" s="25">
        <f>SUMIFS('Global CCS Database'!$H:$H,'Global CCS Database'!$I:$I,_xlfn.CONCAT("&lt;=",AG$2),'Global CCS Database'!$J:$J,$A5)</f>
        <v>1490000</v>
      </c>
      <c r="AH5" s="25">
        <f>SUMIFS('Global CCS Database'!$H:$H,'Global CCS Database'!$I:$I,_xlfn.CONCAT("&lt;=",AH$2),'Global CCS Database'!$J:$J,$A5)</f>
        <v>1490000</v>
      </c>
    </row>
    <row r="6" spans="1:34" s="2" customFormat="1" ht="16" x14ac:dyDescent="0.2">
      <c r="A6" s="28" t="s">
        <v>165</v>
      </c>
      <c r="B6" s="25">
        <f>SUMIFS('Global CCS Database'!$H:$H,'Global CCS Database'!$I:$I,_xlfn.CONCAT("&lt;=",B$2),'Global CCS Database'!$J:$J,$A6)</f>
        <v>1950000</v>
      </c>
      <c r="C6" s="25">
        <f>SUMIFS('Global CCS Database'!$H:$H,'Global CCS Database'!$I:$I,_xlfn.CONCAT("&lt;=",C$2),'Global CCS Database'!$J:$J,$A6)</f>
        <v>1950000</v>
      </c>
      <c r="D6" s="25">
        <f>SUMIFS('Global CCS Database'!$H:$H,'Global CCS Database'!$I:$I,_xlfn.CONCAT("&lt;=",D$2),'Global CCS Database'!$J:$J,$A6)</f>
        <v>1950000</v>
      </c>
      <c r="E6" s="25">
        <f>SUMIFS('Global CCS Database'!$H:$H,'Global CCS Database'!$I:$I,_xlfn.CONCAT("&lt;=",E$2),'Global CCS Database'!$J:$J,$A6)</f>
        <v>1950000</v>
      </c>
      <c r="F6" s="25">
        <f>SUMIFS('Global CCS Database'!$H:$H,'Global CCS Database'!$I:$I,_xlfn.CONCAT("&lt;=",F$2),'Global CCS Database'!$J:$J,$A6)</f>
        <v>7575000</v>
      </c>
      <c r="G6" s="25">
        <f>SUMIFS('Global CCS Database'!$H:$H,'Global CCS Database'!$I:$I,_xlfn.CONCAT("&lt;=",G$2),'Global CCS Database'!$J:$J,$A6)</f>
        <v>7575000</v>
      </c>
      <c r="H6" s="25">
        <f>SUMIFS('Global CCS Database'!$H:$H,'Global CCS Database'!$I:$I,_xlfn.CONCAT("&lt;=",H$2),'Global CCS Database'!$J:$J,$A6)</f>
        <v>7575000</v>
      </c>
      <c r="I6" s="25">
        <f>SUMIFS('Global CCS Database'!$H:$H,'Global CCS Database'!$I:$I,_xlfn.CONCAT("&lt;=",I$2),'Global CCS Database'!$J:$J,$A6)</f>
        <v>7575000</v>
      </c>
      <c r="J6" s="25">
        <f>SUMIFS('Global CCS Database'!$H:$H,'Global CCS Database'!$I:$I,_xlfn.CONCAT("&lt;=",J$2),'Global CCS Database'!$J:$J,$A6)</f>
        <v>7575000</v>
      </c>
      <c r="K6" s="25">
        <f>SUMIFS('Global CCS Database'!$H:$H,'Global CCS Database'!$I:$I,_xlfn.CONCAT("&lt;=",K$2),'Global CCS Database'!$J:$J,$A6)</f>
        <v>7575000</v>
      </c>
      <c r="L6" s="25">
        <f>SUMIFS('Global CCS Database'!$H:$H,'Global CCS Database'!$I:$I,_xlfn.CONCAT("&lt;=",L$2),'Global CCS Database'!$J:$J,$A6)</f>
        <v>7575000</v>
      </c>
      <c r="M6" s="25">
        <f>SUMIFS('Global CCS Database'!$H:$H,'Global CCS Database'!$I:$I,_xlfn.CONCAT("&lt;=",M$2),'Global CCS Database'!$J:$J,$A6)</f>
        <v>7575000</v>
      </c>
      <c r="N6" s="25">
        <f>SUMIFS('Global CCS Database'!$H:$H,'Global CCS Database'!$I:$I,_xlfn.CONCAT("&lt;=",N$2),'Global CCS Database'!$J:$J,$A6)</f>
        <v>7575000</v>
      </c>
      <c r="O6" s="25">
        <f>SUMIFS('Global CCS Database'!$H:$H,'Global CCS Database'!$I:$I,_xlfn.CONCAT("&lt;=",O$2),'Global CCS Database'!$J:$J,$A6)</f>
        <v>7575000</v>
      </c>
      <c r="P6" s="25">
        <f>SUMIFS('Global CCS Database'!$H:$H,'Global CCS Database'!$I:$I,_xlfn.CONCAT("&lt;=",P$2),'Global CCS Database'!$J:$J,$A6)</f>
        <v>7575000</v>
      </c>
      <c r="Q6" s="25">
        <f>SUMIFS('Global CCS Database'!$H:$H,'Global CCS Database'!$I:$I,_xlfn.CONCAT("&lt;=",Q$2),'Global CCS Database'!$J:$J,$A6)</f>
        <v>7575000</v>
      </c>
      <c r="R6" s="25">
        <f>SUMIFS('Global CCS Database'!$H:$H,'Global CCS Database'!$I:$I,_xlfn.CONCAT("&lt;=",R$2),'Global CCS Database'!$J:$J,$A6)</f>
        <v>7575000</v>
      </c>
      <c r="S6" s="25">
        <f>SUMIFS('Global CCS Database'!$H:$H,'Global CCS Database'!$I:$I,_xlfn.CONCAT("&lt;=",S$2),'Global CCS Database'!$J:$J,$A6)</f>
        <v>7575000</v>
      </c>
      <c r="T6" s="25">
        <f>SUMIFS('Global CCS Database'!$H:$H,'Global CCS Database'!$I:$I,_xlfn.CONCAT("&lt;=",T$2),'Global CCS Database'!$J:$J,$A6)</f>
        <v>7575000</v>
      </c>
      <c r="U6" s="25">
        <f>SUMIFS('Global CCS Database'!$H:$H,'Global CCS Database'!$I:$I,_xlfn.CONCAT("&lt;=",U$2),'Global CCS Database'!$J:$J,$A6)</f>
        <v>7575000</v>
      </c>
      <c r="V6" s="25">
        <f>SUMIFS('Global CCS Database'!$H:$H,'Global CCS Database'!$I:$I,_xlfn.CONCAT("&lt;=",V$2),'Global CCS Database'!$J:$J,$A6)</f>
        <v>7575000</v>
      </c>
      <c r="W6" s="25">
        <f>SUMIFS('Global CCS Database'!$H:$H,'Global CCS Database'!$I:$I,_xlfn.CONCAT("&lt;=",W$2),'Global CCS Database'!$J:$J,$A6)</f>
        <v>7575000</v>
      </c>
      <c r="X6" s="25">
        <f>SUMIFS('Global CCS Database'!$H:$H,'Global CCS Database'!$I:$I,_xlfn.CONCAT("&lt;=",X$2),'Global CCS Database'!$J:$J,$A6)</f>
        <v>7575000</v>
      </c>
      <c r="Y6" s="25">
        <f>SUMIFS('Global CCS Database'!$H:$H,'Global CCS Database'!$I:$I,_xlfn.CONCAT("&lt;=",Y$2),'Global CCS Database'!$J:$J,$A6)</f>
        <v>7575000</v>
      </c>
      <c r="Z6" s="25">
        <f>SUMIFS('Global CCS Database'!$H:$H,'Global CCS Database'!$I:$I,_xlfn.CONCAT("&lt;=",Z$2),'Global CCS Database'!$J:$J,$A6)</f>
        <v>7575000</v>
      </c>
      <c r="AA6" s="25">
        <f>SUMIFS('Global CCS Database'!$H:$H,'Global CCS Database'!$I:$I,_xlfn.CONCAT("&lt;=",AA$2),'Global CCS Database'!$J:$J,$A6)</f>
        <v>7575000</v>
      </c>
      <c r="AB6" s="25">
        <f>SUMIFS('Global CCS Database'!$H:$H,'Global CCS Database'!$I:$I,_xlfn.CONCAT("&lt;=",AB$2),'Global CCS Database'!$J:$J,$A6)</f>
        <v>7575000</v>
      </c>
      <c r="AC6" s="25">
        <f>SUMIFS('Global CCS Database'!$H:$H,'Global CCS Database'!$I:$I,_xlfn.CONCAT("&lt;=",AC$2),'Global CCS Database'!$J:$J,$A6)</f>
        <v>7575000</v>
      </c>
      <c r="AD6" s="25">
        <f>SUMIFS('Global CCS Database'!$H:$H,'Global CCS Database'!$I:$I,_xlfn.CONCAT("&lt;=",AD$2),'Global CCS Database'!$J:$J,$A6)</f>
        <v>7575000</v>
      </c>
      <c r="AE6" s="25">
        <f>SUMIFS('Global CCS Database'!$H:$H,'Global CCS Database'!$I:$I,_xlfn.CONCAT("&lt;=",AE$2),'Global CCS Database'!$J:$J,$A6)</f>
        <v>7575000</v>
      </c>
      <c r="AF6" s="25">
        <f>SUMIFS('Global CCS Database'!$H:$H,'Global CCS Database'!$I:$I,_xlfn.CONCAT("&lt;=",AF$2),'Global CCS Database'!$J:$J,$A6)</f>
        <v>7575000</v>
      </c>
      <c r="AG6" s="25">
        <f>SUMIFS('Global CCS Database'!$H:$H,'Global CCS Database'!$I:$I,_xlfn.CONCAT("&lt;=",AG$2),'Global CCS Database'!$J:$J,$A6)</f>
        <v>7575000</v>
      </c>
      <c r="AH6" s="25">
        <f>SUMIFS('Global CCS Database'!$H:$H,'Global CCS Database'!$I:$I,_xlfn.CONCAT("&lt;=",AH$2),'Global CCS Database'!$J:$J,$A6)</f>
        <v>7575000</v>
      </c>
    </row>
    <row r="7" spans="1:34" s="2" customFormat="1" ht="16" x14ac:dyDescent="0.2">
      <c r="A7" s="28" t="s">
        <v>178</v>
      </c>
      <c r="B7" s="25">
        <f>SUMIFS('Global CCS Database'!$H:$H,'Global CCS Database'!$I:$I,_xlfn.CONCAT("&lt;=",B$2),'Global CCS Database'!$J:$J,$A7)</f>
        <v>22638095.238095239</v>
      </c>
      <c r="C7" s="25">
        <f>SUMIFS('Global CCS Database'!$H:$H,'Global CCS Database'!$I:$I,_xlfn.CONCAT("&lt;=",C$2),'Global CCS Database'!$J:$J,$A7)</f>
        <v>22638095.238095239</v>
      </c>
      <c r="D7" s="25">
        <f>SUMIFS('Global CCS Database'!$H:$H,'Global CCS Database'!$I:$I,_xlfn.CONCAT("&lt;=",D$2),'Global CCS Database'!$J:$J,$A7)</f>
        <v>22638095.238095239</v>
      </c>
      <c r="E7" s="25">
        <f>SUMIFS('Global CCS Database'!$H:$H,'Global CCS Database'!$I:$I,_xlfn.CONCAT("&lt;=",E$2),'Global CCS Database'!$J:$J,$A7)</f>
        <v>22638095.238095239</v>
      </c>
      <c r="F7" s="25">
        <f>SUMIFS('Global CCS Database'!$H:$H,'Global CCS Database'!$I:$I,_xlfn.CONCAT("&lt;=",F$2),'Global CCS Database'!$J:$J,$A7)</f>
        <v>22638095.238095239</v>
      </c>
      <c r="G7" s="25">
        <f>SUMIFS('Global CCS Database'!$H:$H,'Global CCS Database'!$I:$I,_xlfn.CONCAT("&lt;=",G$2),'Global CCS Database'!$J:$J,$A7)</f>
        <v>22638095.238095239</v>
      </c>
      <c r="H7" s="25">
        <f>SUMIFS('Global CCS Database'!$H:$H,'Global CCS Database'!$I:$I,_xlfn.CONCAT("&lt;=",H$2),'Global CCS Database'!$J:$J,$A7)</f>
        <v>22638095.238095239</v>
      </c>
      <c r="I7" s="25">
        <f>SUMIFS('Global CCS Database'!$H:$H,'Global CCS Database'!$I:$I,_xlfn.CONCAT("&lt;=",I$2),'Global CCS Database'!$J:$J,$A7)</f>
        <v>23138095.238095239</v>
      </c>
      <c r="J7" s="25">
        <f>SUMIFS('Global CCS Database'!$H:$H,'Global CCS Database'!$I:$I,_xlfn.CONCAT("&lt;=",J$2),'Global CCS Database'!$J:$J,$A7)</f>
        <v>23138095.238095239</v>
      </c>
      <c r="K7" s="25">
        <f>SUMIFS('Global CCS Database'!$H:$H,'Global CCS Database'!$I:$I,_xlfn.CONCAT("&lt;=",K$2),'Global CCS Database'!$J:$J,$A7)</f>
        <v>23138095.238095239</v>
      </c>
      <c r="L7" s="25">
        <f>SUMIFS('Global CCS Database'!$H:$H,'Global CCS Database'!$I:$I,_xlfn.CONCAT("&lt;=",L$2),'Global CCS Database'!$J:$J,$A7)</f>
        <v>23138095.238095239</v>
      </c>
      <c r="M7" s="25">
        <f>SUMIFS('Global CCS Database'!$H:$H,'Global CCS Database'!$I:$I,_xlfn.CONCAT("&lt;=",M$2),'Global CCS Database'!$J:$J,$A7)</f>
        <v>23138095.238095239</v>
      </c>
      <c r="N7" s="25">
        <f>SUMIFS('Global CCS Database'!$H:$H,'Global CCS Database'!$I:$I,_xlfn.CONCAT("&lt;=",N$2),'Global CCS Database'!$J:$J,$A7)</f>
        <v>23138095.238095239</v>
      </c>
      <c r="O7" s="25">
        <f>SUMIFS('Global CCS Database'!$H:$H,'Global CCS Database'!$I:$I,_xlfn.CONCAT("&lt;=",O$2),'Global CCS Database'!$J:$J,$A7)</f>
        <v>23138095.238095239</v>
      </c>
      <c r="P7" s="25">
        <f>SUMIFS('Global CCS Database'!$H:$H,'Global CCS Database'!$I:$I,_xlfn.CONCAT("&lt;=",P$2),'Global CCS Database'!$J:$J,$A7)</f>
        <v>23138095.238095239</v>
      </c>
      <c r="Q7" s="25">
        <f>SUMIFS('Global CCS Database'!$H:$H,'Global CCS Database'!$I:$I,_xlfn.CONCAT("&lt;=",Q$2),'Global CCS Database'!$J:$J,$A7)</f>
        <v>23138095.238095239</v>
      </c>
      <c r="R7" s="25">
        <f>SUMIFS('Global CCS Database'!$H:$H,'Global CCS Database'!$I:$I,_xlfn.CONCAT("&lt;=",R$2),'Global CCS Database'!$J:$J,$A7)</f>
        <v>23138095.238095239</v>
      </c>
      <c r="S7" s="25">
        <f>SUMIFS('Global CCS Database'!$H:$H,'Global CCS Database'!$I:$I,_xlfn.CONCAT("&lt;=",S$2),'Global CCS Database'!$J:$J,$A7)</f>
        <v>23138095.238095239</v>
      </c>
      <c r="T7" s="25">
        <f>SUMIFS('Global CCS Database'!$H:$H,'Global CCS Database'!$I:$I,_xlfn.CONCAT("&lt;=",T$2),'Global CCS Database'!$J:$J,$A7)</f>
        <v>23138095.238095239</v>
      </c>
      <c r="U7" s="25">
        <f>SUMIFS('Global CCS Database'!$H:$H,'Global CCS Database'!$I:$I,_xlfn.CONCAT("&lt;=",U$2),'Global CCS Database'!$J:$J,$A7)</f>
        <v>23138095.238095239</v>
      </c>
      <c r="V7" s="25">
        <f>SUMIFS('Global CCS Database'!$H:$H,'Global CCS Database'!$I:$I,_xlfn.CONCAT("&lt;=",V$2),'Global CCS Database'!$J:$J,$A7)</f>
        <v>23138095.238095239</v>
      </c>
      <c r="W7" s="25">
        <f>SUMIFS('Global CCS Database'!$H:$H,'Global CCS Database'!$I:$I,_xlfn.CONCAT("&lt;=",W$2),'Global CCS Database'!$J:$J,$A7)</f>
        <v>23138095.238095239</v>
      </c>
      <c r="X7" s="25">
        <f>SUMIFS('Global CCS Database'!$H:$H,'Global CCS Database'!$I:$I,_xlfn.CONCAT("&lt;=",X$2),'Global CCS Database'!$J:$J,$A7)</f>
        <v>23138095.238095239</v>
      </c>
      <c r="Y7" s="25">
        <f>SUMIFS('Global CCS Database'!$H:$H,'Global CCS Database'!$I:$I,_xlfn.CONCAT("&lt;=",Y$2),'Global CCS Database'!$J:$J,$A7)</f>
        <v>23138095.238095239</v>
      </c>
      <c r="Z7" s="25">
        <f>SUMIFS('Global CCS Database'!$H:$H,'Global CCS Database'!$I:$I,_xlfn.CONCAT("&lt;=",Z$2),'Global CCS Database'!$J:$J,$A7)</f>
        <v>23138095.238095239</v>
      </c>
      <c r="AA7" s="25">
        <f>SUMIFS('Global CCS Database'!$H:$H,'Global CCS Database'!$I:$I,_xlfn.CONCAT("&lt;=",AA$2),'Global CCS Database'!$J:$J,$A7)</f>
        <v>23138095.238095239</v>
      </c>
      <c r="AB7" s="25">
        <f>SUMIFS('Global CCS Database'!$H:$H,'Global CCS Database'!$I:$I,_xlfn.CONCAT("&lt;=",AB$2),'Global CCS Database'!$J:$J,$A7)</f>
        <v>23138095.238095239</v>
      </c>
      <c r="AC7" s="25">
        <f>SUMIFS('Global CCS Database'!$H:$H,'Global CCS Database'!$I:$I,_xlfn.CONCAT("&lt;=",AC$2),'Global CCS Database'!$J:$J,$A7)</f>
        <v>23138095.238095239</v>
      </c>
      <c r="AD7" s="25">
        <f>SUMIFS('Global CCS Database'!$H:$H,'Global CCS Database'!$I:$I,_xlfn.CONCAT("&lt;=",AD$2),'Global CCS Database'!$J:$J,$A7)</f>
        <v>23138095.238095239</v>
      </c>
      <c r="AE7" s="25">
        <f>SUMIFS('Global CCS Database'!$H:$H,'Global CCS Database'!$I:$I,_xlfn.CONCAT("&lt;=",AE$2),'Global CCS Database'!$J:$J,$A7)</f>
        <v>23138095.238095239</v>
      </c>
      <c r="AF7" s="25">
        <f>SUMIFS('Global CCS Database'!$H:$H,'Global CCS Database'!$I:$I,_xlfn.CONCAT("&lt;=",AF$2),'Global CCS Database'!$J:$J,$A7)</f>
        <v>23138095.238095239</v>
      </c>
      <c r="AG7" s="25">
        <f>SUMIFS('Global CCS Database'!$H:$H,'Global CCS Database'!$I:$I,_xlfn.CONCAT("&lt;=",AG$2),'Global CCS Database'!$J:$J,$A7)</f>
        <v>23138095.238095239</v>
      </c>
      <c r="AH7" s="25">
        <f>SUMIFS('Global CCS Database'!$H:$H,'Global CCS Database'!$I:$I,_xlfn.CONCAT("&lt;=",AH$2),'Global CCS Database'!$J:$J,$A7)</f>
        <v>23138095.238095239</v>
      </c>
    </row>
    <row r="8" spans="1:34" s="2" customFormat="1" x14ac:dyDescent="0.2"/>
    <row r="9" spans="1:34" s="2" customFormat="1" x14ac:dyDescent="0.2"/>
    <row r="10" spans="1:34" s="2" customFormat="1" x14ac:dyDescent="0.2"/>
    <row r="11" spans="1:34" s="2" customFormat="1" x14ac:dyDescent="0.2"/>
    <row r="12" spans="1:34" s="2" customFormat="1" x14ac:dyDescent="0.2"/>
    <row r="13" spans="1:34" s="2" customFormat="1" x14ac:dyDescent="0.2"/>
    <row r="14" spans="1:34" s="2" customFormat="1" x14ac:dyDescent="0.2"/>
    <row r="15" spans="1:34" s="2" customFormat="1" x14ac:dyDescent="0.2"/>
    <row r="16" spans="1:34" s="2" customFormat="1" x14ac:dyDescent="0.2">
      <c r="A16" s="17"/>
    </row>
    <row r="17" spans="1:34" s="2" customFormat="1" x14ac:dyDescent="0.2">
      <c r="A17" s="17"/>
    </row>
    <row r="18" spans="1:34" s="2" customFormat="1" x14ac:dyDescent="0.2"/>
    <row r="19" spans="1:34" s="2" customFormat="1" x14ac:dyDescent="0.2"/>
    <row r="20" spans="1:34" s="2" customFormat="1" x14ac:dyDescent="0.2"/>
    <row r="21" spans="1:34" s="2" customFormat="1" x14ac:dyDescent="0.2"/>
    <row r="22" spans="1:34" s="2" customFormat="1" x14ac:dyDescent="0.2"/>
    <row r="23" spans="1:34" s="2" customFormat="1" x14ac:dyDescent="0.2"/>
    <row r="24" spans="1:34" s="2" customFormat="1" x14ac:dyDescent="0.2">
      <c r="A24" t="s">
        <v>103</v>
      </c>
    </row>
    <row r="25" spans="1:34" s="2" customFormat="1" x14ac:dyDescent="0.2">
      <c r="A25" t="s">
        <v>104</v>
      </c>
    </row>
    <row r="26" spans="1:34" s="2" customFormat="1" x14ac:dyDescent="0.2">
      <c r="A26" s="17"/>
    </row>
    <row r="27" spans="1:34" s="2" customFormat="1" x14ac:dyDescent="0.2">
      <c r="A27" t="s">
        <v>105</v>
      </c>
    </row>
    <row r="28" spans="1:34" s="2" customFormat="1" x14ac:dyDescent="0.2">
      <c r="A28" t="s">
        <v>106</v>
      </c>
    </row>
    <row r="29" spans="1:34" s="2" customFormat="1" x14ac:dyDescent="0.2">
      <c r="A29" t="s">
        <v>107</v>
      </c>
    </row>
    <row r="30" spans="1:34" s="2" customFormat="1" x14ac:dyDescent="0.2">
      <c r="A30" t="s">
        <v>108</v>
      </c>
    </row>
    <row r="31" spans="1:34" s="2" customFormat="1" x14ac:dyDescent="0.2">
      <c r="A31" s="17"/>
    </row>
    <row r="32" spans="1:34" s="2" customFormat="1" x14ac:dyDescent="0.2">
      <c r="A32" s="17"/>
      <c r="B32" s="33">
        <v>2018</v>
      </c>
      <c r="C32" s="2">
        <v>2019</v>
      </c>
      <c r="D32" s="2">
        <v>2020</v>
      </c>
      <c r="E32" s="2">
        <v>2021</v>
      </c>
      <c r="F32" s="2">
        <v>2022</v>
      </c>
      <c r="G32" s="2">
        <v>2023</v>
      </c>
      <c r="H32" s="2">
        <v>2024</v>
      </c>
      <c r="I32" s="2">
        <v>2025</v>
      </c>
      <c r="J32" s="2">
        <v>2026</v>
      </c>
      <c r="K32" s="2">
        <v>2027</v>
      </c>
      <c r="L32" s="2">
        <v>2028</v>
      </c>
      <c r="M32" s="2">
        <v>2029</v>
      </c>
      <c r="N32" s="2">
        <v>2030</v>
      </c>
      <c r="O32" s="2">
        <v>2031</v>
      </c>
      <c r="P32" s="2">
        <v>2032</v>
      </c>
      <c r="Q32" s="2">
        <v>2033</v>
      </c>
      <c r="R32" s="2">
        <v>2034</v>
      </c>
      <c r="S32" s="2">
        <v>2035</v>
      </c>
      <c r="T32" s="2">
        <v>2036</v>
      </c>
      <c r="U32" s="2">
        <v>2037</v>
      </c>
      <c r="V32" s="2">
        <v>2038</v>
      </c>
      <c r="W32" s="2">
        <v>2039</v>
      </c>
      <c r="X32" s="2">
        <v>2040</v>
      </c>
      <c r="Y32" s="2">
        <v>2041</v>
      </c>
      <c r="Z32" s="2">
        <v>2042</v>
      </c>
      <c r="AA32" s="2">
        <v>2043</v>
      </c>
      <c r="AB32" s="2">
        <v>2044</v>
      </c>
      <c r="AC32" s="2">
        <v>2045</v>
      </c>
      <c r="AD32" s="2">
        <v>2046</v>
      </c>
      <c r="AE32" s="2">
        <v>2047</v>
      </c>
      <c r="AF32" s="2">
        <v>2048</v>
      </c>
      <c r="AG32" s="2">
        <v>2049</v>
      </c>
      <c r="AH32" s="2">
        <v>2050</v>
      </c>
    </row>
    <row r="33" spans="1:34" s="2" customFormat="1" x14ac:dyDescent="0.2">
      <c r="A33" s="27" t="s">
        <v>116</v>
      </c>
      <c r="B33" s="25">
        <f t="shared" ref="B33:AH33" si="0">MAX(0,TREND($B3:$J3,$B$2:$J$2,B$32))</f>
        <v>0</v>
      </c>
      <c r="C33" s="25">
        <f t="shared" si="0"/>
        <v>0</v>
      </c>
      <c r="D33" s="25">
        <f t="shared" si="0"/>
        <v>0</v>
      </c>
      <c r="E33" s="25">
        <f t="shared" si="0"/>
        <v>467777.77777767181</v>
      </c>
      <c r="F33" s="25">
        <f t="shared" si="0"/>
        <v>1044444.444444418</v>
      </c>
      <c r="G33" s="25">
        <f t="shared" si="0"/>
        <v>1621111.1111109257</v>
      </c>
      <c r="H33" s="25">
        <f t="shared" si="0"/>
        <v>2197777.7777776718</v>
      </c>
      <c r="I33" s="25">
        <f t="shared" si="0"/>
        <v>2774444.444444418</v>
      </c>
      <c r="J33" s="25">
        <f t="shared" si="0"/>
        <v>3351111.1111109257</v>
      </c>
      <c r="K33" s="25">
        <f t="shared" si="0"/>
        <v>3927777.7777776718</v>
      </c>
      <c r="L33" s="25">
        <f t="shared" si="0"/>
        <v>4504444.444444418</v>
      </c>
      <c r="M33" s="25">
        <f t="shared" si="0"/>
        <v>5081111.1111109257</v>
      </c>
      <c r="N33" s="25">
        <f t="shared" si="0"/>
        <v>5657777.7777776718</v>
      </c>
      <c r="O33" s="25">
        <f t="shared" si="0"/>
        <v>6234444.444444418</v>
      </c>
      <c r="P33" s="25">
        <f t="shared" si="0"/>
        <v>6811111.1111109257</v>
      </c>
      <c r="Q33" s="25">
        <f t="shared" si="0"/>
        <v>7387777.7777776718</v>
      </c>
      <c r="R33" s="25">
        <f t="shared" si="0"/>
        <v>7964444.444444418</v>
      </c>
      <c r="S33" s="25">
        <f t="shared" si="0"/>
        <v>8541111.1111109257</v>
      </c>
      <c r="T33" s="25">
        <f t="shared" si="0"/>
        <v>9117777.7777776718</v>
      </c>
      <c r="U33" s="25">
        <f t="shared" si="0"/>
        <v>9694444.444444418</v>
      </c>
      <c r="V33" s="25">
        <f t="shared" si="0"/>
        <v>10271111.111110926</v>
      </c>
      <c r="W33" s="25">
        <f t="shared" si="0"/>
        <v>10847777.777777672</v>
      </c>
      <c r="X33" s="25">
        <f t="shared" si="0"/>
        <v>11424444.444444418</v>
      </c>
      <c r="Y33" s="25">
        <f t="shared" si="0"/>
        <v>12001111.111110926</v>
      </c>
      <c r="Z33" s="25">
        <f t="shared" si="0"/>
        <v>12577777.777777672</v>
      </c>
      <c r="AA33" s="25">
        <f t="shared" si="0"/>
        <v>13154444.444444418</v>
      </c>
      <c r="AB33" s="25">
        <f t="shared" si="0"/>
        <v>13731111.111110926</v>
      </c>
      <c r="AC33" s="25">
        <f t="shared" si="0"/>
        <v>14307777.777777672</v>
      </c>
      <c r="AD33" s="25">
        <f t="shared" si="0"/>
        <v>14884444.444444418</v>
      </c>
      <c r="AE33" s="25">
        <f t="shared" si="0"/>
        <v>15461111.111110926</v>
      </c>
      <c r="AF33" s="25">
        <f t="shared" si="0"/>
        <v>16037777.777777672</v>
      </c>
      <c r="AG33" s="25">
        <f t="shared" si="0"/>
        <v>16614444.444444418</v>
      </c>
      <c r="AH33" s="25">
        <f t="shared" si="0"/>
        <v>17191111.111110926</v>
      </c>
    </row>
    <row r="34" spans="1:34" s="2" customFormat="1" x14ac:dyDescent="0.2">
      <c r="A34" s="27" t="s">
        <v>117</v>
      </c>
      <c r="B34" s="25">
        <f t="shared" ref="B34:AH34" si="1">MAX(0,TREND($B4:$J4,$B$2:$J$2,B$32))</f>
        <v>1400000</v>
      </c>
      <c r="C34" s="25">
        <f t="shared" si="1"/>
        <v>1400000</v>
      </c>
      <c r="D34" s="25">
        <f t="shared" si="1"/>
        <v>1400000</v>
      </c>
      <c r="E34" s="25">
        <f t="shared" si="1"/>
        <v>1400000</v>
      </c>
      <c r="F34" s="25">
        <f t="shared" si="1"/>
        <v>1400000</v>
      </c>
      <c r="G34" s="25">
        <f t="shared" si="1"/>
        <v>1400000</v>
      </c>
      <c r="H34" s="25">
        <f t="shared" si="1"/>
        <v>1400000</v>
      </c>
      <c r="I34" s="25">
        <f t="shared" si="1"/>
        <v>1400000</v>
      </c>
      <c r="J34" s="25">
        <f t="shared" si="1"/>
        <v>1400000</v>
      </c>
      <c r="K34" s="25">
        <f t="shared" si="1"/>
        <v>1400000</v>
      </c>
      <c r="L34" s="25">
        <f t="shared" si="1"/>
        <v>1400000</v>
      </c>
      <c r="M34" s="25">
        <f t="shared" si="1"/>
        <v>1400000</v>
      </c>
      <c r="N34" s="25">
        <f t="shared" si="1"/>
        <v>1400000</v>
      </c>
      <c r="O34" s="25">
        <f t="shared" si="1"/>
        <v>1400000</v>
      </c>
      <c r="P34" s="25">
        <f t="shared" si="1"/>
        <v>1400000</v>
      </c>
      <c r="Q34" s="25">
        <f t="shared" si="1"/>
        <v>1400000</v>
      </c>
      <c r="R34" s="25">
        <f t="shared" si="1"/>
        <v>1400000</v>
      </c>
      <c r="S34" s="25">
        <f t="shared" si="1"/>
        <v>1400000</v>
      </c>
      <c r="T34" s="25">
        <f t="shared" si="1"/>
        <v>1400000</v>
      </c>
      <c r="U34" s="25">
        <f t="shared" si="1"/>
        <v>1400000</v>
      </c>
      <c r="V34" s="25">
        <f t="shared" si="1"/>
        <v>1400000</v>
      </c>
      <c r="W34" s="25">
        <f t="shared" si="1"/>
        <v>1400000</v>
      </c>
      <c r="X34" s="25">
        <f t="shared" si="1"/>
        <v>1400000</v>
      </c>
      <c r="Y34" s="25">
        <f t="shared" si="1"/>
        <v>1400000</v>
      </c>
      <c r="Z34" s="25">
        <f t="shared" si="1"/>
        <v>1400000</v>
      </c>
      <c r="AA34" s="25">
        <f t="shared" si="1"/>
        <v>1400000</v>
      </c>
      <c r="AB34" s="25">
        <f t="shared" si="1"/>
        <v>1400000</v>
      </c>
      <c r="AC34" s="25">
        <f t="shared" si="1"/>
        <v>1400000</v>
      </c>
      <c r="AD34" s="25">
        <f t="shared" si="1"/>
        <v>1400000</v>
      </c>
      <c r="AE34" s="25">
        <f t="shared" si="1"/>
        <v>1400000</v>
      </c>
      <c r="AF34" s="25">
        <f t="shared" si="1"/>
        <v>1400000</v>
      </c>
      <c r="AG34" s="25">
        <f t="shared" si="1"/>
        <v>1400000</v>
      </c>
      <c r="AH34" s="25">
        <f t="shared" si="1"/>
        <v>1400000</v>
      </c>
    </row>
    <row r="35" spans="1:34" s="2" customFormat="1" ht="16" x14ac:dyDescent="0.2">
      <c r="A35" s="28" t="s">
        <v>164</v>
      </c>
      <c r="B35" s="25">
        <f t="shared" ref="B35:AH35" si="2">MAX(0,TREND($B5:$J5,$B$2:$J$2,B$32))</f>
        <v>1490000</v>
      </c>
      <c r="C35" s="25">
        <f t="shared" si="2"/>
        <v>1490000</v>
      </c>
      <c r="D35" s="25">
        <f t="shared" si="2"/>
        <v>1490000</v>
      </c>
      <c r="E35" s="25">
        <f t="shared" si="2"/>
        <v>1490000</v>
      </c>
      <c r="F35" s="25">
        <f t="shared" si="2"/>
        <v>1490000</v>
      </c>
      <c r="G35" s="25">
        <f t="shared" si="2"/>
        <v>1490000</v>
      </c>
      <c r="H35" s="25">
        <f t="shared" si="2"/>
        <v>1490000</v>
      </c>
      <c r="I35" s="25">
        <f t="shared" si="2"/>
        <v>1490000</v>
      </c>
      <c r="J35" s="25">
        <f t="shared" si="2"/>
        <v>1490000</v>
      </c>
      <c r="K35" s="25">
        <f t="shared" si="2"/>
        <v>1490000</v>
      </c>
      <c r="L35" s="25">
        <f t="shared" si="2"/>
        <v>1490000</v>
      </c>
      <c r="M35" s="25">
        <f t="shared" si="2"/>
        <v>1490000</v>
      </c>
      <c r="N35" s="25">
        <f t="shared" si="2"/>
        <v>1490000</v>
      </c>
      <c r="O35" s="25">
        <f t="shared" si="2"/>
        <v>1490000</v>
      </c>
      <c r="P35" s="25">
        <f t="shared" si="2"/>
        <v>1490000</v>
      </c>
      <c r="Q35" s="25">
        <f t="shared" si="2"/>
        <v>1490000</v>
      </c>
      <c r="R35" s="25">
        <f t="shared" si="2"/>
        <v>1490000</v>
      </c>
      <c r="S35" s="25">
        <f t="shared" si="2"/>
        <v>1490000</v>
      </c>
      <c r="T35" s="25">
        <f t="shared" si="2"/>
        <v>1490000</v>
      </c>
      <c r="U35" s="25">
        <f t="shared" si="2"/>
        <v>1490000</v>
      </c>
      <c r="V35" s="25">
        <f t="shared" si="2"/>
        <v>1490000</v>
      </c>
      <c r="W35" s="25">
        <f t="shared" si="2"/>
        <v>1490000</v>
      </c>
      <c r="X35" s="25">
        <f t="shared" si="2"/>
        <v>1490000</v>
      </c>
      <c r="Y35" s="25">
        <f t="shared" si="2"/>
        <v>1490000</v>
      </c>
      <c r="Z35" s="25">
        <f t="shared" si="2"/>
        <v>1490000</v>
      </c>
      <c r="AA35" s="25">
        <f t="shared" si="2"/>
        <v>1490000</v>
      </c>
      <c r="AB35" s="25">
        <f t="shared" si="2"/>
        <v>1490000</v>
      </c>
      <c r="AC35" s="25">
        <f t="shared" si="2"/>
        <v>1490000</v>
      </c>
      <c r="AD35" s="25">
        <f t="shared" si="2"/>
        <v>1490000</v>
      </c>
      <c r="AE35" s="25">
        <f t="shared" si="2"/>
        <v>1490000</v>
      </c>
      <c r="AF35" s="25">
        <f t="shared" si="2"/>
        <v>1490000</v>
      </c>
      <c r="AG35" s="25">
        <f t="shared" si="2"/>
        <v>1490000</v>
      </c>
      <c r="AH35" s="25">
        <f t="shared" si="2"/>
        <v>1490000</v>
      </c>
    </row>
    <row r="36" spans="1:34" s="2" customFormat="1" ht="16" x14ac:dyDescent="0.2">
      <c r="A36" s="28" t="s">
        <v>165</v>
      </c>
      <c r="B36" s="25">
        <f t="shared" ref="B36:AH36" si="3">MAX(0,TREND($B6:$J6,$B$2:$J$2,B$32))</f>
        <v>1325000</v>
      </c>
      <c r="C36" s="25">
        <f t="shared" si="3"/>
        <v>2262500</v>
      </c>
      <c r="D36" s="25">
        <f t="shared" si="3"/>
        <v>3200000</v>
      </c>
      <c r="E36" s="25">
        <f t="shared" si="3"/>
        <v>4137500</v>
      </c>
      <c r="F36" s="25">
        <f t="shared" si="3"/>
        <v>5075000</v>
      </c>
      <c r="G36" s="25">
        <f t="shared" si="3"/>
        <v>6012500</v>
      </c>
      <c r="H36" s="25">
        <f t="shared" si="3"/>
        <v>6950000</v>
      </c>
      <c r="I36" s="25">
        <f t="shared" si="3"/>
        <v>7887500</v>
      </c>
      <c r="J36" s="25">
        <f t="shared" si="3"/>
        <v>8825000</v>
      </c>
      <c r="K36" s="25">
        <f t="shared" si="3"/>
        <v>9762500</v>
      </c>
      <c r="L36" s="25">
        <f t="shared" si="3"/>
        <v>10700000</v>
      </c>
      <c r="M36" s="25">
        <f t="shared" si="3"/>
        <v>11637500</v>
      </c>
      <c r="N36" s="25">
        <f t="shared" si="3"/>
        <v>12575000</v>
      </c>
      <c r="O36" s="25">
        <f t="shared" si="3"/>
        <v>13512500</v>
      </c>
      <c r="P36" s="25">
        <f t="shared" si="3"/>
        <v>14450000</v>
      </c>
      <c r="Q36" s="25">
        <f t="shared" si="3"/>
        <v>15387500</v>
      </c>
      <c r="R36" s="25">
        <f t="shared" si="3"/>
        <v>16325000</v>
      </c>
      <c r="S36" s="25">
        <f t="shared" si="3"/>
        <v>17262500</v>
      </c>
      <c r="T36" s="25">
        <f t="shared" si="3"/>
        <v>18200000</v>
      </c>
      <c r="U36" s="25">
        <f t="shared" si="3"/>
        <v>19137500</v>
      </c>
      <c r="V36" s="25">
        <f t="shared" si="3"/>
        <v>20075000</v>
      </c>
      <c r="W36" s="25">
        <f t="shared" si="3"/>
        <v>21012500</v>
      </c>
      <c r="X36" s="25">
        <f t="shared" si="3"/>
        <v>21950000</v>
      </c>
      <c r="Y36" s="25">
        <f t="shared" si="3"/>
        <v>22887500</v>
      </c>
      <c r="Z36" s="25">
        <f t="shared" si="3"/>
        <v>23825000</v>
      </c>
      <c r="AA36" s="25">
        <f t="shared" si="3"/>
        <v>24762500</v>
      </c>
      <c r="AB36" s="25">
        <f t="shared" si="3"/>
        <v>25700000</v>
      </c>
      <c r="AC36" s="25">
        <f t="shared" si="3"/>
        <v>26637500</v>
      </c>
      <c r="AD36" s="25">
        <f t="shared" si="3"/>
        <v>27575000</v>
      </c>
      <c r="AE36" s="25">
        <f t="shared" si="3"/>
        <v>28512500</v>
      </c>
      <c r="AF36" s="25">
        <f t="shared" si="3"/>
        <v>29450000</v>
      </c>
      <c r="AG36" s="25">
        <f t="shared" si="3"/>
        <v>30387500</v>
      </c>
      <c r="AH36" s="25">
        <f t="shared" si="3"/>
        <v>31325000</v>
      </c>
    </row>
    <row r="37" spans="1:34" s="2" customFormat="1" ht="16" x14ac:dyDescent="0.2">
      <c r="A37" s="28" t="s">
        <v>178</v>
      </c>
      <c r="B37" s="25">
        <f t="shared" ref="B37:AH37" si="4">MAX(0,TREND($B7:$J7,$B$2:$J$2,B$32))</f>
        <v>22515873.015873015</v>
      </c>
      <c r="C37" s="25">
        <f t="shared" si="4"/>
        <v>22574206.349206343</v>
      </c>
      <c r="D37" s="25">
        <f t="shared" si="4"/>
        <v>22632539.682539687</v>
      </c>
      <c r="E37" s="25">
        <f t="shared" si="4"/>
        <v>22690873.015873015</v>
      </c>
      <c r="F37" s="25">
        <f t="shared" si="4"/>
        <v>22749206.349206343</v>
      </c>
      <c r="G37" s="25">
        <f t="shared" si="4"/>
        <v>22807539.682539687</v>
      </c>
      <c r="H37" s="25">
        <f t="shared" si="4"/>
        <v>22865873.015873015</v>
      </c>
      <c r="I37" s="25">
        <f t="shared" si="4"/>
        <v>22924206.349206343</v>
      </c>
      <c r="J37" s="25">
        <f t="shared" si="4"/>
        <v>22982539.682539687</v>
      </c>
      <c r="K37" s="25">
        <f t="shared" si="4"/>
        <v>23040873.015873015</v>
      </c>
      <c r="L37" s="25">
        <f t="shared" si="4"/>
        <v>23099206.349206343</v>
      </c>
      <c r="M37" s="25">
        <f t="shared" si="4"/>
        <v>23157539.682539687</v>
      </c>
      <c r="N37" s="25">
        <f t="shared" si="4"/>
        <v>23215873.015873015</v>
      </c>
      <c r="O37" s="25">
        <f t="shared" si="4"/>
        <v>23274206.349206343</v>
      </c>
      <c r="P37" s="25">
        <f t="shared" si="4"/>
        <v>23332539.682539687</v>
      </c>
      <c r="Q37" s="25">
        <f t="shared" si="4"/>
        <v>23390873.015873015</v>
      </c>
      <c r="R37" s="25">
        <f t="shared" si="4"/>
        <v>23449206.349206343</v>
      </c>
      <c r="S37" s="25">
        <f t="shared" si="4"/>
        <v>23507539.682539687</v>
      </c>
      <c r="T37" s="25">
        <f t="shared" si="4"/>
        <v>23565873.015873015</v>
      </c>
      <c r="U37" s="25">
        <f t="shared" si="4"/>
        <v>23624206.349206343</v>
      </c>
      <c r="V37" s="25">
        <f t="shared" si="4"/>
        <v>23682539.682539687</v>
      </c>
      <c r="W37" s="25">
        <f t="shared" si="4"/>
        <v>23740873.015873015</v>
      </c>
      <c r="X37" s="25">
        <f t="shared" si="4"/>
        <v>23799206.349206343</v>
      </c>
      <c r="Y37" s="25">
        <f t="shared" si="4"/>
        <v>23857539.682539687</v>
      </c>
      <c r="Z37" s="25">
        <f t="shared" si="4"/>
        <v>23915873.015873015</v>
      </c>
      <c r="AA37" s="25">
        <f t="shared" si="4"/>
        <v>23974206.349206343</v>
      </c>
      <c r="AB37" s="25">
        <f t="shared" si="4"/>
        <v>24032539.682539687</v>
      </c>
      <c r="AC37" s="25">
        <f t="shared" si="4"/>
        <v>24090873.015873015</v>
      </c>
      <c r="AD37" s="25">
        <f t="shared" si="4"/>
        <v>24149206.349206343</v>
      </c>
      <c r="AE37" s="25">
        <f t="shared" si="4"/>
        <v>24207539.682539687</v>
      </c>
      <c r="AF37" s="25">
        <f t="shared" si="4"/>
        <v>24265873.015873015</v>
      </c>
      <c r="AG37" s="25">
        <f t="shared" si="4"/>
        <v>24324206.349206343</v>
      </c>
      <c r="AH37" s="25">
        <f t="shared" si="4"/>
        <v>24382539.682539687</v>
      </c>
    </row>
    <row r="38" spans="1:34" s="2" customFormat="1" x14ac:dyDescent="0.2">
      <c r="A38" s="17"/>
    </row>
    <row r="39" spans="1:34" s="2" customFormat="1" x14ac:dyDescent="0.2">
      <c r="A39" s="17"/>
    </row>
    <row r="40" spans="1:34" s="2" customFormat="1" x14ac:dyDescent="0.2">
      <c r="A40" s="17"/>
    </row>
    <row r="41" spans="1:34" s="2" customFormat="1" x14ac:dyDescent="0.2">
      <c r="A41" s="17"/>
    </row>
    <row r="42" spans="1:34" s="2" customFormat="1" x14ac:dyDescent="0.2">
      <c r="A42" s="17"/>
    </row>
    <row r="43" spans="1:34" s="2" customFormat="1" x14ac:dyDescent="0.2">
      <c r="A43" s="17"/>
    </row>
    <row r="44" spans="1:34" s="2" customFormat="1" x14ac:dyDescent="0.2">
      <c r="A44" s="17"/>
    </row>
    <row r="45" spans="1:34" s="2" customFormat="1" x14ac:dyDescent="0.2">
      <c r="A45" s="17"/>
    </row>
    <row r="46" spans="1:34" s="2" customFormat="1" x14ac:dyDescent="0.2">
      <c r="A46" s="17"/>
    </row>
    <row r="47" spans="1:34" s="2" customFormat="1" x14ac:dyDescent="0.2">
      <c r="A47" s="17"/>
    </row>
    <row r="48" spans="1:34" s="2" customFormat="1" x14ac:dyDescent="0.2">
      <c r="A48" s="17"/>
    </row>
    <row r="49" spans="1:34" s="2" customFormat="1" x14ac:dyDescent="0.2">
      <c r="A49" s="17"/>
    </row>
    <row r="50" spans="1:34" s="2" customFormat="1" x14ac:dyDescent="0.2">
      <c r="A50" s="17"/>
    </row>
    <row r="51" spans="1:34" s="2" customFormat="1" x14ac:dyDescent="0.2">
      <c r="A51" s="17"/>
    </row>
    <row r="52" spans="1:34" s="2" customFormat="1" x14ac:dyDescent="0.2">
      <c r="A52" s="17"/>
    </row>
    <row r="53" spans="1:34" s="2" customFormat="1" x14ac:dyDescent="0.2">
      <c r="A53" s="17"/>
    </row>
    <row r="55" spans="1:34" x14ac:dyDescent="0.2">
      <c r="A55" s="14" t="s">
        <v>149</v>
      </c>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row>
    <row r="56" spans="1:34" s="8" customFormat="1" x14ac:dyDescent="0.2">
      <c r="A56" s="3" t="s">
        <v>99</v>
      </c>
    </row>
    <row r="57" spans="1:34" s="8" customFormat="1" x14ac:dyDescent="0.2">
      <c r="A57" s="8" t="s">
        <v>100</v>
      </c>
      <c r="B57" s="8">
        <v>2019</v>
      </c>
      <c r="C57" s="8">
        <v>2020</v>
      </c>
      <c r="D57" s="8">
        <v>2021</v>
      </c>
      <c r="E57" s="8">
        <v>2022</v>
      </c>
      <c r="F57" s="8">
        <v>2023</v>
      </c>
      <c r="G57" s="8">
        <v>2024</v>
      </c>
      <c r="H57" s="8">
        <v>2025</v>
      </c>
      <c r="I57" s="8">
        <v>2026</v>
      </c>
      <c r="J57" s="8">
        <v>2027</v>
      </c>
      <c r="K57" s="8">
        <v>2028</v>
      </c>
      <c r="L57" s="8">
        <v>2029</v>
      </c>
      <c r="M57" s="8">
        <v>2030</v>
      </c>
      <c r="N57" s="8">
        <v>2031</v>
      </c>
      <c r="O57" s="8">
        <v>2032</v>
      </c>
      <c r="P57" s="8">
        <v>2033</v>
      </c>
      <c r="Q57" s="8">
        <v>2034</v>
      </c>
      <c r="R57" s="8">
        <v>2035</v>
      </c>
      <c r="S57" s="8">
        <v>2036</v>
      </c>
      <c r="T57" s="8">
        <v>2037</v>
      </c>
      <c r="U57" s="8">
        <v>2038</v>
      </c>
      <c r="V57" s="8">
        <v>2039</v>
      </c>
      <c r="W57" s="8">
        <v>2040</v>
      </c>
      <c r="X57" s="8">
        <v>2041</v>
      </c>
      <c r="Y57" s="8">
        <v>2042</v>
      </c>
      <c r="Z57" s="8">
        <v>2043</v>
      </c>
      <c r="AA57" s="8">
        <v>2044</v>
      </c>
      <c r="AB57" s="8">
        <v>2045</v>
      </c>
      <c r="AC57" s="8">
        <v>2046</v>
      </c>
      <c r="AD57" s="8">
        <v>2047</v>
      </c>
      <c r="AE57" s="8">
        <v>2048</v>
      </c>
      <c r="AF57" s="8">
        <v>2049</v>
      </c>
      <c r="AG57" s="8">
        <v>2050</v>
      </c>
    </row>
    <row r="58" spans="1:34" s="8" customFormat="1" x14ac:dyDescent="0.2">
      <c r="A58" s="8" t="s">
        <v>133</v>
      </c>
      <c r="B58" s="26">
        <v>965687000000000</v>
      </c>
      <c r="C58" s="26">
        <v>677633000000000</v>
      </c>
      <c r="D58" s="26">
        <v>859444000000000</v>
      </c>
      <c r="E58" s="26">
        <v>832385000000000</v>
      </c>
      <c r="F58" s="26">
        <v>851629000000000</v>
      </c>
      <c r="G58" s="26">
        <v>864191000000000</v>
      </c>
      <c r="H58" s="26">
        <v>865372000000000</v>
      </c>
      <c r="I58" s="26">
        <v>917112000000000</v>
      </c>
      <c r="J58" s="26">
        <v>943076000000000</v>
      </c>
      <c r="K58" s="26">
        <v>954132000000000</v>
      </c>
      <c r="L58" s="26">
        <v>937631000000000</v>
      </c>
      <c r="M58" s="26">
        <v>915649000000000</v>
      </c>
      <c r="N58" s="26">
        <v>912430000000000</v>
      </c>
      <c r="O58" s="26">
        <v>917162000000000</v>
      </c>
      <c r="P58" s="26">
        <v>930202000000000</v>
      </c>
      <c r="Q58" s="26">
        <v>935034000000000</v>
      </c>
      <c r="R58" s="26">
        <v>933922000000000</v>
      </c>
      <c r="S58" s="26">
        <v>930338000000000</v>
      </c>
      <c r="T58" s="26">
        <v>928811000000000</v>
      </c>
      <c r="U58" s="26">
        <v>924286000000000</v>
      </c>
      <c r="V58" s="26">
        <v>926428000000000</v>
      </c>
      <c r="W58" s="26">
        <v>927558000000000</v>
      </c>
      <c r="X58" s="26">
        <v>923872000000000</v>
      </c>
      <c r="Y58" s="26">
        <v>924410000000000</v>
      </c>
      <c r="Z58" s="26">
        <v>926413000000000</v>
      </c>
      <c r="AA58" s="26">
        <v>929876000000000</v>
      </c>
      <c r="AB58" s="26">
        <v>928253000000000</v>
      </c>
      <c r="AC58" s="26">
        <v>935392000000000</v>
      </c>
      <c r="AD58" s="26">
        <v>942996000000000</v>
      </c>
      <c r="AE58" s="26">
        <v>948097000000000</v>
      </c>
      <c r="AF58" s="26">
        <v>950125000000000</v>
      </c>
      <c r="AG58" s="26">
        <v>957155000000000</v>
      </c>
    </row>
    <row r="59" spans="1:34" s="8" customFormat="1" x14ac:dyDescent="0.2">
      <c r="A59" s="8" t="s">
        <v>134</v>
      </c>
      <c r="B59" s="26">
        <v>479746000000000</v>
      </c>
      <c r="C59" s="26">
        <v>484190000000000</v>
      </c>
      <c r="D59" s="26">
        <v>462698000000000</v>
      </c>
      <c r="E59" s="26">
        <v>494316000000000</v>
      </c>
      <c r="F59" s="26">
        <v>494846000000000</v>
      </c>
      <c r="G59" s="26">
        <v>459789000000000</v>
      </c>
      <c r="H59" s="26">
        <v>415980000000000</v>
      </c>
      <c r="I59" s="26">
        <v>391313000000000</v>
      </c>
      <c r="J59" s="26">
        <v>377273000000000</v>
      </c>
      <c r="K59" s="26">
        <v>368717000000000</v>
      </c>
      <c r="L59" s="26">
        <v>371114000000000</v>
      </c>
      <c r="M59" s="26">
        <v>379293000000000</v>
      </c>
      <c r="N59" s="26">
        <v>380551000000000</v>
      </c>
      <c r="O59" s="26">
        <v>377811000000000</v>
      </c>
      <c r="P59" s="26">
        <v>372967000000000</v>
      </c>
      <c r="Q59" s="26">
        <v>368249000000000</v>
      </c>
      <c r="R59" s="26">
        <v>367205000000000</v>
      </c>
      <c r="S59" s="26">
        <v>368006000000000</v>
      </c>
      <c r="T59" s="26">
        <v>367335000000000</v>
      </c>
      <c r="U59" s="26">
        <v>365438000000000</v>
      </c>
      <c r="V59" s="26">
        <v>364394000000000</v>
      </c>
      <c r="W59" s="26">
        <v>363163000000000</v>
      </c>
      <c r="X59" s="26">
        <v>364813000000000</v>
      </c>
      <c r="Y59" s="26">
        <v>361827000000000</v>
      </c>
      <c r="Z59" s="26">
        <v>362320000000000</v>
      </c>
      <c r="AA59" s="26">
        <v>361327000000000</v>
      </c>
      <c r="AB59" s="26">
        <v>357980000000000</v>
      </c>
      <c r="AC59" s="26">
        <v>357046000000000</v>
      </c>
      <c r="AD59" s="26">
        <v>350668000000000</v>
      </c>
      <c r="AE59" s="26">
        <v>347430000000000</v>
      </c>
      <c r="AF59" s="26">
        <v>346497000000000</v>
      </c>
      <c r="AG59" s="26">
        <v>344835000000000</v>
      </c>
    </row>
    <row r="60" spans="1:34" s="8" customFormat="1" x14ac:dyDescent="0.2">
      <c r="A60" s="8" t="s">
        <v>135</v>
      </c>
      <c r="B60" s="8">
        <v>0</v>
      </c>
      <c r="C60" s="8">
        <v>0</v>
      </c>
      <c r="D60" s="8">
        <v>0</v>
      </c>
      <c r="E60" s="8">
        <v>0</v>
      </c>
      <c r="F60" s="8">
        <v>0</v>
      </c>
      <c r="G60" s="8">
        <v>0</v>
      </c>
      <c r="H60" s="8">
        <v>0</v>
      </c>
      <c r="I60" s="8">
        <v>0</v>
      </c>
      <c r="J60" s="8">
        <v>0</v>
      </c>
      <c r="K60" s="8">
        <v>0</v>
      </c>
      <c r="L60" s="8">
        <v>0</v>
      </c>
      <c r="M60" s="8">
        <v>0</v>
      </c>
      <c r="N60" s="8">
        <v>0</v>
      </c>
      <c r="O60" s="8">
        <v>0</v>
      </c>
      <c r="P60" s="8">
        <v>0</v>
      </c>
      <c r="Q60" s="8">
        <v>0</v>
      </c>
      <c r="R60" s="8">
        <v>0</v>
      </c>
      <c r="S60" s="8">
        <v>0</v>
      </c>
      <c r="T60" s="8">
        <v>0</v>
      </c>
      <c r="U60" s="8">
        <v>0</v>
      </c>
      <c r="V60" s="8">
        <v>0</v>
      </c>
      <c r="W60" s="8">
        <v>0</v>
      </c>
      <c r="X60" s="8">
        <v>0</v>
      </c>
      <c r="Y60" s="8">
        <v>0</v>
      </c>
      <c r="Z60" s="8">
        <v>0</v>
      </c>
      <c r="AA60" s="8">
        <v>0</v>
      </c>
      <c r="AB60" s="8">
        <v>0</v>
      </c>
      <c r="AC60" s="8">
        <v>0</v>
      </c>
      <c r="AD60" s="8">
        <v>0</v>
      </c>
      <c r="AE60" s="8">
        <v>0</v>
      </c>
      <c r="AF60" s="8">
        <v>0</v>
      </c>
      <c r="AG60" s="8">
        <v>0</v>
      </c>
    </row>
    <row r="61" spans="1:34" s="8" customFormat="1" x14ac:dyDescent="0.2">
      <c r="A61" s="8" t="s">
        <v>136</v>
      </c>
      <c r="B61" s="8">
        <v>0</v>
      </c>
      <c r="C61" s="8">
        <v>0</v>
      </c>
      <c r="D61" s="8">
        <v>0</v>
      </c>
      <c r="E61" s="8">
        <v>0</v>
      </c>
      <c r="F61" s="8">
        <v>0</v>
      </c>
      <c r="G61" s="8">
        <v>0</v>
      </c>
      <c r="H61" s="8">
        <v>0</v>
      </c>
      <c r="I61" s="8">
        <v>0</v>
      </c>
      <c r="J61" s="8">
        <v>0</v>
      </c>
      <c r="K61" s="8">
        <v>0</v>
      </c>
      <c r="L61" s="8">
        <v>0</v>
      </c>
      <c r="M61" s="8">
        <v>0</v>
      </c>
      <c r="N61" s="8">
        <v>0</v>
      </c>
      <c r="O61" s="8">
        <v>0</v>
      </c>
      <c r="P61" s="8">
        <v>0</v>
      </c>
      <c r="Q61" s="8">
        <v>0</v>
      </c>
      <c r="R61" s="8">
        <v>0</v>
      </c>
      <c r="S61" s="8">
        <v>0</v>
      </c>
      <c r="T61" s="8">
        <v>0</v>
      </c>
      <c r="U61" s="8">
        <v>0</v>
      </c>
      <c r="V61" s="8">
        <v>0</v>
      </c>
      <c r="W61" s="8">
        <v>0</v>
      </c>
      <c r="X61" s="8">
        <v>0</v>
      </c>
      <c r="Y61" s="8">
        <v>0</v>
      </c>
      <c r="Z61" s="8">
        <v>0</v>
      </c>
      <c r="AA61" s="8">
        <v>0</v>
      </c>
      <c r="AB61" s="8">
        <v>0</v>
      </c>
      <c r="AC61" s="8">
        <v>0</v>
      </c>
      <c r="AD61" s="8">
        <v>0</v>
      </c>
      <c r="AE61" s="8">
        <v>0</v>
      </c>
      <c r="AF61" s="8">
        <v>0</v>
      </c>
      <c r="AG61" s="8">
        <v>0</v>
      </c>
    </row>
    <row r="62" spans="1:34" s="8" customFormat="1" x14ac:dyDescent="0.2">
      <c r="A62" s="8" t="s">
        <v>137</v>
      </c>
      <c r="B62" s="8">
        <v>0</v>
      </c>
      <c r="C62" s="8">
        <v>0</v>
      </c>
      <c r="D62" s="8">
        <v>0</v>
      </c>
      <c r="E62" s="8">
        <v>0</v>
      </c>
      <c r="F62" s="8">
        <v>0</v>
      </c>
      <c r="G62" s="8">
        <v>0</v>
      </c>
      <c r="H62" s="8">
        <v>0</v>
      </c>
      <c r="I62" s="8">
        <v>0</v>
      </c>
      <c r="J62" s="8">
        <v>0</v>
      </c>
      <c r="K62" s="8">
        <v>0</v>
      </c>
      <c r="L62" s="8">
        <v>0</v>
      </c>
      <c r="M62" s="8">
        <v>0</v>
      </c>
      <c r="N62" s="8">
        <v>0</v>
      </c>
      <c r="O62" s="8">
        <v>0</v>
      </c>
      <c r="P62" s="8">
        <v>0</v>
      </c>
      <c r="Q62" s="8">
        <v>0</v>
      </c>
      <c r="R62" s="8">
        <v>0</v>
      </c>
      <c r="S62" s="8">
        <v>0</v>
      </c>
      <c r="T62" s="8">
        <v>0</v>
      </c>
      <c r="U62" s="8">
        <v>0</v>
      </c>
      <c r="V62" s="8">
        <v>0</v>
      </c>
      <c r="W62" s="8">
        <v>0</v>
      </c>
      <c r="X62" s="8">
        <v>0</v>
      </c>
      <c r="Y62" s="8">
        <v>0</v>
      </c>
      <c r="Z62" s="8">
        <v>0</v>
      </c>
      <c r="AA62" s="8">
        <v>0</v>
      </c>
      <c r="AB62" s="8">
        <v>0</v>
      </c>
      <c r="AC62" s="8">
        <v>0</v>
      </c>
      <c r="AD62" s="8">
        <v>0</v>
      </c>
      <c r="AE62" s="8">
        <v>0</v>
      </c>
      <c r="AF62" s="8">
        <v>0</v>
      </c>
      <c r="AG62" s="8">
        <v>0</v>
      </c>
    </row>
    <row r="63" spans="1:34" s="8" customFormat="1" x14ac:dyDescent="0.2">
      <c r="A63" s="8" t="s">
        <v>138</v>
      </c>
      <c r="B63" s="8">
        <v>0</v>
      </c>
      <c r="C63" s="8">
        <v>0</v>
      </c>
      <c r="D63" s="8">
        <v>0</v>
      </c>
      <c r="E63" s="8">
        <v>0</v>
      </c>
      <c r="F63" s="8">
        <v>0</v>
      </c>
      <c r="G63" s="8">
        <v>0</v>
      </c>
      <c r="H63" s="8">
        <v>0</v>
      </c>
      <c r="I63" s="8">
        <v>0</v>
      </c>
      <c r="J63" s="8">
        <v>0</v>
      </c>
      <c r="K63" s="8">
        <v>0</v>
      </c>
      <c r="L63" s="8">
        <v>0</v>
      </c>
      <c r="M63" s="8">
        <v>0</v>
      </c>
      <c r="N63" s="8">
        <v>0</v>
      </c>
      <c r="O63" s="8">
        <v>0</v>
      </c>
      <c r="P63" s="8">
        <v>0</v>
      </c>
      <c r="Q63" s="8">
        <v>0</v>
      </c>
      <c r="R63" s="8">
        <v>0</v>
      </c>
      <c r="S63" s="8">
        <v>0</v>
      </c>
      <c r="T63" s="8">
        <v>0</v>
      </c>
      <c r="U63" s="8">
        <v>0</v>
      </c>
      <c r="V63" s="8">
        <v>0</v>
      </c>
      <c r="W63" s="8">
        <v>0</v>
      </c>
      <c r="X63" s="8">
        <v>0</v>
      </c>
      <c r="Y63" s="8">
        <v>0</v>
      </c>
      <c r="Z63" s="8">
        <v>0</v>
      </c>
      <c r="AA63" s="8">
        <v>0</v>
      </c>
      <c r="AB63" s="8">
        <v>0</v>
      </c>
      <c r="AC63" s="8">
        <v>0</v>
      </c>
      <c r="AD63" s="8">
        <v>0</v>
      </c>
      <c r="AE63" s="8">
        <v>0</v>
      </c>
      <c r="AF63" s="8">
        <v>0</v>
      </c>
      <c r="AG63" s="8">
        <v>0</v>
      </c>
    </row>
    <row r="64" spans="1:34" s="8" customFormat="1" x14ac:dyDescent="0.2">
      <c r="A64" s="8" t="s">
        <v>139</v>
      </c>
      <c r="B64" s="8">
        <v>0</v>
      </c>
      <c r="C64" s="8">
        <v>0</v>
      </c>
      <c r="D64" s="8">
        <v>0</v>
      </c>
      <c r="E64" s="8">
        <v>0</v>
      </c>
      <c r="F64" s="8">
        <v>0</v>
      </c>
      <c r="G64" s="8">
        <v>0</v>
      </c>
      <c r="H64" s="8">
        <v>0</v>
      </c>
      <c r="I64" s="8">
        <v>0</v>
      </c>
      <c r="J64" s="8">
        <v>0</v>
      </c>
      <c r="K64" s="8">
        <v>0</v>
      </c>
      <c r="L64" s="8">
        <v>0</v>
      </c>
      <c r="M64" s="8">
        <v>0</v>
      </c>
      <c r="N64" s="8">
        <v>0</v>
      </c>
      <c r="O64" s="8">
        <v>0</v>
      </c>
      <c r="P64" s="8">
        <v>0</v>
      </c>
      <c r="Q64" s="8">
        <v>0</v>
      </c>
      <c r="R64" s="8">
        <v>0</v>
      </c>
      <c r="S64" s="8">
        <v>0</v>
      </c>
      <c r="T64" s="8">
        <v>0</v>
      </c>
      <c r="U64" s="8">
        <v>0</v>
      </c>
      <c r="V64" s="8">
        <v>0</v>
      </c>
      <c r="W64" s="8">
        <v>0</v>
      </c>
      <c r="X64" s="8">
        <v>0</v>
      </c>
      <c r="Y64" s="8">
        <v>0</v>
      </c>
      <c r="Z64" s="8">
        <v>0</v>
      </c>
      <c r="AA64" s="8">
        <v>0</v>
      </c>
      <c r="AB64" s="8">
        <v>0</v>
      </c>
      <c r="AC64" s="8">
        <v>0</v>
      </c>
      <c r="AD64" s="8">
        <v>0</v>
      </c>
      <c r="AE64" s="8">
        <v>0</v>
      </c>
      <c r="AF64" s="8">
        <v>0</v>
      </c>
      <c r="AG64" s="8">
        <v>0</v>
      </c>
    </row>
    <row r="65" spans="1:34" s="8" customFormat="1" x14ac:dyDescent="0.2">
      <c r="A65" s="8" t="s">
        <v>140</v>
      </c>
      <c r="B65" s="8">
        <v>0</v>
      </c>
      <c r="C65" s="8">
        <v>0</v>
      </c>
      <c r="D65" s="8">
        <v>0</v>
      </c>
      <c r="E65" s="8">
        <v>0</v>
      </c>
      <c r="F65" s="8">
        <v>0</v>
      </c>
      <c r="G65" s="8">
        <v>0</v>
      </c>
      <c r="H65" s="8">
        <v>0</v>
      </c>
      <c r="I65" s="8">
        <v>0</v>
      </c>
      <c r="J65" s="8">
        <v>0</v>
      </c>
      <c r="K65" s="8">
        <v>0</v>
      </c>
      <c r="L65" s="8">
        <v>0</v>
      </c>
      <c r="M65" s="8">
        <v>0</v>
      </c>
      <c r="N65" s="8">
        <v>0</v>
      </c>
      <c r="O65" s="8">
        <v>0</v>
      </c>
      <c r="P65" s="8">
        <v>0</v>
      </c>
      <c r="Q65" s="8">
        <v>0</v>
      </c>
      <c r="R65" s="8">
        <v>0</v>
      </c>
      <c r="S65" s="8">
        <v>0</v>
      </c>
      <c r="T65" s="8">
        <v>0</v>
      </c>
      <c r="U65" s="8">
        <v>0</v>
      </c>
      <c r="V65" s="8">
        <v>0</v>
      </c>
      <c r="W65" s="8">
        <v>0</v>
      </c>
      <c r="X65" s="8">
        <v>0</v>
      </c>
      <c r="Y65" s="8">
        <v>0</v>
      </c>
      <c r="Z65" s="8">
        <v>0</v>
      </c>
      <c r="AA65" s="8">
        <v>0</v>
      </c>
      <c r="AB65" s="8">
        <v>0</v>
      </c>
      <c r="AC65" s="8">
        <v>0</v>
      </c>
      <c r="AD65" s="8">
        <v>0</v>
      </c>
      <c r="AE65" s="8">
        <v>0</v>
      </c>
      <c r="AF65" s="8">
        <v>0</v>
      </c>
      <c r="AG65" s="8">
        <v>0</v>
      </c>
    </row>
    <row r="66" spans="1:34" s="8" customFormat="1" x14ac:dyDescent="0.2">
      <c r="A66" s="8" t="s">
        <v>141</v>
      </c>
      <c r="B66" s="8">
        <v>0</v>
      </c>
      <c r="C66" s="8">
        <v>0</v>
      </c>
      <c r="D66" s="8">
        <v>0</v>
      </c>
      <c r="E66" s="8">
        <v>0</v>
      </c>
      <c r="F66" s="8">
        <v>0</v>
      </c>
      <c r="G66" s="8">
        <v>0</v>
      </c>
      <c r="H66" s="8">
        <v>0</v>
      </c>
      <c r="I66" s="8">
        <v>0</v>
      </c>
      <c r="J66" s="8">
        <v>0</v>
      </c>
      <c r="K66" s="8">
        <v>0</v>
      </c>
      <c r="L66" s="8">
        <v>0</v>
      </c>
      <c r="M66" s="8">
        <v>0</v>
      </c>
      <c r="N66" s="8">
        <v>0</v>
      </c>
      <c r="O66" s="8">
        <v>0</v>
      </c>
      <c r="P66" s="8">
        <v>0</v>
      </c>
      <c r="Q66" s="8">
        <v>0</v>
      </c>
      <c r="R66" s="8">
        <v>0</v>
      </c>
      <c r="S66" s="8">
        <v>0</v>
      </c>
      <c r="T66" s="8">
        <v>0</v>
      </c>
      <c r="U66" s="8">
        <v>0</v>
      </c>
      <c r="V66" s="8">
        <v>0</v>
      </c>
      <c r="W66" s="8">
        <v>0</v>
      </c>
      <c r="X66" s="8">
        <v>0</v>
      </c>
      <c r="Y66" s="8">
        <v>0</v>
      </c>
      <c r="Z66" s="8">
        <v>0</v>
      </c>
      <c r="AA66" s="8">
        <v>0</v>
      </c>
      <c r="AB66" s="8">
        <v>0</v>
      </c>
      <c r="AC66" s="8">
        <v>0</v>
      </c>
      <c r="AD66" s="8">
        <v>0</v>
      </c>
      <c r="AE66" s="8">
        <v>0</v>
      </c>
      <c r="AF66" s="8">
        <v>0</v>
      </c>
      <c r="AG66" s="8">
        <v>0</v>
      </c>
    </row>
    <row r="67" spans="1:34" s="8" customFormat="1" x14ac:dyDescent="0.2">
      <c r="A67" s="8" t="s">
        <v>142</v>
      </c>
      <c r="B67" s="26">
        <v>12031000000000</v>
      </c>
      <c r="C67" s="26">
        <v>11971500000000</v>
      </c>
      <c r="D67" s="26">
        <v>11834400000000</v>
      </c>
      <c r="E67" s="26">
        <v>11725300000000</v>
      </c>
      <c r="F67" s="26">
        <v>11673800000000</v>
      </c>
      <c r="G67" s="26">
        <v>11616700000000</v>
      </c>
      <c r="H67" s="26">
        <v>11550100000000</v>
      </c>
      <c r="I67" s="26">
        <v>11501900000000</v>
      </c>
      <c r="J67" s="26">
        <v>11479600000000</v>
      </c>
      <c r="K67" s="26">
        <v>11468300000000</v>
      </c>
      <c r="L67" s="26">
        <v>11431400000000</v>
      </c>
      <c r="M67" s="26">
        <v>11422200000000</v>
      </c>
      <c r="N67" s="26">
        <v>11400800000000</v>
      </c>
      <c r="O67" s="26">
        <v>11361800000000</v>
      </c>
      <c r="P67" s="26">
        <v>11335400000000</v>
      </c>
      <c r="Q67" s="26">
        <v>11322800000000</v>
      </c>
      <c r="R67" s="26">
        <v>11301900000000</v>
      </c>
      <c r="S67" s="26">
        <v>11301900000000</v>
      </c>
      <c r="T67" s="26">
        <v>11301000000000</v>
      </c>
      <c r="U67" s="26">
        <v>11293900000000</v>
      </c>
      <c r="V67" s="26">
        <v>11293900000000</v>
      </c>
      <c r="W67" s="26">
        <v>11293900000000</v>
      </c>
      <c r="X67" s="26">
        <v>11289700000000</v>
      </c>
      <c r="Y67" s="26">
        <v>11288900000000</v>
      </c>
      <c r="Z67" s="26">
        <v>11288900000000</v>
      </c>
      <c r="AA67" s="26">
        <v>11288900000000</v>
      </c>
      <c r="AB67" s="26">
        <v>11288900000000</v>
      </c>
      <c r="AC67" s="26">
        <v>11288900000000</v>
      </c>
      <c r="AD67" s="26">
        <v>11288900000000</v>
      </c>
      <c r="AE67" s="26">
        <v>11287200000000</v>
      </c>
      <c r="AF67" s="26">
        <v>11286300000000</v>
      </c>
      <c r="AG67" s="26">
        <v>11286300000000</v>
      </c>
    </row>
    <row r="68" spans="1:34" s="8" customFormat="1" x14ac:dyDescent="0.2">
      <c r="A68" s="8" t="s">
        <v>143</v>
      </c>
      <c r="B68" s="26">
        <v>112294000000000</v>
      </c>
      <c r="C68" s="26">
        <v>110916000000000</v>
      </c>
      <c r="D68" s="26">
        <v>110673000000000</v>
      </c>
      <c r="E68" s="26">
        <v>108291000000000</v>
      </c>
      <c r="F68" s="26">
        <v>107714000000000</v>
      </c>
      <c r="G68" s="26">
        <v>107052000000000</v>
      </c>
      <c r="H68" s="26">
        <v>105845000000000</v>
      </c>
      <c r="I68" s="26">
        <v>104669000000000</v>
      </c>
      <c r="J68" s="26">
        <v>104124000000000</v>
      </c>
      <c r="K68" s="26">
        <v>103866000000000</v>
      </c>
      <c r="L68" s="26">
        <v>102948000000000</v>
      </c>
      <c r="M68" s="26">
        <v>102748000000000</v>
      </c>
      <c r="N68" s="26">
        <v>102231000000000</v>
      </c>
      <c r="O68" s="26">
        <v>101256000000000</v>
      </c>
      <c r="P68" s="26">
        <v>100597000000000</v>
      </c>
      <c r="Q68" s="26">
        <v>100310000000000</v>
      </c>
      <c r="R68" s="26">
        <v>99822400000000</v>
      </c>
      <c r="S68" s="26">
        <v>99851000000000</v>
      </c>
      <c r="T68" s="26">
        <v>99879500000000</v>
      </c>
      <c r="U68" s="26">
        <v>99736000000000</v>
      </c>
      <c r="V68" s="26">
        <v>99764600000000</v>
      </c>
      <c r="W68" s="26">
        <v>99793100000000</v>
      </c>
      <c r="X68" s="26">
        <v>99735700000000</v>
      </c>
      <c r="Y68" s="26">
        <v>99764200000000</v>
      </c>
      <c r="Z68" s="26">
        <v>99792800000000</v>
      </c>
      <c r="AA68" s="26">
        <v>99792800000000</v>
      </c>
      <c r="AB68" s="26">
        <v>99821300000000</v>
      </c>
      <c r="AC68" s="26">
        <v>99821300000000</v>
      </c>
      <c r="AD68" s="26">
        <v>99821300000000</v>
      </c>
      <c r="AE68" s="26">
        <v>99792600000000</v>
      </c>
      <c r="AF68" s="26">
        <v>99792600000000</v>
      </c>
      <c r="AG68" s="26">
        <v>99792600000000</v>
      </c>
    </row>
    <row r="69" spans="1:34" s="8" customFormat="1" x14ac:dyDescent="0.2">
      <c r="A69" s="8" t="s">
        <v>144</v>
      </c>
      <c r="B69" s="26">
        <v>23686300000000</v>
      </c>
      <c r="C69" s="26">
        <v>19525600000000</v>
      </c>
      <c r="D69" s="26">
        <v>22596300000000</v>
      </c>
      <c r="E69" s="26">
        <v>22987700000000</v>
      </c>
      <c r="F69" s="26">
        <v>24733200000000</v>
      </c>
      <c r="G69" s="26">
        <v>26904500000000</v>
      </c>
      <c r="H69" s="26">
        <v>31494500000000</v>
      </c>
      <c r="I69" s="26">
        <v>34463000000000</v>
      </c>
      <c r="J69" s="26">
        <v>36159800000000</v>
      </c>
      <c r="K69" s="26">
        <v>37316100000000</v>
      </c>
      <c r="L69" s="26">
        <v>37230200000000</v>
      </c>
      <c r="M69" s="26">
        <v>36185600000000</v>
      </c>
      <c r="N69" s="26">
        <v>35972500000000</v>
      </c>
      <c r="O69" s="26">
        <v>36265600000000</v>
      </c>
      <c r="P69" s="26">
        <v>37125700000000</v>
      </c>
      <c r="Q69" s="26">
        <v>37932500000000</v>
      </c>
      <c r="R69" s="26">
        <v>38205100000000</v>
      </c>
      <c r="S69" s="26">
        <v>38248800000000</v>
      </c>
      <c r="T69" s="26">
        <v>38502600000000</v>
      </c>
      <c r="U69" s="26">
        <v>39033000000000</v>
      </c>
      <c r="V69" s="26">
        <v>39326700000000</v>
      </c>
      <c r="W69" s="26">
        <v>39460300000000</v>
      </c>
      <c r="X69" s="26">
        <v>39354700000000</v>
      </c>
      <c r="Y69" s="26">
        <v>39440800000000</v>
      </c>
      <c r="Z69" s="26">
        <v>39649600000000</v>
      </c>
      <c r="AA69" s="26">
        <v>39990200000000</v>
      </c>
      <c r="AB69" s="26">
        <v>40058400000000</v>
      </c>
      <c r="AC69" s="26">
        <v>40763800000000</v>
      </c>
      <c r="AD69" s="26">
        <v>41587400000000</v>
      </c>
      <c r="AE69" s="26">
        <v>42215100000000</v>
      </c>
      <c r="AF69" s="26">
        <v>42519600000000</v>
      </c>
      <c r="AG69" s="26">
        <v>43507100000000</v>
      </c>
    </row>
    <row r="70" spans="1:34" s="8" customFormat="1" x14ac:dyDescent="0.2">
      <c r="A70" s="8" t="s">
        <v>145</v>
      </c>
      <c r="B70" s="8">
        <v>0</v>
      </c>
      <c r="C70" s="8">
        <v>0</v>
      </c>
      <c r="D70" s="8">
        <v>0</v>
      </c>
      <c r="E70" s="8">
        <v>0</v>
      </c>
      <c r="F70" s="8">
        <v>0</v>
      </c>
      <c r="G70" s="8">
        <v>0</v>
      </c>
      <c r="H70" s="8">
        <v>0</v>
      </c>
      <c r="I70" s="8">
        <v>0</v>
      </c>
      <c r="J70" s="8">
        <v>0</v>
      </c>
      <c r="K70" s="8">
        <v>0</v>
      </c>
      <c r="L70" s="8">
        <v>0</v>
      </c>
      <c r="M70" s="8">
        <v>0</v>
      </c>
      <c r="N70" s="8">
        <v>0</v>
      </c>
      <c r="O70" s="8">
        <v>0</v>
      </c>
      <c r="P70" s="8">
        <v>0</v>
      </c>
      <c r="Q70" s="8">
        <v>0</v>
      </c>
      <c r="R70" s="8">
        <v>0</v>
      </c>
      <c r="S70" s="8">
        <v>0</v>
      </c>
      <c r="T70" s="8">
        <v>0</v>
      </c>
      <c r="U70" s="8">
        <v>0</v>
      </c>
      <c r="V70" s="8">
        <v>0</v>
      </c>
      <c r="W70" s="8">
        <v>0</v>
      </c>
      <c r="X70" s="8">
        <v>0</v>
      </c>
      <c r="Y70" s="8">
        <v>0</v>
      </c>
      <c r="Z70" s="8">
        <v>0</v>
      </c>
      <c r="AA70" s="8">
        <v>0</v>
      </c>
      <c r="AB70" s="8">
        <v>0</v>
      </c>
      <c r="AC70" s="8">
        <v>0</v>
      </c>
      <c r="AD70" s="8">
        <v>0</v>
      </c>
      <c r="AE70" s="8">
        <v>0</v>
      </c>
      <c r="AF70" s="8">
        <v>0</v>
      </c>
      <c r="AG70" s="8">
        <v>0</v>
      </c>
    </row>
    <row r="71" spans="1:34" s="8" customFormat="1" x14ac:dyDescent="0.2">
      <c r="A71" s="8" t="s">
        <v>146</v>
      </c>
      <c r="B71" s="8">
        <v>0</v>
      </c>
      <c r="C71" s="8">
        <v>0</v>
      </c>
      <c r="D71" s="8">
        <v>0</v>
      </c>
      <c r="E71" s="8">
        <v>0</v>
      </c>
      <c r="F71" s="8">
        <v>0</v>
      </c>
      <c r="G71" s="8">
        <v>0</v>
      </c>
      <c r="H71" s="8">
        <v>0</v>
      </c>
      <c r="I71" s="8">
        <v>0</v>
      </c>
      <c r="J71" s="8">
        <v>0</v>
      </c>
      <c r="K71" s="8">
        <v>0</v>
      </c>
      <c r="L71" s="8">
        <v>0</v>
      </c>
      <c r="M71" s="8">
        <v>0</v>
      </c>
      <c r="N71" s="8">
        <v>0</v>
      </c>
      <c r="O71" s="8">
        <v>0</v>
      </c>
      <c r="P71" s="8">
        <v>0</v>
      </c>
      <c r="Q71" s="8">
        <v>0</v>
      </c>
      <c r="R71" s="8">
        <v>0</v>
      </c>
      <c r="S71" s="8">
        <v>0</v>
      </c>
      <c r="T71" s="8">
        <v>0</v>
      </c>
      <c r="U71" s="8">
        <v>0</v>
      </c>
      <c r="V71" s="8">
        <v>0</v>
      </c>
      <c r="W71" s="8">
        <v>0</v>
      </c>
      <c r="X71" s="8">
        <v>0</v>
      </c>
      <c r="Y71" s="8">
        <v>0</v>
      </c>
      <c r="Z71" s="8">
        <v>0</v>
      </c>
      <c r="AA71" s="8">
        <v>0</v>
      </c>
      <c r="AB71" s="8">
        <v>0</v>
      </c>
      <c r="AC71" s="8">
        <v>0</v>
      </c>
      <c r="AD71" s="8">
        <v>0</v>
      </c>
      <c r="AE71" s="8">
        <v>0</v>
      </c>
      <c r="AF71" s="8">
        <v>0</v>
      </c>
      <c r="AG71" s="8">
        <v>0</v>
      </c>
    </row>
    <row r="72" spans="1:34" s="8" customFormat="1" x14ac:dyDescent="0.2">
      <c r="A72" s="8" t="s">
        <v>147</v>
      </c>
      <c r="B72" s="8">
        <v>0</v>
      </c>
      <c r="C72" s="8">
        <v>0</v>
      </c>
      <c r="D72" s="8">
        <v>0</v>
      </c>
      <c r="E72" s="8">
        <v>0</v>
      </c>
      <c r="F72" s="8">
        <v>0</v>
      </c>
      <c r="G72" s="8">
        <v>0</v>
      </c>
      <c r="H72" s="8">
        <v>0</v>
      </c>
      <c r="I72" s="8">
        <v>0</v>
      </c>
      <c r="J72" s="8">
        <v>0</v>
      </c>
      <c r="K72" s="8">
        <v>0</v>
      </c>
      <c r="L72" s="8">
        <v>0</v>
      </c>
      <c r="M72" s="8">
        <v>0</v>
      </c>
      <c r="N72" s="8">
        <v>0</v>
      </c>
      <c r="O72" s="8">
        <v>0</v>
      </c>
      <c r="P72" s="8">
        <v>0</v>
      </c>
      <c r="Q72" s="8">
        <v>0</v>
      </c>
      <c r="R72" s="8">
        <v>0</v>
      </c>
      <c r="S72" s="8">
        <v>0</v>
      </c>
      <c r="T72" s="8">
        <v>0</v>
      </c>
      <c r="U72" s="8">
        <v>0</v>
      </c>
      <c r="V72" s="8">
        <v>0</v>
      </c>
      <c r="W72" s="8">
        <v>0</v>
      </c>
      <c r="X72" s="8">
        <v>0</v>
      </c>
      <c r="Y72" s="8">
        <v>0</v>
      </c>
      <c r="Z72" s="8">
        <v>0</v>
      </c>
      <c r="AA72" s="8">
        <v>0</v>
      </c>
      <c r="AB72" s="8">
        <v>0</v>
      </c>
      <c r="AC72" s="8">
        <v>0</v>
      </c>
      <c r="AD72" s="8">
        <v>0</v>
      </c>
      <c r="AE72" s="8">
        <v>0</v>
      </c>
      <c r="AF72" s="8">
        <v>0</v>
      </c>
      <c r="AG72" s="8">
        <v>0</v>
      </c>
    </row>
    <row r="73" spans="1:34" s="8" customFormat="1" x14ac:dyDescent="0.2">
      <c r="A73" s="8" t="s">
        <v>148</v>
      </c>
      <c r="B73" s="26">
        <v>24454600000000</v>
      </c>
      <c r="C73" s="26">
        <v>24454600000000</v>
      </c>
      <c r="D73" s="26">
        <v>24454600000000</v>
      </c>
      <c r="E73" s="26">
        <v>24454600000000</v>
      </c>
      <c r="F73" s="26">
        <v>24454600000000</v>
      </c>
      <c r="G73" s="26">
        <v>24454600000000</v>
      </c>
      <c r="H73" s="26">
        <v>24454600000000</v>
      </c>
      <c r="I73" s="26">
        <v>24454600000000</v>
      </c>
      <c r="J73" s="26">
        <v>24454600000000</v>
      </c>
      <c r="K73" s="26">
        <v>24454600000000</v>
      </c>
      <c r="L73" s="26">
        <v>24454600000000</v>
      </c>
      <c r="M73" s="26">
        <v>24454600000000</v>
      </c>
      <c r="N73" s="26">
        <v>24454600000000</v>
      </c>
      <c r="O73" s="26">
        <v>24454600000000</v>
      </c>
      <c r="P73" s="26">
        <v>24454600000000</v>
      </c>
      <c r="Q73" s="26">
        <v>24454600000000</v>
      </c>
      <c r="R73" s="26">
        <v>24454600000000</v>
      </c>
      <c r="S73" s="26">
        <v>24454600000000</v>
      </c>
      <c r="T73" s="26">
        <v>24454600000000</v>
      </c>
      <c r="U73" s="26">
        <v>24454600000000</v>
      </c>
      <c r="V73" s="26">
        <v>24454600000000</v>
      </c>
      <c r="W73" s="26">
        <v>24454600000000</v>
      </c>
      <c r="X73" s="26">
        <v>24454600000000</v>
      </c>
      <c r="Y73" s="26">
        <v>24454600000000</v>
      </c>
      <c r="Z73" s="26">
        <v>24454600000000</v>
      </c>
      <c r="AA73" s="26">
        <v>24454600000000</v>
      </c>
      <c r="AB73" s="26">
        <v>24454600000000</v>
      </c>
      <c r="AC73" s="26">
        <v>24454600000000</v>
      </c>
      <c r="AD73" s="26">
        <v>24454600000000</v>
      </c>
      <c r="AE73" s="26">
        <v>24454600000000</v>
      </c>
      <c r="AF73" s="26">
        <v>24454600000000</v>
      </c>
      <c r="AG73" s="26">
        <v>24454600000000</v>
      </c>
    </row>
    <row r="74" spans="1:34" s="8" customFormat="1" x14ac:dyDescent="0.2">
      <c r="B74" s="26"/>
      <c r="C74" s="26"/>
      <c r="D74" s="26"/>
      <c r="E74" s="26"/>
      <c r="F74" s="26"/>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row>
    <row r="75" spans="1:34" s="8" customFormat="1" x14ac:dyDescent="0.2">
      <c r="A75" s="3" t="s">
        <v>114</v>
      </c>
    </row>
    <row r="76" spans="1:34" s="8" customFormat="1" x14ac:dyDescent="0.2">
      <c r="A76" s="8" t="s">
        <v>100</v>
      </c>
      <c r="B76" s="8">
        <v>2019</v>
      </c>
      <c r="C76" s="8">
        <v>2020</v>
      </c>
      <c r="D76" s="8">
        <v>2021</v>
      </c>
      <c r="E76" s="8">
        <v>2022</v>
      </c>
      <c r="F76" s="8">
        <v>2023</v>
      </c>
      <c r="G76" s="8">
        <v>2024</v>
      </c>
      <c r="H76" s="8">
        <v>2025</v>
      </c>
      <c r="I76" s="8">
        <v>2026</v>
      </c>
      <c r="J76" s="8">
        <v>2027</v>
      </c>
      <c r="K76" s="8">
        <v>2028</v>
      </c>
      <c r="L76" s="8">
        <v>2029</v>
      </c>
      <c r="M76" s="8">
        <v>2030</v>
      </c>
      <c r="N76" s="8">
        <v>2031</v>
      </c>
      <c r="O76" s="8">
        <v>2032</v>
      </c>
      <c r="P76" s="8">
        <v>2033</v>
      </c>
      <c r="Q76" s="8">
        <v>2034</v>
      </c>
      <c r="R76" s="8">
        <v>2035</v>
      </c>
      <c r="S76" s="8">
        <v>2036</v>
      </c>
      <c r="T76" s="8">
        <v>2037</v>
      </c>
      <c r="U76" s="8">
        <v>2038</v>
      </c>
      <c r="V76" s="8">
        <v>2039</v>
      </c>
      <c r="W76" s="8">
        <v>2040</v>
      </c>
      <c r="X76" s="8">
        <v>2041</v>
      </c>
      <c r="Y76" s="8">
        <v>2042</v>
      </c>
      <c r="Z76" s="8">
        <v>2043</v>
      </c>
      <c r="AA76" s="8">
        <v>2044</v>
      </c>
      <c r="AB76" s="8">
        <v>2045</v>
      </c>
      <c r="AC76" s="8">
        <v>2046</v>
      </c>
      <c r="AD76" s="8">
        <v>2047</v>
      </c>
      <c r="AE76" s="8">
        <v>2048</v>
      </c>
      <c r="AF76" s="8">
        <v>2049</v>
      </c>
      <c r="AG76" s="8">
        <v>2050</v>
      </c>
    </row>
    <row r="77" spans="1:34" s="8" customFormat="1" x14ac:dyDescent="0.2">
      <c r="A77" s="8" t="s">
        <v>150</v>
      </c>
      <c r="B77" s="26">
        <v>396578000000000</v>
      </c>
      <c r="C77" s="26">
        <v>370124000000000</v>
      </c>
      <c r="D77" s="26">
        <v>382128000000000</v>
      </c>
      <c r="E77" s="26">
        <v>395700000000000</v>
      </c>
      <c r="F77" s="26">
        <v>399749000000000</v>
      </c>
      <c r="G77" s="26">
        <v>406802000000000</v>
      </c>
      <c r="H77" s="26">
        <v>413957000000000</v>
      </c>
      <c r="I77" s="26">
        <v>420975000000000</v>
      </c>
      <c r="J77" s="26">
        <v>421090000000000</v>
      </c>
      <c r="K77" s="26">
        <v>425184000000000</v>
      </c>
      <c r="L77" s="26">
        <v>426253000000000</v>
      </c>
      <c r="M77" s="26">
        <v>422616000000000</v>
      </c>
      <c r="N77" s="26">
        <v>422413000000000</v>
      </c>
      <c r="O77" s="26">
        <v>424470000000000</v>
      </c>
      <c r="P77" s="26">
        <v>423168000000000</v>
      </c>
      <c r="Q77" s="26">
        <v>427766000000000</v>
      </c>
      <c r="R77" s="26">
        <v>428755000000000</v>
      </c>
      <c r="S77" s="26">
        <v>428360000000000</v>
      </c>
      <c r="T77" s="26">
        <v>433470000000000</v>
      </c>
      <c r="U77" s="26">
        <v>434591000000000</v>
      </c>
      <c r="V77" s="26">
        <v>436411000000000</v>
      </c>
      <c r="W77" s="26">
        <v>438803000000000</v>
      </c>
      <c r="X77" s="26">
        <v>441259000000000</v>
      </c>
      <c r="Y77" s="26">
        <v>442574000000000</v>
      </c>
      <c r="Z77" s="26">
        <v>443919000000000</v>
      </c>
      <c r="AA77" s="26">
        <v>445410000000000</v>
      </c>
      <c r="AB77" s="26">
        <v>447242000000000</v>
      </c>
      <c r="AC77" s="26">
        <v>447063000000000</v>
      </c>
      <c r="AD77" s="26">
        <v>450469000000000</v>
      </c>
      <c r="AE77" s="26">
        <v>453097000000000</v>
      </c>
      <c r="AF77" s="26">
        <v>454807000000000</v>
      </c>
      <c r="AG77" s="26">
        <v>455116000000000</v>
      </c>
    </row>
    <row r="78" spans="1:34" s="8" customFormat="1" x14ac:dyDescent="0.2">
      <c r="A78" s="8" t="s">
        <v>151</v>
      </c>
      <c r="B78" s="26">
        <v>248821000000000</v>
      </c>
      <c r="C78" s="26">
        <v>225727000000000</v>
      </c>
      <c r="D78" s="26">
        <v>245296000000000</v>
      </c>
      <c r="E78" s="26">
        <v>260912000000000</v>
      </c>
      <c r="F78" s="26">
        <v>272976000000000</v>
      </c>
      <c r="G78" s="26">
        <v>284043000000000</v>
      </c>
      <c r="H78" s="26">
        <v>293764000000000</v>
      </c>
      <c r="I78" s="26">
        <v>300960000000000</v>
      </c>
      <c r="J78" s="26">
        <v>307888000000000</v>
      </c>
      <c r="K78" s="26">
        <v>314690000000000</v>
      </c>
      <c r="L78" s="26">
        <v>320591000000000</v>
      </c>
      <c r="M78" s="26">
        <v>326709000000000</v>
      </c>
      <c r="N78" s="26">
        <v>330577000000000</v>
      </c>
      <c r="O78" s="26">
        <v>334460000000000</v>
      </c>
      <c r="P78" s="26">
        <v>338036000000000</v>
      </c>
      <c r="Q78" s="26">
        <v>341724000000000</v>
      </c>
      <c r="R78" s="26">
        <v>345701000000000</v>
      </c>
      <c r="S78" s="26">
        <v>348959000000000</v>
      </c>
      <c r="T78" s="26">
        <v>352268000000000</v>
      </c>
      <c r="U78" s="26">
        <v>355530000000000</v>
      </c>
      <c r="V78" s="26">
        <v>359037000000000</v>
      </c>
      <c r="W78" s="26">
        <v>362667000000000</v>
      </c>
      <c r="X78" s="26">
        <v>366060000000000</v>
      </c>
      <c r="Y78" s="26">
        <v>369956000000000</v>
      </c>
      <c r="Z78" s="26">
        <v>373422000000000</v>
      </c>
      <c r="AA78" s="26">
        <v>377231000000000</v>
      </c>
      <c r="AB78" s="26">
        <v>380932000000000</v>
      </c>
      <c r="AC78" s="26">
        <v>385039000000000</v>
      </c>
      <c r="AD78" s="26">
        <v>388620000000000</v>
      </c>
      <c r="AE78" s="26">
        <v>392314000000000</v>
      </c>
      <c r="AF78" s="26">
        <v>396692000000000</v>
      </c>
      <c r="AG78" s="26">
        <v>400057000000000</v>
      </c>
    </row>
    <row r="80" spans="1:34" ht="16" x14ac:dyDescent="0.2">
      <c r="A80" s="13" t="s">
        <v>102</v>
      </c>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row>
    <row r="81" spans="1:33" s="8" customFormat="1" x14ac:dyDescent="0.2">
      <c r="A81" s="20"/>
      <c r="B81">
        <v>2019</v>
      </c>
      <c r="C81">
        <v>2020</v>
      </c>
      <c r="D81">
        <v>2021</v>
      </c>
      <c r="E81">
        <v>2022</v>
      </c>
      <c r="F81">
        <v>2023</v>
      </c>
      <c r="G81">
        <v>2024</v>
      </c>
      <c r="H81">
        <v>2025</v>
      </c>
      <c r="I81">
        <v>2026</v>
      </c>
      <c r="J81">
        <v>2027</v>
      </c>
      <c r="K81">
        <v>2028</v>
      </c>
      <c r="L81">
        <v>2029</v>
      </c>
      <c r="M81">
        <v>2030</v>
      </c>
      <c r="N81">
        <v>2031</v>
      </c>
      <c r="O81">
        <v>2032</v>
      </c>
      <c r="P81">
        <v>2033</v>
      </c>
      <c r="Q81">
        <v>2034</v>
      </c>
      <c r="R81">
        <v>2035</v>
      </c>
      <c r="S81">
        <v>2036</v>
      </c>
      <c r="T81">
        <v>2037</v>
      </c>
      <c r="U81">
        <v>2038</v>
      </c>
      <c r="V81">
        <v>2039</v>
      </c>
      <c r="W81">
        <v>2040</v>
      </c>
      <c r="X81">
        <v>2041</v>
      </c>
      <c r="Y81">
        <v>2042</v>
      </c>
      <c r="Z81">
        <v>2043</v>
      </c>
      <c r="AA81">
        <v>2044</v>
      </c>
      <c r="AB81">
        <v>2045</v>
      </c>
      <c r="AC81">
        <v>2046</v>
      </c>
      <c r="AD81">
        <v>2047</v>
      </c>
      <c r="AE81">
        <v>2048</v>
      </c>
      <c r="AF81">
        <v>2049</v>
      </c>
      <c r="AG81">
        <v>2050</v>
      </c>
    </row>
    <row r="82" spans="1:33" s="8" customFormat="1" x14ac:dyDescent="0.2">
      <c r="A82" s="27" t="s">
        <v>116</v>
      </c>
      <c r="B82" s="29">
        <f t="shared" ref="B82:AG82" si="5">C33*10^6/B58</f>
        <v>0</v>
      </c>
      <c r="C82" s="29">
        <f t="shared" si="5"/>
        <v>0</v>
      </c>
      <c r="D82" s="29">
        <f t="shared" si="5"/>
        <v>5.4427953162471533E-4</v>
      </c>
      <c r="E82" s="29">
        <f t="shared" si="5"/>
        <v>1.2547612516376652E-3</v>
      </c>
      <c r="F82" s="29">
        <f t="shared" si="5"/>
        <v>1.903541461259452E-3</v>
      </c>
      <c r="G82" s="29">
        <f t="shared" si="5"/>
        <v>2.5431620761818532E-3</v>
      </c>
      <c r="H82" s="29">
        <f t="shared" si="5"/>
        <v>3.206071428754822E-3</v>
      </c>
      <c r="I82" s="29">
        <f t="shared" si="5"/>
        <v>3.6539824046691416E-3</v>
      </c>
      <c r="J82" s="29">
        <f t="shared" si="5"/>
        <v>4.1648581638994864E-3</v>
      </c>
      <c r="K82" s="29">
        <f t="shared" si="5"/>
        <v>4.7209866605924739E-3</v>
      </c>
      <c r="L82" s="29">
        <f t="shared" si="5"/>
        <v>5.4190946236962363E-3</v>
      </c>
      <c r="M82" s="29">
        <f t="shared" si="5"/>
        <v>6.1789810044871694E-3</v>
      </c>
      <c r="N82" s="29">
        <f t="shared" si="5"/>
        <v>6.8327920437123045E-3</v>
      </c>
      <c r="O82" s="29">
        <f t="shared" si="5"/>
        <v>7.4262901331617814E-3</v>
      </c>
      <c r="P82" s="29">
        <f t="shared" si="5"/>
        <v>7.94212200981902E-3</v>
      </c>
      <c r="Q82" s="29">
        <f t="shared" si="5"/>
        <v>8.5178126618330654E-3</v>
      </c>
      <c r="R82" s="29">
        <f t="shared" si="5"/>
        <v>9.1454223276793197E-3</v>
      </c>
      <c r="S82" s="29">
        <f t="shared" si="5"/>
        <v>9.8005002244105598E-3</v>
      </c>
      <c r="T82" s="29">
        <f t="shared" si="5"/>
        <v>1.0437478070828638E-2</v>
      </c>
      <c r="U82" s="29">
        <f t="shared" si="5"/>
        <v>1.1112481538301917E-2</v>
      </c>
      <c r="V82" s="29">
        <f t="shared" si="5"/>
        <v>1.1709250775859183E-2</v>
      </c>
      <c r="W82" s="29">
        <f t="shared" si="5"/>
        <v>1.2316690109345635E-2</v>
      </c>
      <c r="X82" s="29">
        <f t="shared" si="5"/>
        <v>1.2990014970808646E-2</v>
      </c>
      <c r="Y82" s="29">
        <f t="shared" si="5"/>
        <v>1.3606276195386973E-2</v>
      </c>
      <c r="Z82" s="29">
        <f t="shared" si="5"/>
        <v>1.419933058413949E-2</v>
      </c>
      <c r="AA82" s="29">
        <f t="shared" si="5"/>
        <v>1.476660448394294E-2</v>
      </c>
      <c r="AB82" s="29">
        <f t="shared" si="5"/>
        <v>1.5413661768696327E-2</v>
      </c>
      <c r="AC82" s="29">
        <f t="shared" si="5"/>
        <v>1.5912520573667956E-2</v>
      </c>
      <c r="AD82" s="29">
        <f t="shared" si="5"/>
        <v>1.6395733503759218E-2</v>
      </c>
      <c r="AE82" s="29">
        <f t="shared" si="5"/>
        <v>1.6915756275758358E-2</v>
      </c>
      <c r="AF82" s="29">
        <f t="shared" si="5"/>
        <v>1.7486588022043854E-2</v>
      </c>
      <c r="AG82" s="29">
        <f t="shared" si="5"/>
        <v>1.7960634496096167E-2</v>
      </c>
    </row>
    <row r="83" spans="1:33" s="8" customFormat="1" x14ac:dyDescent="0.2">
      <c r="A83" s="27" t="s">
        <v>117</v>
      </c>
      <c r="B83" s="29">
        <f t="shared" ref="B83:AG83" si="6">C34*10^6/B59</f>
        <v>2.9182108865941562E-3</v>
      </c>
      <c r="C83" s="29">
        <f t="shared" si="6"/>
        <v>2.8914269191846176E-3</v>
      </c>
      <c r="D83" s="29">
        <f t="shared" si="6"/>
        <v>3.0257316867589659E-3</v>
      </c>
      <c r="E83" s="29">
        <f t="shared" si="6"/>
        <v>2.8321964087749535E-3</v>
      </c>
      <c r="F83" s="29">
        <f t="shared" si="6"/>
        <v>2.8291630123311092E-3</v>
      </c>
      <c r="G83" s="29">
        <f t="shared" si="6"/>
        <v>3.0448749317621778E-3</v>
      </c>
      <c r="H83" s="29">
        <f t="shared" si="6"/>
        <v>3.3655464205009857E-3</v>
      </c>
      <c r="I83" s="29">
        <f t="shared" si="6"/>
        <v>3.5776986708849438E-3</v>
      </c>
      <c r="J83" s="29">
        <f t="shared" si="6"/>
        <v>3.7108406909585365E-3</v>
      </c>
      <c r="K83" s="29">
        <f t="shared" si="6"/>
        <v>3.7969499643357913E-3</v>
      </c>
      <c r="L83" s="29">
        <f t="shared" si="6"/>
        <v>3.7724257236320916E-3</v>
      </c>
      <c r="M83" s="29">
        <f t="shared" si="6"/>
        <v>3.6910778738336852E-3</v>
      </c>
      <c r="N83" s="29">
        <f t="shared" si="6"/>
        <v>3.6788761558897492E-3</v>
      </c>
      <c r="O83" s="29">
        <f t="shared" si="6"/>
        <v>3.705556481944676E-3</v>
      </c>
      <c r="P83" s="29">
        <f t="shared" si="6"/>
        <v>3.7536833017398322E-3</v>
      </c>
      <c r="Q83" s="29">
        <f t="shared" si="6"/>
        <v>3.8017754291254017E-3</v>
      </c>
      <c r="R83" s="29">
        <f t="shared" si="6"/>
        <v>3.8125842513037677E-3</v>
      </c>
      <c r="S83" s="29">
        <f t="shared" si="6"/>
        <v>3.8042857996880486E-3</v>
      </c>
      <c r="T83" s="29">
        <f t="shared" si="6"/>
        <v>3.8112349762478392E-3</v>
      </c>
      <c r="U83" s="29">
        <f t="shared" si="6"/>
        <v>3.8310192152978071E-3</v>
      </c>
      <c r="V83" s="29">
        <f t="shared" si="6"/>
        <v>3.8419952029945608E-3</v>
      </c>
      <c r="W83" s="29">
        <f t="shared" si="6"/>
        <v>3.8550182700330155E-3</v>
      </c>
      <c r="X83" s="29">
        <f t="shared" si="6"/>
        <v>3.8375825422887889E-3</v>
      </c>
      <c r="Y83" s="29">
        <f t="shared" si="6"/>
        <v>3.8692524327924669E-3</v>
      </c>
      <c r="Z83" s="29">
        <f t="shared" si="6"/>
        <v>3.8639876352395673E-3</v>
      </c>
      <c r="AA83" s="29">
        <f t="shared" si="6"/>
        <v>3.8746066582347844E-3</v>
      </c>
      <c r="AB83" s="29">
        <f t="shared" si="6"/>
        <v>3.9108330074305829E-3</v>
      </c>
      <c r="AC83" s="29">
        <f t="shared" si="6"/>
        <v>3.9210633923920171E-3</v>
      </c>
      <c r="AD83" s="29">
        <f t="shared" si="6"/>
        <v>3.992380257109289E-3</v>
      </c>
      <c r="AE83" s="29">
        <f t="shared" si="6"/>
        <v>4.0295886941254357E-3</v>
      </c>
      <c r="AF83" s="29">
        <f t="shared" si="6"/>
        <v>4.0404390225600795E-3</v>
      </c>
      <c r="AG83" s="29">
        <f t="shared" si="6"/>
        <v>4.0599127118766945E-3</v>
      </c>
    </row>
    <row r="84" spans="1:33" s="8" customFormat="1" ht="16" x14ac:dyDescent="0.2">
      <c r="A84" s="28" t="s">
        <v>164</v>
      </c>
      <c r="B84" s="29">
        <f t="shared" ref="B84:AG84" si="7">C35*10^6/B77</f>
        <v>3.7571423528284472E-3</v>
      </c>
      <c r="C84" s="29">
        <f t="shared" si="7"/>
        <v>4.0256778809263918E-3</v>
      </c>
      <c r="D84" s="29">
        <f t="shared" si="7"/>
        <v>3.8992170162877359E-3</v>
      </c>
      <c r="E84" s="29">
        <f t="shared" si="7"/>
        <v>3.7654788981551679E-3</v>
      </c>
      <c r="F84" s="29">
        <f t="shared" si="7"/>
        <v>3.7273389051629899E-3</v>
      </c>
      <c r="G84" s="29">
        <f t="shared" si="7"/>
        <v>3.6627155225392206E-3</v>
      </c>
      <c r="H84" s="29">
        <f t="shared" si="7"/>
        <v>3.5994076679461877E-3</v>
      </c>
      <c r="I84" s="29">
        <f t="shared" si="7"/>
        <v>3.539402577350199E-3</v>
      </c>
      <c r="J84" s="29">
        <f t="shared" si="7"/>
        <v>3.538435963808212E-3</v>
      </c>
      <c r="K84" s="29">
        <f t="shared" si="7"/>
        <v>3.5043651689621435E-3</v>
      </c>
      <c r="L84" s="29">
        <f t="shared" si="7"/>
        <v>3.4955765707220827E-3</v>
      </c>
      <c r="M84" s="29">
        <f t="shared" si="7"/>
        <v>3.5256592272890756E-3</v>
      </c>
      <c r="N84" s="29">
        <f t="shared" si="7"/>
        <v>3.5273535615617893E-3</v>
      </c>
      <c r="O84" s="29">
        <f t="shared" si="7"/>
        <v>3.51025985346432E-3</v>
      </c>
      <c r="P84" s="29">
        <f t="shared" si="7"/>
        <v>3.5210601935874168E-3</v>
      </c>
      <c r="Q84" s="29">
        <f t="shared" si="7"/>
        <v>3.4832127845597829E-3</v>
      </c>
      <c r="R84" s="29">
        <f t="shared" si="7"/>
        <v>3.4751781320334456E-3</v>
      </c>
      <c r="S84" s="29">
        <f t="shared" si="7"/>
        <v>3.4783826687832665E-3</v>
      </c>
      <c r="T84" s="29">
        <f t="shared" si="7"/>
        <v>3.437377442498904E-3</v>
      </c>
      <c r="U84" s="29">
        <f t="shared" si="7"/>
        <v>3.4285109447733616E-3</v>
      </c>
      <c r="V84" s="29">
        <f t="shared" si="7"/>
        <v>3.4142127489912031E-3</v>
      </c>
      <c r="W84" s="29">
        <f t="shared" si="7"/>
        <v>3.3956012151238712E-3</v>
      </c>
      <c r="X84" s="29">
        <f t="shared" si="7"/>
        <v>3.3767016650085324E-3</v>
      </c>
      <c r="Y84" s="29">
        <f t="shared" si="7"/>
        <v>3.3666686249079251E-3</v>
      </c>
      <c r="Z84" s="29">
        <f t="shared" si="7"/>
        <v>3.3564681845111382E-3</v>
      </c>
      <c r="AA84" s="29">
        <f t="shared" si="7"/>
        <v>3.3452324824319165E-3</v>
      </c>
      <c r="AB84" s="29">
        <f t="shared" si="7"/>
        <v>3.3315296863890244E-3</v>
      </c>
      <c r="AC84" s="29">
        <f t="shared" si="7"/>
        <v>3.3328636008795182E-3</v>
      </c>
      <c r="AD84" s="29">
        <f t="shared" si="7"/>
        <v>3.3076637904051109E-3</v>
      </c>
      <c r="AE84" s="29">
        <f t="shared" si="7"/>
        <v>3.2884790673961646E-3</v>
      </c>
      <c r="AF84" s="29">
        <f t="shared" si="7"/>
        <v>3.2761149234730338E-3</v>
      </c>
      <c r="AG84" s="29">
        <f t="shared" si="7"/>
        <v>3.273890612503186E-3</v>
      </c>
    </row>
    <row r="85" spans="1:33" s="8" customFormat="1" ht="16" x14ac:dyDescent="0.2">
      <c r="A85" s="28" t="s">
        <v>165</v>
      </c>
      <c r="B85" s="29">
        <f t="shared" ref="B85:AG85" si="8">C36*10^6/B78</f>
        <v>9.0928820316613142E-3</v>
      </c>
      <c r="C85" s="29">
        <f t="shared" si="8"/>
        <v>1.4176416644885193E-2</v>
      </c>
      <c r="D85" s="29">
        <f t="shared" si="8"/>
        <v>1.6867376557302197E-2</v>
      </c>
      <c r="E85" s="29">
        <f t="shared" si="8"/>
        <v>1.9451002636904396E-2</v>
      </c>
      <c r="F85" s="29">
        <f t="shared" si="8"/>
        <v>2.2025745853115293E-2</v>
      </c>
      <c r="G85" s="29">
        <f t="shared" si="8"/>
        <v>2.4468126304820044E-2</v>
      </c>
      <c r="H85" s="29">
        <f t="shared" si="8"/>
        <v>2.6849784180498631E-2</v>
      </c>
      <c r="I85" s="29">
        <f t="shared" si="8"/>
        <v>2.9322833599149389E-2</v>
      </c>
      <c r="J85" s="29">
        <f t="shared" si="8"/>
        <v>3.1707958738242475E-2</v>
      </c>
      <c r="K85" s="29">
        <f t="shared" si="8"/>
        <v>3.4001715974451049E-2</v>
      </c>
      <c r="L85" s="29">
        <f t="shared" si="8"/>
        <v>3.630014566846855E-2</v>
      </c>
      <c r="M85" s="29">
        <f t="shared" si="8"/>
        <v>3.8489909981053477E-2</v>
      </c>
      <c r="N85" s="29">
        <f t="shared" si="8"/>
        <v>4.0875499505410237E-2</v>
      </c>
      <c r="O85" s="29">
        <f t="shared" si="8"/>
        <v>4.3203970579441489E-2</v>
      </c>
      <c r="P85" s="29">
        <f t="shared" si="8"/>
        <v>4.5520299613058965E-2</v>
      </c>
      <c r="Q85" s="29">
        <f t="shared" si="8"/>
        <v>4.7772471351148878E-2</v>
      </c>
      <c r="R85" s="29">
        <f t="shared" si="8"/>
        <v>4.9934770220508476E-2</v>
      </c>
      <c r="S85" s="29">
        <f t="shared" si="8"/>
        <v>5.2155124240956675E-2</v>
      </c>
      <c r="T85" s="29">
        <f t="shared" si="8"/>
        <v>5.4326535478669648E-2</v>
      </c>
      <c r="U85" s="29">
        <f t="shared" si="8"/>
        <v>5.6464995921581863E-2</v>
      </c>
      <c r="V85" s="29">
        <f t="shared" si="8"/>
        <v>5.8524608884321115E-2</v>
      </c>
      <c r="W85" s="29">
        <f t="shared" si="8"/>
        <v>6.0523841430292803E-2</v>
      </c>
      <c r="X85" s="29">
        <f t="shared" si="8"/>
        <v>6.252390318527018E-2</v>
      </c>
      <c r="Y85" s="29">
        <f t="shared" si="8"/>
        <v>6.4399550216782536E-2</v>
      </c>
      <c r="Z85" s="29">
        <f t="shared" si="8"/>
        <v>6.631237581074495E-2</v>
      </c>
      <c r="AA85" s="29">
        <f t="shared" si="8"/>
        <v>6.8128017050560527E-2</v>
      </c>
      <c r="AB85" s="29">
        <f t="shared" si="8"/>
        <v>6.9927178604055312E-2</v>
      </c>
      <c r="AC85" s="29">
        <f t="shared" si="8"/>
        <v>7.1616122003225646E-2</v>
      </c>
      <c r="AD85" s="29">
        <f t="shared" si="8"/>
        <v>7.3368586279656214E-2</v>
      </c>
      <c r="AE85" s="29">
        <f t="shared" si="8"/>
        <v>7.5067420484611819E-2</v>
      </c>
      <c r="AF85" s="29">
        <f t="shared" si="8"/>
        <v>7.6602250612565925E-2</v>
      </c>
      <c r="AG85" s="29">
        <f t="shared" si="8"/>
        <v>7.8301342058756621E-2</v>
      </c>
    </row>
    <row r="86" spans="1:33" s="8" customFormat="1" ht="16" x14ac:dyDescent="0.2">
      <c r="A86" s="28" t="s">
        <v>178</v>
      </c>
      <c r="B86" s="29">
        <f t="shared" ref="B86:AG86" si="9">C37*10^6/B77</f>
        <v>5.6922487755766443E-2</v>
      </c>
      <c r="C86" s="29">
        <f t="shared" si="9"/>
        <v>6.114853314710661E-2</v>
      </c>
      <c r="D86" s="29">
        <f t="shared" si="9"/>
        <v>5.9380294079138446E-2</v>
      </c>
      <c r="E86" s="29">
        <f t="shared" si="9"/>
        <v>5.7491044602492658E-2</v>
      </c>
      <c r="F86" s="29">
        <f t="shared" si="9"/>
        <v>5.7054650999851624E-2</v>
      </c>
      <c r="G86" s="29">
        <f t="shared" si="9"/>
        <v>5.6208851027952214E-2</v>
      </c>
      <c r="H86" s="29">
        <f t="shared" si="9"/>
        <v>5.5378230949606706E-2</v>
      </c>
      <c r="I86" s="29">
        <f t="shared" si="9"/>
        <v>5.459359744055986E-2</v>
      </c>
      <c r="J86" s="29">
        <f t="shared" si="9"/>
        <v>5.471721725966662E-2</v>
      </c>
      <c r="K86" s="29">
        <f t="shared" si="9"/>
        <v>5.4327553128072421E-2</v>
      </c>
      <c r="L86" s="29">
        <f t="shared" si="9"/>
        <v>5.4328156476411163E-2</v>
      </c>
      <c r="M86" s="29">
        <f t="shared" si="9"/>
        <v>5.493372947515715E-2</v>
      </c>
      <c r="N86" s="29">
        <f t="shared" si="9"/>
        <v>5.509822460295101E-2</v>
      </c>
      <c r="O86" s="29">
        <f t="shared" si="9"/>
        <v>5.4968642501330336E-2</v>
      </c>
      <c r="P86" s="29">
        <f t="shared" si="9"/>
        <v>5.5275618704327865E-2</v>
      </c>
      <c r="Q86" s="29">
        <f t="shared" si="9"/>
        <v>5.4817835800896622E-2</v>
      </c>
      <c r="R86" s="29">
        <f t="shared" si="9"/>
        <v>5.48274415051479E-2</v>
      </c>
      <c r="S86" s="29">
        <f t="shared" si="9"/>
        <v>5.5014177364536877E-2</v>
      </c>
      <c r="T86" s="29">
        <f t="shared" si="9"/>
        <v>5.4500210739396829E-2</v>
      </c>
      <c r="U86" s="29">
        <f t="shared" si="9"/>
        <v>5.449385671249448E-2</v>
      </c>
      <c r="V86" s="29">
        <f t="shared" si="9"/>
        <v>5.4400262632869054E-2</v>
      </c>
      <c r="W86" s="29">
        <f t="shared" si="9"/>
        <v>5.4236653690166989E-2</v>
      </c>
      <c r="X86" s="29">
        <f t="shared" si="9"/>
        <v>5.4066975818146908E-2</v>
      </c>
      <c r="Y86" s="29">
        <f t="shared" si="9"/>
        <v>5.4038133771692455E-2</v>
      </c>
      <c r="Z86" s="29">
        <f t="shared" si="9"/>
        <v>5.4005812657728872E-2</v>
      </c>
      <c r="AA86" s="29">
        <f t="shared" si="9"/>
        <v>5.3955994886822678E-2</v>
      </c>
      <c r="AB86" s="29">
        <f t="shared" si="9"/>
        <v>5.3865408472086734E-2</v>
      </c>
      <c r="AC86" s="29">
        <f t="shared" si="9"/>
        <v>5.4017456933824412E-2</v>
      </c>
      <c r="AD86" s="29">
        <f t="shared" si="9"/>
        <v>5.3738525142772726E-2</v>
      </c>
      <c r="AE86" s="29">
        <f t="shared" si="9"/>
        <v>5.355558084885359E-2</v>
      </c>
      <c r="AF86" s="29">
        <f t="shared" si="9"/>
        <v>5.3482480149176122E-2</v>
      </c>
      <c r="AG86" s="29">
        <f t="shared" si="9"/>
        <v>5.3574340789028924E-2</v>
      </c>
    </row>
    <row r="87" spans="1:33" s="8" customFormat="1" x14ac:dyDescent="0.2">
      <c r="A87" s="20"/>
    </row>
    <row r="88" spans="1:33" s="8" customFormat="1" x14ac:dyDescent="0.2">
      <c r="A88" s="20"/>
    </row>
    <row r="89" spans="1:33" s="8" customFormat="1" x14ac:dyDescent="0.2">
      <c r="A89" s="20"/>
    </row>
    <row r="90" spans="1:33" s="8" customFormat="1" x14ac:dyDescent="0.2">
      <c r="A90" s="20"/>
    </row>
    <row r="91" spans="1:33" s="8" customFormat="1" x14ac:dyDescent="0.2">
      <c r="A91" s="20"/>
    </row>
    <row r="92" spans="1:33" s="8" customFormat="1" x14ac:dyDescent="0.2">
      <c r="A92" s="20"/>
    </row>
    <row r="93" spans="1:33" s="8" customFormat="1" x14ac:dyDescent="0.2">
      <c r="A93" s="20"/>
    </row>
    <row r="94" spans="1:33" s="8" customFormat="1" x14ac:dyDescent="0.2">
      <c r="A94" s="20"/>
    </row>
    <row r="95" spans="1:33" s="8" customFormat="1" x14ac:dyDescent="0.2">
      <c r="A95" s="20"/>
    </row>
    <row r="96" spans="1:33" s="8" customFormat="1" x14ac:dyDescent="0.2">
      <c r="A96" s="20"/>
    </row>
    <row r="97" spans="1:1" s="8" customFormat="1" x14ac:dyDescent="0.2">
      <c r="A97" s="20"/>
    </row>
    <row r="98" spans="1:1" s="8" customFormat="1" x14ac:dyDescent="0.2">
      <c r="A98" s="20"/>
    </row>
    <row r="99" spans="1:1" s="8" customFormat="1" x14ac:dyDescent="0.2">
      <c r="A99" s="20"/>
    </row>
    <row r="100" spans="1:1" s="8" customFormat="1" x14ac:dyDescent="0.2">
      <c r="A100" s="20"/>
    </row>
    <row r="101" spans="1:1" s="8" customFormat="1" x14ac:dyDescent="0.2">
      <c r="A101" s="20"/>
    </row>
    <row r="102" spans="1:1" s="8" customFormat="1" x14ac:dyDescent="0.2">
      <c r="A102" s="20"/>
    </row>
    <row r="103" spans="1:1" s="8" customFormat="1" x14ac:dyDescent="0.2">
      <c r="A103" s="20"/>
    </row>
    <row r="104" spans="1:1" s="8" customFormat="1" x14ac:dyDescent="0.2">
      <c r="A104" s="20"/>
    </row>
    <row r="105" spans="1:1" s="8" customFormat="1" x14ac:dyDescent="0.2">
      <c r="A105" s="20"/>
    </row>
    <row r="106" spans="1:1" s="8" customFormat="1" x14ac:dyDescent="0.2">
      <c r="A106" s="20"/>
    </row>
    <row r="107" spans="1:1" s="8" customFormat="1" x14ac:dyDescent="0.2">
      <c r="A107" s="20"/>
    </row>
    <row r="108" spans="1:1" s="8" customFormat="1" x14ac:dyDescent="0.2">
      <c r="A108" s="20"/>
    </row>
    <row r="109" spans="1:1" s="8" customFormat="1" x14ac:dyDescent="0.2">
      <c r="A109" t="s">
        <v>109</v>
      </c>
    </row>
    <row r="110" spans="1:1" s="8" customFormat="1" x14ac:dyDescent="0.2">
      <c r="A110" t="s">
        <v>110</v>
      </c>
    </row>
    <row r="111" spans="1:1" s="8" customFormat="1" x14ac:dyDescent="0.2">
      <c r="A111" t="s">
        <v>111</v>
      </c>
    </row>
    <row r="112" spans="1:1" s="8" customFormat="1" x14ac:dyDescent="0.2">
      <c r="A112" t="s">
        <v>112</v>
      </c>
    </row>
    <row r="114" spans="1:4" x14ac:dyDescent="0.2">
      <c r="A114" s="14" t="s">
        <v>113</v>
      </c>
      <c r="B114" s="7"/>
      <c r="C114" s="7"/>
    </row>
    <row r="115" spans="1:4" x14ac:dyDescent="0.2">
      <c r="B115">
        <v>2019</v>
      </c>
      <c r="C115">
        <v>2050</v>
      </c>
    </row>
    <row r="116" spans="1:4" x14ac:dyDescent="0.2">
      <c r="A116" s="27" t="s">
        <v>116</v>
      </c>
      <c r="B116" s="30">
        <f>B82</f>
        <v>0</v>
      </c>
      <c r="C116" s="30">
        <f>MAX(AG82,B116)</f>
        <v>1.7960634496096167E-2</v>
      </c>
    </row>
    <row r="117" spans="1:4" x14ac:dyDescent="0.2">
      <c r="A117" s="27" t="s">
        <v>117</v>
      </c>
      <c r="B117" s="30">
        <f t="shared" ref="B117:B120" si="10">B83</f>
        <v>2.9182108865941562E-3</v>
      </c>
      <c r="C117" s="30">
        <f>MAX(AG83,B117)</f>
        <v>4.0599127118766945E-3</v>
      </c>
    </row>
    <row r="118" spans="1:4" ht="16" x14ac:dyDescent="0.2">
      <c r="A118" s="28" t="s">
        <v>164</v>
      </c>
      <c r="B118" s="30">
        <f t="shared" si="10"/>
        <v>3.7571423528284472E-3</v>
      </c>
      <c r="C118" s="30">
        <f>MAX(AG84,B118)</f>
        <v>3.7571423528284472E-3</v>
      </c>
      <c r="D118" t="s">
        <v>152</v>
      </c>
    </row>
    <row r="119" spans="1:4" ht="16" x14ac:dyDescent="0.2">
      <c r="A119" s="28" t="s">
        <v>165</v>
      </c>
      <c r="B119" s="30">
        <f t="shared" si="10"/>
        <v>9.0928820316613142E-3</v>
      </c>
      <c r="C119" s="30">
        <f>MAX(AG85,B119)</f>
        <v>7.8301342058756621E-2</v>
      </c>
    </row>
    <row r="120" spans="1:4" ht="16" x14ac:dyDescent="0.2">
      <c r="A120" s="28" t="s">
        <v>178</v>
      </c>
      <c r="B120" s="30">
        <f t="shared" si="10"/>
        <v>5.6922487755766443E-2</v>
      </c>
      <c r="C120" s="30">
        <f>MAX(AG86,B120)</f>
        <v>5.6922487755766443E-2</v>
      </c>
      <c r="D120" t="s">
        <v>152</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1132A6-7FDA-40B5-ADC8-23D37B966AB1}">
  <sheetPr>
    <tabColor theme="3"/>
  </sheetPr>
  <dimension ref="A1:AG17"/>
  <sheetViews>
    <sheetView workbookViewId="0"/>
  </sheetViews>
  <sheetFormatPr baseColWidth="10" defaultColWidth="8.83203125" defaultRowHeight="15" x14ac:dyDescent="0.2"/>
  <cols>
    <col min="1" max="1" width="44.83203125" customWidth="1"/>
  </cols>
  <sheetData>
    <row r="1" spans="1:33" x14ac:dyDescent="0.2">
      <c r="A1" s="6" t="s">
        <v>115</v>
      </c>
      <c r="B1" s="1">
        <v>2019</v>
      </c>
      <c r="C1" s="1">
        <v>2020</v>
      </c>
      <c r="D1" s="1">
        <v>2021</v>
      </c>
      <c r="E1" s="1">
        <v>2022</v>
      </c>
      <c r="F1" s="1">
        <v>2023</v>
      </c>
      <c r="G1" s="1">
        <v>2024</v>
      </c>
      <c r="H1" s="1">
        <v>2025</v>
      </c>
      <c r="I1" s="1">
        <v>2026</v>
      </c>
      <c r="J1" s="1">
        <v>2027</v>
      </c>
      <c r="K1" s="1">
        <v>2028</v>
      </c>
      <c r="L1" s="1">
        <v>2029</v>
      </c>
      <c r="M1" s="1">
        <v>2030</v>
      </c>
      <c r="N1" s="1">
        <v>2031</v>
      </c>
      <c r="O1" s="1">
        <v>2032</v>
      </c>
      <c r="P1" s="1">
        <v>2033</v>
      </c>
      <c r="Q1" s="1">
        <v>2034</v>
      </c>
      <c r="R1" s="1">
        <v>2035</v>
      </c>
      <c r="S1" s="1">
        <v>2036</v>
      </c>
      <c r="T1" s="1">
        <v>2037</v>
      </c>
      <c r="U1" s="1">
        <v>2038</v>
      </c>
      <c r="V1" s="1">
        <v>2039</v>
      </c>
      <c r="W1" s="1">
        <v>2040</v>
      </c>
      <c r="X1" s="1">
        <v>2041</v>
      </c>
      <c r="Y1" s="1">
        <v>2042</v>
      </c>
      <c r="Z1" s="1">
        <v>2043</v>
      </c>
      <c r="AA1" s="1">
        <v>2044</v>
      </c>
      <c r="AB1" s="1">
        <v>2045</v>
      </c>
      <c r="AC1" s="1">
        <v>2046</v>
      </c>
      <c r="AD1" s="1">
        <v>2047</v>
      </c>
      <c r="AE1" s="1">
        <v>2048</v>
      </c>
      <c r="AF1" s="1">
        <v>2049</v>
      </c>
      <c r="AG1" s="1">
        <v>2050</v>
      </c>
    </row>
    <row r="2" spans="1:33" s="2" customFormat="1" x14ac:dyDescent="0.2">
      <c r="A2" s="8" t="s">
        <v>116</v>
      </c>
      <c r="B2" s="2" cm="1">
        <f t="array" ref="B2">TREND('BAU Calculations'!$B116:$C116,'BAU Calculations'!$B$115:$C$115,B$1)</f>
        <v>0</v>
      </c>
      <c r="C2" s="2" cm="1">
        <f t="array" ref="C2">TREND('BAU Calculations'!$B116:$C116,'BAU Calculations'!$B$115:$C$115,C$1)</f>
        <v>5.7937530632568013E-4</v>
      </c>
      <c r="D2" s="2" cm="1">
        <f t="array" ref="D2">TREND('BAU Calculations'!$B116:$C116,'BAU Calculations'!$B$115:$C$115,D$1)</f>
        <v>1.1587506126513603E-3</v>
      </c>
      <c r="E2" s="2" cm="1">
        <f t="array" ref="E2">TREND('BAU Calculations'!$B116:$C116,'BAU Calculations'!$B$115:$C$115,E$1)</f>
        <v>1.7381259189770404E-3</v>
      </c>
      <c r="F2" s="2" cm="1">
        <f t="array" ref="F2">TREND('BAU Calculations'!$B116:$C116,'BAU Calculations'!$B$115:$C$115,F$1)</f>
        <v>2.3175012253027205E-3</v>
      </c>
      <c r="G2" s="2" cm="1">
        <f t="array" ref="G2">TREND('BAU Calculations'!$B116:$C116,'BAU Calculations'!$B$115:$C$115,G$1)</f>
        <v>2.8968765316284006E-3</v>
      </c>
      <c r="H2" s="2" cm="1">
        <f t="array" ref="H2">TREND('BAU Calculations'!$B116:$C116,'BAU Calculations'!$B$115:$C$115,H$1)</f>
        <v>3.4762518379540808E-3</v>
      </c>
      <c r="I2" s="2" cm="1">
        <f t="array" ref="I2">TREND('BAU Calculations'!$B116:$C116,'BAU Calculations'!$B$115:$C$115,I$1)</f>
        <v>4.0556271442797609E-3</v>
      </c>
      <c r="J2" s="2" cm="1">
        <f t="array" ref="J2">TREND('BAU Calculations'!$B116:$C116,'BAU Calculations'!$B$115:$C$115,J$1)</f>
        <v>4.635002450605441E-3</v>
      </c>
      <c r="K2" s="2" cm="1">
        <f t="array" ref="K2">TREND('BAU Calculations'!$B116:$C116,'BAU Calculations'!$B$115:$C$115,K$1)</f>
        <v>5.2143777569311212E-3</v>
      </c>
      <c r="L2" s="2" cm="1">
        <f t="array" ref="L2">TREND('BAU Calculations'!$B116:$C116,'BAU Calculations'!$B$115:$C$115,L$1)</f>
        <v>5.7937530632568013E-3</v>
      </c>
      <c r="M2" s="2" cm="1">
        <f t="array" ref="M2">TREND('BAU Calculations'!$B116:$C116,'BAU Calculations'!$B$115:$C$115,M$1)</f>
        <v>6.3731283695824814E-3</v>
      </c>
      <c r="N2" s="2" cm="1">
        <f t="array" ref="N2">TREND('BAU Calculations'!$B116:$C116,'BAU Calculations'!$B$115:$C$115,N$1)</f>
        <v>6.9525036759081615E-3</v>
      </c>
      <c r="O2" s="2" cm="1">
        <f t="array" ref="O2">TREND('BAU Calculations'!$B116:$C116,'BAU Calculations'!$B$115:$C$115,O$1)</f>
        <v>7.5318789822338417E-3</v>
      </c>
      <c r="P2" s="2" cm="1">
        <f t="array" ref="P2">TREND('BAU Calculations'!$B116:$C116,'BAU Calculations'!$B$115:$C$115,P$1)</f>
        <v>8.1112542885595218E-3</v>
      </c>
      <c r="Q2" s="2" cm="1">
        <f t="array" ref="Q2">TREND('BAU Calculations'!$B116:$C116,'BAU Calculations'!$B$115:$C$115,Q$1)</f>
        <v>8.6906295948852019E-3</v>
      </c>
      <c r="R2" s="2" cm="1">
        <f t="array" ref="R2">TREND('BAU Calculations'!$B116:$C116,'BAU Calculations'!$B$115:$C$115,R$1)</f>
        <v>9.2700049012108821E-3</v>
      </c>
      <c r="S2" s="2" cm="1">
        <f t="array" ref="S2">TREND('BAU Calculations'!$B116:$C116,'BAU Calculations'!$B$115:$C$115,S$1)</f>
        <v>9.8493802075365622E-3</v>
      </c>
      <c r="T2" s="2" cm="1">
        <f t="array" ref="T2">TREND('BAU Calculations'!$B116:$C116,'BAU Calculations'!$B$115:$C$115,T$1)</f>
        <v>1.0428755513862242E-2</v>
      </c>
      <c r="U2" s="2" cm="1">
        <f t="array" ref="U2">TREND('BAU Calculations'!$B116:$C116,'BAU Calculations'!$B$115:$C$115,U$1)</f>
        <v>1.1008130820187922E-2</v>
      </c>
      <c r="V2" s="2" cm="1">
        <f t="array" ref="V2">TREND('BAU Calculations'!$B116:$C116,'BAU Calculations'!$B$115:$C$115,V$1)</f>
        <v>1.1587506126513603E-2</v>
      </c>
      <c r="W2" s="2" cm="1">
        <f t="array" ref="W2">TREND('BAU Calculations'!$B116:$C116,'BAU Calculations'!$B$115:$C$115,W$1)</f>
        <v>1.2166881432839283E-2</v>
      </c>
      <c r="X2" s="2" cm="1">
        <f t="array" ref="X2">TREND('BAU Calculations'!$B116:$C116,'BAU Calculations'!$B$115:$C$115,X$1)</f>
        <v>1.2746256739164963E-2</v>
      </c>
      <c r="Y2" s="2" cm="1">
        <f t="array" ref="Y2">TREND('BAU Calculations'!$B116:$C116,'BAU Calculations'!$B$115:$C$115,Y$1)</f>
        <v>1.3325632045490643E-2</v>
      </c>
      <c r="Z2" s="2" cm="1">
        <f t="array" ref="Z2">TREND('BAU Calculations'!$B116:$C116,'BAU Calculations'!$B$115:$C$115,Z$1)</f>
        <v>1.3905007351816323E-2</v>
      </c>
      <c r="AA2" s="2" cm="1">
        <f t="array" ref="AA2">TREND('BAU Calculations'!$B116:$C116,'BAU Calculations'!$B$115:$C$115,AA$1)</f>
        <v>1.4484382658142003E-2</v>
      </c>
      <c r="AB2" s="2" cm="1">
        <f t="array" ref="AB2">TREND('BAU Calculations'!$B116:$C116,'BAU Calculations'!$B$115:$C$115,AB$1)</f>
        <v>1.5063757964467683E-2</v>
      </c>
      <c r="AC2" s="2" cm="1">
        <f t="array" ref="AC2">TREND('BAU Calculations'!$B116:$C116,'BAU Calculations'!$B$115:$C$115,AC$1)</f>
        <v>1.5643133270793363E-2</v>
      </c>
      <c r="AD2" s="2" cm="1">
        <f t="array" ref="AD2">TREND('BAU Calculations'!$B116:$C116,'BAU Calculations'!$B$115:$C$115,AD$1)</f>
        <v>1.6222508577119044E-2</v>
      </c>
      <c r="AE2" s="2" cm="1">
        <f t="array" ref="AE2">TREND('BAU Calculations'!$B116:$C116,'BAU Calculations'!$B$115:$C$115,AE$1)</f>
        <v>1.6801883883444724E-2</v>
      </c>
      <c r="AF2" s="2" cm="1">
        <f t="array" ref="AF2">TREND('BAU Calculations'!$B116:$C116,'BAU Calculations'!$B$115:$C$115,AF$1)</f>
        <v>1.7381259189770404E-2</v>
      </c>
      <c r="AG2" s="2" cm="1">
        <f t="array" ref="AG2">TREND('BAU Calculations'!$B116:$C116,'BAU Calculations'!$B$115:$C$115,AG$1)</f>
        <v>1.7960634496096084E-2</v>
      </c>
    </row>
    <row r="3" spans="1:33" s="2" customFormat="1" x14ac:dyDescent="0.2">
      <c r="A3" s="8" t="s">
        <v>117</v>
      </c>
      <c r="B3" s="2" cm="1">
        <f t="array" ref="B3">TREND('BAU Calculations'!$B117:$C117,'BAU Calculations'!$B$115:$C$115,B$1)</f>
        <v>2.9182108865941497E-3</v>
      </c>
      <c r="C3" s="2" cm="1">
        <f t="array" ref="C3">TREND('BAU Calculations'!$B117:$C117,'BAU Calculations'!$B$115:$C$115,C$1)</f>
        <v>2.9550399777323044E-3</v>
      </c>
      <c r="D3" s="2" cm="1">
        <f t="array" ref="D3">TREND('BAU Calculations'!$B117:$C117,'BAU Calculations'!$B$115:$C$115,D$1)</f>
        <v>2.9918690688704452E-3</v>
      </c>
      <c r="E3" s="2" cm="1">
        <f t="array" ref="E3">TREND('BAU Calculations'!$B117:$C117,'BAU Calculations'!$B$115:$C$115,E$1)</f>
        <v>3.0286981600085999E-3</v>
      </c>
      <c r="F3" s="2" cm="1">
        <f t="array" ref="F3">TREND('BAU Calculations'!$B117:$C117,'BAU Calculations'!$B$115:$C$115,F$1)</f>
        <v>3.0655272511467407E-3</v>
      </c>
      <c r="G3" s="2" cm="1">
        <f t="array" ref="G3">TREND('BAU Calculations'!$B117:$C117,'BAU Calculations'!$B$115:$C$115,G$1)</f>
        <v>3.1023563422848816E-3</v>
      </c>
      <c r="H3" s="2" cm="1">
        <f t="array" ref="H3">TREND('BAU Calculations'!$B117:$C117,'BAU Calculations'!$B$115:$C$115,H$1)</f>
        <v>3.1391854334230362E-3</v>
      </c>
      <c r="I3" s="2" cm="1">
        <f t="array" ref="I3">TREND('BAU Calculations'!$B117:$C117,'BAU Calculations'!$B$115:$C$115,I$1)</f>
        <v>3.1760145245611771E-3</v>
      </c>
      <c r="J3" s="2" cm="1">
        <f t="array" ref="J3">TREND('BAU Calculations'!$B117:$C117,'BAU Calculations'!$B$115:$C$115,J$1)</f>
        <v>3.2128436156993317E-3</v>
      </c>
      <c r="K3" s="2" cm="1">
        <f t="array" ref="K3">TREND('BAU Calculations'!$B117:$C117,'BAU Calculations'!$B$115:$C$115,K$1)</f>
        <v>3.2496727068374726E-3</v>
      </c>
      <c r="L3" s="2" cm="1">
        <f t="array" ref="L3">TREND('BAU Calculations'!$B117:$C117,'BAU Calculations'!$B$115:$C$115,L$1)</f>
        <v>3.2865017979756134E-3</v>
      </c>
      <c r="M3" s="2" cm="1">
        <f t="array" ref="M3">TREND('BAU Calculations'!$B117:$C117,'BAU Calculations'!$B$115:$C$115,M$1)</f>
        <v>3.3233308891137681E-3</v>
      </c>
      <c r="N3" s="2" cm="1">
        <f t="array" ref="N3">TREND('BAU Calculations'!$B117:$C117,'BAU Calculations'!$B$115:$C$115,N$1)</f>
        <v>3.3601599802519089E-3</v>
      </c>
      <c r="O3" s="2" cm="1">
        <f t="array" ref="O3">TREND('BAU Calculations'!$B117:$C117,'BAU Calculations'!$B$115:$C$115,O$1)</f>
        <v>3.3969890713900636E-3</v>
      </c>
      <c r="P3" s="2" cm="1">
        <f t="array" ref="P3">TREND('BAU Calculations'!$B117:$C117,'BAU Calculations'!$B$115:$C$115,P$1)</f>
        <v>3.4338181625282044E-3</v>
      </c>
      <c r="Q3" s="2" cm="1">
        <f t="array" ref="Q3">TREND('BAU Calculations'!$B117:$C117,'BAU Calculations'!$B$115:$C$115,Q$1)</f>
        <v>3.4706472536663452E-3</v>
      </c>
      <c r="R3" s="2" cm="1">
        <f t="array" ref="R3">TREND('BAU Calculations'!$B117:$C117,'BAU Calculations'!$B$115:$C$115,R$1)</f>
        <v>3.5074763448044999E-3</v>
      </c>
      <c r="S3" s="2" cm="1">
        <f t="array" ref="S3">TREND('BAU Calculations'!$B117:$C117,'BAU Calculations'!$B$115:$C$115,S$1)</f>
        <v>3.5443054359426407E-3</v>
      </c>
      <c r="T3" s="2" cm="1">
        <f t="array" ref="T3">TREND('BAU Calculations'!$B117:$C117,'BAU Calculations'!$B$115:$C$115,T$1)</f>
        <v>3.5811345270807954E-3</v>
      </c>
      <c r="U3" s="2" cm="1">
        <f t="array" ref="U3">TREND('BAU Calculations'!$B117:$C117,'BAU Calculations'!$B$115:$C$115,U$1)</f>
        <v>3.6179636182189362E-3</v>
      </c>
      <c r="V3" s="2" cm="1">
        <f t="array" ref="V3">TREND('BAU Calculations'!$B117:$C117,'BAU Calculations'!$B$115:$C$115,V$1)</f>
        <v>3.654792709357077E-3</v>
      </c>
      <c r="W3" s="2" cm="1">
        <f t="array" ref="W3">TREND('BAU Calculations'!$B117:$C117,'BAU Calculations'!$B$115:$C$115,W$1)</f>
        <v>3.6916218004952317E-3</v>
      </c>
      <c r="X3" s="2" cm="1">
        <f t="array" ref="X3">TREND('BAU Calculations'!$B117:$C117,'BAU Calculations'!$B$115:$C$115,X$1)</f>
        <v>3.7284508916333725E-3</v>
      </c>
      <c r="Y3" s="2" cm="1">
        <f t="array" ref="Y3">TREND('BAU Calculations'!$B117:$C117,'BAU Calculations'!$B$115:$C$115,Y$1)</f>
        <v>3.7652799827715272E-3</v>
      </c>
      <c r="Z3" s="2" cm="1">
        <f t="array" ref="Z3">TREND('BAU Calculations'!$B117:$C117,'BAU Calculations'!$B$115:$C$115,Z$1)</f>
        <v>3.802109073909668E-3</v>
      </c>
      <c r="AA3" s="2" cm="1">
        <f t="array" ref="AA3">TREND('BAU Calculations'!$B117:$C117,'BAU Calculations'!$B$115:$C$115,AA$1)</f>
        <v>3.8389381650478088E-3</v>
      </c>
      <c r="AB3" s="2" cm="1">
        <f t="array" ref="AB3">TREND('BAU Calculations'!$B117:$C117,'BAU Calculations'!$B$115:$C$115,AB$1)</f>
        <v>3.8757672561859635E-3</v>
      </c>
      <c r="AC3" s="2" cm="1">
        <f t="array" ref="AC3">TREND('BAU Calculations'!$B117:$C117,'BAU Calculations'!$B$115:$C$115,AC$1)</f>
        <v>3.9125963473241043E-3</v>
      </c>
      <c r="AD3" s="2" cm="1">
        <f t="array" ref="AD3">TREND('BAU Calculations'!$B117:$C117,'BAU Calculations'!$B$115:$C$115,AD$1)</f>
        <v>3.949425438462259E-3</v>
      </c>
      <c r="AE3" s="2" cm="1">
        <f t="array" ref="AE3">TREND('BAU Calculations'!$B117:$C117,'BAU Calculations'!$B$115:$C$115,AE$1)</f>
        <v>3.9862545296003998E-3</v>
      </c>
      <c r="AF3" s="2" cm="1">
        <f t="array" ref="AF3">TREND('BAU Calculations'!$B117:$C117,'BAU Calculations'!$B$115:$C$115,AF$1)</f>
        <v>4.0230836207385406E-3</v>
      </c>
      <c r="AG3" s="2" cm="1">
        <f t="array" ref="AG3">TREND('BAU Calculations'!$B117:$C117,'BAU Calculations'!$B$115:$C$115,AG$1)</f>
        <v>4.0599127118766953E-3</v>
      </c>
    </row>
    <row r="4" spans="1:33" s="7" customFormat="1" x14ac:dyDescent="0.2">
      <c r="A4" s="16" t="s">
        <v>125</v>
      </c>
      <c r="B4" s="7">
        <v>0</v>
      </c>
      <c r="C4" s="7">
        <v>0</v>
      </c>
      <c r="D4" s="7">
        <v>0</v>
      </c>
      <c r="E4" s="7">
        <v>0</v>
      </c>
      <c r="F4" s="7">
        <v>0</v>
      </c>
      <c r="G4" s="7">
        <v>0</v>
      </c>
      <c r="H4" s="7">
        <v>0</v>
      </c>
      <c r="I4" s="7">
        <v>0</v>
      </c>
      <c r="J4" s="7">
        <v>0</v>
      </c>
      <c r="K4" s="7">
        <v>0</v>
      </c>
      <c r="L4" s="7">
        <v>0</v>
      </c>
      <c r="M4" s="7">
        <v>0</v>
      </c>
      <c r="N4" s="7">
        <v>0</v>
      </c>
      <c r="O4" s="7">
        <v>0</v>
      </c>
      <c r="P4" s="7">
        <v>0</v>
      </c>
      <c r="Q4" s="7">
        <v>0</v>
      </c>
      <c r="R4" s="7">
        <v>0</v>
      </c>
      <c r="S4" s="7">
        <v>0</v>
      </c>
      <c r="T4" s="7">
        <v>0</v>
      </c>
      <c r="U4" s="7">
        <v>0</v>
      </c>
      <c r="V4" s="7">
        <v>0</v>
      </c>
      <c r="W4" s="7">
        <v>0</v>
      </c>
      <c r="X4" s="7">
        <v>0</v>
      </c>
      <c r="Y4" s="7">
        <v>0</v>
      </c>
      <c r="Z4" s="7">
        <v>0</v>
      </c>
      <c r="AA4" s="7">
        <v>0</v>
      </c>
      <c r="AB4" s="7">
        <v>0</v>
      </c>
      <c r="AC4" s="7">
        <v>0</v>
      </c>
      <c r="AD4" s="7">
        <v>0</v>
      </c>
      <c r="AE4" s="7">
        <v>0</v>
      </c>
      <c r="AF4" s="7">
        <v>0</v>
      </c>
      <c r="AG4" s="7">
        <v>0</v>
      </c>
    </row>
    <row r="5" spans="1:33" s="7" customFormat="1" x14ac:dyDescent="0.2">
      <c r="A5" s="16" t="s">
        <v>126</v>
      </c>
      <c r="B5" s="7">
        <v>0</v>
      </c>
      <c r="C5" s="7">
        <v>0</v>
      </c>
      <c r="D5" s="7">
        <v>0</v>
      </c>
      <c r="E5" s="7">
        <v>0</v>
      </c>
      <c r="F5" s="7">
        <v>0</v>
      </c>
      <c r="G5" s="7">
        <v>0</v>
      </c>
      <c r="H5" s="7">
        <v>0</v>
      </c>
      <c r="I5" s="7">
        <v>0</v>
      </c>
      <c r="J5" s="7">
        <v>0</v>
      </c>
      <c r="K5" s="7">
        <v>0</v>
      </c>
      <c r="L5" s="7">
        <v>0</v>
      </c>
      <c r="M5" s="7">
        <v>0</v>
      </c>
      <c r="N5" s="7">
        <v>0</v>
      </c>
      <c r="O5" s="7">
        <v>0</v>
      </c>
      <c r="P5" s="7">
        <v>0</v>
      </c>
      <c r="Q5" s="7">
        <v>0</v>
      </c>
      <c r="R5" s="7">
        <v>0</v>
      </c>
      <c r="S5" s="7">
        <v>0</v>
      </c>
      <c r="T5" s="7">
        <v>0</v>
      </c>
      <c r="U5" s="7">
        <v>0</v>
      </c>
      <c r="V5" s="7">
        <v>0</v>
      </c>
      <c r="W5" s="7">
        <v>0</v>
      </c>
      <c r="X5" s="7">
        <v>0</v>
      </c>
      <c r="Y5" s="7">
        <v>0</v>
      </c>
      <c r="Z5" s="7">
        <v>0</v>
      </c>
      <c r="AA5" s="7">
        <v>0</v>
      </c>
      <c r="AB5" s="7">
        <v>0</v>
      </c>
      <c r="AC5" s="7">
        <v>0</v>
      </c>
      <c r="AD5" s="7">
        <v>0</v>
      </c>
      <c r="AE5" s="7">
        <v>0</v>
      </c>
      <c r="AF5" s="7">
        <v>0</v>
      </c>
      <c r="AG5" s="7">
        <v>0</v>
      </c>
    </row>
    <row r="6" spans="1:33" s="7" customFormat="1" x14ac:dyDescent="0.2">
      <c r="A6" s="16" t="s">
        <v>127</v>
      </c>
      <c r="B6" s="7">
        <v>0</v>
      </c>
      <c r="C6" s="7">
        <v>0</v>
      </c>
      <c r="D6" s="7">
        <v>0</v>
      </c>
      <c r="E6" s="7">
        <v>0</v>
      </c>
      <c r="F6" s="7">
        <v>0</v>
      </c>
      <c r="G6" s="7">
        <v>0</v>
      </c>
      <c r="H6" s="7">
        <v>0</v>
      </c>
      <c r="I6" s="7">
        <v>0</v>
      </c>
      <c r="J6" s="7">
        <v>0</v>
      </c>
      <c r="K6" s="7">
        <v>0</v>
      </c>
      <c r="L6" s="7">
        <v>0</v>
      </c>
      <c r="M6" s="7">
        <v>0</v>
      </c>
      <c r="N6" s="7">
        <v>0</v>
      </c>
      <c r="O6" s="7">
        <v>0</v>
      </c>
      <c r="P6" s="7">
        <v>0</v>
      </c>
      <c r="Q6" s="7">
        <v>0</v>
      </c>
      <c r="R6" s="7">
        <v>0</v>
      </c>
      <c r="S6" s="7">
        <v>0</v>
      </c>
      <c r="T6" s="7">
        <v>0</v>
      </c>
      <c r="U6" s="7">
        <v>0</v>
      </c>
      <c r="V6" s="7">
        <v>0</v>
      </c>
      <c r="W6" s="7">
        <v>0</v>
      </c>
      <c r="X6" s="7">
        <v>0</v>
      </c>
      <c r="Y6" s="7">
        <v>0</v>
      </c>
      <c r="Z6" s="7">
        <v>0</v>
      </c>
      <c r="AA6" s="7">
        <v>0</v>
      </c>
      <c r="AB6" s="7">
        <v>0</v>
      </c>
      <c r="AC6" s="7">
        <v>0</v>
      </c>
      <c r="AD6" s="7">
        <v>0</v>
      </c>
      <c r="AE6" s="7">
        <v>0</v>
      </c>
      <c r="AF6" s="7">
        <v>0</v>
      </c>
      <c r="AG6" s="7">
        <v>0</v>
      </c>
    </row>
    <row r="7" spans="1:33" s="7" customFormat="1" x14ac:dyDescent="0.2">
      <c r="A7" s="16" t="s">
        <v>128</v>
      </c>
      <c r="B7" s="7">
        <v>0</v>
      </c>
      <c r="C7" s="7">
        <v>0</v>
      </c>
      <c r="D7" s="7">
        <v>0</v>
      </c>
      <c r="E7" s="7">
        <v>0</v>
      </c>
      <c r="F7" s="7">
        <v>0</v>
      </c>
      <c r="G7" s="7">
        <v>0</v>
      </c>
      <c r="H7" s="7">
        <v>0</v>
      </c>
      <c r="I7" s="7">
        <v>0</v>
      </c>
      <c r="J7" s="7">
        <v>0</v>
      </c>
      <c r="K7" s="7">
        <v>0</v>
      </c>
      <c r="L7" s="7">
        <v>0</v>
      </c>
      <c r="M7" s="7">
        <v>0</v>
      </c>
      <c r="N7" s="7">
        <v>0</v>
      </c>
      <c r="O7" s="7">
        <v>0</v>
      </c>
      <c r="P7" s="7">
        <v>0</v>
      </c>
      <c r="Q7" s="7">
        <v>0</v>
      </c>
      <c r="R7" s="7">
        <v>0</v>
      </c>
      <c r="S7" s="7">
        <v>0</v>
      </c>
      <c r="T7" s="7">
        <v>0</v>
      </c>
      <c r="U7" s="7">
        <v>0</v>
      </c>
      <c r="V7" s="7">
        <v>0</v>
      </c>
      <c r="W7" s="7">
        <v>0</v>
      </c>
      <c r="X7" s="7">
        <v>0</v>
      </c>
      <c r="Y7" s="7">
        <v>0</v>
      </c>
      <c r="Z7" s="7">
        <v>0</v>
      </c>
      <c r="AA7" s="7">
        <v>0</v>
      </c>
      <c r="AB7" s="7">
        <v>0</v>
      </c>
      <c r="AC7" s="7">
        <v>0</v>
      </c>
      <c r="AD7" s="7">
        <v>0</v>
      </c>
      <c r="AE7" s="7">
        <v>0</v>
      </c>
      <c r="AF7" s="7">
        <v>0</v>
      </c>
      <c r="AG7" s="7">
        <v>0</v>
      </c>
    </row>
    <row r="8" spans="1:33" s="7" customFormat="1" x14ac:dyDescent="0.2">
      <c r="A8" s="16" t="s">
        <v>129</v>
      </c>
      <c r="B8" s="7">
        <v>0</v>
      </c>
      <c r="C8" s="7">
        <v>0</v>
      </c>
      <c r="D8" s="7">
        <v>0</v>
      </c>
      <c r="E8" s="7">
        <v>0</v>
      </c>
      <c r="F8" s="7">
        <v>0</v>
      </c>
      <c r="G8" s="7">
        <v>0</v>
      </c>
      <c r="H8" s="7">
        <v>0</v>
      </c>
      <c r="I8" s="7">
        <v>0</v>
      </c>
      <c r="J8" s="7">
        <v>0</v>
      </c>
      <c r="K8" s="7">
        <v>0</v>
      </c>
      <c r="L8" s="7">
        <v>0</v>
      </c>
      <c r="M8" s="7">
        <v>0</v>
      </c>
      <c r="N8" s="7">
        <v>0</v>
      </c>
      <c r="O8" s="7">
        <v>0</v>
      </c>
      <c r="P8" s="7">
        <v>0</v>
      </c>
      <c r="Q8" s="7">
        <v>0</v>
      </c>
      <c r="R8" s="7">
        <v>0</v>
      </c>
      <c r="S8" s="7">
        <v>0</v>
      </c>
      <c r="T8" s="7">
        <v>0</v>
      </c>
      <c r="U8" s="7">
        <v>0</v>
      </c>
      <c r="V8" s="7">
        <v>0</v>
      </c>
      <c r="W8" s="7">
        <v>0</v>
      </c>
      <c r="X8" s="7">
        <v>0</v>
      </c>
      <c r="Y8" s="7">
        <v>0</v>
      </c>
      <c r="Z8" s="7">
        <v>0</v>
      </c>
      <c r="AA8" s="7">
        <v>0</v>
      </c>
      <c r="AB8" s="7">
        <v>0</v>
      </c>
      <c r="AC8" s="7">
        <v>0</v>
      </c>
      <c r="AD8" s="7">
        <v>0</v>
      </c>
      <c r="AE8" s="7">
        <v>0</v>
      </c>
      <c r="AF8" s="7">
        <v>0</v>
      </c>
      <c r="AG8" s="7">
        <v>0</v>
      </c>
    </row>
    <row r="9" spans="1:33" s="2" customFormat="1" x14ac:dyDescent="0.2">
      <c r="A9" s="8" t="s">
        <v>118</v>
      </c>
      <c r="B9" s="2">
        <v>0</v>
      </c>
      <c r="C9" s="2">
        <v>0</v>
      </c>
      <c r="D9" s="2">
        <v>0</v>
      </c>
      <c r="E9" s="2">
        <v>0</v>
      </c>
      <c r="F9" s="2">
        <v>0</v>
      </c>
      <c r="G9" s="2">
        <v>0</v>
      </c>
      <c r="H9" s="2">
        <v>0</v>
      </c>
      <c r="I9" s="2">
        <v>0</v>
      </c>
      <c r="J9" s="2">
        <v>0</v>
      </c>
      <c r="K9" s="2">
        <v>0</v>
      </c>
      <c r="L9" s="2">
        <v>0</v>
      </c>
      <c r="M9" s="2">
        <v>0</v>
      </c>
      <c r="N9" s="2">
        <v>0</v>
      </c>
      <c r="O9" s="2">
        <v>0</v>
      </c>
      <c r="P9" s="2">
        <v>0</v>
      </c>
      <c r="Q9" s="2">
        <v>0</v>
      </c>
      <c r="R9" s="2">
        <v>0</v>
      </c>
      <c r="S9" s="2">
        <v>0</v>
      </c>
      <c r="T9" s="2">
        <v>0</v>
      </c>
      <c r="U9" s="2">
        <v>0</v>
      </c>
      <c r="V9" s="2">
        <v>0</v>
      </c>
      <c r="W9" s="2">
        <v>0</v>
      </c>
      <c r="X9" s="2">
        <v>0</v>
      </c>
      <c r="Y9" s="2">
        <v>0</v>
      </c>
      <c r="Z9" s="2">
        <v>0</v>
      </c>
      <c r="AA9" s="2">
        <v>0</v>
      </c>
      <c r="AB9" s="2">
        <v>0</v>
      </c>
      <c r="AC9" s="2">
        <v>0</v>
      </c>
      <c r="AD9" s="2">
        <v>0</v>
      </c>
      <c r="AE9" s="2">
        <v>0</v>
      </c>
      <c r="AF9" s="2">
        <v>0</v>
      </c>
      <c r="AG9" s="2">
        <v>0</v>
      </c>
    </row>
    <row r="10" spans="1:33" s="7" customFormat="1" x14ac:dyDescent="0.2">
      <c r="A10" s="16" t="s">
        <v>130</v>
      </c>
      <c r="B10" s="7">
        <v>0</v>
      </c>
      <c r="C10" s="7">
        <v>0</v>
      </c>
      <c r="D10" s="7">
        <v>0</v>
      </c>
      <c r="E10" s="7">
        <v>0</v>
      </c>
      <c r="F10" s="7">
        <v>0</v>
      </c>
      <c r="G10" s="7">
        <v>0</v>
      </c>
      <c r="H10" s="7">
        <v>0</v>
      </c>
      <c r="I10" s="7">
        <v>0</v>
      </c>
      <c r="J10" s="7">
        <v>0</v>
      </c>
      <c r="K10" s="7">
        <v>0</v>
      </c>
      <c r="L10" s="7">
        <v>0</v>
      </c>
      <c r="M10" s="7">
        <v>0</v>
      </c>
      <c r="N10" s="7">
        <v>0</v>
      </c>
      <c r="O10" s="7">
        <v>0</v>
      </c>
      <c r="P10" s="7">
        <v>0</v>
      </c>
      <c r="Q10" s="7">
        <v>0</v>
      </c>
      <c r="R10" s="7">
        <v>0</v>
      </c>
      <c r="S10" s="7">
        <v>0</v>
      </c>
      <c r="T10" s="7">
        <v>0</v>
      </c>
      <c r="U10" s="7">
        <v>0</v>
      </c>
      <c r="V10" s="7">
        <v>0</v>
      </c>
      <c r="W10" s="7">
        <v>0</v>
      </c>
      <c r="X10" s="7">
        <v>0</v>
      </c>
      <c r="Y10" s="7">
        <v>0</v>
      </c>
      <c r="Z10" s="7">
        <v>0</v>
      </c>
      <c r="AA10" s="7">
        <v>0</v>
      </c>
      <c r="AB10" s="7">
        <v>0</v>
      </c>
      <c r="AC10" s="7">
        <v>0</v>
      </c>
      <c r="AD10" s="7">
        <v>0</v>
      </c>
      <c r="AE10" s="7">
        <v>0</v>
      </c>
      <c r="AF10" s="7">
        <v>0</v>
      </c>
      <c r="AG10" s="7">
        <v>0</v>
      </c>
    </row>
    <row r="11" spans="1:33" s="2" customFormat="1" x14ac:dyDescent="0.2">
      <c r="A11" s="8" t="s">
        <v>119</v>
      </c>
      <c r="B11" s="2">
        <v>0</v>
      </c>
      <c r="C11" s="2">
        <v>0</v>
      </c>
      <c r="D11" s="2">
        <v>0</v>
      </c>
      <c r="E11" s="2">
        <v>0</v>
      </c>
      <c r="F11" s="2">
        <v>0</v>
      </c>
      <c r="G11" s="2">
        <v>0</v>
      </c>
      <c r="H11" s="2">
        <v>0</v>
      </c>
      <c r="I11" s="2">
        <v>0</v>
      </c>
      <c r="J11" s="2">
        <v>0</v>
      </c>
      <c r="K11" s="2">
        <v>0</v>
      </c>
      <c r="L11" s="2">
        <v>0</v>
      </c>
      <c r="M11" s="2">
        <v>0</v>
      </c>
      <c r="N11" s="2">
        <v>0</v>
      </c>
      <c r="O11" s="2">
        <v>0</v>
      </c>
      <c r="P11" s="2">
        <v>0</v>
      </c>
      <c r="Q11" s="2">
        <v>0</v>
      </c>
      <c r="R11" s="2">
        <v>0</v>
      </c>
      <c r="S11" s="2">
        <v>0</v>
      </c>
      <c r="T11" s="2">
        <v>0</v>
      </c>
      <c r="U11" s="2">
        <v>0</v>
      </c>
      <c r="V11" s="2">
        <v>0</v>
      </c>
      <c r="W11" s="2">
        <v>0</v>
      </c>
      <c r="X11" s="2">
        <v>0</v>
      </c>
      <c r="Y11" s="2">
        <v>0</v>
      </c>
      <c r="Z11" s="2">
        <v>0</v>
      </c>
      <c r="AA11" s="2">
        <v>0</v>
      </c>
      <c r="AB11" s="2">
        <v>0</v>
      </c>
      <c r="AC11" s="2">
        <v>0</v>
      </c>
      <c r="AD11" s="2">
        <v>0</v>
      </c>
      <c r="AE11" s="2">
        <v>0</v>
      </c>
      <c r="AF11" s="2">
        <v>0</v>
      </c>
      <c r="AG11" s="2">
        <v>0</v>
      </c>
    </row>
    <row r="12" spans="1:33" s="2" customFormat="1" x14ac:dyDescent="0.2">
      <c r="A12" s="8" t="s">
        <v>120</v>
      </c>
      <c r="B12" s="2">
        <v>0</v>
      </c>
      <c r="C12" s="2">
        <v>0</v>
      </c>
      <c r="D12" s="2">
        <v>0</v>
      </c>
      <c r="E12" s="2">
        <v>0</v>
      </c>
      <c r="F12" s="2">
        <v>0</v>
      </c>
      <c r="G12" s="2">
        <v>0</v>
      </c>
      <c r="H12" s="2">
        <v>0</v>
      </c>
      <c r="I12" s="2">
        <v>0</v>
      </c>
      <c r="J12" s="2">
        <v>0</v>
      </c>
      <c r="K12" s="2">
        <v>0</v>
      </c>
      <c r="L12" s="2">
        <v>0</v>
      </c>
      <c r="M12" s="2">
        <v>0</v>
      </c>
      <c r="N12" s="2">
        <v>0</v>
      </c>
      <c r="O12" s="2">
        <v>0</v>
      </c>
      <c r="P12" s="2">
        <v>0</v>
      </c>
      <c r="Q12" s="2">
        <v>0</v>
      </c>
      <c r="R12" s="2">
        <v>0</v>
      </c>
      <c r="S12" s="2">
        <v>0</v>
      </c>
      <c r="T12" s="2">
        <v>0</v>
      </c>
      <c r="U12" s="2">
        <v>0</v>
      </c>
      <c r="V12" s="2">
        <v>0</v>
      </c>
      <c r="W12" s="2">
        <v>0</v>
      </c>
      <c r="X12" s="2">
        <v>0</v>
      </c>
      <c r="Y12" s="2">
        <v>0</v>
      </c>
      <c r="Z12" s="2">
        <v>0</v>
      </c>
      <c r="AA12" s="2">
        <v>0</v>
      </c>
      <c r="AB12" s="2">
        <v>0</v>
      </c>
      <c r="AC12" s="2">
        <v>0</v>
      </c>
      <c r="AD12" s="2">
        <v>0</v>
      </c>
      <c r="AE12" s="2">
        <v>0</v>
      </c>
      <c r="AF12" s="2">
        <v>0</v>
      </c>
      <c r="AG12" s="2">
        <v>0</v>
      </c>
    </row>
    <row r="13" spans="1:33" s="2" customFormat="1" x14ac:dyDescent="0.2">
      <c r="A13" s="8" t="s">
        <v>121</v>
      </c>
      <c r="B13" s="2">
        <v>0</v>
      </c>
      <c r="C13" s="2">
        <v>0</v>
      </c>
      <c r="D13" s="2">
        <v>0</v>
      </c>
      <c r="E13" s="2">
        <v>0</v>
      </c>
      <c r="F13" s="2">
        <v>0</v>
      </c>
      <c r="G13" s="2">
        <v>0</v>
      </c>
      <c r="H13" s="2">
        <v>0</v>
      </c>
      <c r="I13" s="2">
        <v>0</v>
      </c>
      <c r="J13" s="2">
        <v>0</v>
      </c>
      <c r="K13" s="2">
        <v>0</v>
      </c>
      <c r="L13" s="2">
        <v>0</v>
      </c>
      <c r="M13" s="2">
        <v>0</v>
      </c>
      <c r="N13" s="2">
        <v>0</v>
      </c>
      <c r="O13" s="2">
        <v>0</v>
      </c>
      <c r="P13" s="2">
        <v>0</v>
      </c>
      <c r="Q13" s="2">
        <v>0</v>
      </c>
      <c r="R13" s="2">
        <v>0</v>
      </c>
      <c r="S13" s="2">
        <v>0</v>
      </c>
      <c r="T13" s="2">
        <v>0</v>
      </c>
      <c r="U13" s="2">
        <v>0</v>
      </c>
      <c r="V13" s="2">
        <v>0</v>
      </c>
      <c r="W13" s="2">
        <v>0</v>
      </c>
      <c r="X13" s="2">
        <v>0</v>
      </c>
      <c r="Y13" s="2">
        <v>0</v>
      </c>
      <c r="Z13" s="2">
        <v>0</v>
      </c>
      <c r="AA13" s="2">
        <v>0</v>
      </c>
      <c r="AB13" s="2">
        <v>0</v>
      </c>
      <c r="AC13" s="2">
        <v>0</v>
      </c>
      <c r="AD13" s="2">
        <v>0</v>
      </c>
      <c r="AE13" s="2">
        <v>0</v>
      </c>
      <c r="AF13" s="2">
        <v>0</v>
      </c>
      <c r="AG13" s="2">
        <v>0</v>
      </c>
    </row>
    <row r="14" spans="1:33" s="7" customFormat="1" x14ac:dyDescent="0.2">
      <c r="A14" s="16" t="s">
        <v>131</v>
      </c>
      <c r="B14" s="7">
        <v>0</v>
      </c>
      <c r="C14" s="7">
        <v>0</v>
      </c>
      <c r="D14" s="7">
        <v>0</v>
      </c>
      <c r="E14" s="7">
        <v>0</v>
      </c>
      <c r="F14" s="7">
        <v>0</v>
      </c>
      <c r="G14" s="7">
        <v>0</v>
      </c>
      <c r="H14" s="7">
        <v>0</v>
      </c>
      <c r="I14" s="7">
        <v>0</v>
      </c>
      <c r="J14" s="7">
        <v>0</v>
      </c>
      <c r="K14" s="7">
        <v>0</v>
      </c>
      <c r="L14" s="7">
        <v>0</v>
      </c>
      <c r="M14" s="7">
        <v>0</v>
      </c>
      <c r="N14" s="7">
        <v>0</v>
      </c>
      <c r="O14" s="7">
        <v>0</v>
      </c>
      <c r="P14" s="7">
        <v>0</v>
      </c>
      <c r="Q14" s="7">
        <v>0</v>
      </c>
      <c r="R14" s="7">
        <v>0</v>
      </c>
      <c r="S14" s="7">
        <v>0</v>
      </c>
      <c r="T14" s="7">
        <v>0</v>
      </c>
      <c r="U14" s="7">
        <v>0</v>
      </c>
      <c r="V14" s="7">
        <v>0</v>
      </c>
      <c r="W14" s="7">
        <v>0</v>
      </c>
      <c r="X14" s="7">
        <v>0</v>
      </c>
      <c r="Y14" s="7">
        <v>0</v>
      </c>
      <c r="Z14" s="7">
        <v>0</v>
      </c>
      <c r="AA14" s="7">
        <v>0</v>
      </c>
      <c r="AB14" s="7">
        <v>0</v>
      </c>
      <c r="AC14" s="7">
        <v>0</v>
      </c>
      <c r="AD14" s="7">
        <v>0</v>
      </c>
      <c r="AE14" s="7">
        <v>0</v>
      </c>
      <c r="AF14" s="7">
        <v>0</v>
      </c>
      <c r="AG14" s="7">
        <v>0</v>
      </c>
    </row>
    <row r="15" spans="1:33" s="2" customFormat="1" x14ac:dyDescent="0.2">
      <c r="A15" s="8" t="s">
        <v>122</v>
      </c>
      <c r="B15" s="2">
        <v>0</v>
      </c>
      <c r="C15" s="2">
        <v>0</v>
      </c>
      <c r="D15" s="2">
        <v>0</v>
      </c>
      <c r="E15" s="2">
        <v>0</v>
      </c>
      <c r="F15" s="2">
        <v>0</v>
      </c>
      <c r="G15" s="2">
        <v>0</v>
      </c>
      <c r="H15" s="2">
        <v>0</v>
      </c>
      <c r="I15" s="2">
        <v>0</v>
      </c>
      <c r="J15" s="2">
        <v>0</v>
      </c>
      <c r="K15" s="2">
        <v>0</v>
      </c>
      <c r="L15" s="2">
        <v>0</v>
      </c>
      <c r="M15" s="2">
        <v>0</v>
      </c>
      <c r="N15" s="2">
        <v>0</v>
      </c>
      <c r="O15" s="2">
        <v>0</v>
      </c>
      <c r="P15" s="2">
        <v>0</v>
      </c>
      <c r="Q15" s="2">
        <v>0</v>
      </c>
      <c r="R15" s="2">
        <v>0</v>
      </c>
      <c r="S15" s="2">
        <v>0</v>
      </c>
      <c r="T15" s="2">
        <v>0</v>
      </c>
      <c r="U15" s="2">
        <v>0</v>
      </c>
      <c r="V15" s="2">
        <v>0</v>
      </c>
      <c r="W15" s="2">
        <v>0</v>
      </c>
      <c r="X15" s="2">
        <v>0</v>
      </c>
      <c r="Y15" s="2">
        <v>0</v>
      </c>
      <c r="Z15" s="2">
        <v>0</v>
      </c>
      <c r="AA15" s="2">
        <v>0</v>
      </c>
      <c r="AB15" s="2">
        <v>0</v>
      </c>
      <c r="AC15" s="2">
        <v>0</v>
      </c>
      <c r="AD15" s="2">
        <v>0</v>
      </c>
      <c r="AE15" s="2">
        <v>0</v>
      </c>
      <c r="AF15" s="2">
        <v>0</v>
      </c>
      <c r="AG15" s="2">
        <v>0</v>
      </c>
    </row>
    <row r="16" spans="1:33" s="2" customFormat="1" x14ac:dyDescent="0.2">
      <c r="A16" s="8" t="s">
        <v>123</v>
      </c>
      <c r="B16" s="2">
        <v>0</v>
      </c>
      <c r="C16" s="2">
        <v>0</v>
      </c>
      <c r="D16" s="2">
        <v>0</v>
      </c>
      <c r="E16" s="2">
        <v>0</v>
      </c>
      <c r="F16" s="2">
        <v>0</v>
      </c>
      <c r="G16" s="2">
        <v>0</v>
      </c>
      <c r="H16" s="2">
        <v>0</v>
      </c>
      <c r="I16" s="2">
        <v>0</v>
      </c>
      <c r="J16" s="2">
        <v>0</v>
      </c>
      <c r="K16" s="2">
        <v>0</v>
      </c>
      <c r="L16" s="2">
        <v>0</v>
      </c>
      <c r="M16" s="2">
        <v>0</v>
      </c>
      <c r="N16" s="2">
        <v>0</v>
      </c>
      <c r="O16" s="2">
        <v>0</v>
      </c>
      <c r="P16" s="2">
        <v>0</v>
      </c>
      <c r="Q16" s="2">
        <v>0</v>
      </c>
      <c r="R16" s="2">
        <v>0</v>
      </c>
      <c r="S16" s="2">
        <v>0</v>
      </c>
      <c r="T16" s="2">
        <v>0</v>
      </c>
      <c r="U16" s="2">
        <v>0</v>
      </c>
      <c r="V16" s="2">
        <v>0</v>
      </c>
      <c r="W16" s="2">
        <v>0</v>
      </c>
      <c r="X16" s="2">
        <v>0</v>
      </c>
      <c r="Y16" s="2">
        <v>0</v>
      </c>
      <c r="Z16" s="2">
        <v>0</v>
      </c>
      <c r="AA16" s="2">
        <v>0</v>
      </c>
      <c r="AB16" s="2">
        <v>0</v>
      </c>
      <c r="AC16" s="2">
        <v>0</v>
      </c>
      <c r="AD16" s="2">
        <v>0</v>
      </c>
      <c r="AE16" s="2">
        <v>0</v>
      </c>
      <c r="AF16" s="2">
        <v>0</v>
      </c>
      <c r="AG16" s="2">
        <v>0</v>
      </c>
    </row>
    <row r="17" spans="1:33" s="2" customFormat="1" x14ac:dyDescent="0.2">
      <c r="A17" s="8" t="s">
        <v>124</v>
      </c>
      <c r="B17" s="2">
        <v>0</v>
      </c>
      <c r="C17" s="2">
        <v>0</v>
      </c>
      <c r="D17" s="2">
        <v>0</v>
      </c>
      <c r="E17" s="2">
        <v>0</v>
      </c>
      <c r="F17" s="2">
        <v>0</v>
      </c>
      <c r="G17" s="2">
        <v>0</v>
      </c>
      <c r="H17" s="2">
        <v>0</v>
      </c>
      <c r="I17" s="2">
        <v>0</v>
      </c>
      <c r="J17" s="2">
        <v>0</v>
      </c>
      <c r="K17" s="2">
        <v>0</v>
      </c>
      <c r="L17" s="2">
        <v>0</v>
      </c>
      <c r="M17" s="2">
        <v>0</v>
      </c>
      <c r="N17" s="2">
        <v>0</v>
      </c>
      <c r="O17" s="2">
        <v>0</v>
      </c>
      <c r="P17" s="2">
        <v>0</v>
      </c>
      <c r="Q17" s="2">
        <v>0</v>
      </c>
      <c r="R17" s="2">
        <v>0</v>
      </c>
      <c r="S17" s="2">
        <v>0</v>
      </c>
      <c r="T17" s="2">
        <v>0</v>
      </c>
      <c r="U17" s="2">
        <v>0</v>
      </c>
      <c r="V17" s="2">
        <v>0</v>
      </c>
      <c r="W17" s="2">
        <v>0</v>
      </c>
      <c r="X17" s="2">
        <v>0</v>
      </c>
      <c r="Y17" s="2">
        <v>0</v>
      </c>
      <c r="Z17" s="2">
        <v>0</v>
      </c>
      <c r="AA17" s="2">
        <v>0</v>
      </c>
      <c r="AB17" s="2">
        <v>0</v>
      </c>
      <c r="AC17" s="2">
        <v>0</v>
      </c>
      <c r="AD17" s="2">
        <v>0</v>
      </c>
      <c r="AE17" s="2">
        <v>0</v>
      </c>
      <c r="AF17" s="2">
        <v>0</v>
      </c>
      <c r="AG17" s="2">
        <v>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D05B0-9A91-4279-B778-4601B1E5F3F5}">
  <sheetPr>
    <tabColor theme="3"/>
  </sheetPr>
  <dimension ref="A1:AG26"/>
  <sheetViews>
    <sheetView workbookViewId="0"/>
  </sheetViews>
  <sheetFormatPr baseColWidth="10" defaultColWidth="8.83203125" defaultRowHeight="15" x14ac:dyDescent="0.2"/>
  <cols>
    <col min="1" max="1" width="44.83203125" customWidth="1"/>
  </cols>
  <sheetData>
    <row r="1" spans="1:33" x14ac:dyDescent="0.2">
      <c r="A1" s="6" t="s">
        <v>115</v>
      </c>
      <c r="B1" s="1">
        <v>2019</v>
      </c>
      <c r="C1" s="1">
        <v>2020</v>
      </c>
      <c r="D1" s="1">
        <v>2021</v>
      </c>
      <c r="E1" s="1">
        <v>2022</v>
      </c>
      <c r="F1" s="1">
        <v>2023</v>
      </c>
      <c r="G1" s="1">
        <v>2024</v>
      </c>
      <c r="H1" s="1">
        <v>2025</v>
      </c>
      <c r="I1" s="1">
        <v>2026</v>
      </c>
      <c r="J1" s="1">
        <v>2027</v>
      </c>
      <c r="K1" s="1">
        <v>2028</v>
      </c>
      <c r="L1" s="1">
        <v>2029</v>
      </c>
      <c r="M1" s="1">
        <v>2030</v>
      </c>
      <c r="N1" s="1">
        <v>2031</v>
      </c>
      <c r="O1" s="1">
        <v>2032</v>
      </c>
      <c r="P1" s="1">
        <v>2033</v>
      </c>
      <c r="Q1" s="1">
        <v>2034</v>
      </c>
      <c r="R1" s="1">
        <v>2035</v>
      </c>
      <c r="S1" s="1">
        <v>2036</v>
      </c>
      <c r="T1" s="1">
        <v>2037</v>
      </c>
      <c r="U1" s="1">
        <v>2038</v>
      </c>
      <c r="V1" s="1">
        <v>2039</v>
      </c>
      <c r="W1" s="1">
        <v>2040</v>
      </c>
      <c r="X1" s="1">
        <v>2041</v>
      </c>
      <c r="Y1" s="1">
        <v>2042</v>
      </c>
      <c r="Z1" s="1">
        <v>2043</v>
      </c>
      <c r="AA1" s="1">
        <v>2044</v>
      </c>
      <c r="AB1" s="1">
        <v>2045</v>
      </c>
      <c r="AC1" s="1">
        <v>2046</v>
      </c>
      <c r="AD1" s="1">
        <v>2047</v>
      </c>
      <c r="AE1" s="1">
        <v>2048</v>
      </c>
      <c r="AF1" s="1">
        <v>2049</v>
      </c>
      <c r="AG1" s="1">
        <v>2050</v>
      </c>
    </row>
    <row r="2" spans="1:33" x14ac:dyDescent="0.2">
      <c r="A2" t="s">
        <v>156</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row>
    <row r="3" spans="1:33" x14ac:dyDescent="0.2">
      <c r="A3" t="s">
        <v>157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row>
    <row r="4" spans="1:33" x14ac:dyDescent="0.2">
      <c r="A4" t="s">
        <v>158</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row>
    <row r="5" spans="1:33" x14ac:dyDescent="0.2">
      <c r="A5" t="s">
        <v>159</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row>
    <row r="6" spans="1:33" x14ac:dyDescent="0.2">
      <c r="A6" t="s">
        <v>160</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row>
    <row r="7" spans="1:33" x14ac:dyDescent="0.2">
      <c r="A7" t="s">
        <v>161</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row>
    <row r="8" spans="1:33" x14ac:dyDescent="0.2">
      <c r="A8" t="s">
        <v>162</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row>
    <row r="9" spans="1:33" x14ac:dyDescent="0.2">
      <c r="A9" t="s">
        <v>163</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row>
    <row r="10" spans="1:33" x14ac:dyDescent="0.2">
      <c r="A10" t="s">
        <v>164</v>
      </c>
      <c r="B10" cm="1">
        <f t="array" ref="B10">TREND('BAU Calculations'!$B118:$C118,'BAU Calculations'!$B$115:$C$115,B$1)</f>
        <v>3.7571423528284472E-3</v>
      </c>
      <c r="C10" cm="1">
        <f t="array" ref="C10">TREND('BAU Calculations'!$B118:$C118,'BAU Calculations'!$B$115:$C$115,C$1)</f>
        <v>3.7571423528284472E-3</v>
      </c>
      <c r="D10" cm="1">
        <f t="array" ref="D10">TREND('BAU Calculations'!$B118:$C118,'BAU Calculations'!$B$115:$C$115,D$1)</f>
        <v>3.7571423528284472E-3</v>
      </c>
      <c r="E10" cm="1">
        <f t="array" ref="E10">TREND('BAU Calculations'!$B118:$C118,'BAU Calculations'!$B$115:$C$115,E$1)</f>
        <v>3.7571423528284472E-3</v>
      </c>
      <c r="F10" cm="1">
        <f t="array" ref="F10">TREND('BAU Calculations'!$B118:$C118,'BAU Calculations'!$B$115:$C$115,F$1)</f>
        <v>3.7571423528284472E-3</v>
      </c>
      <c r="G10" cm="1">
        <f t="array" ref="G10">TREND('BAU Calculations'!$B118:$C118,'BAU Calculations'!$B$115:$C$115,G$1)</f>
        <v>3.7571423528284472E-3</v>
      </c>
      <c r="H10" cm="1">
        <f t="array" ref="H10">TREND('BAU Calculations'!$B118:$C118,'BAU Calculations'!$B$115:$C$115,H$1)</f>
        <v>3.7571423528284472E-3</v>
      </c>
      <c r="I10" cm="1">
        <f t="array" ref="I10">TREND('BAU Calculations'!$B118:$C118,'BAU Calculations'!$B$115:$C$115,I$1)</f>
        <v>3.7571423528284472E-3</v>
      </c>
      <c r="J10" cm="1">
        <f t="array" ref="J10">TREND('BAU Calculations'!$B118:$C118,'BAU Calculations'!$B$115:$C$115,J$1)</f>
        <v>3.7571423528284472E-3</v>
      </c>
      <c r="K10" cm="1">
        <f t="array" ref="K10">TREND('BAU Calculations'!$B118:$C118,'BAU Calculations'!$B$115:$C$115,K$1)</f>
        <v>3.7571423528284472E-3</v>
      </c>
      <c r="L10" cm="1">
        <f t="array" ref="L10">TREND('BAU Calculations'!$B118:$C118,'BAU Calculations'!$B$115:$C$115,L$1)</f>
        <v>3.7571423528284472E-3</v>
      </c>
      <c r="M10" cm="1">
        <f t="array" ref="M10">TREND('BAU Calculations'!$B118:$C118,'BAU Calculations'!$B$115:$C$115,M$1)</f>
        <v>3.7571423528284472E-3</v>
      </c>
      <c r="N10" cm="1">
        <f t="array" ref="N10">TREND('BAU Calculations'!$B118:$C118,'BAU Calculations'!$B$115:$C$115,N$1)</f>
        <v>3.7571423528284472E-3</v>
      </c>
      <c r="O10" cm="1">
        <f t="array" ref="O10">TREND('BAU Calculations'!$B118:$C118,'BAU Calculations'!$B$115:$C$115,O$1)</f>
        <v>3.7571423528284472E-3</v>
      </c>
      <c r="P10" cm="1">
        <f t="array" ref="P10">TREND('BAU Calculations'!$B118:$C118,'BAU Calculations'!$B$115:$C$115,P$1)</f>
        <v>3.7571423528284472E-3</v>
      </c>
      <c r="Q10" cm="1">
        <f t="array" ref="Q10">TREND('BAU Calculations'!$B118:$C118,'BAU Calculations'!$B$115:$C$115,Q$1)</f>
        <v>3.7571423528284472E-3</v>
      </c>
      <c r="R10" cm="1">
        <f t="array" ref="R10">TREND('BAU Calculations'!$B118:$C118,'BAU Calculations'!$B$115:$C$115,R$1)</f>
        <v>3.7571423528284472E-3</v>
      </c>
      <c r="S10" cm="1">
        <f t="array" ref="S10">TREND('BAU Calculations'!$B118:$C118,'BAU Calculations'!$B$115:$C$115,S$1)</f>
        <v>3.7571423528284472E-3</v>
      </c>
      <c r="T10" cm="1">
        <f t="array" ref="T10">TREND('BAU Calculations'!$B118:$C118,'BAU Calculations'!$B$115:$C$115,T$1)</f>
        <v>3.7571423528284472E-3</v>
      </c>
      <c r="U10" cm="1">
        <f t="array" ref="U10">TREND('BAU Calculations'!$B118:$C118,'BAU Calculations'!$B$115:$C$115,U$1)</f>
        <v>3.7571423528284472E-3</v>
      </c>
      <c r="V10" cm="1">
        <f t="array" ref="V10">TREND('BAU Calculations'!$B118:$C118,'BAU Calculations'!$B$115:$C$115,V$1)</f>
        <v>3.7571423528284472E-3</v>
      </c>
      <c r="W10" cm="1">
        <f t="array" ref="W10">TREND('BAU Calculations'!$B118:$C118,'BAU Calculations'!$B$115:$C$115,W$1)</f>
        <v>3.7571423528284472E-3</v>
      </c>
      <c r="X10" cm="1">
        <f t="array" ref="X10">TREND('BAU Calculations'!$B118:$C118,'BAU Calculations'!$B$115:$C$115,X$1)</f>
        <v>3.7571423528284472E-3</v>
      </c>
      <c r="Y10" cm="1">
        <f t="array" ref="Y10">TREND('BAU Calculations'!$B118:$C118,'BAU Calculations'!$B$115:$C$115,Y$1)</f>
        <v>3.7571423528284472E-3</v>
      </c>
      <c r="Z10" cm="1">
        <f t="array" ref="Z10">TREND('BAU Calculations'!$B118:$C118,'BAU Calculations'!$B$115:$C$115,Z$1)</f>
        <v>3.7571423528284472E-3</v>
      </c>
      <c r="AA10" cm="1">
        <f t="array" ref="AA10">TREND('BAU Calculations'!$B118:$C118,'BAU Calculations'!$B$115:$C$115,AA$1)</f>
        <v>3.7571423528284472E-3</v>
      </c>
      <c r="AB10" cm="1">
        <f t="array" ref="AB10">TREND('BAU Calculations'!$B118:$C118,'BAU Calculations'!$B$115:$C$115,AB$1)</f>
        <v>3.7571423528284472E-3</v>
      </c>
      <c r="AC10" cm="1">
        <f t="array" ref="AC10">TREND('BAU Calculations'!$B118:$C118,'BAU Calculations'!$B$115:$C$115,AC$1)</f>
        <v>3.7571423528284472E-3</v>
      </c>
      <c r="AD10" cm="1">
        <f t="array" ref="AD10">TREND('BAU Calculations'!$B118:$C118,'BAU Calculations'!$B$115:$C$115,AD$1)</f>
        <v>3.7571423528284472E-3</v>
      </c>
      <c r="AE10" cm="1">
        <f t="array" ref="AE10">TREND('BAU Calculations'!$B118:$C118,'BAU Calculations'!$B$115:$C$115,AE$1)</f>
        <v>3.7571423528284472E-3</v>
      </c>
      <c r="AF10" cm="1">
        <f t="array" ref="AF10">TREND('BAU Calculations'!$B118:$C118,'BAU Calculations'!$B$115:$C$115,AF$1)</f>
        <v>3.7571423528284472E-3</v>
      </c>
      <c r="AG10" cm="1">
        <f t="array" ref="AG10">TREND('BAU Calculations'!$B118:$C118,'BAU Calculations'!$B$115:$C$115,AG$1)</f>
        <v>3.7571423528284472E-3</v>
      </c>
    </row>
    <row r="11" spans="1:33" x14ac:dyDescent="0.2">
      <c r="A11" t="s">
        <v>165</v>
      </c>
      <c r="B11" cm="1">
        <f t="array" ref="B11">TREND('BAU Calculations'!$B119:$C119,'BAU Calculations'!$B$115:$C$115,B$1)</f>
        <v>9.0928820316609205E-3</v>
      </c>
      <c r="C11" cm="1">
        <f t="array" ref="C11">TREND('BAU Calculations'!$B119:$C119,'BAU Calculations'!$B$115:$C$115,C$1)</f>
        <v>1.1325413000276896E-2</v>
      </c>
      <c r="D11" cm="1">
        <f t="array" ref="D11">TREND('BAU Calculations'!$B119:$C119,'BAU Calculations'!$B$115:$C$115,D$1)</f>
        <v>1.3557943968892872E-2</v>
      </c>
      <c r="E11" cm="1">
        <f t="array" ref="E11">TREND('BAU Calculations'!$B119:$C119,'BAU Calculations'!$B$115:$C$115,E$1)</f>
        <v>1.5790474937508847E-2</v>
      </c>
      <c r="F11" cm="1">
        <f t="array" ref="F11">TREND('BAU Calculations'!$B119:$C119,'BAU Calculations'!$B$115:$C$115,F$1)</f>
        <v>1.8023005906124823E-2</v>
      </c>
      <c r="G11" cm="1">
        <f t="array" ref="G11">TREND('BAU Calculations'!$B119:$C119,'BAU Calculations'!$B$115:$C$115,G$1)</f>
        <v>2.0255536874740798E-2</v>
      </c>
      <c r="H11" cm="1">
        <f t="array" ref="H11">TREND('BAU Calculations'!$B119:$C119,'BAU Calculations'!$B$115:$C$115,H$1)</f>
        <v>2.2488067843356774E-2</v>
      </c>
      <c r="I11" cm="1">
        <f t="array" ref="I11">TREND('BAU Calculations'!$B119:$C119,'BAU Calculations'!$B$115:$C$115,I$1)</f>
        <v>2.4720598811972749E-2</v>
      </c>
      <c r="J11" cm="1">
        <f t="array" ref="J11">TREND('BAU Calculations'!$B119:$C119,'BAU Calculations'!$B$115:$C$115,J$1)</f>
        <v>2.6953129780588725E-2</v>
      </c>
      <c r="K11" cm="1">
        <f t="array" ref="K11">TREND('BAU Calculations'!$B119:$C119,'BAU Calculations'!$B$115:$C$115,K$1)</f>
        <v>2.91856607492047E-2</v>
      </c>
      <c r="L11" cm="1">
        <f t="array" ref="L11">TREND('BAU Calculations'!$B119:$C119,'BAU Calculations'!$B$115:$C$115,L$1)</f>
        <v>3.1418191717820676E-2</v>
      </c>
      <c r="M11" cm="1">
        <f t="array" ref="M11">TREND('BAU Calculations'!$B119:$C119,'BAU Calculations'!$B$115:$C$115,M$1)</f>
        <v>3.3650722686436652E-2</v>
      </c>
      <c r="N11" cm="1">
        <f t="array" ref="N11">TREND('BAU Calculations'!$B119:$C119,'BAU Calculations'!$B$115:$C$115,N$1)</f>
        <v>3.5883253655052627E-2</v>
      </c>
      <c r="O11" cm="1">
        <f t="array" ref="O11">TREND('BAU Calculations'!$B119:$C119,'BAU Calculations'!$B$115:$C$115,O$1)</f>
        <v>3.8115784623668603E-2</v>
      </c>
      <c r="P11" cm="1">
        <f t="array" ref="P11">TREND('BAU Calculations'!$B119:$C119,'BAU Calculations'!$B$115:$C$115,P$1)</f>
        <v>4.0348315592284578E-2</v>
      </c>
      <c r="Q11" cm="1">
        <f t="array" ref="Q11">TREND('BAU Calculations'!$B119:$C119,'BAU Calculations'!$B$115:$C$115,Q$1)</f>
        <v>4.2580846560900554E-2</v>
      </c>
      <c r="R11" cm="1">
        <f t="array" ref="R11">TREND('BAU Calculations'!$B119:$C119,'BAU Calculations'!$B$115:$C$115,R$1)</f>
        <v>4.4813377529516529E-2</v>
      </c>
      <c r="S11" cm="1">
        <f t="array" ref="S11">TREND('BAU Calculations'!$B119:$C119,'BAU Calculations'!$B$115:$C$115,S$1)</f>
        <v>4.7045908498132505E-2</v>
      </c>
      <c r="T11" cm="1">
        <f t="array" ref="T11">TREND('BAU Calculations'!$B119:$C119,'BAU Calculations'!$B$115:$C$115,T$1)</f>
        <v>4.927843946674848E-2</v>
      </c>
      <c r="U11" cm="1">
        <f t="array" ref="U11">TREND('BAU Calculations'!$B119:$C119,'BAU Calculations'!$B$115:$C$115,U$1)</f>
        <v>5.1510970435364456E-2</v>
      </c>
      <c r="V11" cm="1">
        <f t="array" ref="V11">TREND('BAU Calculations'!$B119:$C119,'BAU Calculations'!$B$115:$C$115,V$1)</f>
        <v>5.3743501403980432E-2</v>
      </c>
      <c r="W11" cm="1">
        <f t="array" ref="W11">TREND('BAU Calculations'!$B119:$C119,'BAU Calculations'!$B$115:$C$115,W$1)</f>
        <v>5.5976032372596407E-2</v>
      </c>
      <c r="X11" cm="1">
        <f t="array" ref="X11">TREND('BAU Calculations'!$B119:$C119,'BAU Calculations'!$B$115:$C$115,X$1)</f>
        <v>5.8208563341212383E-2</v>
      </c>
      <c r="Y11" cm="1">
        <f t="array" ref="Y11">TREND('BAU Calculations'!$B119:$C119,'BAU Calculations'!$B$115:$C$115,Y$1)</f>
        <v>6.0441094309828358E-2</v>
      </c>
      <c r="Z11" cm="1">
        <f t="array" ref="Z11">TREND('BAU Calculations'!$B119:$C119,'BAU Calculations'!$B$115:$C$115,Z$1)</f>
        <v>6.2673625278444334E-2</v>
      </c>
      <c r="AA11" cm="1">
        <f t="array" ref="AA11">TREND('BAU Calculations'!$B119:$C119,'BAU Calculations'!$B$115:$C$115,AA$1)</f>
        <v>6.4906156247060309E-2</v>
      </c>
      <c r="AB11" cm="1">
        <f t="array" ref="AB11">TREND('BAU Calculations'!$B119:$C119,'BAU Calculations'!$B$115:$C$115,AB$1)</f>
        <v>6.7138687215676285E-2</v>
      </c>
      <c r="AC11" cm="1">
        <f t="array" ref="AC11">TREND('BAU Calculations'!$B119:$C119,'BAU Calculations'!$B$115:$C$115,AC$1)</f>
        <v>6.937121818429226E-2</v>
      </c>
      <c r="AD11" cm="1">
        <f t="array" ref="AD11">TREND('BAU Calculations'!$B119:$C119,'BAU Calculations'!$B$115:$C$115,AD$1)</f>
        <v>7.1603749152908236E-2</v>
      </c>
      <c r="AE11" cm="1">
        <f t="array" ref="AE11">TREND('BAU Calculations'!$B119:$C119,'BAU Calculations'!$B$115:$C$115,AE$1)</f>
        <v>7.3836280121524211E-2</v>
      </c>
      <c r="AF11" cm="1">
        <f t="array" ref="AF11">TREND('BAU Calculations'!$B119:$C119,'BAU Calculations'!$B$115:$C$115,AF$1)</f>
        <v>7.6068811090140187E-2</v>
      </c>
      <c r="AG11" cm="1">
        <f t="array" ref="AG11">TREND('BAU Calculations'!$B119:$C119,'BAU Calculations'!$B$115:$C$115,AG$1)</f>
        <v>7.8301342058756163E-2</v>
      </c>
    </row>
    <row r="12" spans="1:33" x14ac:dyDescent="0.2">
      <c r="A12" t="s">
        <v>166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row>
    <row r="13" spans="1:33" x14ac:dyDescent="0.2">
      <c r="A13" t="s">
        <v>167</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row>
    <row r="14" spans="1:33" x14ac:dyDescent="0.2">
      <c r="A14" t="s">
        <v>168</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row>
    <row r="15" spans="1:33" x14ac:dyDescent="0.2">
      <c r="A15" t="s">
        <v>169</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row>
    <row r="16" spans="1:33" x14ac:dyDescent="0.2">
      <c r="A16" t="s">
        <v>170</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row>
    <row r="17" spans="1:33" x14ac:dyDescent="0.2">
      <c r="A17" t="s">
        <v>171</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row>
    <row r="18" spans="1:33" x14ac:dyDescent="0.2">
      <c r="A18" t="s">
        <v>172</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row>
    <row r="19" spans="1:33" x14ac:dyDescent="0.2">
      <c r="A19" t="s">
        <v>173</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row>
    <row r="20" spans="1:33" x14ac:dyDescent="0.2">
      <c r="A20" t="s">
        <v>174</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row>
    <row r="21" spans="1:33" x14ac:dyDescent="0.2">
      <c r="A21" t="s">
        <v>175</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row>
    <row r="22" spans="1:33" x14ac:dyDescent="0.2">
      <c r="A22" t="s">
        <v>176</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row>
    <row r="23" spans="1:33" x14ac:dyDescent="0.2">
      <c r="A23" t="s">
        <v>177</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row>
    <row r="24" spans="1:33" x14ac:dyDescent="0.2">
      <c r="A24" t="s">
        <v>178</v>
      </c>
      <c r="B24" cm="1">
        <f t="array" ref="B24">TREND('BAU Calculations'!$B120:$C120,'BAU Calculations'!$B$115:$C$115,B$1)</f>
        <v>5.6922487755766443E-2</v>
      </c>
      <c r="C24" cm="1">
        <f t="array" ref="C24">TREND('BAU Calculations'!$B120:$C120,'BAU Calculations'!$B$115:$C$115,C$1)</f>
        <v>5.6922487755766443E-2</v>
      </c>
      <c r="D24" cm="1">
        <f t="array" ref="D24">TREND('BAU Calculations'!$B120:$C120,'BAU Calculations'!$B$115:$C$115,D$1)</f>
        <v>5.6922487755766443E-2</v>
      </c>
      <c r="E24" cm="1">
        <f t="array" ref="E24">TREND('BAU Calculations'!$B120:$C120,'BAU Calculations'!$B$115:$C$115,E$1)</f>
        <v>5.6922487755766443E-2</v>
      </c>
      <c r="F24" cm="1">
        <f t="array" ref="F24">TREND('BAU Calculations'!$B120:$C120,'BAU Calculations'!$B$115:$C$115,F$1)</f>
        <v>5.6922487755766443E-2</v>
      </c>
      <c r="G24" cm="1">
        <f t="array" ref="G24">TREND('BAU Calculations'!$B120:$C120,'BAU Calculations'!$B$115:$C$115,G$1)</f>
        <v>5.6922487755766443E-2</v>
      </c>
      <c r="H24" cm="1">
        <f t="array" ref="H24">TREND('BAU Calculations'!$B120:$C120,'BAU Calculations'!$B$115:$C$115,H$1)</f>
        <v>5.6922487755766443E-2</v>
      </c>
      <c r="I24" cm="1">
        <f t="array" ref="I24">TREND('BAU Calculations'!$B120:$C120,'BAU Calculations'!$B$115:$C$115,I$1)</f>
        <v>5.6922487755766443E-2</v>
      </c>
      <c r="J24" cm="1">
        <f t="array" ref="J24">TREND('BAU Calculations'!$B120:$C120,'BAU Calculations'!$B$115:$C$115,J$1)</f>
        <v>5.6922487755766443E-2</v>
      </c>
      <c r="K24" cm="1">
        <f t="array" ref="K24">TREND('BAU Calculations'!$B120:$C120,'BAU Calculations'!$B$115:$C$115,K$1)</f>
        <v>5.6922487755766443E-2</v>
      </c>
      <c r="L24" cm="1">
        <f t="array" ref="L24">TREND('BAU Calculations'!$B120:$C120,'BAU Calculations'!$B$115:$C$115,L$1)</f>
        <v>5.6922487755766443E-2</v>
      </c>
      <c r="M24" cm="1">
        <f t="array" ref="M24">TREND('BAU Calculations'!$B120:$C120,'BAU Calculations'!$B$115:$C$115,M$1)</f>
        <v>5.6922487755766443E-2</v>
      </c>
      <c r="N24" cm="1">
        <f t="array" ref="N24">TREND('BAU Calculations'!$B120:$C120,'BAU Calculations'!$B$115:$C$115,N$1)</f>
        <v>5.6922487755766443E-2</v>
      </c>
      <c r="O24" cm="1">
        <f t="array" ref="O24">TREND('BAU Calculations'!$B120:$C120,'BAU Calculations'!$B$115:$C$115,O$1)</f>
        <v>5.6922487755766443E-2</v>
      </c>
      <c r="P24" cm="1">
        <f t="array" ref="P24">TREND('BAU Calculations'!$B120:$C120,'BAU Calculations'!$B$115:$C$115,P$1)</f>
        <v>5.6922487755766443E-2</v>
      </c>
      <c r="Q24" cm="1">
        <f t="array" ref="Q24">TREND('BAU Calculations'!$B120:$C120,'BAU Calculations'!$B$115:$C$115,Q$1)</f>
        <v>5.6922487755766443E-2</v>
      </c>
      <c r="R24" cm="1">
        <f t="array" ref="R24">TREND('BAU Calculations'!$B120:$C120,'BAU Calculations'!$B$115:$C$115,R$1)</f>
        <v>5.6922487755766443E-2</v>
      </c>
      <c r="S24" cm="1">
        <f t="array" ref="S24">TREND('BAU Calculations'!$B120:$C120,'BAU Calculations'!$B$115:$C$115,S$1)</f>
        <v>5.6922487755766443E-2</v>
      </c>
      <c r="T24" cm="1">
        <f t="array" ref="T24">TREND('BAU Calculations'!$B120:$C120,'BAU Calculations'!$B$115:$C$115,T$1)</f>
        <v>5.6922487755766443E-2</v>
      </c>
      <c r="U24" cm="1">
        <f t="array" ref="U24">TREND('BAU Calculations'!$B120:$C120,'BAU Calculations'!$B$115:$C$115,U$1)</f>
        <v>5.6922487755766443E-2</v>
      </c>
      <c r="V24" cm="1">
        <f t="array" ref="V24">TREND('BAU Calculations'!$B120:$C120,'BAU Calculations'!$B$115:$C$115,V$1)</f>
        <v>5.6922487755766443E-2</v>
      </c>
      <c r="W24" cm="1">
        <f t="array" ref="W24">TREND('BAU Calculations'!$B120:$C120,'BAU Calculations'!$B$115:$C$115,W$1)</f>
        <v>5.6922487755766443E-2</v>
      </c>
      <c r="X24" cm="1">
        <f t="array" ref="X24">TREND('BAU Calculations'!$B120:$C120,'BAU Calculations'!$B$115:$C$115,X$1)</f>
        <v>5.6922487755766443E-2</v>
      </c>
      <c r="Y24" cm="1">
        <f t="array" ref="Y24">TREND('BAU Calculations'!$B120:$C120,'BAU Calculations'!$B$115:$C$115,Y$1)</f>
        <v>5.6922487755766443E-2</v>
      </c>
      <c r="Z24" cm="1">
        <f t="array" ref="Z24">TREND('BAU Calculations'!$B120:$C120,'BAU Calculations'!$B$115:$C$115,Z$1)</f>
        <v>5.6922487755766443E-2</v>
      </c>
      <c r="AA24" cm="1">
        <f t="array" ref="AA24">TREND('BAU Calculations'!$B120:$C120,'BAU Calculations'!$B$115:$C$115,AA$1)</f>
        <v>5.6922487755766443E-2</v>
      </c>
      <c r="AB24" cm="1">
        <f t="array" ref="AB24">TREND('BAU Calculations'!$B120:$C120,'BAU Calculations'!$B$115:$C$115,AB$1)</f>
        <v>5.6922487755766443E-2</v>
      </c>
      <c r="AC24" cm="1">
        <f t="array" ref="AC24">TREND('BAU Calculations'!$B120:$C120,'BAU Calculations'!$B$115:$C$115,AC$1)</f>
        <v>5.6922487755766443E-2</v>
      </c>
      <c r="AD24" cm="1">
        <f t="array" ref="AD24">TREND('BAU Calculations'!$B120:$C120,'BAU Calculations'!$B$115:$C$115,AD$1)</f>
        <v>5.6922487755766443E-2</v>
      </c>
      <c r="AE24" cm="1">
        <f t="array" ref="AE24">TREND('BAU Calculations'!$B120:$C120,'BAU Calculations'!$B$115:$C$115,AE$1)</f>
        <v>5.6922487755766443E-2</v>
      </c>
      <c r="AF24" cm="1">
        <f t="array" ref="AF24">TREND('BAU Calculations'!$B120:$C120,'BAU Calculations'!$B$115:$C$115,AF$1)</f>
        <v>5.6922487755766443E-2</v>
      </c>
      <c r="AG24" cm="1">
        <f t="array" ref="AG24">TREND('BAU Calculations'!$B120:$C120,'BAU Calculations'!$B$115:$C$115,AG$1)</f>
        <v>5.6922487755766443E-2</v>
      </c>
    </row>
    <row r="25" spans="1:33" x14ac:dyDescent="0.2">
      <c r="A25" t="s">
        <v>179</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row>
    <row r="26" spans="1:33" x14ac:dyDescent="0.2">
      <c r="A26" t="s">
        <v>180</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About</vt:lpstr>
      <vt:lpstr>Global CCS Database</vt:lpstr>
      <vt:lpstr>BAU Calculations</vt:lpstr>
      <vt:lpstr>BFoCPAbS-electricity</vt:lpstr>
      <vt:lpstr>BFoCPAbS-industry</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2014-08-19T22:24:38Z</dcterms:created>
  <dcterms:modified xsi:type="dcterms:W3CDTF">2021-04-22T04:02:28Z</dcterms:modified>
</cp:coreProperties>
</file>