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land/blape/"/>
    </mc:Choice>
  </mc:AlternateContent>
  <xr:revisionPtr revIDLastSave="0" documentId="13_ncr:1_{2B19B1B7-2510-7C4F-934C-CFDC4A4684A5}" xr6:coauthVersionLast="46" xr6:coauthVersionMax="46" xr10:uidLastSave="{00000000-0000-0000-0000-000000000000}"/>
  <bookViews>
    <workbookView xWindow="15980" yWindow="1020" windowWidth="12820" windowHeight="11800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D8" i="4"/>
  <c r="B8" i="4"/>
  <c r="G11" i="4" s="1" a="1"/>
  <c r="G11" i="4" s="1"/>
  <c r="E7" i="4"/>
  <c r="E8" i="4" s="1"/>
  <c r="D7" i="4"/>
  <c r="C7" i="4"/>
  <c r="C8" i="4" s="1"/>
  <c r="B7" i="4"/>
  <c r="F5" i="4"/>
  <c r="F4" i="4"/>
  <c r="F7" i="4" s="1"/>
  <c r="F8" i="4" s="1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G37" i="3"/>
  <c r="F37" i="3"/>
  <c r="E37" i="3"/>
  <c r="I37" i="3" s="1"/>
  <c r="D37" i="3"/>
  <c r="H37" i="3" s="1"/>
  <c r="L37" i="3" s="1"/>
  <c r="G35" i="3"/>
  <c r="F35" i="3"/>
  <c r="E35" i="3"/>
  <c r="D35" i="3"/>
  <c r="G34" i="3"/>
  <c r="K34" i="3" s="1"/>
  <c r="F34" i="3"/>
  <c r="J34" i="3" s="1"/>
  <c r="E34" i="3"/>
  <c r="I34" i="3" s="1"/>
  <c r="D34" i="3"/>
  <c r="H34" i="3" s="1"/>
  <c r="L34" i="3" s="1"/>
  <c r="G32" i="3"/>
  <c r="K32" i="3" s="1"/>
  <c r="D6" i="3" s="1"/>
  <c r="F32" i="3"/>
  <c r="J32" i="3" s="1"/>
  <c r="E32" i="3"/>
  <c r="I32" i="3" s="1"/>
  <c r="D32" i="3"/>
  <c r="H32" i="3" s="1"/>
  <c r="H31" i="3"/>
  <c r="G31" i="3"/>
  <c r="K31" i="3" s="1"/>
  <c r="F31" i="3"/>
  <c r="J31" i="3" s="1"/>
  <c r="E31" i="3"/>
  <c r="I31" i="3" s="1"/>
  <c r="D31" i="3"/>
  <c r="G29" i="3"/>
  <c r="F29" i="3"/>
  <c r="E29" i="3"/>
  <c r="D29" i="3"/>
  <c r="K28" i="3"/>
  <c r="D5" i="3" s="1"/>
  <c r="J28" i="3"/>
  <c r="G28" i="3"/>
  <c r="F28" i="3"/>
  <c r="E28" i="3"/>
  <c r="I28" i="3" s="1"/>
  <c r="D28" i="3"/>
  <c r="H28" i="3" s="1"/>
  <c r="G26" i="3"/>
  <c r="F26" i="3"/>
  <c r="E26" i="3"/>
  <c r="D26" i="3"/>
  <c r="J23" i="3"/>
  <c r="I23" i="3"/>
  <c r="H23" i="3"/>
  <c r="L23" i="3" s="1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AI11" i="4" l="1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O11" i="4" a="1"/>
  <c r="O11" i="4" s="1"/>
  <c r="L31" i="3"/>
  <c r="L32" i="3"/>
  <c r="E4" i="3"/>
  <c r="L28" i="3"/>
  <c r="K11" i="4" a="1"/>
  <c r="K11" i="4" s="1"/>
  <c r="J11" i="4" a="1"/>
  <c r="J11" i="4" s="1"/>
  <c r="I11" i="4" a="1"/>
  <c r="I11" i="4" s="1"/>
  <c r="E11" i="4" a="1"/>
  <c r="E11" i="4" s="1"/>
  <c r="L11" i="4" a="1"/>
  <c r="L11" i="4" s="1"/>
  <c r="H11" i="4" a="1"/>
  <c r="H11" i="4" s="1"/>
  <c r="D11" i="4" a="1"/>
  <c r="D11" i="4" s="1"/>
  <c r="C18" i="4" s="1"/>
  <c r="L41" i="3"/>
  <c r="P11" i="4" a="1"/>
  <c r="P11" i="4" s="1"/>
  <c r="M11" i="4" a="1"/>
  <c r="M11" i="4" s="1"/>
  <c r="Q11" i="4" a="1"/>
  <c r="Q11" i="4" s="1"/>
  <c r="B11" i="4" a="1"/>
  <c r="B11" i="4" s="1"/>
  <c r="F11" i="4" a="1"/>
  <c r="F11" i="4" s="1"/>
  <c r="N11" i="4" a="1"/>
  <c r="N11" i="4" s="1"/>
  <c r="C11" i="4" a="1"/>
  <c r="C11" i="4" s="1"/>
  <c r="E6" i="3" s="1"/>
  <c r="B23" i="4" l="1"/>
  <c r="B2" i="7" s="1"/>
  <c r="E5" i="3"/>
  <c r="AK2" i="7" l="1"/>
  <c r="AC2" i="7"/>
  <c r="U2" i="7"/>
  <c r="M2" i="7"/>
  <c r="E2" i="7"/>
  <c r="AJ2" i="7"/>
  <c r="AB2" i="7"/>
  <c r="T2" i="7"/>
  <c r="L2" i="7"/>
  <c r="D2" i="7"/>
  <c r="AI2" i="7"/>
  <c r="AA2" i="7"/>
  <c r="S2" i="7"/>
  <c r="K2" i="7"/>
  <c r="C2" i="7"/>
  <c r="B12" i="7"/>
  <c r="AH2" i="7"/>
  <c r="Z2" i="7"/>
  <c r="R2" i="7"/>
  <c r="J2" i="7"/>
  <c r="AG2" i="7"/>
  <c r="Y2" i="7"/>
  <c r="Q2" i="7"/>
  <c r="I2" i="7"/>
  <c r="AF2" i="7"/>
  <c r="X2" i="7"/>
  <c r="P2" i="7"/>
  <c r="H2" i="7"/>
  <c r="AE2" i="7"/>
  <c r="W2" i="7"/>
  <c r="O2" i="7"/>
  <c r="G2" i="7"/>
  <c r="B11" i="7"/>
  <c r="AD2" i="7"/>
  <c r="V2" i="7"/>
  <c r="N2" i="7"/>
  <c r="F2" i="7"/>
  <c r="AD11" i="7" l="1"/>
  <c r="AD12" i="7"/>
  <c r="T12" i="7"/>
  <c r="T11" i="7"/>
  <c r="Q11" i="7"/>
  <c r="Q12" i="7"/>
  <c r="AB12" i="7"/>
  <c r="AB11" i="7"/>
  <c r="G11" i="7"/>
  <c r="G12" i="7"/>
  <c r="I11" i="7"/>
  <c r="I12" i="7"/>
  <c r="O11" i="7"/>
  <c r="O12" i="7"/>
  <c r="C12" i="7"/>
  <c r="C11" i="7"/>
  <c r="W11" i="7"/>
  <c r="W12" i="7"/>
  <c r="Y11" i="7"/>
  <c r="Y12" i="7"/>
  <c r="K12" i="7"/>
  <c r="K11" i="7"/>
  <c r="AJ12" i="7"/>
  <c r="AJ11" i="7"/>
  <c r="D12" i="7"/>
  <c r="D11" i="7"/>
  <c r="AG11" i="7"/>
  <c r="AG12" i="7"/>
  <c r="E12" i="7"/>
  <c r="E11" i="7"/>
  <c r="Z12" i="7"/>
  <c r="Z11" i="7"/>
  <c r="F11" i="7"/>
  <c r="F12" i="7"/>
  <c r="M12" i="7"/>
  <c r="M11" i="7"/>
  <c r="X11" i="7"/>
  <c r="X12" i="7"/>
  <c r="AE11" i="7"/>
  <c r="AE12" i="7"/>
  <c r="S12" i="7"/>
  <c r="S11" i="7"/>
  <c r="N11" i="7"/>
  <c r="N12" i="7"/>
  <c r="H11" i="7"/>
  <c r="H12" i="7"/>
  <c r="J12" i="7"/>
  <c r="J11" i="7"/>
  <c r="AA12" i="7"/>
  <c r="AA11" i="7"/>
  <c r="V11" i="7"/>
  <c r="V12" i="7"/>
  <c r="P11" i="7"/>
  <c r="P12" i="7"/>
  <c r="R12" i="7"/>
  <c r="R11" i="7"/>
  <c r="AI12" i="7"/>
  <c r="AI11" i="7"/>
  <c r="U12" i="7"/>
  <c r="U11" i="7"/>
  <c r="AC12" i="7"/>
  <c r="AC11" i="7"/>
  <c r="AF11" i="7"/>
  <c r="AF12" i="7"/>
  <c r="AH12" i="7"/>
  <c r="AH11" i="7"/>
  <c r="L12" i="7"/>
  <c r="L11" i="7"/>
  <c r="AK12" i="7"/>
  <c r="AK11" i="7"/>
</calcChain>
</file>

<file path=xl/sharedStrings.xml><?xml version="1.0" encoding="utf-8"?>
<sst xmlns="http://schemas.openxmlformats.org/spreadsheetml/2006/main" count="15367" uniqueCount="462">
  <si>
    <t>BLAPE BAU LULUCF Anthropogenic Pollutant Emissions</t>
  </si>
  <si>
    <t>Washington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</si>
  <si>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</si>
  <si>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</si>
  <si>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</si>
  <si>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</si>
  <si>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</si>
  <si>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</si>
  <si>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</si>
  <si>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</si>
  <si>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</si>
  <si>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</si>
  <si>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</si>
  <si>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</si>
  <si>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</si>
  <si>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</si>
  <si>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</si>
  <si>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</si>
  <si>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</si>
  <si>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</si>
  <si>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</si>
  <si>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</si>
  <si>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</si>
  <si>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</si>
  <si>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</si>
  <si>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</si>
  <si>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</si>
  <si>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</si>
  <si>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</si>
  <si>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</si>
  <si>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</si>
  <si>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</si>
  <si>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</si>
  <si>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</si>
  <si>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</si>
  <si>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</si>
  <si>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</si>
  <si>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</si>
  <si>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</si>
  <si>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</si>
  <si>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</si>
  <si>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</si>
  <si>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</si>
  <si>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</si>
  <si>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</si>
  <si>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</si>
  <si>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</si>
  <si>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</si>
  <si>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</si>
  <si>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</si>
  <si>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</si>
  <si>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</si>
  <si>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</si>
  <si>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</si>
  <si>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</si>
  <si>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</si>
  <si>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</si>
  <si>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</si>
  <si>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</si>
  <si>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</si>
  <si>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</si>
  <si>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</si>
  <si>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</si>
  <si>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</si>
  <si>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</si>
  <si>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</si>
  <si>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</si>
  <si>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</si>
  <si>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</si>
  <si>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</si>
  <si>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</si>
  <si>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</si>
  <si>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</si>
  <si>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</si>
  <si>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</si>
  <si>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</si>
  <si>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</si>
  <si>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</si>
  <si>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</si>
  <si>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</si>
  <si>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</si>
  <si>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</si>
  <si>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</si>
  <si>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</si>
  <si>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</si>
  <si>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</si>
  <si>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</si>
  <si>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</si>
  <si>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</si>
  <si>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</si>
  <si>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</si>
  <si>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</si>
  <si>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</si>
  <si>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</si>
  <si>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</si>
  <si>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</si>
  <si>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</si>
  <si>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</si>
  <si>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</si>
  <si>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</si>
  <si>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</si>
  <si>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</si>
  <si>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</si>
  <si>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</si>
  <si>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</si>
  <si>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</si>
  <si>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</si>
  <si>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</si>
  <si>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</si>
  <si>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</si>
  <si>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</si>
  <si>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</si>
  <si>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</si>
  <si>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</si>
  <si>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</si>
  <si>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</si>
  <si>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</si>
  <si>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</si>
  <si>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</si>
  <si>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</t>
  </si>
  <si>
    <t>West Virginia</t>
  </si>
  <si>
    <t>WV</t>
  </si>
  <si>
    <t>Wisconsin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</si>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</sst>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0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  <xf numFmtId="14" fontId="0" fillId="0" borderId="0" xfId="0" applyNumberFormat="1" applyBorder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12" sqref="B12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1</v>
      </c>
      <c r="C1" s="59">
        <v>44307</v>
      </c>
      <c r="H1" s="53" t="s">
        <v>2</v>
      </c>
    </row>
    <row r="2" spans="1:8" x14ac:dyDescent="0.2">
      <c r="B2" s="2" t="str">
        <f>LOOKUP(B1,F2:G51,G2:G51)</f>
        <v>WA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3" t="s">
        <v>41</v>
      </c>
      <c r="F22" s="2" t="s">
        <v>57</v>
      </c>
      <c r="G22" s="2" t="s">
        <v>58</v>
      </c>
    </row>
    <row r="23" spans="1:8" ht="15.75" customHeight="1" x14ac:dyDescent="0.2">
      <c r="B23" t="s">
        <v>59</v>
      </c>
      <c r="F23" s="2" t="s">
        <v>60</v>
      </c>
      <c r="G23" s="2" t="s">
        <v>61</v>
      </c>
    </row>
    <row r="24" spans="1:8" ht="15.75" customHeight="1" x14ac:dyDescent="0.2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">
      <c r="B25">
        <v>2020</v>
      </c>
      <c r="F25" s="2" t="s">
        <v>65</v>
      </c>
      <c r="G25" s="2" t="s">
        <v>66</v>
      </c>
    </row>
    <row r="26" spans="1:8" ht="15.75" customHeight="1" x14ac:dyDescent="0.2">
      <c r="B26" t="s">
        <v>67</v>
      </c>
      <c r="F26" s="2" t="s">
        <v>68</v>
      </c>
      <c r="G26" s="2" t="s">
        <v>69</v>
      </c>
    </row>
    <row r="27" spans="1:8" ht="15.75" customHeight="1" x14ac:dyDescent="0.2">
      <c r="F27" s="2" t="s">
        <v>70</v>
      </c>
      <c r="G27" s="2" t="s">
        <v>71</v>
      </c>
    </row>
    <row r="28" spans="1:8" ht="15.75" customHeight="1" x14ac:dyDescent="0.2">
      <c r="F28" s="2" t="s">
        <v>72</v>
      </c>
      <c r="G28" s="2" t="s">
        <v>73</v>
      </c>
    </row>
    <row r="29" spans="1:8" ht="15.75" customHeight="1" x14ac:dyDescent="0.2">
      <c r="F29" s="2" t="s">
        <v>74</v>
      </c>
      <c r="G29" s="2" t="s">
        <v>75</v>
      </c>
    </row>
    <row r="30" spans="1:8" ht="15.75" customHeight="1" x14ac:dyDescent="0.2">
      <c r="A30" s="37" t="s">
        <v>33</v>
      </c>
      <c r="F30" s="2" t="s">
        <v>76</v>
      </c>
      <c r="G30" s="2" t="s">
        <v>77</v>
      </c>
    </row>
    <row r="31" spans="1:8" ht="15.75" customHeight="1" x14ac:dyDescent="0.2">
      <c r="A31" s="38" t="s">
        <v>78</v>
      </c>
      <c r="F31" s="2" t="s">
        <v>79</v>
      </c>
      <c r="G31" s="2" t="s">
        <v>80</v>
      </c>
    </row>
    <row r="32" spans="1:8" ht="15.75" customHeight="1" x14ac:dyDescent="0.2">
      <c r="A32" s="38" t="s">
        <v>81</v>
      </c>
      <c r="F32" s="2" t="s">
        <v>82</v>
      </c>
      <c r="G32" s="2" t="s">
        <v>83</v>
      </c>
    </row>
    <row r="33" spans="1:7" ht="15.75" customHeight="1" x14ac:dyDescent="0.2">
      <c r="F33" s="2" t="s">
        <v>84</v>
      </c>
      <c r="G33" s="2" t="s">
        <v>85</v>
      </c>
    </row>
    <row r="34" spans="1:7" ht="15.75" customHeight="1" x14ac:dyDescent="0.2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">
      <c r="F37" s="2" t="s">
        <v>95</v>
      </c>
      <c r="G37" s="2" t="s">
        <v>96</v>
      </c>
    </row>
    <row r="38" spans="1:7" ht="15.75" customHeight="1" x14ac:dyDescent="0.2">
      <c r="F38" s="2" t="s">
        <v>97</v>
      </c>
      <c r="G38" s="2" t="s">
        <v>98</v>
      </c>
    </row>
    <row r="39" spans="1:7" ht="15.75" customHeight="1" x14ac:dyDescent="0.2">
      <c r="F39" s="2" t="s">
        <v>99</v>
      </c>
      <c r="G39" s="2" t="s">
        <v>100</v>
      </c>
    </row>
    <row r="40" spans="1:7" ht="15.75" customHeight="1" x14ac:dyDescent="0.2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">
      <c r="F42" s="2" t="s">
        <v>107</v>
      </c>
      <c r="G42" s="2" t="s">
        <v>108</v>
      </c>
    </row>
    <row r="43" spans="1:7" ht="15.75" customHeight="1" x14ac:dyDescent="0.2">
      <c r="F43" s="2" t="s">
        <v>109</v>
      </c>
      <c r="G43" s="2" t="s">
        <v>110</v>
      </c>
    </row>
    <row r="44" spans="1:7" ht="15.75" customHeight="1" x14ac:dyDescent="0.2">
      <c r="F44" s="2" t="s">
        <v>111</v>
      </c>
      <c r="G44" s="2" t="s">
        <v>112</v>
      </c>
    </row>
    <row r="45" spans="1:7" ht="15.75" customHeight="1" x14ac:dyDescent="0.2">
      <c r="F45" s="2" t="s">
        <v>113</v>
      </c>
      <c r="G45" s="2" t="s">
        <v>114</v>
      </c>
    </row>
    <row r="46" spans="1:7" ht="15.75" customHeight="1" x14ac:dyDescent="0.2">
      <c r="F46" s="2" t="s">
        <v>115</v>
      </c>
      <c r="G46" s="2" t="s">
        <v>116</v>
      </c>
    </row>
    <row r="47" spans="1:7" ht="15.75" customHeight="1" x14ac:dyDescent="0.2">
      <c r="F47" s="2" t="s">
        <v>117</v>
      </c>
      <c r="G47" s="2" t="s">
        <v>118</v>
      </c>
    </row>
    <row r="48" spans="1:7" ht="15.75" customHeight="1" x14ac:dyDescent="0.2">
      <c r="F48" s="2" t="s">
        <v>1</v>
      </c>
      <c r="G48" s="2" t="s">
        <v>119</v>
      </c>
    </row>
    <row r="49" spans="6:7" ht="15.75" customHeight="1" x14ac:dyDescent="0.2">
      <c r="F49" s="2" t="s">
        <v>120</v>
      </c>
      <c r="G49" s="2" t="s">
        <v>121</v>
      </c>
    </row>
    <row r="50" spans="6:7" ht="15.75" customHeight="1" x14ac:dyDescent="0.2">
      <c r="F50" s="2" t="s">
        <v>122</v>
      </c>
      <c r="G50" s="2" t="s">
        <v>123</v>
      </c>
    </row>
    <row r="51" spans="6:7" ht="15.75" customHeight="1" x14ac:dyDescent="0.2">
      <c r="F51" s="2" t="s">
        <v>124</v>
      </c>
      <c r="G51" s="2" t="s">
        <v>125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/>
  </sheetViews>
  <sheetFormatPr baseColWidth="10" defaultColWidth="9" defaultRowHeight="15" x14ac:dyDescent="0.2"/>
  <cols>
    <col min="1" max="1" width="9" style="41" customWidth="1"/>
    <col min="2" max="2" width="8" style="44" customWidth="1"/>
    <col min="3" max="3" width="7.33203125" style="44" customWidth="1"/>
    <col min="4" max="4" width="11.83203125" style="41" customWidth="1"/>
    <col min="5" max="5" width="18.83203125" style="44" bestFit="1" customWidth="1"/>
    <col min="6" max="6" width="11.83203125" style="44" customWidth="1"/>
    <col min="7" max="8" width="13.33203125" style="44" customWidth="1"/>
    <col min="9" max="9" width="16.1640625" style="44" bestFit="1" customWidth="1"/>
    <col min="10" max="11" width="12.1640625" style="44" bestFit="1" customWidth="1"/>
    <col min="12" max="12" width="11.6640625" style="44" customWidth="1"/>
    <col min="13" max="13" width="16.1640625" style="44" bestFit="1" customWidth="1"/>
    <col min="14" max="14" width="12.5" style="44" bestFit="1" customWidth="1"/>
    <col min="15" max="15" width="11.8320312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-10613437141198.262</v>
      </c>
    </row>
    <row r="5" spans="1:14" x14ac:dyDescent="0.2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241464582949.59741</v>
      </c>
    </row>
    <row r="6" spans="1:14" x14ac:dyDescent="0.2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289912156.68123013</v>
      </c>
    </row>
    <row r="13" spans="1:14" x14ac:dyDescent="0.2">
      <c r="N13" s="52"/>
    </row>
    <row r="16" spans="1:14" x14ac:dyDescent="0.2">
      <c r="A16" s="44"/>
      <c r="C16" s="41"/>
      <c r="D16" s="44"/>
      <c r="H16" s="57" t="s">
        <v>372</v>
      </c>
      <c r="I16" s="58"/>
      <c r="J16" s="58"/>
      <c r="K16" s="58"/>
    </row>
    <row r="17" spans="1:12" x14ac:dyDescent="0.2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">
      <c r="A19" s="42" t="s">
        <v>376</v>
      </c>
      <c r="C19" s="41"/>
      <c r="D19" s="44"/>
    </row>
    <row r="20" spans="1:12" x14ac:dyDescent="0.2">
      <c r="A20" s="44"/>
      <c r="B20" s="42" t="s">
        <v>281</v>
      </c>
      <c r="C20" s="42"/>
      <c r="D20" s="44"/>
    </row>
    <row r="21" spans="1:12" x14ac:dyDescent="0.2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">
      <c r="L80" s="43"/>
    </row>
    <row r="81" spans="12:12" x14ac:dyDescent="0.2">
      <c r="L81" s="43"/>
    </row>
    <row r="82" spans="12:12" x14ac:dyDescent="0.2">
      <c r="L82" s="43"/>
    </row>
    <row r="83" spans="12:12" x14ac:dyDescent="0.2">
      <c r="L83" s="43"/>
    </row>
    <row r="84" spans="12:12" x14ac:dyDescent="0.2">
      <c r="L84" s="43"/>
    </row>
    <row r="85" spans="12:12" x14ac:dyDescent="0.2">
      <c r="L85" s="43"/>
    </row>
    <row r="86" spans="12:12" x14ac:dyDescent="0.2">
      <c r="L86" s="43"/>
    </row>
    <row r="87" spans="12:12" x14ac:dyDescent="0.2">
      <c r="L87" s="43"/>
    </row>
    <row r="88" spans="12:12" x14ac:dyDescent="0.2">
      <c r="L88" s="43"/>
    </row>
    <row r="89" spans="12:12" x14ac:dyDescent="0.2">
      <c r="L89" s="43"/>
    </row>
    <row r="90" spans="12:12" x14ac:dyDescent="0.2">
      <c r="L90" s="43"/>
    </row>
    <row r="91" spans="12:12" x14ac:dyDescent="0.2">
      <c r="L91" s="43"/>
    </row>
    <row r="92" spans="12:12" x14ac:dyDescent="0.2">
      <c r="L92" s="43"/>
    </row>
    <row r="93" spans="12:12" x14ac:dyDescent="0.2">
      <c r="L93" s="43"/>
    </row>
    <row r="94" spans="12:12" x14ac:dyDescent="0.2">
      <c r="L94" s="43"/>
    </row>
    <row r="95" spans="12:12" x14ac:dyDescent="0.2">
      <c r="L95" s="43"/>
    </row>
    <row r="96" spans="12:12" x14ac:dyDescent="0.2">
      <c r="L96" s="43"/>
    </row>
    <row r="97" spans="12:12" x14ac:dyDescent="0.2">
      <c r="L97" s="43"/>
    </row>
    <row r="98" spans="12:12" x14ac:dyDescent="0.2">
      <c r="L98" s="43"/>
    </row>
    <row r="99" spans="12:12" x14ac:dyDescent="0.2">
      <c r="L99" s="43"/>
    </row>
    <row r="100" spans="12:12" x14ac:dyDescent="0.2">
      <c r="L100" s="43"/>
    </row>
    <row r="101" spans="12:12" x14ac:dyDescent="0.2">
      <c r="L101" s="43"/>
    </row>
    <row r="102" spans="12:12" x14ac:dyDescent="0.2">
      <c r="L102" s="43"/>
    </row>
    <row r="103" spans="12:12" x14ac:dyDescent="0.2">
      <c r="L103" s="43"/>
    </row>
    <row r="104" spans="12:12" x14ac:dyDescent="0.2">
      <c r="L104" s="43"/>
    </row>
    <row r="105" spans="12:12" x14ac:dyDescent="0.2">
      <c r="L105" s="43"/>
    </row>
    <row r="106" spans="12:12" x14ac:dyDescent="0.2">
      <c r="L106" s="43"/>
    </row>
    <row r="107" spans="12:12" x14ac:dyDescent="0.2">
      <c r="L107" s="43"/>
    </row>
    <row r="108" spans="12:12" x14ac:dyDescent="0.2">
      <c r="L108" s="43"/>
    </row>
    <row r="109" spans="12:12" x14ac:dyDescent="0.2">
      <c r="L109" s="43"/>
    </row>
    <row r="110" spans="12:12" x14ac:dyDescent="0.2">
      <c r="L110" s="43"/>
    </row>
    <row r="111" spans="12:12" x14ac:dyDescent="0.2">
      <c r="L111" s="43"/>
    </row>
    <row r="112" spans="12:12" x14ac:dyDescent="0.2">
      <c r="L112" s="43"/>
    </row>
    <row r="113" spans="12:12" x14ac:dyDescent="0.2">
      <c r="L113" s="43"/>
    </row>
    <row r="114" spans="12:12" x14ac:dyDescent="0.2">
      <c r="L114" s="43"/>
    </row>
    <row r="115" spans="12:12" x14ac:dyDescent="0.2">
      <c r="L115" s="43"/>
    </row>
    <row r="116" spans="12:12" x14ac:dyDescent="0.2">
      <c r="L116" s="43"/>
    </row>
    <row r="117" spans="12:12" x14ac:dyDescent="0.2">
      <c r="L117" s="43"/>
    </row>
    <row r="118" spans="12:12" x14ac:dyDescent="0.2">
      <c r="L118" s="43"/>
    </row>
    <row r="119" spans="12:12" x14ac:dyDescent="0.2">
      <c r="L119" s="43"/>
    </row>
    <row r="120" spans="12:12" x14ac:dyDescent="0.2">
      <c r="L120" s="43"/>
    </row>
    <row r="121" spans="12:12" x14ac:dyDescent="0.2">
      <c r="L121" s="43"/>
    </row>
    <row r="122" spans="12:12" x14ac:dyDescent="0.2">
      <c r="L122" s="43"/>
    </row>
    <row r="123" spans="12:12" x14ac:dyDescent="0.2">
      <c r="L123" s="43"/>
    </row>
    <row r="124" spans="12:12" x14ac:dyDescent="0.2">
      <c r="L124" s="43"/>
    </row>
    <row r="125" spans="12:12" x14ac:dyDescent="0.2">
      <c r="L125" s="43"/>
    </row>
    <row r="126" spans="12:12" x14ac:dyDescent="0.2">
      <c r="L126" s="43"/>
    </row>
    <row r="127" spans="12:12" x14ac:dyDescent="0.2">
      <c r="L127" s="43"/>
    </row>
    <row r="128" spans="12:12" x14ac:dyDescent="0.2">
      <c r="L128" s="43"/>
    </row>
    <row r="129" spans="12:12" x14ac:dyDescent="0.2">
      <c r="L129" s="43"/>
    </row>
    <row r="130" spans="12:12" x14ac:dyDescent="0.2">
      <c r="L130" s="43"/>
    </row>
    <row r="131" spans="12:12" x14ac:dyDescent="0.2">
      <c r="L131" s="43"/>
    </row>
    <row r="132" spans="12:12" x14ac:dyDescent="0.2">
      <c r="L132" s="43"/>
    </row>
    <row r="133" spans="12:12" x14ac:dyDescent="0.2">
      <c r="L133" s="43"/>
    </row>
    <row r="134" spans="12:12" x14ac:dyDescent="0.2">
      <c r="L134" s="43"/>
    </row>
    <row r="135" spans="12:12" x14ac:dyDescent="0.2">
      <c r="L135" s="43"/>
    </row>
    <row r="136" spans="12:12" x14ac:dyDescent="0.2">
      <c r="L136" s="43"/>
    </row>
    <row r="137" spans="12:12" x14ac:dyDescent="0.2">
      <c r="L137" s="43"/>
    </row>
    <row r="138" spans="12:12" x14ac:dyDescent="0.2">
      <c r="L138" s="43"/>
    </row>
    <row r="139" spans="12:12" x14ac:dyDescent="0.2">
      <c r="L139" s="43"/>
    </row>
    <row r="140" spans="12:12" x14ac:dyDescent="0.2">
      <c r="L140" s="43"/>
    </row>
    <row r="141" spans="12:12" x14ac:dyDescent="0.2">
      <c r="L141" s="43"/>
    </row>
    <row r="142" spans="12:12" x14ac:dyDescent="0.2">
      <c r="L142" s="43"/>
    </row>
    <row r="143" spans="12:12" x14ac:dyDescent="0.2">
      <c r="L143" s="43"/>
    </row>
    <row r="144" spans="12:12" x14ac:dyDescent="0.2">
      <c r="L144" s="43"/>
    </row>
    <row r="145" spans="12:12" x14ac:dyDescent="0.2">
      <c r="L145" s="43"/>
    </row>
    <row r="146" spans="12:12" x14ac:dyDescent="0.2">
      <c r="L146" s="43"/>
    </row>
    <row r="147" spans="12:12" x14ac:dyDescent="0.2">
      <c r="L147" s="43"/>
    </row>
    <row r="148" spans="12:12" x14ac:dyDescent="0.2">
      <c r="L148" s="43"/>
    </row>
    <row r="149" spans="12:12" x14ac:dyDescent="0.2">
      <c r="L149" s="43"/>
    </row>
    <row r="150" spans="12:12" x14ac:dyDescent="0.2">
      <c r="L150" s="43"/>
    </row>
    <row r="151" spans="12:12" x14ac:dyDescent="0.2">
      <c r="L151" s="43"/>
    </row>
    <row r="152" spans="12:12" x14ac:dyDescent="0.2">
      <c r="L152" s="43"/>
    </row>
    <row r="153" spans="12:12" x14ac:dyDescent="0.2">
      <c r="L153" s="43"/>
    </row>
    <row r="154" spans="12:12" x14ac:dyDescent="0.2">
      <c r="L154" s="43"/>
    </row>
    <row r="155" spans="12:12" x14ac:dyDescent="0.2">
      <c r="L155" s="43"/>
    </row>
    <row r="156" spans="12:12" x14ac:dyDescent="0.2">
      <c r="L156" s="43"/>
    </row>
    <row r="157" spans="12:12" x14ac:dyDescent="0.2">
      <c r="L157" s="43"/>
    </row>
    <row r="158" spans="12:12" x14ac:dyDescent="0.2">
      <c r="L158" s="43"/>
    </row>
    <row r="159" spans="12:12" x14ac:dyDescent="0.2">
      <c r="L159" s="43"/>
    </row>
    <row r="160" spans="12:12" x14ac:dyDescent="0.2">
      <c r="L160" s="43"/>
    </row>
    <row r="161" spans="12:12" x14ac:dyDescent="0.2">
      <c r="L161" s="43"/>
    </row>
    <row r="162" spans="12:12" x14ac:dyDescent="0.2">
      <c r="L162" s="43"/>
    </row>
    <row r="163" spans="12:12" x14ac:dyDescent="0.2">
      <c r="L163" s="43"/>
    </row>
    <row r="164" spans="12:12" x14ac:dyDescent="0.2">
      <c r="L164" s="43"/>
    </row>
    <row r="165" spans="12:12" x14ac:dyDescent="0.2">
      <c r="L165" s="43"/>
    </row>
    <row r="166" spans="12:12" x14ac:dyDescent="0.2">
      <c r="L166" s="43"/>
    </row>
    <row r="167" spans="12:12" x14ac:dyDescent="0.2">
      <c r="L167" s="43"/>
    </row>
    <row r="168" spans="12:12" x14ac:dyDescent="0.2">
      <c r="L168" s="43"/>
    </row>
    <row r="169" spans="12:12" x14ac:dyDescent="0.2">
      <c r="L169" s="43"/>
    </row>
    <row r="170" spans="12:12" x14ac:dyDescent="0.2">
      <c r="L170" s="43"/>
    </row>
    <row r="171" spans="12:12" x14ac:dyDescent="0.2">
      <c r="L171" s="43"/>
    </row>
    <row r="172" spans="12:12" x14ac:dyDescent="0.2">
      <c r="L172" s="43"/>
    </row>
    <row r="173" spans="12:12" x14ac:dyDescent="0.2">
      <c r="L173" s="43"/>
    </row>
    <row r="174" spans="12:12" x14ac:dyDescent="0.2">
      <c r="L174" s="43"/>
    </row>
    <row r="175" spans="12:12" x14ac:dyDescent="0.2">
      <c r="L175" s="43"/>
    </row>
    <row r="176" spans="12:12" x14ac:dyDescent="0.2">
      <c r="L176" s="43"/>
    </row>
    <row r="177" spans="12:12" x14ac:dyDescent="0.2">
      <c r="L177" s="43"/>
    </row>
    <row r="178" spans="12:12" x14ac:dyDescent="0.2">
      <c r="L178" s="43"/>
    </row>
    <row r="179" spans="12:12" x14ac:dyDescent="0.2">
      <c r="L179" s="43"/>
    </row>
    <row r="180" spans="12:12" x14ac:dyDescent="0.2">
      <c r="L180" s="43"/>
    </row>
    <row r="181" spans="12:12" x14ac:dyDescent="0.2">
      <c r="L181" s="43"/>
    </row>
    <row r="182" spans="12:12" x14ac:dyDescent="0.2">
      <c r="L182" s="43"/>
    </row>
    <row r="183" spans="12:12" x14ac:dyDescent="0.2">
      <c r="L183" s="43"/>
    </row>
    <row r="184" spans="12:12" x14ac:dyDescent="0.2">
      <c r="L184" s="43"/>
    </row>
    <row r="185" spans="12:12" x14ac:dyDescent="0.2">
      <c r="L185" s="43"/>
    </row>
    <row r="186" spans="12:12" x14ac:dyDescent="0.2">
      <c r="L186" s="43"/>
    </row>
    <row r="187" spans="12:12" x14ac:dyDescent="0.2">
      <c r="L187" s="43"/>
    </row>
    <row r="188" spans="12:12" x14ac:dyDescent="0.2">
      <c r="L188" s="43"/>
    </row>
    <row r="189" spans="12:12" x14ac:dyDescent="0.2">
      <c r="L189" s="43"/>
    </row>
    <row r="190" spans="12:12" x14ac:dyDescent="0.2">
      <c r="L190" s="43"/>
    </row>
    <row r="191" spans="12:12" x14ac:dyDescent="0.2">
      <c r="L191" s="43"/>
    </row>
    <row r="192" spans="12:12" x14ac:dyDescent="0.2">
      <c r="L192" s="43"/>
    </row>
    <row r="193" spans="12:12" x14ac:dyDescent="0.2">
      <c r="L193" s="43"/>
    </row>
    <row r="194" spans="12:12" x14ac:dyDescent="0.2">
      <c r="L194" s="43"/>
    </row>
    <row r="195" spans="12:12" x14ac:dyDescent="0.2">
      <c r="L195" s="43"/>
    </row>
    <row r="196" spans="12:12" x14ac:dyDescent="0.2">
      <c r="L196" s="43"/>
    </row>
    <row r="197" spans="12:12" x14ac:dyDescent="0.2">
      <c r="L197" s="43"/>
    </row>
    <row r="198" spans="12:12" x14ac:dyDescent="0.2">
      <c r="L198" s="43"/>
    </row>
    <row r="199" spans="12:12" x14ac:dyDescent="0.2">
      <c r="L199" s="43"/>
    </row>
    <row r="200" spans="12:12" x14ac:dyDescent="0.2">
      <c r="L200" s="43"/>
    </row>
    <row r="201" spans="12:12" x14ac:dyDescent="0.2">
      <c r="L201" s="43"/>
    </row>
    <row r="202" spans="12:12" x14ac:dyDescent="0.2">
      <c r="L202" s="43"/>
    </row>
    <row r="203" spans="12:12" x14ac:dyDescent="0.2">
      <c r="L203" s="43"/>
    </row>
    <row r="204" spans="12:12" x14ac:dyDescent="0.2">
      <c r="L204" s="43"/>
    </row>
    <row r="205" spans="12:12" x14ac:dyDescent="0.2">
      <c r="L205" s="43"/>
    </row>
    <row r="206" spans="12:12" x14ac:dyDescent="0.2">
      <c r="L206" s="43"/>
    </row>
    <row r="207" spans="12:12" x14ac:dyDescent="0.2">
      <c r="L207" s="43"/>
    </row>
    <row r="208" spans="12:12" x14ac:dyDescent="0.2">
      <c r="L208" s="43"/>
    </row>
    <row r="209" spans="12:12" x14ac:dyDescent="0.2">
      <c r="L209" s="43"/>
    </row>
    <row r="210" spans="12:12" x14ac:dyDescent="0.2">
      <c r="L210" s="43"/>
    </row>
    <row r="211" spans="12:12" x14ac:dyDescent="0.2">
      <c r="L211" s="43"/>
    </row>
    <row r="212" spans="12:12" x14ac:dyDescent="0.2">
      <c r="L212" s="43"/>
    </row>
    <row r="213" spans="12:12" x14ac:dyDescent="0.2">
      <c r="L213" s="43"/>
    </row>
    <row r="214" spans="12:12" x14ac:dyDescent="0.2">
      <c r="L214" s="43"/>
    </row>
    <row r="215" spans="12:12" x14ac:dyDescent="0.2">
      <c r="L215" s="43"/>
    </row>
    <row r="216" spans="12:12" x14ac:dyDescent="0.2">
      <c r="L216" s="43"/>
    </row>
    <row r="217" spans="12:12" x14ac:dyDescent="0.2">
      <c r="L217" s="43"/>
    </row>
    <row r="218" spans="12:12" x14ac:dyDescent="0.2">
      <c r="L218" s="43"/>
    </row>
    <row r="219" spans="12:12" x14ac:dyDescent="0.2">
      <c r="L219" s="43"/>
    </row>
    <row r="220" spans="12:12" x14ac:dyDescent="0.2">
      <c r="L220" s="43"/>
    </row>
    <row r="221" spans="12:12" x14ac:dyDescent="0.2">
      <c r="L221" s="43"/>
    </row>
    <row r="222" spans="12:12" x14ac:dyDescent="0.2">
      <c r="L222" s="43"/>
    </row>
    <row r="223" spans="12:12" x14ac:dyDescent="0.2">
      <c r="L223" s="43"/>
    </row>
    <row r="224" spans="12:12" x14ac:dyDescent="0.2">
      <c r="L224" s="43"/>
    </row>
    <row r="225" spans="12:12" x14ac:dyDescent="0.2">
      <c r="L225" s="43"/>
    </row>
    <row r="226" spans="12:12" x14ac:dyDescent="0.2">
      <c r="L226" s="43"/>
    </row>
    <row r="227" spans="12:12" x14ac:dyDescent="0.2">
      <c r="L227" s="43"/>
    </row>
    <row r="228" spans="12:12" x14ac:dyDescent="0.2">
      <c r="L228" s="43"/>
    </row>
    <row r="229" spans="12:12" x14ac:dyDescent="0.2">
      <c r="L229" s="43"/>
    </row>
    <row r="230" spans="12:12" x14ac:dyDescent="0.2">
      <c r="L230" s="43"/>
    </row>
    <row r="231" spans="12:12" x14ac:dyDescent="0.2">
      <c r="L231" s="43"/>
    </row>
    <row r="232" spans="12:12" x14ac:dyDescent="0.2">
      <c r="L232" s="43"/>
    </row>
    <row r="233" spans="12:12" x14ac:dyDescent="0.2">
      <c r="L233" s="43"/>
    </row>
    <row r="234" spans="12:12" x14ac:dyDescent="0.2">
      <c r="L234" s="43"/>
    </row>
    <row r="235" spans="12:12" x14ac:dyDescent="0.2">
      <c r="L235" s="43"/>
    </row>
    <row r="236" spans="12:12" x14ac:dyDescent="0.2">
      <c r="L236" s="43"/>
    </row>
    <row r="237" spans="12:12" x14ac:dyDescent="0.2">
      <c r="L237" s="43"/>
    </row>
    <row r="238" spans="12:12" x14ac:dyDescent="0.2">
      <c r="L238" s="43"/>
    </row>
    <row r="239" spans="12:12" x14ac:dyDescent="0.2">
      <c r="L239" s="43"/>
    </row>
    <row r="240" spans="12:12" x14ac:dyDescent="0.2">
      <c r="L240" s="43"/>
    </row>
    <row r="241" spans="12:12" x14ac:dyDescent="0.2">
      <c r="L241" s="43"/>
    </row>
    <row r="242" spans="12:12" x14ac:dyDescent="0.2">
      <c r="L242" s="43"/>
    </row>
    <row r="243" spans="12:12" x14ac:dyDescent="0.2">
      <c r="L243" s="43"/>
    </row>
    <row r="244" spans="12:12" x14ac:dyDescent="0.2">
      <c r="L244" s="43"/>
    </row>
    <row r="245" spans="12:12" x14ac:dyDescent="0.2">
      <c r="L245" s="43"/>
    </row>
    <row r="246" spans="12:12" x14ac:dyDescent="0.2">
      <c r="L246" s="43"/>
    </row>
    <row r="247" spans="12:12" x14ac:dyDescent="0.2">
      <c r="L247" s="43"/>
    </row>
    <row r="248" spans="12:12" x14ac:dyDescent="0.2">
      <c r="L248" s="43"/>
    </row>
    <row r="249" spans="12:12" x14ac:dyDescent="0.2">
      <c r="L249" s="43"/>
    </row>
    <row r="250" spans="12:12" x14ac:dyDescent="0.2">
      <c r="L250" s="43"/>
    </row>
    <row r="251" spans="12:12" x14ac:dyDescent="0.2">
      <c r="L251" s="43"/>
    </row>
    <row r="252" spans="12:12" x14ac:dyDescent="0.2">
      <c r="L252" s="43"/>
    </row>
    <row r="253" spans="12:12" x14ac:dyDescent="0.2">
      <c r="L253" s="43"/>
    </row>
    <row r="254" spans="12:12" x14ac:dyDescent="0.2">
      <c r="L254" s="43"/>
    </row>
    <row r="255" spans="12:12" x14ac:dyDescent="0.2">
      <c r="L255" s="43"/>
    </row>
    <row r="256" spans="12:12" x14ac:dyDescent="0.2">
      <c r="L256" s="43"/>
    </row>
    <row r="257" spans="12:12" x14ac:dyDescent="0.2">
      <c r="L257" s="43"/>
    </row>
    <row r="258" spans="12:12" x14ac:dyDescent="0.2">
      <c r="L258" s="43"/>
    </row>
    <row r="259" spans="12:12" x14ac:dyDescent="0.2">
      <c r="L259" s="43"/>
    </row>
    <row r="260" spans="12:12" x14ac:dyDescent="0.2">
      <c r="L260" s="43"/>
    </row>
    <row r="261" spans="12:12" x14ac:dyDescent="0.2">
      <c r="L261" s="43"/>
    </row>
    <row r="262" spans="12:12" x14ac:dyDescent="0.2">
      <c r="L262" s="43"/>
    </row>
    <row r="263" spans="12:12" x14ac:dyDescent="0.2">
      <c r="L263" s="43"/>
    </row>
    <row r="264" spans="12:12" x14ac:dyDescent="0.2">
      <c r="L264" s="43"/>
    </row>
    <row r="265" spans="12:12" x14ac:dyDescent="0.2">
      <c r="L265" s="43"/>
    </row>
    <row r="266" spans="12:12" x14ac:dyDescent="0.2">
      <c r="L266" s="43"/>
    </row>
    <row r="267" spans="12:12" x14ac:dyDescent="0.2">
      <c r="L267" s="43"/>
    </row>
    <row r="268" spans="12:12" x14ac:dyDescent="0.2">
      <c r="L268" s="43"/>
    </row>
    <row r="269" spans="12:12" x14ac:dyDescent="0.2">
      <c r="L269" s="43"/>
    </row>
    <row r="270" spans="12:12" x14ac:dyDescent="0.2">
      <c r="L270" s="43"/>
    </row>
    <row r="271" spans="12:12" x14ac:dyDescent="0.2">
      <c r="L271" s="43"/>
    </row>
    <row r="272" spans="12:12" x14ac:dyDescent="0.2">
      <c r="L272" s="43"/>
    </row>
    <row r="273" spans="12:12" x14ac:dyDescent="0.2">
      <c r="L273" s="43"/>
    </row>
    <row r="274" spans="12:12" x14ac:dyDescent="0.2">
      <c r="L274" s="43"/>
    </row>
    <row r="275" spans="12:12" x14ac:dyDescent="0.2">
      <c r="L275" s="43"/>
    </row>
    <row r="276" spans="12:12" x14ac:dyDescent="0.2">
      <c r="L276" s="43"/>
    </row>
    <row r="277" spans="12:12" x14ac:dyDescent="0.2">
      <c r="L277" s="43"/>
    </row>
    <row r="278" spans="12:12" x14ac:dyDescent="0.2">
      <c r="L278" s="43"/>
    </row>
    <row r="279" spans="12:12" x14ac:dyDescent="0.2">
      <c r="L279" s="43"/>
    </row>
    <row r="280" spans="12:12" x14ac:dyDescent="0.2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/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7" width="7.6640625" style="26" customWidth="1"/>
    <col min="8" max="8" width="10.6640625" style="26" customWidth="1"/>
    <col min="9" max="9" width="9.6640625" style="26" customWidth="1"/>
    <col min="10" max="10" width="9.83203125" style="26" customWidth="1"/>
    <col min="11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378</v>
      </c>
    </row>
    <row r="2" spans="1:37" x14ac:dyDescent="0.2">
      <c r="A2" s="1" t="s">
        <v>379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380</v>
      </c>
      <c r="B4" s="2">
        <v>-970</v>
      </c>
      <c r="C4" s="2">
        <v>-1191</v>
      </c>
      <c r="D4" s="2">
        <v>-1201</v>
      </c>
      <c r="E4" s="2">
        <v>-1118</v>
      </c>
      <c r="F4" s="8">
        <f>TREND($B4:$E4,$B$3:$E$3,F$3)</f>
        <v>-1369.7000000000007</v>
      </c>
    </row>
    <row r="5" spans="1:37" x14ac:dyDescent="0.2">
      <c r="A5" s="2" t="s">
        <v>381</v>
      </c>
      <c r="B5" s="2">
        <v>-928</v>
      </c>
      <c r="C5" s="2">
        <v>-1044</v>
      </c>
      <c r="D5" s="2">
        <v>-908</v>
      </c>
      <c r="E5" s="2">
        <v>-689</v>
      </c>
      <c r="F5" s="8">
        <f>TREND($B5:$E5,$B$3:$E$3,F$3)</f>
        <v>-423.09999999999854</v>
      </c>
    </row>
    <row r="7" spans="1:37" x14ac:dyDescent="0.2">
      <c r="A7" s="2" t="s">
        <v>373</v>
      </c>
      <c r="B7" s="2">
        <f>AVERAGE(B4:B5)</f>
        <v>-949</v>
      </c>
      <c r="C7" s="9">
        <f>AVERAGE(C4:C5)</f>
        <v>-1117.5</v>
      </c>
      <c r="D7" s="9">
        <f>AVERAGE(D4:D5)</f>
        <v>-1054.5</v>
      </c>
      <c r="E7" s="9">
        <f>AVERAGE(E4:E5)</f>
        <v>-903.5</v>
      </c>
      <c r="F7" s="9">
        <f>AVERAGE(F4:F5)</f>
        <v>-896.39999999999964</v>
      </c>
    </row>
    <row r="8" spans="1:37" x14ac:dyDescent="0.2">
      <c r="A8" s="1" t="s">
        <v>382</v>
      </c>
      <c r="B8" s="2">
        <f>B7/$B$7</f>
        <v>1</v>
      </c>
      <c r="C8" s="2">
        <f>C7/$B$7</f>
        <v>1.1775553213909378</v>
      </c>
      <c r="D8" s="2">
        <f>D7/$B$7</f>
        <v>1.1111696522655428</v>
      </c>
      <c r="E8" s="2">
        <f>E7/$B$7</f>
        <v>0.95205479452054798</v>
      </c>
      <c r="F8" s="2">
        <f>F7/$B$7</f>
        <v>0.94457323498419354</v>
      </c>
    </row>
    <row r="10" spans="1:37" x14ac:dyDescent="0.2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">
      <c r="B11" s="50">
        <f t="array" ref="B11">TREND(Data!$B8:$C8,Data!$B3:$C3,B10)</f>
        <v>1</v>
      </c>
      <c r="C11" s="50">
        <f t="array" ref="C11">TREND(Data!$B8:$C8,Data!$B3:$C3,C10)</f>
        <v>1.0355110642781824</v>
      </c>
      <c r="D11" s="50">
        <f t="array" ref="D11">TREND(Data!$B8:$C8,Data!$B3:$C3,D10)</f>
        <v>1.071022128556379</v>
      </c>
      <c r="E11" s="50">
        <f t="array" ref="E11">TREND(Data!$B8:$C8,Data!$B3:$C3,E10)</f>
        <v>1.1065331928345614</v>
      </c>
      <c r="F11" s="50">
        <f t="array" ref="F11">TREND(Data!$B8:$C8,Data!$B3:$C3,F10)</f>
        <v>1.1420442571127438</v>
      </c>
      <c r="G11" s="50">
        <f t="array" ref="G11">TREND(Data!$B8:$C8,Data!$B3:$C3,G10)</f>
        <v>1.1775553213909404</v>
      </c>
      <c r="H11" s="50">
        <f t="array" ref="H11">TREND(Data!$C8:$D8,Data!$C3:$D3,H10)</f>
        <v>1.1642781875658557</v>
      </c>
      <c r="I11" s="50">
        <f t="array" ref="I11">TREND(Data!$C8:$D8,Data!$C3:$D3,I10)</f>
        <v>1.151001053740778</v>
      </c>
      <c r="J11" s="50">
        <f t="array" ref="J11">TREND(Data!$C8:$D8,Data!$C3:$D3,J10)</f>
        <v>1.1377239199156968</v>
      </c>
      <c r="K11" s="50">
        <f t="array" ref="K11">TREND(Data!$C8:$D8,Data!$C3:$D3,K10)</f>
        <v>1.1244467860906191</v>
      </c>
      <c r="L11" s="50">
        <f t="array" ref="L11">TREND(Data!$C8:$D8,Data!$C3:$D3,L10)</f>
        <v>1.1111696522655414</v>
      </c>
      <c r="M11" s="50">
        <f t="array" ref="M11">TREND(Data!$D8:$E8,Data!$D3:$E3,M10)</f>
        <v>1.0793466807165402</v>
      </c>
      <c r="N11" s="50">
        <f t="array" ref="N11">TREND(Data!$D8:$E8,Data!$D3:$E3,N10)</f>
        <v>1.0475237091675353</v>
      </c>
      <c r="O11" s="50">
        <f t="array" ref="O11">TREND(Data!$D8:$E8,Data!$D3:$E3,O10)</f>
        <v>1.0157007376185447</v>
      </c>
      <c r="P11" s="50">
        <f t="array" ref="P11">TREND(Data!$D8:$E8,Data!$D3:$E3,P10)</f>
        <v>0.98387776606953992</v>
      </c>
      <c r="Q11" s="50">
        <f t="array" ref="Q11">TREND(Data!$D8:$E8,Data!$D3:$E3,Q10)</f>
        <v>0.95205479452054931</v>
      </c>
      <c r="R11" s="50">
        <f t="array" ref="R11">TREND(Data!$E8:$F8,Data!$E3:$F3,R10)</f>
        <v>0.95168071654373032</v>
      </c>
      <c r="S11" s="50">
        <f t="array" ref="S11">TREND(Data!$E8:$F8,Data!$E3:$F3,S10)</f>
        <v>0.95130663856691267</v>
      </c>
      <c r="T11" s="50">
        <f t="array" ref="T11">TREND(Data!$E8:$F8,Data!$E3:$F3,T10)</f>
        <v>0.9509325605900949</v>
      </c>
      <c r="U11" s="50">
        <f t="array" ref="U11">TREND(Data!$E8:$F8,Data!$E3:$F3,U10)</f>
        <v>0.95055848261327713</v>
      </c>
      <c r="V11" s="50">
        <f t="array" ref="V11">TREND(Data!$E8:$F8,Data!$E3:$F3,V10)</f>
        <v>0.95018440463645948</v>
      </c>
      <c r="W11" s="50">
        <f t="array" ref="W11">TREND(Data!$E8:$F8,Data!$E3:$F3,W10)</f>
        <v>0.94981032665964171</v>
      </c>
      <c r="X11" s="50">
        <f t="array" ref="X11">TREND(Data!$E8:$F8,Data!$E3:$F3,X10)</f>
        <v>0.94943624868282406</v>
      </c>
      <c r="Y11" s="50">
        <f t="array" ref="Y11">TREND(Data!$E8:$F8,Data!$E3:$F3,Y10)</f>
        <v>0.94906217070600629</v>
      </c>
      <c r="Z11" s="50">
        <f t="array" ref="Z11">TREND(Data!$E8:$F8,Data!$E3:$F3,Z10)</f>
        <v>0.94868809272918853</v>
      </c>
      <c r="AA11" s="50">
        <f t="array" ref="AA11">TREND(Data!$E8:$F8,Data!$E3:$F3,AA10)</f>
        <v>0.94831401475237087</v>
      </c>
      <c r="AB11" s="50">
        <f t="array" ref="AB11">TREND(Data!$E8:$F8,Data!$E3:$F3,AB10)</f>
        <v>0.9479399367755531</v>
      </c>
      <c r="AC11" s="50">
        <f t="array" ref="AC11">TREND(Data!$E8:$F8,Data!$E3:$F3,AC10)</f>
        <v>0.94756585879873545</v>
      </c>
      <c r="AD11" s="50">
        <f t="array" ref="AD11">TREND(Data!$E8:$F8,Data!$E3:$F3,AD10)</f>
        <v>0.94719178082191768</v>
      </c>
      <c r="AE11" s="50">
        <f t="array" ref="AE11">TREND(Data!$E8:$F8,Data!$E3:$F3,AE10)</f>
        <v>0.94681770284509992</v>
      </c>
      <c r="AF11" s="50">
        <f t="array" ref="AF11">TREND(Data!$E8:$F8,Data!$E3:$F3,AF10)</f>
        <v>0.94644362486828226</v>
      </c>
      <c r="AG11" s="50">
        <f t="array" ref="AG11">TREND(Data!$E8:$F8,Data!$E3:$F3,AG10)</f>
        <v>0.9460695468914645</v>
      </c>
      <c r="AH11" s="50">
        <f t="array" ref="AH11">TREND(Data!$E8:$F8,Data!$E3:$F3,AH10)</f>
        <v>0.94569546891464684</v>
      </c>
      <c r="AI11" s="50">
        <f t="array" ref="AI11">TREND(Data!$E8:$F8,Data!$E3:$F3,AI10)</f>
        <v>0.94532139093782908</v>
      </c>
      <c r="AJ11" s="50">
        <f t="array" ref="AJ11">TREND(Data!$E8:$F8,Data!$E3:$F3,AJ10)</f>
        <v>0.94494731296101131</v>
      </c>
      <c r="AK11" s="50">
        <f t="array" ref="AK11">TREND(Data!$E8:$F8,Data!$E3:$F3,AK10)</f>
        <v>0.94457323498419365</v>
      </c>
    </row>
    <row r="13" spans="1:37" x14ac:dyDescent="0.2">
      <c r="A13" s="2" t="s">
        <v>384</v>
      </c>
    </row>
    <row r="14" spans="1:37" x14ac:dyDescent="0.2">
      <c r="A14" s="2" t="s">
        <v>385</v>
      </c>
    </row>
    <row r="16" spans="1:37" x14ac:dyDescent="0.2">
      <c r="A16" s="2" t="s">
        <v>386</v>
      </c>
    </row>
    <row r="17" spans="1:37" x14ac:dyDescent="0.2">
      <c r="B17" s="1" t="s">
        <v>387</v>
      </c>
      <c r="C17" s="1" t="s">
        <v>388</v>
      </c>
    </row>
    <row r="18" spans="1:37" x14ac:dyDescent="0.2">
      <c r="A18" s="1" t="str">
        <f>About!B1</f>
        <v>Washington</v>
      </c>
      <c r="B18" s="2">
        <f>ABS(SUMIFS('LULUCF Dataframe EPA'!AD2:AD766,'LULUCF Dataframe EPA'!A2:A766,Data!A18))</f>
        <v>42.408436487321076</v>
      </c>
      <c r="C18" s="2">
        <f>B18/D11</f>
        <v>39.596228085859458</v>
      </c>
    </row>
    <row r="19" spans="1:37" ht="15" customHeight="1" x14ac:dyDescent="0.2">
      <c r="B19" s="1" t="s">
        <v>389</v>
      </c>
    </row>
    <row r="20" spans="1:37" ht="14" customHeight="1" x14ac:dyDescent="0.1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15"/>
    <row r="22" spans="1:37" ht="15.75" customHeight="1" x14ac:dyDescent="0.2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">
      <c r="A23" s="2" t="s">
        <v>391</v>
      </c>
      <c r="B23" s="56">
        <f>IF($B$20&gt;0,$B$20,($C$18))*10^12*B11</f>
        <v>39596228085859.461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</row>
    <row r="24" spans="1:37" ht="15.75" customHeight="1" x14ac:dyDescent="0.2">
      <c r="A24" s="2"/>
    </row>
    <row r="25" spans="1:37" ht="15.75" customHeight="1" x14ac:dyDescent="0.2">
      <c r="A25" s="2"/>
    </row>
    <row r="26" spans="1:37" ht="15.75" customHeight="1" x14ac:dyDescent="0.2">
      <c r="A26" s="2"/>
    </row>
    <row r="27" spans="1:37" ht="15.75" customHeight="1" x14ac:dyDescent="0.15"/>
    <row r="28" spans="1:37" ht="15.75" customHeight="1" x14ac:dyDescent="0.15"/>
    <row r="29" spans="1:37" ht="15.75" customHeight="1" x14ac:dyDescent="0.15"/>
    <row r="30" spans="1:37" ht="15.75" customHeight="1" x14ac:dyDescent="0.15"/>
    <row r="31" spans="1:37" ht="15.75" customHeight="1" x14ac:dyDescent="0.15"/>
    <row r="32" spans="1:3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/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35" width="9.33203125" style="26" customWidth="1"/>
  </cols>
  <sheetData>
    <row r="1" spans="1:33" ht="14" customHeight="1" x14ac:dyDescent="0.15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120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120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120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120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120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120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120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120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120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120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120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120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120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120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122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122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122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122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122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122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122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122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122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122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122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122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122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122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440</v>
      </c>
    </row>
    <row r="2" spans="1:2" x14ac:dyDescent="0.2">
      <c r="A2" s="2" t="s">
        <v>272</v>
      </c>
      <c r="B2" s="2">
        <v>0</v>
      </c>
    </row>
    <row r="3" spans="1:2" x14ac:dyDescent="0.2">
      <c r="A3" s="2" t="s">
        <v>441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442</v>
      </c>
      <c r="B5" s="2">
        <v>0</v>
      </c>
    </row>
    <row r="6" spans="1:2" x14ac:dyDescent="0.2">
      <c r="A6" s="2" t="s">
        <v>443</v>
      </c>
      <c r="B6" s="2">
        <v>0</v>
      </c>
    </row>
    <row r="7" spans="1:2" x14ac:dyDescent="0.2">
      <c r="A7" s="2" t="s">
        <v>444</v>
      </c>
      <c r="B7" s="2">
        <v>0</v>
      </c>
    </row>
    <row r="8" spans="1:2" x14ac:dyDescent="0.2">
      <c r="A8" s="2" t="s">
        <v>445</v>
      </c>
      <c r="B8" s="2">
        <v>0</v>
      </c>
    </row>
    <row r="9" spans="1:2" x14ac:dyDescent="0.2">
      <c r="A9" s="2" t="s">
        <v>446</v>
      </c>
      <c r="B9" s="2">
        <v>0</v>
      </c>
    </row>
    <row r="10" spans="1:2" x14ac:dyDescent="0.2">
      <c r="A10" s="2" t="s">
        <v>447</v>
      </c>
      <c r="B10" s="2">
        <v>0</v>
      </c>
    </row>
    <row r="11" spans="1:2" x14ac:dyDescent="0.2">
      <c r="A11" s="2" t="s">
        <v>89</v>
      </c>
      <c r="B11" s="25">
        <v>4.299716857791794E-4</v>
      </c>
    </row>
    <row r="12" spans="1:2" x14ac:dyDescent="0.2">
      <c r="A12" s="2" t="s">
        <v>331</v>
      </c>
      <c r="B12" s="25">
        <v>3.5003753313133949E-5</v>
      </c>
    </row>
    <row r="13" spans="1:2" x14ac:dyDescent="0.2">
      <c r="A13" s="2" t="s">
        <v>448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449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workbookViewId="0">
      <selection activeCell="A19" sqref="A19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450</v>
      </c>
      <c r="B2" s="25">
        <f>-Data!B23</f>
        <v>-39596228085859.461</v>
      </c>
      <c r="C2" s="25">
        <f>$B$2*Data!C$11</f>
        <v>-41002332286589.984</v>
      </c>
      <c r="D2" s="25">
        <f>$B$2*Data!D$11</f>
        <v>-42408436487321.078</v>
      </c>
      <c r="E2" s="25">
        <f>$B$2*Data!E$11</f>
        <v>-43814540688051.602</v>
      </c>
      <c r="F2" s="25">
        <f>$B$2*Data!F$11</f>
        <v>-45220644888782.133</v>
      </c>
      <c r="G2" s="25">
        <f>$B$2*Data!G$11</f>
        <v>-46626749089513.219</v>
      </c>
      <c r="H2" s="25">
        <f>$B$2*Data!H$11</f>
        <v>-46101024670248.68</v>
      </c>
      <c r="I2" s="25">
        <f>$B$2*Data!I$11</f>
        <v>-45575300250984.43</v>
      </c>
      <c r="J2" s="25">
        <f>$B$2*Data!J$11</f>
        <v>-45049575831720.031</v>
      </c>
      <c r="K2" s="25">
        <f>$B$2*Data!K$11</f>
        <v>-44523851412455.781</v>
      </c>
      <c r="L2" s="25">
        <f>$B$2*Data!L$11</f>
        <v>-43998126993191.523</v>
      </c>
      <c r="M2" s="25">
        <f>$B$2*Data!M$11</f>
        <v>-42738057353367.453</v>
      </c>
      <c r="N2" s="25">
        <f>$B$2*Data!N$11</f>
        <v>-41477987713543.242</v>
      </c>
      <c r="O2" s="25">
        <f>$B$2*Data!O$11</f>
        <v>-40217918073719.594</v>
      </c>
      <c r="P2" s="25">
        <f>$B$2*Data!P$11</f>
        <v>-38957848433895.383</v>
      </c>
      <c r="Q2" s="25">
        <f>$B$2*Data!Q$11</f>
        <v>-37697778794071.734</v>
      </c>
      <c r="R2" s="25">
        <f>$B$2*Data!R$11</f>
        <v>-37682966717179.711</v>
      </c>
      <c r="S2" s="25">
        <f>$B$2*Data!S$11</f>
        <v>-37668154640287.742</v>
      </c>
      <c r="T2" s="25">
        <f>$B$2*Data!T$11</f>
        <v>-37653342563395.766</v>
      </c>
      <c r="U2" s="25">
        <f>$B$2*Data!U$11</f>
        <v>-37638530486503.797</v>
      </c>
      <c r="V2" s="25">
        <f>$B$2*Data!V$11</f>
        <v>-37623718409611.828</v>
      </c>
      <c r="W2" s="25">
        <f>$B$2*Data!W$11</f>
        <v>-37608906332719.852</v>
      </c>
      <c r="X2" s="25">
        <f>$B$2*Data!X$11</f>
        <v>-37594094255827.883</v>
      </c>
      <c r="Y2" s="25">
        <f>$B$2*Data!Y$11</f>
        <v>-37579282178935.914</v>
      </c>
      <c r="Z2" s="25">
        <f>$B$2*Data!Z$11</f>
        <v>-37564470102043.938</v>
      </c>
      <c r="AA2" s="25">
        <f>$B$2*Data!AA$11</f>
        <v>-37549658025151.969</v>
      </c>
      <c r="AB2" s="25">
        <f>$B$2*Data!AB$11</f>
        <v>-37534845948260</v>
      </c>
      <c r="AC2" s="25">
        <f>$B$2*Data!AC$11</f>
        <v>-37520033871368.031</v>
      </c>
      <c r="AD2" s="25">
        <f>$B$2*Data!AD$11</f>
        <v>-37505221794476.055</v>
      </c>
      <c r="AE2" s="25">
        <f>$B$2*Data!AE$11</f>
        <v>-37490409717584.086</v>
      </c>
      <c r="AF2" s="25">
        <f>$B$2*Data!AF$11</f>
        <v>-37475597640692.117</v>
      </c>
      <c r="AG2" s="25">
        <f>$B$2*Data!AG$11</f>
        <v>-37460785563800.141</v>
      </c>
      <c r="AH2" s="25">
        <f>$B$2*Data!AH$11</f>
        <v>-37445973486908.172</v>
      </c>
      <c r="AI2" s="25">
        <f>$B$2*Data!AI$11</f>
        <v>-37431161410016.195</v>
      </c>
      <c r="AJ2" s="25">
        <f>$B$2*Data!AJ$11</f>
        <v>-37416349333124.227</v>
      </c>
      <c r="AK2" s="25">
        <f>$B$2*Data!AK$11</f>
        <v>-37401537256232.258</v>
      </c>
    </row>
    <row r="3" spans="1:37" x14ac:dyDescent="0.2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459</v>
      </c>
      <c r="B11" s="25">
        <f>(B$2*-'data from RPEpUACE'!$B11)+SUMIFS('Override Calcs'!$E$4:$E$6,'Override Calcs'!$A$4:$A$6,About!$B$2,'Override Calcs'!$B$4:$B$6,"CH4")</f>
        <v>17025256940.573883</v>
      </c>
      <c r="C11" s="25">
        <f>(C$2*-'data from RPEpUACE'!$B11)+SUMIFS('Override Calcs'!$E$4:$E$6,'Override Calcs'!$A$4:$A$6,About!$B$2,'Override Calcs'!$B$4:$B$6,"CH4")</f>
        <v>17629841934.143169</v>
      </c>
      <c r="D11" s="25">
        <f>(D$2*-'data from RPEpUACE'!$B11)+SUMIFS('Override Calcs'!$E$4:$E$6,'Override Calcs'!$A$4:$A$6,About!$B$2,'Override Calcs'!$B$4:$B$6,"CH4")</f>
        <v>18234426927.712704</v>
      </c>
      <c r="E11" s="25">
        <f>(E$2*-'data from RPEpUACE'!$B11)+SUMIFS('Override Calcs'!$E$4:$E$6,'Override Calcs'!$A$4:$A$6,About!$B$2,'Override Calcs'!$B$4:$B$6,"CH4")</f>
        <v>18839011921.281994</v>
      </c>
      <c r="F11" s="25">
        <f>(F$2*-'data from RPEpUACE'!$B11)+SUMIFS('Override Calcs'!$E$4:$E$6,'Override Calcs'!$A$4:$A$6,About!$B$2,'Override Calcs'!$B$4:$B$6,"CH4")</f>
        <v>19443596914.851288</v>
      </c>
      <c r="G11" s="25">
        <f>(G$2*-'data from RPEpUACE'!$B11)+SUMIFS('Override Calcs'!$E$4:$E$6,'Override Calcs'!$A$4:$A$6,About!$B$2,'Override Calcs'!$B$4:$B$6,"CH4")</f>
        <v>20048181908.420818</v>
      </c>
      <c r="H11" s="25">
        <f>(H$2*-'data from RPEpUACE'!$B11)+SUMIFS('Override Calcs'!$E$4:$E$6,'Override Calcs'!$A$4:$A$6,About!$B$2,'Override Calcs'!$B$4:$B$6,"CH4")</f>
        <v>19822135293.614361</v>
      </c>
      <c r="I11" s="25">
        <f>(I$2*-'data from RPEpUACE'!$B11)+SUMIFS('Override Calcs'!$E$4:$E$6,'Override Calcs'!$A$4:$A$6,About!$B$2,'Override Calcs'!$B$4:$B$6,"CH4")</f>
        <v>19596088678.808033</v>
      </c>
      <c r="J11" s="25">
        <f>(J$2*-'data from RPEpUACE'!$B11)+SUMIFS('Override Calcs'!$E$4:$E$6,'Override Calcs'!$A$4:$A$6,About!$B$2,'Override Calcs'!$B$4:$B$6,"CH4")</f>
        <v>19370042064.00164</v>
      </c>
      <c r="K11" s="25">
        <f>(K$2*-'data from RPEpUACE'!$B11)+SUMIFS('Override Calcs'!$E$4:$E$6,'Override Calcs'!$A$4:$A$6,About!$B$2,'Override Calcs'!$B$4:$B$6,"CH4")</f>
        <v>19143995449.195309</v>
      </c>
      <c r="L11" s="25">
        <f>(L$2*-'data from RPEpUACE'!$B11)+SUMIFS('Override Calcs'!$E$4:$E$6,'Override Calcs'!$A$4:$A$6,About!$B$2,'Override Calcs'!$B$4:$B$6,"CH4")</f>
        <v>18917948834.388977</v>
      </c>
      <c r="M11" s="25">
        <f>(M$2*-'data from RPEpUACE'!$B11)+SUMIFS('Override Calcs'!$E$4:$E$6,'Override Calcs'!$A$4:$A$6,About!$B$2,'Override Calcs'!$B$4:$B$6,"CH4")</f>
        <v>18376154567.154659</v>
      </c>
      <c r="N11" s="25">
        <f>(N$2*-'data from RPEpUACE'!$B11)+SUMIFS('Override Calcs'!$E$4:$E$6,'Override Calcs'!$A$4:$A$6,About!$B$2,'Override Calcs'!$B$4:$B$6,"CH4")</f>
        <v>17834360299.920277</v>
      </c>
      <c r="O11" s="25">
        <f>(O$2*-'data from RPEpUACE'!$B11)+SUMIFS('Override Calcs'!$E$4:$E$6,'Override Calcs'!$A$4:$A$6,About!$B$2,'Override Calcs'!$B$4:$B$6,"CH4")</f>
        <v>17292566032.686142</v>
      </c>
      <c r="P11" s="25">
        <f>(P$2*-'data from RPEpUACE'!$B11)+SUMIFS('Override Calcs'!$E$4:$E$6,'Override Calcs'!$A$4:$A$6,About!$B$2,'Override Calcs'!$B$4:$B$6,"CH4")</f>
        <v>16750771765.451761</v>
      </c>
      <c r="Q11" s="25">
        <f>(Q$2*-'data from RPEpUACE'!$B11)+SUMIFS('Override Calcs'!$E$4:$E$6,'Override Calcs'!$A$4:$A$6,About!$B$2,'Override Calcs'!$B$4:$B$6,"CH4")</f>
        <v>16208977498.217625</v>
      </c>
      <c r="R11" s="25">
        <f>(R$2*-'data from RPEpUACE'!$B11)+SUMIFS('Override Calcs'!$E$4:$E$6,'Override Calcs'!$A$4:$A$6,About!$B$2,'Override Calcs'!$B$4:$B$6,"CH4")</f>
        <v>16202608724.546471</v>
      </c>
      <c r="S11" s="25">
        <f>(S$2*-'data from RPEpUACE'!$B11)+SUMIFS('Override Calcs'!$E$4:$E$6,'Override Calcs'!$A$4:$A$6,About!$B$2,'Override Calcs'!$B$4:$B$6,"CH4")</f>
        <v>16196239950.87534</v>
      </c>
      <c r="T11" s="25">
        <f>(T$2*-'data from RPEpUACE'!$B11)+SUMIFS('Override Calcs'!$E$4:$E$6,'Override Calcs'!$A$4:$A$6,About!$B$2,'Override Calcs'!$B$4:$B$6,"CH4")</f>
        <v>16189871177.204205</v>
      </c>
      <c r="U11" s="25">
        <f>(U$2*-'data from RPEpUACE'!$B11)+SUMIFS('Override Calcs'!$E$4:$E$6,'Override Calcs'!$A$4:$A$6,About!$B$2,'Override Calcs'!$B$4:$B$6,"CH4")</f>
        <v>16183502403.533075</v>
      </c>
      <c r="V11" s="25">
        <f>(V$2*-'data from RPEpUACE'!$B11)+SUMIFS('Override Calcs'!$E$4:$E$6,'Override Calcs'!$A$4:$A$6,About!$B$2,'Override Calcs'!$B$4:$B$6,"CH4")</f>
        <v>16177133629.861944</v>
      </c>
      <c r="W11" s="25">
        <f>(W$2*-'data from RPEpUACE'!$B11)+SUMIFS('Override Calcs'!$E$4:$E$6,'Override Calcs'!$A$4:$A$6,About!$B$2,'Override Calcs'!$B$4:$B$6,"CH4")</f>
        <v>16170764856.190809</v>
      </c>
      <c r="X11" s="25">
        <f>(X$2*-'data from RPEpUACE'!$B11)+SUMIFS('Override Calcs'!$E$4:$E$6,'Override Calcs'!$A$4:$A$6,About!$B$2,'Override Calcs'!$B$4:$B$6,"CH4")</f>
        <v>16164396082.51968</v>
      </c>
      <c r="Y11" s="25">
        <f>(Y$2*-'data from RPEpUACE'!$B11)+SUMIFS('Override Calcs'!$E$4:$E$6,'Override Calcs'!$A$4:$A$6,About!$B$2,'Override Calcs'!$B$4:$B$6,"CH4")</f>
        <v>16158027308.848549</v>
      </c>
      <c r="Z11" s="25">
        <f>(Z$2*-'data from RPEpUACE'!$B11)+SUMIFS('Override Calcs'!$E$4:$E$6,'Override Calcs'!$A$4:$A$6,About!$B$2,'Override Calcs'!$B$4:$B$6,"CH4")</f>
        <v>16151658535.177414</v>
      </c>
      <c r="AA11" s="25">
        <f>(AA$2*-'data from RPEpUACE'!$B11)+SUMIFS('Override Calcs'!$E$4:$E$6,'Override Calcs'!$A$4:$A$6,About!$B$2,'Override Calcs'!$B$4:$B$6,"CH4")</f>
        <v>16145289761.506285</v>
      </c>
      <c r="AB11" s="25">
        <f>(AB$2*-'data from RPEpUACE'!$B11)+SUMIFS('Override Calcs'!$E$4:$E$6,'Override Calcs'!$A$4:$A$6,About!$B$2,'Override Calcs'!$B$4:$B$6,"CH4")</f>
        <v>16138920987.835154</v>
      </c>
      <c r="AC11" s="25">
        <f>(AC$2*-'data from RPEpUACE'!$B11)+SUMIFS('Override Calcs'!$E$4:$E$6,'Override Calcs'!$A$4:$A$6,About!$B$2,'Override Calcs'!$B$4:$B$6,"CH4")</f>
        <v>16132552214.164022</v>
      </c>
      <c r="AD11" s="25">
        <f>(AD$2*-'data from RPEpUACE'!$B11)+SUMIFS('Override Calcs'!$E$4:$E$6,'Override Calcs'!$A$4:$A$6,About!$B$2,'Override Calcs'!$B$4:$B$6,"CH4")</f>
        <v>16126183440.492889</v>
      </c>
      <c r="AE11" s="25">
        <f>(AE$2*-'data from RPEpUACE'!$B11)+SUMIFS('Override Calcs'!$E$4:$E$6,'Override Calcs'!$A$4:$A$6,About!$B$2,'Override Calcs'!$B$4:$B$6,"CH4")</f>
        <v>16119814666.821758</v>
      </c>
      <c r="AF11" s="25">
        <f>(AF$2*-'data from RPEpUACE'!$B11)+SUMIFS('Override Calcs'!$E$4:$E$6,'Override Calcs'!$A$4:$A$6,About!$B$2,'Override Calcs'!$B$4:$B$6,"CH4")</f>
        <v>16113445893.150627</v>
      </c>
      <c r="AG11" s="25">
        <f>(AG$2*-'data from RPEpUACE'!$B11)+SUMIFS('Override Calcs'!$E$4:$E$6,'Override Calcs'!$A$4:$A$6,About!$B$2,'Override Calcs'!$B$4:$B$6,"CH4")</f>
        <v>16107077119.479494</v>
      </c>
      <c r="AH11" s="25">
        <f>(AH$2*-'data from RPEpUACE'!$B11)+SUMIFS('Override Calcs'!$E$4:$E$6,'Override Calcs'!$A$4:$A$6,About!$B$2,'Override Calcs'!$B$4:$B$6,"CH4")</f>
        <v>16100708345.808363</v>
      </c>
      <c r="AI11" s="25">
        <f>(AI$2*-'data from RPEpUACE'!$B11)+SUMIFS('Override Calcs'!$E$4:$E$6,'Override Calcs'!$A$4:$A$6,About!$B$2,'Override Calcs'!$B$4:$B$6,"CH4")</f>
        <v>16094339572.13723</v>
      </c>
      <c r="AJ11" s="25">
        <f>(AJ$2*-'data from RPEpUACE'!$B11)+SUMIFS('Override Calcs'!$E$4:$E$6,'Override Calcs'!$A$4:$A$6,About!$B$2,'Override Calcs'!$B$4:$B$6,"CH4")</f>
        <v>16087970798.466099</v>
      </c>
      <c r="AK11" s="25">
        <f>(AK$2*-'data from RPEpUACE'!$B11)+SUMIFS('Override Calcs'!$E$4:$E$6,'Override Calcs'!$A$4:$A$6,About!$B$2,'Override Calcs'!$B$4:$B$6,"CH4")</f>
        <v>16081602024.794968</v>
      </c>
    </row>
    <row r="12" spans="1:37" x14ac:dyDescent="0.2">
      <c r="A12" s="2" t="s">
        <v>460</v>
      </c>
      <c r="B12" s="25">
        <f>(B$2*-'data from RPEpUACE'!$B12)+SUMIFS('Override Calcs'!$E$4:$E$6,'Override Calcs'!$A$4:$A$6,About!$B$2,'Override Calcs'!$B$4:$B$6,"N2O")</f>
        <v>1386016600.0480106</v>
      </c>
      <c r="C12" s="25">
        <f>(C$2*-'data from RPEpUACE'!$B12)+SUMIFS('Override Calcs'!$E$4:$E$6,'Override Calcs'!$A$4:$A$6,About!$B$2,'Override Calcs'!$B$4:$B$6,"N2O")</f>
        <v>1435235524.6229432</v>
      </c>
      <c r="D12" s="25">
        <f>(D$2*-'data from RPEpUACE'!$B12)+SUMIFS('Override Calcs'!$E$4:$E$6,'Override Calcs'!$A$4:$A$6,About!$B$2,'Override Calcs'!$B$4:$B$6,"N2O")</f>
        <v>1484454449.1978958</v>
      </c>
      <c r="E12" s="25">
        <f>(E$2*-'data from RPEpUACE'!$B12)+SUMIFS('Override Calcs'!$E$4:$E$6,'Override Calcs'!$A$4:$A$6,About!$B$2,'Override Calcs'!$B$4:$B$6,"N2O")</f>
        <v>1533673373.7728283</v>
      </c>
      <c r="F12" s="25">
        <f>(F$2*-'data from RPEpUACE'!$B12)+SUMIFS('Override Calcs'!$E$4:$E$6,'Override Calcs'!$A$4:$A$6,About!$B$2,'Override Calcs'!$B$4:$B$6,"N2O")</f>
        <v>1582892298.3477614</v>
      </c>
      <c r="G12" s="25">
        <f>(G$2*-'data from RPEpUACE'!$B12)+SUMIFS('Override Calcs'!$E$4:$E$6,'Override Calcs'!$A$4:$A$6,About!$B$2,'Override Calcs'!$B$4:$B$6,"N2O")</f>
        <v>1632111222.9227138</v>
      </c>
      <c r="H12" s="25">
        <f>(H$2*-'data from RPEpUACE'!$B12)+SUMIFS('Override Calcs'!$E$4:$E$6,'Override Calcs'!$A$4:$A$6,About!$B$2,'Override Calcs'!$B$4:$B$6,"N2O")</f>
        <v>1613708895.0400872</v>
      </c>
      <c r="I12" s="25">
        <f>(I$2*-'data from RPEpUACE'!$B12)+SUMIFS('Override Calcs'!$E$4:$E$6,'Override Calcs'!$A$4:$A$6,About!$B$2,'Override Calcs'!$B$4:$B$6,"N2O")</f>
        <v>1595306567.1574707</v>
      </c>
      <c r="J12" s="25">
        <f>(J$2*-'data from RPEpUACE'!$B12)+SUMIFS('Override Calcs'!$E$4:$E$6,'Override Calcs'!$A$4:$A$6,About!$B$2,'Override Calcs'!$B$4:$B$6,"N2O")</f>
        <v>1576904239.2748492</v>
      </c>
      <c r="K12" s="25">
        <f>(K$2*-'data from RPEpUACE'!$B12)+SUMIFS('Override Calcs'!$E$4:$E$6,'Override Calcs'!$A$4:$A$6,About!$B$2,'Override Calcs'!$B$4:$B$6,"N2O")</f>
        <v>1558501911.3922327</v>
      </c>
      <c r="L12" s="25">
        <f>(L$2*-'data from RPEpUACE'!$B12)+SUMIFS('Override Calcs'!$E$4:$E$6,'Override Calcs'!$A$4:$A$6,About!$B$2,'Override Calcs'!$B$4:$B$6,"N2O")</f>
        <v>1540099583.5096159</v>
      </c>
      <c r="M12" s="25">
        <f>(M$2*-'data from RPEpUACE'!$B12)+SUMIFS('Override Calcs'!$E$4:$E$6,'Override Calcs'!$A$4:$A$6,About!$B$2,'Override Calcs'!$B$4:$B$6,"N2O")</f>
        <v>1495992416.6798446</v>
      </c>
      <c r="N12" s="25">
        <f>(N$2*-'data from RPEpUACE'!$B12)+SUMIFS('Override Calcs'!$E$4:$E$6,'Override Calcs'!$A$4:$A$6,About!$B$2,'Override Calcs'!$B$4:$B$6,"N2O")</f>
        <v>1451885249.8500686</v>
      </c>
      <c r="O12" s="25">
        <f>(O$2*-'data from RPEpUACE'!$B12)+SUMIFS('Override Calcs'!$E$4:$E$6,'Override Calcs'!$A$4:$A$6,About!$B$2,'Override Calcs'!$B$4:$B$6,"N2O")</f>
        <v>1407778083.0203118</v>
      </c>
      <c r="P12" s="25">
        <f>(P$2*-'data from RPEpUACE'!$B12)+SUMIFS('Override Calcs'!$E$4:$E$6,'Override Calcs'!$A$4:$A$6,About!$B$2,'Override Calcs'!$B$4:$B$6,"N2O")</f>
        <v>1363670916.1905358</v>
      </c>
      <c r="Q12" s="25">
        <f>(Q$2*-'data from RPEpUACE'!$B12)+SUMIFS('Override Calcs'!$E$4:$E$6,'Override Calcs'!$A$4:$A$6,About!$B$2,'Override Calcs'!$B$4:$B$6,"N2O")</f>
        <v>1319563749.3607793</v>
      </c>
      <c r="R12" s="25">
        <f>(R$2*-'data from RPEpUACE'!$B12)+SUMIFS('Override Calcs'!$E$4:$E$6,'Override Calcs'!$A$4:$A$6,About!$B$2,'Override Calcs'!$B$4:$B$6,"N2O")</f>
        <v>1319045271.0751956</v>
      </c>
      <c r="S12" s="25">
        <f>(S$2*-'data from RPEpUACE'!$B12)+SUMIFS('Override Calcs'!$E$4:$E$6,'Override Calcs'!$A$4:$A$6,About!$B$2,'Override Calcs'!$B$4:$B$6,"N2O")</f>
        <v>1318526792.789614</v>
      </c>
      <c r="T12" s="25">
        <f>(T$2*-'data from RPEpUACE'!$B12)+SUMIFS('Override Calcs'!$E$4:$E$6,'Override Calcs'!$A$4:$A$6,About!$B$2,'Override Calcs'!$B$4:$B$6,"N2O")</f>
        <v>1318008314.5040321</v>
      </c>
      <c r="U12" s="25">
        <f>(U$2*-'data from RPEpUACE'!$B12)+SUMIFS('Override Calcs'!$E$4:$E$6,'Override Calcs'!$A$4:$A$6,About!$B$2,'Override Calcs'!$B$4:$B$6,"N2O")</f>
        <v>1317489836.2184503</v>
      </c>
      <c r="V12" s="25">
        <f>(V$2*-'data from RPEpUACE'!$B12)+SUMIFS('Override Calcs'!$E$4:$E$6,'Override Calcs'!$A$4:$A$6,About!$B$2,'Override Calcs'!$B$4:$B$6,"N2O")</f>
        <v>1316971357.9328687</v>
      </c>
      <c r="W12" s="25">
        <f>(W$2*-'data from RPEpUACE'!$B12)+SUMIFS('Override Calcs'!$E$4:$E$6,'Override Calcs'!$A$4:$A$6,About!$B$2,'Override Calcs'!$B$4:$B$6,"N2O")</f>
        <v>1316452879.6472869</v>
      </c>
      <c r="X12" s="25">
        <f>(X$2*-'data from RPEpUACE'!$B12)+SUMIFS('Override Calcs'!$E$4:$E$6,'Override Calcs'!$A$4:$A$6,About!$B$2,'Override Calcs'!$B$4:$B$6,"N2O")</f>
        <v>1315934401.3617053</v>
      </c>
      <c r="Y12" s="25">
        <f>(Y$2*-'data from RPEpUACE'!$B12)+SUMIFS('Override Calcs'!$E$4:$E$6,'Override Calcs'!$A$4:$A$6,About!$B$2,'Override Calcs'!$B$4:$B$6,"N2O")</f>
        <v>1315415923.0761235</v>
      </c>
      <c r="Z12" s="25">
        <f>(Z$2*-'data from RPEpUACE'!$B12)+SUMIFS('Override Calcs'!$E$4:$E$6,'Override Calcs'!$A$4:$A$6,About!$B$2,'Override Calcs'!$B$4:$B$6,"N2O")</f>
        <v>1314897444.7905416</v>
      </c>
      <c r="AA12" s="25">
        <f>(AA$2*-'data from RPEpUACE'!$B12)+SUMIFS('Override Calcs'!$E$4:$E$6,'Override Calcs'!$A$4:$A$6,About!$B$2,'Override Calcs'!$B$4:$B$6,"N2O")</f>
        <v>1314378966.5049601</v>
      </c>
      <c r="AB12" s="25">
        <f>(AB$2*-'data from RPEpUACE'!$B12)+SUMIFS('Override Calcs'!$E$4:$E$6,'Override Calcs'!$A$4:$A$6,About!$B$2,'Override Calcs'!$B$4:$B$6,"N2O")</f>
        <v>1313860488.2193782</v>
      </c>
      <c r="AC12" s="25">
        <f>(AC$2*-'data from RPEpUACE'!$B12)+SUMIFS('Override Calcs'!$E$4:$E$6,'Override Calcs'!$A$4:$A$6,About!$B$2,'Override Calcs'!$B$4:$B$6,"N2O")</f>
        <v>1313342009.9337966</v>
      </c>
      <c r="AD12" s="25">
        <f>(AD$2*-'data from RPEpUACE'!$B12)+SUMIFS('Override Calcs'!$E$4:$E$6,'Override Calcs'!$A$4:$A$6,About!$B$2,'Override Calcs'!$B$4:$B$6,"N2O")</f>
        <v>1312823531.6482148</v>
      </c>
      <c r="AE12" s="25">
        <f>(AE$2*-'data from RPEpUACE'!$B12)+SUMIFS('Override Calcs'!$E$4:$E$6,'Override Calcs'!$A$4:$A$6,About!$B$2,'Override Calcs'!$B$4:$B$6,"N2O")</f>
        <v>1312305053.3626332</v>
      </c>
      <c r="AF12" s="25">
        <f>(AF$2*-'data from RPEpUACE'!$B12)+SUMIFS('Override Calcs'!$E$4:$E$6,'Override Calcs'!$A$4:$A$6,About!$B$2,'Override Calcs'!$B$4:$B$6,"N2O")</f>
        <v>1311786575.0770514</v>
      </c>
      <c r="AG12" s="25">
        <f>(AG$2*-'data from RPEpUACE'!$B12)+SUMIFS('Override Calcs'!$E$4:$E$6,'Override Calcs'!$A$4:$A$6,About!$B$2,'Override Calcs'!$B$4:$B$6,"N2O")</f>
        <v>1311268096.7914696</v>
      </c>
      <c r="AH12" s="25">
        <f>(AH$2*-'data from RPEpUACE'!$B12)+SUMIFS('Override Calcs'!$E$4:$E$6,'Override Calcs'!$A$4:$A$6,About!$B$2,'Override Calcs'!$B$4:$B$6,"N2O")</f>
        <v>1310749618.505888</v>
      </c>
      <c r="AI12" s="25">
        <f>(AI$2*-'data from RPEpUACE'!$B12)+SUMIFS('Override Calcs'!$E$4:$E$6,'Override Calcs'!$A$4:$A$6,About!$B$2,'Override Calcs'!$B$4:$B$6,"N2O")</f>
        <v>1310231140.2203059</v>
      </c>
      <c r="AJ12" s="25">
        <f>(AJ$2*-'data from RPEpUACE'!$B12)+SUMIFS('Override Calcs'!$E$4:$E$6,'Override Calcs'!$A$4:$A$6,About!$B$2,'Override Calcs'!$B$4:$B$6,"N2O")</f>
        <v>1309712661.9347243</v>
      </c>
      <c r="AK12" s="25">
        <f>(AK$2*-'data from RPEpUACE'!$B12)+SUMIFS('Override Calcs'!$E$4:$E$6,'Override Calcs'!$A$4:$A$6,About!$B$2,'Override Calcs'!$B$4:$B$6,"N2O")</f>
        <v>1309194183.6491427</v>
      </c>
    </row>
    <row r="13" spans="1:37" x14ac:dyDescent="0.2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5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2021-04-22T14:09:00Z</dcterms:modified>
</cp:coreProperties>
</file>