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bhnvfeal/"/>
    </mc:Choice>
  </mc:AlternateContent>
  <xr:revisionPtr revIDLastSave="0" documentId="13_ncr:1_{F0DCDDED-6C59-8E4C-B1D2-CFDE0653C491}" xr6:coauthVersionLast="46" xr6:coauthVersionMax="46" xr10:uidLastSave="{00000000-0000-0000-0000-000000000000}"/>
  <bookViews>
    <workbookView xWindow="0" yWindow="460" windowWidth="28800" windowHeight="15880" tabRatio="770" firstSheet="5" activeTab="9" xr2:uid="{00000000-000D-0000-FFFF-FFFF00000000}"/>
  </bookViews>
  <sheets>
    <sheet name="About" sheetId="1" r:id="rId1"/>
    <sheet name="BNVFE" sheetId="25" r:id="rId2"/>
    <sheet name="Other Values" sheetId="18" r:id="rId3"/>
    <sheet name="Calculations" sheetId="26" r:id="rId4"/>
    <sheet name="Extrapolations" sheetId="24" r:id="rId5"/>
    <sheet name="SYFAFE (for NG vehicles)" sheetId="27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  <externalReference r:id="rId20"/>
    <externalReference r:id="rId21"/>
  </externalReferences>
  <definedNames>
    <definedName name="billion">[1]About!$A$108</definedName>
    <definedName name="Eno_TM">'[2]1997  Table 1a Modified'!#REF!</definedName>
    <definedName name="Eno_Tons">'[2]1997  Table 1a Modified'!#REF!</definedName>
    <definedName name="s">[3]About!$A$109</definedName>
    <definedName name="Sum_T2">'[2]1997  Table 1a Modified'!#REF!</definedName>
    <definedName name="Sum_TTM">'[2]1997  Table 1a Modified'!#REF!</definedName>
    <definedName name="ti_tbl_50">#REF!</definedName>
    <definedName name="ti_tbl_69">#REF!</definedName>
    <definedName name="trillion">[1]About!$A$109</definedName>
    <definedName name="trillions">[3]About!$A$109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3" i="7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B3" i="6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3" i="5"/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B3" i="2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N2" i="24" l="1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AC2" i="24"/>
  <c r="AD2" i="24" s="1"/>
  <c r="N4" i="5"/>
  <c r="Y5" i="10"/>
  <c r="AM14" i="24"/>
  <c r="W14" i="24" s="1"/>
  <c r="D4" i="2" l="1"/>
  <c r="AE2" i="24"/>
  <c r="E4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AF2" i="24" l="1"/>
  <c r="F4" i="2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D5" i="6"/>
  <c r="AE5" i="6"/>
  <c r="AF5" i="6"/>
  <c r="AD5" i="7"/>
  <c r="AE5" i="7"/>
  <c r="AF5" i="7"/>
  <c r="Z5" i="10"/>
  <c r="Z5" i="9"/>
  <c r="AA5" i="9"/>
  <c r="AB5" i="9"/>
  <c r="AD5" i="9"/>
  <c r="AE5" i="9"/>
  <c r="AF5" i="9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2" i="24" l="1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S4" i="14"/>
  <c r="AC5" i="9"/>
  <c r="Z5" i="8"/>
  <c r="B31" i="26"/>
  <c r="B27" i="26"/>
  <c r="AH2" i="24" l="1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AI2" i="24" l="1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l="1"/>
  <c r="AC5" i="6" s="1"/>
  <c r="AC5" i="7"/>
  <c r="AJ2" i="24"/>
  <c r="J4" i="2"/>
  <c r="L5" i="7"/>
  <c r="M5" i="7"/>
  <c r="U5" i="24"/>
  <c r="AK2" i="24" l="1"/>
  <c r="K4" i="2"/>
  <c r="T5" i="24"/>
  <c r="K5" i="7"/>
  <c r="AC2" i="7"/>
  <c r="AL2" i="24" l="1"/>
  <c r="L4" i="2"/>
  <c r="N5" i="7"/>
  <c r="S5" i="24"/>
  <c r="J5" i="7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X7" i="2"/>
  <c r="X8" i="2"/>
  <c r="W7" i="2"/>
  <c r="W8" i="2"/>
  <c r="AD8" i="2"/>
  <c r="AD7" i="2"/>
  <c r="V8" i="2"/>
  <c r="V7" i="2"/>
  <c r="P7" i="2"/>
  <c r="P8" i="2"/>
  <c r="AC7" i="2"/>
  <c r="AC8" i="2"/>
  <c r="U7" i="2"/>
  <c r="U8" i="2"/>
  <c r="T8" i="2"/>
  <c r="T7" i="2"/>
  <c r="AA7" i="2"/>
  <c r="AA8" i="2"/>
  <c r="S7" i="2"/>
  <c r="S8" i="2"/>
  <c r="AF8" i="2"/>
  <c r="AF7" i="2"/>
  <c r="Z7" i="2"/>
  <c r="Z8" i="2"/>
  <c r="AE8" i="2"/>
  <c r="AE7" i="2"/>
  <c r="AB2" i="2"/>
  <c r="AB8" i="2"/>
  <c r="AB7" i="2"/>
  <c r="Y8" i="2"/>
  <c r="Y7" i="2"/>
  <c r="Q8" i="2"/>
  <c r="Q7" i="2"/>
  <c r="AD7" i="14"/>
  <c r="AD8" i="14"/>
  <c r="AC8" i="14"/>
  <c r="AC7" i="14"/>
  <c r="Y8" i="14"/>
  <c r="Y7" i="14"/>
  <c r="AE2" i="14"/>
  <c r="AE7" i="14"/>
  <c r="AE8" i="14"/>
  <c r="AB8" i="14"/>
  <c r="AB7" i="14"/>
  <c r="X2" i="14"/>
  <c r="X8" i="14"/>
  <c r="X7" i="14"/>
  <c r="T8" i="14"/>
  <c r="T7" i="14"/>
  <c r="Z7" i="14"/>
  <c r="Z8" i="14"/>
  <c r="V7" i="14"/>
  <c r="V8" i="14"/>
  <c r="AF2" i="14"/>
  <c r="AF8" i="14"/>
  <c r="AF7" i="14"/>
  <c r="U8" i="14"/>
  <c r="U7" i="14"/>
  <c r="AA7" i="14"/>
  <c r="AA8" i="14"/>
  <c r="W2" i="14"/>
  <c r="W7" i="14"/>
  <c r="W8" i="14"/>
  <c r="S7" i="14"/>
  <c r="S8" i="14"/>
  <c r="AC8" i="5"/>
  <c r="AC7" i="5"/>
  <c r="Y8" i="5"/>
  <c r="Y7" i="5"/>
  <c r="U8" i="5"/>
  <c r="U7" i="5"/>
  <c r="Q8" i="5"/>
  <c r="Q7" i="5"/>
  <c r="AF7" i="5"/>
  <c r="AF8" i="5"/>
  <c r="AB7" i="5"/>
  <c r="AB8" i="5"/>
  <c r="X7" i="5"/>
  <c r="X8" i="5"/>
  <c r="T7" i="5"/>
  <c r="T8" i="5"/>
  <c r="P7" i="5"/>
  <c r="P8" i="5"/>
  <c r="AE6" i="5"/>
  <c r="AE7" i="5"/>
  <c r="AE8" i="5"/>
  <c r="AA7" i="5"/>
  <c r="AA8" i="5"/>
  <c r="W7" i="5"/>
  <c r="W8" i="5"/>
  <c r="S7" i="5"/>
  <c r="S8" i="5"/>
  <c r="O6" i="5"/>
  <c r="O7" i="5"/>
  <c r="O8" i="5"/>
  <c r="AD8" i="5"/>
  <c r="AD7" i="5"/>
  <c r="Z8" i="5"/>
  <c r="Z7" i="5"/>
  <c r="V8" i="5"/>
  <c r="V7" i="5"/>
  <c r="N8" i="5"/>
  <c r="N7" i="5"/>
  <c r="AF4" i="6"/>
  <c r="R5" i="5"/>
  <c r="R6" i="2"/>
  <c r="AA2" i="2"/>
  <c r="AA5" i="2"/>
  <c r="M2" i="7"/>
  <c r="AF3" i="14"/>
  <c r="AB6" i="14"/>
  <c r="AB5" i="14"/>
  <c r="AB2" i="14"/>
  <c r="T6" i="14"/>
  <c r="T2" i="14"/>
  <c r="T5" i="14"/>
  <c r="Y3" i="14"/>
  <c r="Y2" i="14"/>
  <c r="Y6" i="14"/>
  <c r="V3" i="14"/>
  <c r="V6" i="14"/>
  <c r="V2" i="14"/>
  <c r="V5" i="14"/>
  <c r="T2" i="2"/>
  <c r="T6" i="2"/>
  <c r="T5" i="2"/>
  <c r="S2" i="2"/>
  <c r="S6" i="2"/>
  <c r="S5" i="2"/>
  <c r="AD5" i="14"/>
  <c r="AD3" i="14"/>
  <c r="AD2" i="14"/>
  <c r="AD6" i="14"/>
  <c r="Z2" i="2"/>
  <c r="Z6" i="2"/>
  <c r="AC4" i="6"/>
  <c r="AC6" i="6"/>
  <c r="X5" i="14"/>
  <c r="AB6" i="2"/>
  <c r="AA6" i="2"/>
  <c r="X6" i="14"/>
  <c r="AC6" i="7"/>
  <c r="AF5" i="14"/>
  <c r="X3" i="14"/>
  <c r="AB5" i="2"/>
  <c r="AC4" i="7"/>
  <c r="AF6" i="14"/>
  <c r="Z2" i="14"/>
  <c r="Z6" i="14"/>
  <c r="Z3" i="14"/>
  <c r="Z5" i="14"/>
  <c r="AC5" i="14"/>
  <c r="AC2" i="14"/>
  <c r="AC6" i="14"/>
  <c r="AC3" i="14"/>
  <c r="U5" i="14"/>
  <c r="U3" i="14"/>
  <c r="U2" i="14"/>
  <c r="U6" i="14"/>
  <c r="AA6" i="14"/>
  <c r="AA2" i="14"/>
  <c r="AA3" i="14"/>
  <c r="AA5" i="14"/>
  <c r="S6" i="14"/>
  <c r="S5" i="14"/>
  <c r="S2" i="14"/>
  <c r="S3" i="14"/>
  <c r="AB3" i="14"/>
  <c r="T3" i="14"/>
  <c r="AE6" i="14"/>
  <c r="W6" i="14"/>
  <c r="Y5" i="14"/>
  <c r="AE5" i="14"/>
  <c r="W5" i="14"/>
  <c r="AE3" i="14"/>
  <c r="W3" i="14"/>
  <c r="AF2" i="7"/>
  <c r="AF6" i="7"/>
  <c r="AF4" i="7"/>
  <c r="AE2" i="7"/>
  <c r="AE6" i="7"/>
  <c r="AE4" i="7"/>
  <c r="AD6" i="7"/>
  <c r="AD4" i="7"/>
  <c r="AD2" i="7"/>
  <c r="AF6" i="6"/>
  <c r="AF2" i="6"/>
  <c r="AD4" i="6"/>
  <c r="AD2" i="6"/>
  <c r="AD6" i="6"/>
  <c r="AC2" i="6"/>
  <c r="AC2" i="2"/>
  <c r="AC6" i="2"/>
  <c r="AC5" i="2"/>
  <c r="X5" i="2"/>
  <c r="X2" i="2"/>
  <c r="X6" i="2"/>
  <c r="W2" i="2"/>
  <c r="W5" i="2"/>
  <c r="W6" i="2"/>
  <c r="U2" i="2"/>
  <c r="U6" i="2"/>
  <c r="U5" i="2"/>
  <c r="P5" i="2"/>
  <c r="P2" i="2"/>
  <c r="P6" i="2"/>
  <c r="Q5" i="2"/>
  <c r="Q2" i="2"/>
  <c r="Q6" i="2"/>
  <c r="AF5" i="2"/>
  <c r="AF2" i="2"/>
  <c r="AF6" i="2"/>
  <c r="AE2" i="2"/>
  <c r="AE5" i="2"/>
  <c r="AE6" i="2"/>
  <c r="V6" i="2"/>
  <c r="V2" i="2"/>
  <c r="V5" i="2"/>
  <c r="AD6" i="2"/>
  <c r="AD2" i="2"/>
  <c r="AD5" i="2"/>
  <c r="Y5" i="2"/>
  <c r="Y2" i="2"/>
  <c r="Y6" i="2"/>
  <c r="Z5" i="2"/>
  <c r="W6" i="5"/>
  <c r="W5" i="5"/>
  <c r="W2" i="5"/>
  <c r="AA2" i="5"/>
  <c r="AA6" i="5"/>
  <c r="S2" i="5"/>
  <c r="S6" i="5"/>
  <c r="Z2" i="5"/>
  <c r="Z6" i="5"/>
  <c r="AE2" i="5"/>
  <c r="O2" i="5"/>
  <c r="AE5" i="5"/>
  <c r="O5" i="5"/>
  <c r="AF5" i="5"/>
  <c r="AF2" i="5"/>
  <c r="AF6" i="5"/>
  <c r="V5" i="5"/>
  <c r="V6" i="5"/>
  <c r="V2" i="5"/>
  <c r="P5" i="5"/>
  <c r="P2" i="5"/>
  <c r="P6" i="5"/>
  <c r="U2" i="5"/>
  <c r="U6" i="5"/>
  <c r="U5" i="5"/>
  <c r="AB2" i="5"/>
  <c r="AB6" i="5"/>
  <c r="AB5" i="5"/>
  <c r="Q6" i="5"/>
  <c r="Q5" i="5"/>
  <c r="Q2" i="5"/>
  <c r="T2" i="5"/>
  <c r="T6" i="5"/>
  <c r="T5" i="5"/>
  <c r="Y6" i="5"/>
  <c r="Y5" i="5"/>
  <c r="Y2" i="5"/>
  <c r="AD5" i="5"/>
  <c r="AD6" i="5"/>
  <c r="AD2" i="5"/>
  <c r="X5" i="5"/>
  <c r="X2" i="5"/>
  <c r="X6" i="5"/>
  <c r="N5" i="5"/>
  <c r="N6" i="5"/>
  <c r="N2" i="5"/>
  <c r="AC2" i="5"/>
  <c r="AC6" i="5"/>
  <c r="AC5" i="5"/>
  <c r="AA5" i="5"/>
  <c r="S5" i="5"/>
  <c r="Z5" i="5"/>
  <c r="AM2" i="24" l="1"/>
  <c r="N4" i="2" s="1"/>
  <c r="M4" i="2"/>
  <c r="R5" i="24"/>
  <c r="I5" i="7"/>
  <c r="O5" i="7"/>
  <c r="O4" i="7" s="1"/>
  <c r="R2" i="2"/>
  <c r="R6" i="5"/>
  <c r="R5" i="2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R2" i="5"/>
  <c r="R7" i="2"/>
  <c r="R8" i="2"/>
  <c r="AD7" i="7"/>
  <c r="AD8" i="7"/>
  <c r="AE7" i="7"/>
  <c r="AE8" i="7"/>
  <c r="AF8" i="7"/>
  <c r="AF7" i="7"/>
  <c r="AC8" i="7"/>
  <c r="AC7" i="7"/>
  <c r="AD7" i="6"/>
  <c r="AD8" i="6"/>
  <c r="AF8" i="6"/>
  <c r="AF7" i="6"/>
  <c r="AC8" i="6"/>
  <c r="AC7" i="6"/>
  <c r="R8" i="5"/>
  <c r="R7" i="5"/>
  <c r="I6" i="7"/>
  <c r="I4" i="7"/>
  <c r="M6" i="7"/>
  <c r="I2" i="7"/>
  <c r="M4" i="7"/>
  <c r="K6" i="7"/>
  <c r="K4" i="7"/>
  <c r="K2" i="7"/>
  <c r="J2" i="7"/>
  <c r="J4" i="7"/>
  <c r="J6" i="7"/>
  <c r="L6" i="7"/>
  <c r="L2" i="7"/>
  <c r="L4" i="7"/>
  <c r="N6" i="7"/>
  <c r="N2" i="7"/>
  <c r="N4" i="7"/>
  <c r="AE2" i="6"/>
  <c r="AE6" i="6"/>
  <c r="AE4" i="6"/>
  <c r="O2" i="7" l="1"/>
  <c r="O6" i="7"/>
  <c r="Q5" i="24"/>
  <c r="H5" i="7"/>
  <c r="P5" i="7"/>
  <c r="J7" i="7"/>
  <c r="J8" i="7"/>
  <c r="O7" i="7"/>
  <c r="O8" i="7"/>
  <c r="I8" i="7"/>
  <c r="I7" i="7"/>
  <c r="N7" i="7"/>
  <c r="N8" i="7"/>
  <c r="L8" i="7"/>
  <c r="L7" i="7"/>
  <c r="K7" i="7"/>
  <c r="K8" i="7"/>
  <c r="M8" i="7"/>
  <c r="M7" i="7"/>
  <c r="AE7" i="6"/>
  <c r="AE8" i="6"/>
  <c r="P6" i="7" l="1"/>
  <c r="P2" i="7"/>
  <c r="P4" i="7"/>
  <c r="Q5" i="7"/>
  <c r="H6" i="7"/>
  <c r="H4" i="7"/>
  <c r="H2" i="7"/>
  <c r="P5" i="24"/>
  <c r="G5" i="7"/>
  <c r="R5" i="7" l="1"/>
  <c r="O5" i="24"/>
  <c r="F5" i="7"/>
  <c r="P7" i="7"/>
  <c r="P8" i="7"/>
  <c r="H8" i="7"/>
  <c r="H7" i="7"/>
  <c r="Q4" i="7"/>
  <c r="Q2" i="7"/>
  <c r="Q6" i="7"/>
  <c r="G6" i="7"/>
  <c r="G2" i="7"/>
  <c r="G4" i="7"/>
  <c r="G7" i="7" l="1"/>
  <c r="G8" i="7"/>
  <c r="F6" i="7"/>
  <c r="F2" i="7"/>
  <c r="F4" i="7"/>
  <c r="N5" i="24"/>
  <c r="E5" i="7"/>
  <c r="R2" i="7"/>
  <c r="R4" i="7"/>
  <c r="R6" i="7"/>
  <c r="Q8" i="7"/>
  <c r="Q7" i="7"/>
  <c r="S5" i="7"/>
  <c r="F7" i="7" l="1"/>
  <c r="F8" i="7"/>
  <c r="E6" i="7"/>
  <c r="E2" i="7"/>
  <c r="E4" i="7"/>
  <c r="M5" i="24"/>
  <c r="L5" i="24" s="1"/>
  <c r="D5" i="7"/>
  <c r="S6" i="7"/>
  <c r="S2" i="7"/>
  <c r="S4" i="7"/>
  <c r="R7" i="7"/>
  <c r="R8" i="7"/>
  <c r="T5" i="7"/>
  <c r="T2" i="7" l="1"/>
  <c r="T6" i="7"/>
  <c r="T4" i="7"/>
  <c r="E7" i="7"/>
  <c r="E8" i="7"/>
  <c r="S8" i="7"/>
  <c r="S7" i="7"/>
  <c r="C5" i="7"/>
  <c r="D4" i="7"/>
  <c r="D2" i="7"/>
  <c r="D6" i="7"/>
  <c r="U5" i="7"/>
  <c r="U6" i="7" l="1"/>
  <c r="U4" i="7"/>
  <c r="U2" i="7"/>
  <c r="V5" i="7"/>
  <c r="W5" i="7"/>
  <c r="D8" i="7"/>
  <c r="D7" i="7"/>
  <c r="T8" i="7"/>
  <c r="T7" i="7"/>
  <c r="C4" i="7"/>
  <c r="C2" i="7"/>
  <c r="C6" i="7"/>
  <c r="B5" i="7"/>
  <c r="V2" i="7" l="1"/>
  <c r="V4" i="7"/>
  <c r="V6" i="7"/>
  <c r="W2" i="7"/>
  <c r="C7" i="7"/>
  <c r="C8" i="7"/>
  <c r="W4" i="7"/>
  <c r="W8" i="7" s="1"/>
  <c r="W6" i="7"/>
  <c r="U7" i="7"/>
  <c r="U8" i="7"/>
  <c r="B2" i="7"/>
  <c r="B4" i="7"/>
  <c r="B6" i="7"/>
  <c r="W7" i="7" l="1"/>
  <c r="X5" i="7"/>
  <c r="B8" i="7"/>
  <c r="B7" i="7"/>
  <c r="V7" i="7"/>
  <c r="V8" i="7"/>
  <c r="Y5" i="7" l="1"/>
  <c r="X6" i="7"/>
  <c r="X4" i="7"/>
  <c r="X2" i="7"/>
  <c r="Y4" i="7" l="1"/>
  <c r="Y2" i="7"/>
  <c r="Y6" i="7"/>
  <c r="X8" i="7"/>
  <c r="X7" i="7"/>
  <c r="Z5" i="7"/>
  <c r="AA5" i="7" l="1"/>
  <c r="Z6" i="7"/>
  <c r="Z2" i="7"/>
  <c r="Z4" i="7"/>
  <c r="Y8" i="7"/>
  <c r="Y7" i="7"/>
  <c r="Z8" i="7" l="1"/>
  <c r="Z7" i="7"/>
  <c r="AA2" i="7"/>
  <c r="AA4" i="7"/>
  <c r="AA6" i="7"/>
  <c r="AL4" i="24"/>
  <c r="AB5" i="7"/>
  <c r="AB5" i="6" l="1"/>
  <c r="AK4" i="24"/>
  <c r="M4" i="5"/>
  <c r="AA7" i="7"/>
  <c r="AA8" i="7"/>
  <c r="AB2" i="7"/>
  <c r="AB6" i="7"/>
  <c r="AB4" i="7"/>
  <c r="M5" i="5" l="1"/>
  <c r="M2" i="5"/>
  <c r="M6" i="5"/>
  <c r="M8" i="5"/>
  <c r="M7" i="5"/>
  <c r="L4" i="5"/>
  <c r="AB7" i="7"/>
  <c r="AB8" i="7"/>
  <c r="AA5" i="6"/>
  <c r="AJ4" i="24"/>
  <c r="AB4" i="6"/>
  <c r="AB2" i="6"/>
  <c r="AB6" i="6"/>
  <c r="K4" i="5" l="1"/>
  <c r="AB8" i="6"/>
  <c r="AB7" i="6"/>
  <c r="L6" i="5"/>
  <c r="L5" i="5"/>
  <c r="L7" i="5"/>
  <c r="L8" i="5"/>
  <c r="L2" i="5"/>
  <c r="AI4" i="24"/>
  <c r="Z5" i="6"/>
  <c r="AA4" i="6"/>
  <c r="AA6" i="6"/>
  <c r="AA2" i="6"/>
  <c r="AA8" i="6" l="1"/>
  <c r="AA7" i="6"/>
  <c r="Z4" i="6"/>
  <c r="Z6" i="6"/>
  <c r="Z2" i="6"/>
  <c r="Y5" i="6"/>
  <c r="AH4" i="24"/>
  <c r="K2" i="5"/>
  <c r="K8" i="5"/>
  <c r="K6" i="5"/>
  <c r="K5" i="5"/>
  <c r="K7" i="5"/>
  <c r="J4" i="5"/>
  <c r="I4" i="5" l="1"/>
  <c r="Z7" i="6"/>
  <c r="Z8" i="6"/>
  <c r="J5" i="5"/>
  <c r="J7" i="5"/>
  <c r="J6" i="5"/>
  <c r="J2" i="5"/>
  <c r="J8" i="5"/>
  <c r="X5" i="6"/>
  <c r="AG4" i="24"/>
  <c r="Y4" i="6"/>
  <c r="Y2" i="6"/>
  <c r="Y6" i="6"/>
  <c r="Y8" i="6" l="1"/>
  <c r="Y7" i="6"/>
  <c r="H4" i="5"/>
  <c r="X2" i="6"/>
  <c r="X4" i="6"/>
  <c r="X6" i="6"/>
  <c r="W5" i="6"/>
  <c r="AF4" i="24"/>
  <c r="I6" i="5"/>
  <c r="I8" i="5"/>
  <c r="I5" i="5"/>
  <c r="I2" i="5"/>
  <c r="I7" i="5"/>
  <c r="X8" i="6" l="1"/>
  <c r="X7" i="6"/>
  <c r="V5" i="6"/>
  <c r="AE4" i="24"/>
  <c r="G4" i="5"/>
  <c r="H2" i="5"/>
  <c r="H5" i="5"/>
  <c r="H7" i="5"/>
  <c r="H6" i="5"/>
  <c r="H8" i="5"/>
  <c r="W2" i="6"/>
  <c r="W4" i="6"/>
  <c r="W6" i="6"/>
  <c r="G2" i="5" l="1"/>
  <c r="G6" i="5"/>
  <c r="G7" i="5"/>
  <c r="G5" i="5"/>
  <c r="G8" i="5"/>
  <c r="W8" i="6"/>
  <c r="W7" i="6"/>
  <c r="F4" i="5"/>
  <c r="U5" i="6"/>
  <c r="AD4" i="24"/>
  <c r="V6" i="6"/>
  <c r="V2" i="6"/>
  <c r="V4" i="6"/>
  <c r="F2" i="5" l="1"/>
  <c r="F8" i="5"/>
  <c r="F6" i="5"/>
  <c r="F7" i="5"/>
  <c r="F5" i="5"/>
  <c r="V8" i="6"/>
  <c r="V7" i="6"/>
  <c r="T5" i="6"/>
  <c r="AC4" i="24"/>
  <c r="U2" i="6"/>
  <c r="U6" i="6"/>
  <c r="U4" i="6"/>
  <c r="E4" i="5"/>
  <c r="E8" i="5" l="1"/>
  <c r="E7" i="5"/>
  <c r="E2" i="5"/>
  <c r="E6" i="5"/>
  <c r="E5" i="5"/>
  <c r="U8" i="6"/>
  <c r="U7" i="6"/>
  <c r="D4" i="5"/>
  <c r="S5" i="6"/>
  <c r="AB4" i="24"/>
  <c r="T4" i="6"/>
  <c r="T6" i="6"/>
  <c r="T2" i="6"/>
  <c r="T7" i="6" l="1"/>
  <c r="T8" i="6"/>
  <c r="R5" i="6"/>
  <c r="AA4" i="24"/>
  <c r="S6" i="6"/>
  <c r="S2" i="6"/>
  <c r="S4" i="6"/>
  <c r="C4" i="5"/>
  <c r="D6" i="5"/>
  <c r="D2" i="5"/>
  <c r="D5" i="5"/>
  <c r="D7" i="5"/>
  <c r="D8" i="5"/>
  <c r="S8" i="6" l="1"/>
  <c r="S7" i="6"/>
  <c r="Q5" i="6"/>
  <c r="Z4" i="24"/>
  <c r="R4" i="6"/>
  <c r="R2" i="6"/>
  <c r="R6" i="6"/>
  <c r="B4" i="5"/>
  <c r="C8" i="5"/>
  <c r="C6" i="5"/>
  <c r="C7" i="5"/>
  <c r="C2" i="5"/>
  <c r="C5" i="5"/>
  <c r="R8" i="6" l="1"/>
  <c r="R7" i="6"/>
  <c r="P5" i="6"/>
  <c r="Y4" i="24"/>
  <c r="Q6" i="6"/>
  <c r="Q2" i="6"/>
  <c r="Q4" i="6"/>
  <c r="B5" i="5"/>
  <c r="B7" i="5"/>
  <c r="B6" i="5"/>
  <c r="B8" i="5"/>
  <c r="B2" i="5"/>
  <c r="Q8" i="6" l="1"/>
  <c r="Q7" i="6"/>
  <c r="P6" i="6"/>
  <c r="P2" i="6"/>
  <c r="P4" i="6"/>
  <c r="O5" i="6"/>
  <c r="X4" i="24"/>
  <c r="N5" i="6" l="1"/>
  <c r="W4" i="24"/>
  <c r="O6" i="6"/>
  <c r="O4" i="6"/>
  <c r="O2" i="6"/>
  <c r="P8" i="6"/>
  <c r="P7" i="6"/>
  <c r="O7" i="6" l="1"/>
  <c r="O8" i="6"/>
  <c r="M5" i="6"/>
  <c r="V4" i="24"/>
  <c r="N4" i="6"/>
  <c r="N2" i="6"/>
  <c r="N6" i="6"/>
  <c r="N7" i="6" l="1"/>
  <c r="N8" i="6"/>
  <c r="L5" i="6"/>
  <c r="U4" i="24"/>
  <c r="M6" i="6"/>
  <c r="M2" i="6"/>
  <c r="M4" i="6"/>
  <c r="M7" i="6" l="1"/>
  <c r="M8" i="6"/>
  <c r="K5" i="6"/>
  <c r="T4" i="24"/>
  <c r="L2" i="6"/>
  <c r="L4" i="6"/>
  <c r="L6" i="6"/>
  <c r="J5" i="6" l="1"/>
  <c r="S4" i="24"/>
  <c r="L8" i="6"/>
  <c r="L7" i="6"/>
  <c r="K6" i="6"/>
  <c r="K2" i="6"/>
  <c r="K4" i="6"/>
  <c r="K7" i="6" l="1"/>
  <c r="K8" i="6"/>
  <c r="I5" i="6"/>
  <c r="R4" i="24"/>
  <c r="J4" i="6"/>
  <c r="J2" i="6"/>
  <c r="J6" i="6"/>
  <c r="H5" i="6" l="1"/>
  <c r="Q4" i="24"/>
  <c r="J8" i="6"/>
  <c r="J7" i="6"/>
  <c r="I6" i="6"/>
  <c r="I4" i="6"/>
  <c r="I2" i="6"/>
  <c r="I8" i="6" l="1"/>
  <c r="I7" i="6"/>
  <c r="G5" i="6"/>
  <c r="P4" i="24"/>
  <c r="H2" i="6"/>
  <c r="H4" i="6"/>
  <c r="H6" i="6"/>
  <c r="H7" i="6" l="1"/>
  <c r="H8" i="6"/>
  <c r="F5" i="6"/>
  <c r="O4" i="24"/>
  <c r="G4" i="6"/>
  <c r="G2" i="6"/>
  <c r="G6" i="6"/>
  <c r="G7" i="6" l="1"/>
  <c r="G8" i="6"/>
  <c r="E5" i="6"/>
  <c r="N4" i="24"/>
  <c r="F4" i="6"/>
  <c r="F2" i="6"/>
  <c r="F6" i="6"/>
  <c r="E2" i="6" l="1"/>
  <c r="E6" i="6"/>
  <c r="E4" i="6"/>
  <c r="F8" i="6"/>
  <c r="F7" i="6"/>
  <c r="D5" i="6"/>
  <c r="M4" i="24"/>
  <c r="L4" i="24" s="1"/>
  <c r="C5" i="6" l="1"/>
  <c r="E8" i="6"/>
  <c r="E7" i="6"/>
  <c r="D6" i="6"/>
  <c r="D4" i="6"/>
  <c r="D2" i="6"/>
  <c r="D8" i="6" l="1"/>
  <c r="D7" i="6"/>
  <c r="B5" i="6"/>
  <c r="C2" i="6"/>
  <c r="C6" i="6"/>
  <c r="C4" i="6"/>
  <c r="C8" i="6" l="1"/>
  <c r="C7" i="6"/>
  <c r="B6" i="6"/>
  <c r="B4" i="6"/>
  <c r="B2" i="6"/>
  <c r="B8" i="6" l="1"/>
  <c r="B7" i="6"/>
  <c r="O2" i="2" l="1"/>
  <c r="O7" i="2" l="1"/>
  <c r="O8" i="2"/>
  <c r="O6" i="2"/>
  <c r="O5" i="2"/>
  <c r="B6" i="2"/>
  <c r="B7" i="2" l="1"/>
  <c r="B2" i="2"/>
  <c r="B5" i="2"/>
  <c r="B8" i="2"/>
  <c r="C7" i="2" l="1"/>
  <c r="C6" i="2"/>
  <c r="C8" i="2"/>
  <c r="C2" i="2"/>
  <c r="C5" i="2"/>
  <c r="F5" i="2"/>
  <c r="G2" i="2"/>
  <c r="H2" i="2"/>
  <c r="I2" i="2"/>
  <c r="J2" i="2"/>
  <c r="K2" i="2"/>
  <c r="N5" i="2"/>
  <c r="D5" i="2"/>
  <c r="E5" i="2"/>
  <c r="I5" i="2"/>
  <c r="J5" i="2"/>
  <c r="K5" i="2"/>
  <c r="L5" i="2"/>
  <c r="M5" i="2"/>
  <c r="D6" i="2"/>
  <c r="E6" i="2"/>
  <c r="F6" i="2"/>
  <c r="H6" i="2"/>
  <c r="I6" i="2"/>
  <c r="J6" i="2"/>
  <c r="K6" i="2"/>
  <c r="L6" i="2"/>
  <c r="M6" i="2"/>
  <c r="D7" i="2"/>
  <c r="E7" i="2"/>
  <c r="F7" i="2"/>
  <c r="G7" i="2"/>
  <c r="H7" i="2"/>
  <c r="I7" i="2"/>
  <c r="J7" i="2"/>
  <c r="K7" i="2"/>
  <c r="L7" i="2"/>
  <c r="M7" i="2"/>
  <c r="D8" i="2"/>
  <c r="E8" i="2"/>
  <c r="F8" i="2"/>
  <c r="G8" i="2"/>
  <c r="H8" i="2"/>
  <c r="I8" i="2"/>
  <c r="J8" i="2"/>
  <c r="K8" i="2"/>
  <c r="L8" i="2"/>
  <c r="M8" i="2"/>
  <c r="N7" i="2" l="1"/>
  <c r="N6" i="2"/>
  <c r="N8" i="2"/>
  <c r="N2" i="2"/>
  <c r="F2" i="2"/>
  <c r="M2" i="2"/>
  <c r="E2" i="2"/>
  <c r="L2" i="2"/>
  <c r="D2" i="2"/>
  <c r="G6" i="2"/>
  <c r="H5" i="2"/>
  <c r="G5" i="2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C8" i="9"/>
  <c r="D8" i="9"/>
  <c r="J8" i="9"/>
  <c r="K8" i="9"/>
  <c r="L8" i="9"/>
  <c r="M8" i="9"/>
  <c r="R8" i="9"/>
  <c r="S8" i="9"/>
  <c r="T8" i="9"/>
  <c r="U8" i="9"/>
  <c r="G8" i="9" l="1"/>
  <c r="W8" i="9"/>
  <c r="E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C8" i="11"/>
  <c r="D8" i="11"/>
  <c r="J8" i="11"/>
  <c r="K8" i="11"/>
  <c r="L8" i="11"/>
  <c r="R8" i="11"/>
  <c r="S8" i="11"/>
  <c r="V8" i="11"/>
  <c r="Z8" i="11"/>
  <c r="AA8" i="11"/>
  <c r="AB8" i="11"/>
  <c r="AC8" i="11"/>
  <c r="B5" i="12"/>
  <c r="B2" i="12" s="1"/>
  <c r="C5" i="12"/>
  <c r="C2" i="12" s="1"/>
  <c r="D5" i="12"/>
  <c r="D2" i="12" s="1"/>
  <c r="E5" i="12"/>
  <c r="E2" i="12" s="1"/>
  <c r="F5" i="12"/>
  <c r="F2" i="12" s="1"/>
  <c r="G5" i="12"/>
  <c r="G2" i="12" s="1"/>
  <c r="H5" i="12"/>
  <c r="H2" i="12" s="1"/>
  <c r="I5" i="12"/>
  <c r="I2" i="12" s="1"/>
  <c r="J5" i="12"/>
  <c r="J2" i="12" s="1"/>
  <c r="K5" i="12"/>
  <c r="K2" i="12" s="1"/>
  <c r="L5" i="12"/>
  <c r="L2" i="12" s="1"/>
  <c r="M5" i="12"/>
  <c r="M2" i="12" s="1"/>
  <c r="N5" i="12"/>
  <c r="N2" i="12" s="1"/>
  <c r="O5" i="12"/>
  <c r="O2" i="12" s="1"/>
  <c r="P5" i="12"/>
  <c r="P2" i="12" s="1"/>
  <c r="Q5" i="12"/>
  <c r="Q2" i="12" s="1"/>
  <c r="R5" i="12"/>
  <c r="R2" i="12" s="1"/>
  <c r="S5" i="12"/>
  <c r="S2" i="12" s="1"/>
  <c r="T5" i="12"/>
  <c r="T2" i="12" s="1"/>
  <c r="U5" i="12"/>
  <c r="U2" i="12" s="1"/>
  <c r="V5" i="12"/>
  <c r="V2" i="12" s="1"/>
  <c r="W5" i="12"/>
  <c r="W2" i="12" s="1"/>
  <c r="X5" i="12"/>
  <c r="X2" i="12" s="1"/>
  <c r="Y5" i="12"/>
  <c r="Y2" i="12" s="1"/>
  <c r="Z5" i="12"/>
  <c r="Z2" i="12" s="1"/>
  <c r="AA5" i="12"/>
  <c r="AA2" i="12" s="1"/>
  <c r="AB5" i="12"/>
  <c r="AB2" i="12" s="1"/>
  <c r="AC5" i="12"/>
  <c r="AC2" i="12" s="1"/>
  <c r="AD5" i="12"/>
  <c r="AD2" i="12" s="1"/>
  <c r="AE5" i="12"/>
  <c r="AE2" i="12" s="1"/>
  <c r="AF5" i="12"/>
  <c r="AF2" i="12" s="1"/>
  <c r="D8" i="12"/>
  <c r="E8" i="12"/>
  <c r="J8" i="12"/>
  <c r="L8" i="12"/>
  <c r="M8" i="12"/>
  <c r="N8" i="12"/>
  <c r="O8" i="12"/>
  <c r="T8" i="12"/>
  <c r="U8" i="12"/>
  <c r="W8" i="12"/>
  <c r="Y8" i="12"/>
  <c r="Z8" i="12"/>
  <c r="AB8" i="12"/>
  <c r="AE8" i="12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C8" i="13"/>
  <c r="F8" i="13"/>
  <c r="G8" i="13"/>
  <c r="H8" i="13"/>
  <c r="N8" i="13"/>
  <c r="O8" i="13"/>
  <c r="P8" i="13"/>
  <c r="Q8" i="13"/>
  <c r="S8" i="13"/>
  <c r="V8" i="13"/>
  <c r="W8" i="13"/>
  <c r="Y8" i="13"/>
  <c r="AD8" i="13"/>
  <c r="AE8" i="13"/>
  <c r="AF8" i="13"/>
  <c r="AB8" i="13" l="1"/>
  <c r="AA8" i="13"/>
  <c r="D8" i="13"/>
  <c r="V8" i="12"/>
  <c r="L8" i="13"/>
  <c r="AD8" i="12"/>
  <c r="I8" i="12"/>
  <c r="G8" i="11"/>
  <c r="K8" i="13"/>
  <c r="AC8" i="12"/>
  <c r="R8" i="12"/>
  <c r="G8" i="12"/>
  <c r="U8" i="11"/>
  <c r="E8" i="11"/>
  <c r="T8" i="13"/>
  <c r="I8" i="13"/>
  <c r="Q8" i="12"/>
  <c r="F8" i="12"/>
  <c r="T8" i="11"/>
  <c r="C8" i="12"/>
  <c r="J8" i="13"/>
  <c r="K8" i="12"/>
  <c r="I8" i="11"/>
  <c r="R8" i="13"/>
  <c r="S8" i="12"/>
  <c r="AA8" i="12"/>
  <c r="Q8" i="11"/>
  <c r="F8" i="11"/>
  <c r="Z8" i="13"/>
  <c r="Y8" i="11"/>
  <c r="O8" i="11"/>
  <c r="W8" i="11"/>
  <c r="N8" i="11"/>
  <c r="X8" i="13"/>
  <c r="B8" i="13"/>
  <c r="AF8" i="12"/>
  <c r="X8" i="12"/>
  <c r="P8" i="12"/>
  <c r="H8" i="12"/>
  <c r="B8" i="12"/>
  <c r="AF8" i="11"/>
  <c r="X8" i="11"/>
  <c r="P8" i="11"/>
  <c r="H8" i="11"/>
  <c r="AE8" i="11"/>
  <c r="AD8" i="11"/>
  <c r="M8" i="11"/>
  <c r="AC8" i="13"/>
  <c r="U8" i="13"/>
  <c r="M8" i="13"/>
  <c r="E8" i="13"/>
  <c r="B4" i="14" l="1"/>
  <c r="B2" i="14" s="1"/>
  <c r="B6" i="14"/>
  <c r="B7" i="14"/>
  <c r="B8" i="14"/>
  <c r="B5" i="14" l="1"/>
  <c r="B3" i="14"/>
  <c r="H3" i="14"/>
  <c r="C4" i="14"/>
  <c r="C2" i="14" s="1"/>
  <c r="D4" i="14"/>
  <c r="D2" i="14" s="1"/>
  <c r="E4" i="14"/>
  <c r="E2" i="14" s="1"/>
  <c r="F4" i="14"/>
  <c r="F2" i="14" s="1"/>
  <c r="G4" i="14"/>
  <c r="G2" i="14" s="1"/>
  <c r="H4" i="14"/>
  <c r="H2" i="14" s="1"/>
  <c r="I4" i="14"/>
  <c r="I2" i="14" s="1"/>
  <c r="J4" i="14"/>
  <c r="J2" i="14" s="1"/>
  <c r="K4" i="14"/>
  <c r="K2" i="14" s="1"/>
  <c r="L4" i="14"/>
  <c r="L2" i="14" s="1"/>
  <c r="M4" i="14"/>
  <c r="M2" i="14" s="1"/>
  <c r="N4" i="14"/>
  <c r="N2" i="14" s="1"/>
  <c r="O4" i="14"/>
  <c r="O2" i="14" s="1"/>
  <c r="P4" i="14"/>
  <c r="P3" i="14" s="1"/>
  <c r="Q4" i="14"/>
  <c r="Q3" i="14" s="1"/>
  <c r="R4" i="14"/>
  <c r="R2" i="14" s="1"/>
  <c r="C5" i="14"/>
  <c r="D5" i="14"/>
  <c r="H5" i="14"/>
  <c r="P5" i="14"/>
  <c r="R5" i="14"/>
  <c r="C6" i="14"/>
  <c r="H6" i="14"/>
  <c r="J6" i="14"/>
  <c r="P6" i="14"/>
  <c r="Q6" i="14"/>
  <c r="R6" i="14"/>
  <c r="C7" i="14"/>
  <c r="H7" i="14"/>
  <c r="I7" i="14"/>
  <c r="J7" i="14"/>
  <c r="K7" i="14"/>
  <c r="N7" i="14"/>
  <c r="P7" i="14"/>
  <c r="C8" i="14"/>
  <c r="H8" i="14"/>
  <c r="I8" i="14"/>
  <c r="J8" i="14"/>
  <c r="P8" i="14"/>
  <c r="Q8" i="14"/>
  <c r="R8" i="14"/>
  <c r="F6" i="14" l="1"/>
  <c r="F5" i="14"/>
  <c r="E5" i="14"/>
  <c r="E8" i="14"/>
  <c r="N6" i="14"/>
  <c r="N8" i="14"/>
  <c r="F8" i="14"/>
  <c r="K6" i="14"/>
  <c r="N5" i="14"/>
  <c r="M8" i="14"/>
  <c r="R7" i="14"/>
  <c r="F7" i="14"/>
  <c r="M5" i="14"/>
  <c r="K8" i="14"/>
  <c r="Q7" i="14"/>
  <c r="E7" i="14"/>
  <c r="I6" i="14"/>
  <c r="J5" i="14"/>
  <c r="O5" i="14"/>
  <c r="O6" i="14"/>
  <c r="G6" i="14"/>
  <c r="G5" i="14"/>
  <c r="G8" i="14"/>
  <c r="O8" i="14"/>
  <c r="M7" i="14"/>
  <c r="M6" i="14"/>
  <c r="E6" i="14"/>
  <c r="L5" i="14"/>
  <c r="O7" i="14"/>
  <c r="L8" i="14"/>
  <c r="D8" i="14"/>
  <c r="L7" i="14"/>
  <c r="D7" i="14"/>
  <c r="L6" i="14"/>
  <c r="D6" i="14"/>
  <c r="K5" i="14"/>
  <c r="G7" i="14"/>
  <c r="P2" i="14"/>
  <c r="Q5" i="14"/>
  <c r="I5" i="14"/>
  <c r="Q2" i="14"/>
  <c r="O3" i="14"/>
  <c r="G3" i="14"/>
  <c r="N3" i="14"/>
  <c r="F3" i="14"/>
  <c r="M3" i="14"/>
  <c r="E3" i="14"/>
  <c r="I3" i="14"/>
  <c r="L3" i="14"/>
  <c r="D3" i="14"/>
  <c r="K3" i="14"/>
  <c r="C3" i="14"/>
  <c r="R3" i="14"/>
  <c r="J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<sst xmlns="http://schemas.openxmlformats.org/spreadsheetml/2006/main" count="284" uniqueCount="99">
  <si>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</si>
  <si>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</si>
  <si>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</si>
  <si>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</si>
  <si>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</si>
  <si>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</si>
  <si>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</si>
  <si>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</si>
  <si>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</si>
  <si>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</si>
  <si>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</si>
  <si>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</si>
  <si>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</si>
  <si>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</si>
  <si>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</si>
  <si>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</si>
  <si>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</si>
  <si>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</si>
  <si>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</si>
  <si>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</si>
  <si>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</si>
  <si>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</si>
  <si>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</si>
  <si>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</si>
  <si>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</si>
  <si>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</si>
  <si>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</si>
  <si>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</si>
  <si>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</si>
  <si>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</si>
  <si>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</si>
  <si>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</si>
  <si>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</si>
  <si>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This variable only uses input data from other variables in this model, as noted above.</t>
  </si>
  <si>
    <t>There are no data sources unique to this variable.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</si>
  <si>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</si>
  <si>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</si>
  <si>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</si>
  <si>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</si>
  <si>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basis for extrapolation.  We adjust the Y-intercept of the extrapolated</t>
  </si>
  <si>
    <t>line when needed to avoid any discontinuity between 2015 and 2016.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</si>
  <si>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</si>
  <si>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</si>
  <si>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</si>
  <si>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</si>
  <si>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</si>
  <si>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</si>
  <si>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</si>
  <si>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</si>
  <si>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</si>
  <si>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</si>
  <si>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</si>
  <si>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</si>
  <si>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</si>
  <si>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</si>
  <si>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</si>
  <si>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</si>
  <si>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</si>
  <si>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</si>
  <si>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</si>
  <si>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</si>
  <si>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</si>
  <si>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</si>
  <si>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</si>
  <si>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</si>
  <si>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</si>
  <si>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</si>
  <si>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</si>
  <si>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</si>
  <si>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</si>
  <si>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</si>
  <si>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</si>
  <si>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</si>
  <si>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</si>
  <si>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</si>
  <si>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</si>
  <si>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</si>
  <si>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</si>
  <si>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</si>
  <si>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</si>
  <si>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</si>
  <si>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</si>
  <si>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</si>
  <si>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</si>
  <si>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</si>
  <si>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</si>
  <si>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</si>
  <si>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</si>
  <si>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</si>
  <si>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</si>
  <si>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</si>
  <si>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</si>
  <si>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</si>
  <si>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</si>
  <si>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</si>
  <si>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</si>
  <si>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PASSENGER</t>
  </si>
  <si>
    <t>FREIGHT</t>
  </si>
  <si>
    <t>Fuel Economy (freight ton*miles/BTU)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</si>
</sst>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  <numFmt numFmtId="168" formatCode="_(* #,##0.000000_);_(* \(#,##0.000000\);_(* &quot;-&quot;??_);_(@_)"/>
    <numFmt numFmtId="169" formatCode="0.000E+0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40" fillId="0" borderId="0" xfId="0" applyFont="1"/>
    <xf numFmtId="0" fontId="0" fillId="0" borderId="0" xfId="0" applyNumberForma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28" borderId="0" xfId="0" applyNumberFormat="1" applyFill="1"/>
    <xf numFmtId="0" fontId="0" fillId="0" borderId="19" xfId="0" applyBorder="1"/>
    <xf numFmtId="11" fontId="41" fillId="0" borderId="0" xfId="0" applyNumberFormat="1" applyFont="1" applyFill="1"/>
    <xf numFmtId="11" fontId="41" fillId="0" borderId="0" xfId="0" applyNumberFormat="1" applyFont="1"/>
    <xf numFmtId="0" fontId="41" fillId="0" borderId="0" xfId="0" applyNumberFormat="1" applyFont="1"/>
    <xf numFmtId="11" fontId="0" fillId="0" borderId="0" xfId="0" applyNumberFormat="1" applyBorder="1"/>
    <xf numFmtId="166" fontId="0" fillId="0" borderId="0" xfId="0" applyNumberFormat="1" applyFill="1"/>
    <xf numFmtId="0" fontId="0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Alignment="1">
      <alignment wrapText="1"/>
    </xf>
    <xf numFmtId="0" fontId="2" fillId="0" borderId="0" xfId="0" applyFont="1" applyFill="1"/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0" fillId="0" borderId="0" xfId="0" applyNumberFormat="1" applyFill="1"/>
    <xf numFmtId="11" fontId="43" fillId="0" borderId="0" xfId="0" applyNumberFormat="1" applyFont="1" applyBorder="1"/>
    <xf numFmtId="11" fontId="43" fillId="0" borderId="19" xfId="0" applyNumberFormat="1" applyFont="1" applyBorder="1"/>
    <xf numFmtId="11" fontId="43" fillId="0" borderId="19" xfId="0" applyNumberFormat="1" applyFont="1" applyFill="1" applyBorder="1"/>
    <xf numFmtId="0" fontId="43" fillId="0" borderId="0" xfId="0" applyNumberFormat="1" applyFont="1" applyFill="1"/>
    <xf numFmtId="0" fontId="43" fillId="0" borderId="19" xfId="0" applyNumberFormat="1" applyFont="1" applyFill="1" applyBorder="1"/>
    <xf numFmtId="0" fontId="0" fillId="0" borderId="0" xfId="0" applyFill="1" applyAlignment="1">
      <alignment horizontal="right" wrapText="1"/>
    </xf>
    <xf numFmtId="168" fontId="0" fillId="0" borderId="0" xfId="154" applyNumberFormat="1" applyFont="1"/>
    <xf numFmtId="9" fontId="0" fillId="0" borderId="0" xfId="155" applyFont="1"/>
    <xf numFmtId="167" fontId="0" fillId="0" borderId="0" xfId="155" applyNumberFormat="1" applyFont="1"/>
    <xf numFmtId="11" fontId="43" fillId="0" borderId="0" xfId="0" applyNumberFormat="1" applyFont="1" applyFill="1" applyBorder="1"/>
    <xf numFmtId="11" fontId="0" fillId="29" borderId="0" xfId="0" applyNumberFormat="1" applyFill="1" applyBorder="1"/>
    <xf numFmtId="11" fontId="0" fillId="0" borderId="19" xfId="0" applyNumberFormat="1" applyBorder="1"/>
    <xf numFmtId="11" fontId="0" fillId="0" borderId="19" xfId="0" applyNumberFormat="1" applyFill="1" applyBorder="1"/>
    <xf numFmtId="0" fontId="0" fillId="0" borderId="0" xfId="0" applyAlignment="1">
      <alignment horizontal="right"/>
    </xf>
    <xf numFmtId="169" fontId="0" fillId="0" borderId="0" xfId="0" applyNumberFormat="1"/>
    <xf numFmtId="169" fontId="0" fillId="30" borderId="0" xfId="0" applyNumberFormat="1" applyFill="1"/>
    <xf numFmtId="169" fontId="0" fillId="0" borderId="0" xfId="0" applyNumberFormat="1" applyFill="1"/>
    <xf numFmtId="0" fontId="2" fillId="31" borderId="0" xfId="0" applyFont="1" applyFill="1"/>
    <xf numFmtId="169" fontId="0" fillId="32" borderId="0" xfId="0" applyNumberFormat="1" applyFill="1" applyBorder="1"/>
    <xf numFmtId="169" fontId="0" fillId="0" borderId="0" xfId="0" applyNumberFormat="1" applyFill="1" applyBorder="1"/>
    <xf numFmtId="169" fontId="0" fillId="32" borderId="0" xfId="0" applyNumberFormat="1" applyFill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3.207320075161445E-4</c:v>
                </c:pt>
                <c:pt idx="26" formatCode="0.00E+00">
                  <c:v>3.272141534000967E-4</c:v>
                </c:pt>
                <c:pt idx="27" formatCode="0.00E+00">
                  <c:v>3.336962992840489E-4</c:v>
                </c:pt>
                <c:pt idx="28" formatCode="0.00E+00">
                  <c:v>3.401784451680011E-4</c:v>
                </c:pt>
                <c:pt idx="29" formatCode="0.00E+00">
                  <c:v>3.466605910519533E-4</c:v>
                </c:pt>
                <c:pt idx="30" formatCode="0.00E+00">
                  <c:v>3.531427369359055E-4</c:v>
                </c:pt>
                <c:pt idx="31" formatCode="0.00E+00">
                  <c:v>3.596248828198577E-4</c:v>
                </c:pt>
                <c:pt idx="32" formatCode="0.00E+00">
                  <c:v>3.661070287038099E-4</c:v>
                </c:pt>
                <c:pt idx="33" formatCode="0.00E+00">
                  <c:v>3.725891745877621E-4</c:v>
                </c:pt>
                <c:pt idx="34" formatCode="0.00E+00">
                  <c:v>3.790713204717143E-4</c:v>
                </c:pt>
                <c:pt idx="35" formatCode="0.00E+00">
                  <c:v>3.855534663556665E-4</c:v>
                </c:pt>
                <c:pt idx="36" formatCode="0.00E+00">
                  <c:v>3.920356122396187E-4</c:v>
                </c:pt>
                <c:pt idx="37" formatCode="0.00E+00">
                  <c:v>3.9851775812357079E-4</c:v>
                </c:pt>
                <c:pt idx="38" formatCode="0.00E+00">
                  <c:v>4.1245238248791824E-4</c:v>
                </c:pt>
                <c:pt idx="39" formatCode="0.00E+00">
                  <c:v>4.1996419698319429E-4</c:v>
                </c:pt>
                <c:pt idx="40" formatCode="0.00E+00">
                  <c:v>4.2487319850780349E-4</c:v>
                </c:pt>
                <c:pt idx="41" formatCode="0.00E+00">
                  <c:v>4.284100729130481E-4</c:v>
                </c:pt>
                <c:pt idx="42" formatCode="0.00E+00">
                  <c:v>4.3229475648161309E-4</c:v>
                </c:pt>
                <c:pt idx="43" formatCode="0.00E+00">
                  <c:v>4.3562407119964938E-4</c:v>
                </c:pt>
                <c:pt idx="44" formatCode="0.00E+00">
                  <c:v>4.3560812002075292E-4</c:v>
                </c:pt>
                <c:pt idx="45" formatCode="0.00E+00">
                  <c:v>4.3525902639902458E-4</c:v>
                </c:pt>
                <c:pt idx="46" formatCode="0.00E+00">
                  <c:v>4.3494323063744613E-4</c:v>
                </c:pt>
                <c:pt idx="47" formatCode="0.00E+00">
                  <c:v>4.3556364713577859E-4</c:v>
                </c:pt>
                <c:pt idx="48" formatCode="0.00E+00">
                  <c:v>4.3522567663302421E-4</c:v>
                </c:pt>
                <c:pt idx="49" formatCode="0.00E+00">
                  <c:v>4.3485093567965249E-4</c:v>
                </c:pt>
                <c:pt idx="50" formatCode="0.00E+00">
                  <c:v>4.3444409287052158E-4</c:v>
                </c:pt>
                <c:pt idx="51" formatCode="0.00E+00">
                  <c:v>4.3426236094515938E-4</c:v>
                </c:pt>
                <c:pt idx="52" formatCode="0.00E+00">
                  <c:v>4.3334550299972978E-4</c:v>
                </c:pt>
                <c:pt idx="53" formatCode="0.00E+00">
                  <c:v>4.3240292886877814E-4</c:v>
                </c:pt>
                <c:pt idx="54" formatCode="0.00E+00">
                  <c:v>4.3170566760387615E-4</c:v>
                </c:pt>
                <c:pt idx="55" formatCode="0.00E+00">
                  <c:v>4.3118788640723155E-4</c:v>
                </c:pt>
                <c:pt idx="56" formatCode="0.00E+00">
                  <c:v>4.3031928754038741E-4</c:v>
                </c:pt>
                <c:pt idx="57" formatCode="0.00E+00">
                  <c:v>4.2960602061293765E-4</c:v>
                </c:pt>
                <c:pt idx="58" formatCode="0.00E+00">
                  <c:v>4.2897495422723389E-4</c:v>
                </c:pt>
                <c:pt idx="59" formatCode="0.00E+00">
                  <c:v>4.2827390653701544E-4</c:v>
                </c:pt>
                <c:pt idx="60" formatCode="0.00E+00">
                  <c:v>4.2760003777643344E-4</c:v>
                </c:pt>
                <c:pt idx="61" formatCode="0.00E+00">
                  <c:v>4.2704184487275684E-4</c:v>
                </c:pt>
                <c:pt idx="62" formatCode="0.00E+00">
                  <c:v>4.2657106481093477E-4</c:v>
                </c:pt>
                <c:pt idx="63" formatCode="0.00E+00">
                  <c:v>4.2590283562668826E-4</c:v>
                </c:pt>
                <c:pt idx="64" formatCode="0.00E+00">
                  <c:v>4.2527588921106548E-4</c:v>
                </c:pt>
                <c:pt idx="65" formatCode="0.00E+00">
                  <c:v>4.2453197785940827E-4</c:v>
                </c:pt>
                <c:pt idx="66" formatCode="0.00E+00">
                  <c:v>4.2394708700212782E-4</c:v>
                </c:pt>
                <c:pt idx="67" formatCode="0.00E+00">
                  <c:v>4.233617188619921E-4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9.6229391725409031E-5</c:v>
                </c:pt>
                <c:pt idx="25" formatCode="0.00E+00">
                  <c:v>9.5931375498007091E-5</c:v>
                </c:pt>
                <c:pt idx="26" formatCode="0.00E+00">
                  <c:v>9.5633359270605152E-5</c:v>
                </c:pt>
                <c:pt idx="27" formatCode="0.00E+00">
                  <c:v>9.5335343043203105E-5</c:v>
                </c:pt>
                <c:pt idx="28" formatCode="0.00E+00">
                  <c:v>9.5037326815801165E-5</c:v>
                </c:pt>
                <c:pt idx="29" formatCode="0.00E+00">
                  <c:v>9.4739310588399226E-5</c:v>
                </c:pt>
                <c:pt idx="30" formatCode="0.00E+00">
                  <c:v>9.4441294360997179E-5</c:v>
                </c:pt>
                <c:pt idx="31" formatCode="0.00E+00">
                  <c:v>9.4143278133595239E-5</c:v>
                </c:pt>
                <c:pt idx="32" formatCode="0.00E+00">
                  <c:v>9.38452619061933E-5</c:v>
                </c:pt>
                <c:pt idx="33" formatCode="0.00E+00">
                  <c:v>9.3547245678791253E-5</c:v>
                </c:pt>
                <c:pt idx="34" formatCode="0.00E+00">
                  <c:v>9.3249229451389313E-5</c:v>
                </c:pt>
                <c:pt idx="35" formatCode="0.00E+00">
                  <c:v>9.2951213223987374E-5</c:v>
                </c:pt>
                <c:pt idx="36" formatCode="0.00E+00">
                  <c:v>9.2653196996585327E-5</c:v>
                </c:pt>
                <c:pt idx="37" formatCode="0.00E+00">
                  <c:v>9.2380125600871724E-5</c:v>
                </c:pt>
                <c:pt idx="38" formatCode="0.00E+00">
                  <c:v>9.219309829263994E-5</c:v>
                </c:pt>
                <c:pt idx="39" formatCode="0.00E+00">
                  <c:v>9.1559103172633992E-5</c:v>
                </c:pt>
                <c:pt idx="40" formatCode="0.00E+00">
                  <c:v>9.1353641791139538E-5</c:v>
                </c:pt>
                <c:pt idx="41" formatCode="0.00E+00">
                  <c:v>9.1309772714612039E-5</c:v>
                </c:pt>
                <c:pt idx="42" formatCode="0.00E+00">
                  <c:v>9.1727283528872551E-5</c:v>
                </c:pt>
                <c:pt idx="43" formatCode="0.00E+00">
                  <c:v>9.2100032073698612E-5</c:v>
                </c:pt>
                <c:pt idx="44" formatCode="0.00E+00">
                  <c:v>9.2305136532437853E-5</c:v>
                </c:pt>
                <c:pt idx="45" formatCode="0.00E+00">
                  <c:v>9.1620615504101768E-5</c:v>
                </c:pt>
                <c:pt idx="46" formatCode="0.00E+00">
                  <c:v>9.1326863616208426E-5</c:v>
                </c:pt>
                <c:pt idx="47" formatCode="0.00E+00">
                  <c:v>9.0946057693078308E-5</c:v>
                </c:pt>
                <c:pt idx="48" formatCode="0.00E+00">
                  <c:v>9.0400981470945208E-5</c:v>
                </c:pt>
                <c:pt idx="49" formatCode="0.00E+00">
                  <c:v>8.9778862849115799E-5</c:v>
                </c:pt>
                <c:pt idx="50" formatCode="0.00E+00">
                  <c:v>8.9156599246297398E-5</c:v>
                </c:pt>
                <c:pt idx="51" formatCode="0.00E+00">
                  <c:v>8.8631662360611819E-5</c:v>
                </c:pt>
                <c:pt idx="52" formatCode="0.00E+00">
                  <c:v>8.7943084749779726E-5</c:v>
                </c:pt>
                <c:pt idx="53" formatCode="0.00E+00">
                  <c:v>8.7573294998797346E-5</c:v>
                </c:pt>
                <c:pt idx="54" formatCode="0.00E+00">
                  <c:v>8.7069226169957413E-5</c:v>
                </c:pt>
                <c:pt idx="55" formatCode="0.00E+00">
                  <c:v>8.6871435981294458E-5</c:v>
                </c:pt>
                <c:pt idx="56" formatCode="0.00E+00">
                  <c:v>8.6747571549133394E-5</c:v>
                </c:pt>
                <c:pt idx="57" formatCode="0.00E+00">
                  <c:v>8.6669857452234005E-5</c:v>
                </c:pt>
                <c:pt idx="58" formatCode="0.00E+00">
                  <c:v>8.662306841739351E-5</c:v>
                </c:pt>
                <c:pt idx="59" formatCode="0.00E+00">
                  <c:v>8.6546781831867863E-5</c:v>
                </c:pt>
                <c:pt idx="60" formatCode="0.00E+00">
                  <c:v>8.6512992189387129E-5</c:v>
                </c:pt>
                <c:pt idx="61" formatCode="0.00E+00">
                  <c:v>8.6486778796134947E-5</c:v>
                </c:pt>
                <c:pt idx="62" formatCode="0.00E+00">
                  <c:v>8.6441703335980475E-5</c:v>
                </c:pt>
                <c:pt idx="63" formatCode="0.00E+00">
                  <c:v>8.6431601732089286E-5</c:v>
                </c:pt>
                <c:pt idx="64" formatCode="0.00E+00">
                  <c:v>8.6243095042905357E-5</c:v>
                </c:pt>
                <c:pt idx="65" formatCode="0.00E+00">
                  <c:v>8.6035767614588875E-5</c:v>
                </c:pt>
                <c:pt idx="66" formatCode="0.00E+00">
                  <c:v>8.5821368562436881E-5</c:v>
                </c:pt>
                <c:pt idx="67" formatCode="0.00E+00">
                  <c:v>8.559520997794513E-5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7.7778981721017396E-4</c:v>
                </c:pt>
                <c:pt idx="10" formatCode="0.00E+00">
                  <c:v>7.7778981721017396E-4</c:v>
                </c:pt>
                <c:pt idx="11" formatCode="0.00E+00">
                  <c:v>7.7778981721017396E-4</c:v>
                </c:pt>
                <c:pt idx="12" formatCode="0.00E+00">
                  <c:v>7.7778981721017396E-4</c:v>
                </c:pt>
                <c:pt idx="13" formatCode="0.00E+00">
                  <c:v>7.7778981721017396E-4</c:v>
                </c:pt>
                <c:pt idx="14" formatCode="0.00E+00">
                  <c:v>7.7778981721017396E-4</c:v>
                </c:pt>
                <c:pt idx="15" formatCode="0.00E+00">
                  <c:v>7.7778981721017396E-4</c:v>
                </c:pt>
                <c:pt idx="16" formatCode="0.00E+00">
                  <c:v>7.7778981721017396E-4</c:v>
                </c:pt>
                <c:pt idx="17" formatCode="0.00E+00">
                  <c:v>7.7778981721017396E-4</c:v>
                </c:pt>
                <c:pt idx="18" formatCode="0.00E+00">
                  <c:v>7.7778981721017396E-4</c:v>
                </c:pt>
                <c:pt idx="19" formatCode="0.00E+00">
                  <c:v>7.7778981721017396E-4</c:v>
                </c:pt>
                <c:pt idx="20" formatCode="0.00E+00">
                  <c:v>7.8513065209783318E-4</c:v>
                </c:pt>
                <c:pt idx="21" formatCode="0.00E+00">
                  <c:v>7.924714869854924E-4</c:v>
                </c:pt>
                <c:pt idx="22" formatCode="0.00E+00">
                  <c:v>7.9981232187315162E-4</c:v>
                </c:pt>
                <c:pt idx="23" formatCode="0.00E+00">
                  <c:v>8.0715315676081084E-4</c:v>
                </c:pt>
                <c:pt idx="24" formatCode="0.00E+00">
                  <c:v>8.1449399164846995E-4</c:v>
                </c:pt>
                <c:pt idx="25" formatCode="0.00E+00">
                  <c:v>8.2183482653612906E-4</c:v>
                </c:pt>
                <c:pt idx="26" formatCode="0.00E+00">
                  <c:v>8.2917566142378827E-4</c:v>
                </c:pt>
                <c:pt idx="27" formatCode="0.00E+00">
                  <c:v>8.3651649631144749E-4</c:v>
                </c:pt>
                <c:pt idx="28" formatCode="0.00E+00">
                  <c:v>8.4385733119910671E-4</c:v>
                </c:pt>
                <c:pt idx="29" formatCode="0.00E+00">
                  <c:v>8.5119816608676593E-4</c:v>
                </c:pt>
                <c:pt idx="30" formatCode="0.00E+00">
                  <c:v>8.5853900097442514E-4</c:v>
                </c:pt>
                <c:pt idx="31" formatCode="0.00E+00">
                  <c:v>8.6587983586208436E-4</c:v>
                </c:pt>
                <c:pt idx="32" formatCode="0.00E+00">
                  <c:v>8.7322067074974358E-4</c:v>
                </c:pt>
                <c:pt idx="33" formatCode="0.00E+00">
                  <c:v>8.805615056374028E-4</c:v>
                </c:pt>
                <c:pt idx="34" formatCode="0.00E+00">
                  <c:v>8.8790234052506202E-4</c:v>
                </c:pt>
                <c:pt idx="35" formatCode="0.00E+00">
                  <c:v>8.9524317541272123E-4</c:v>
                </c:pt>
                <c:pt idx="36" formatCode="0.00E+00">
                  <c:v>9.0258401030038045E-4</c:v>
                </c:pt>
                <c:pt idx="37" formatCode="0.00E+00">
                  <c:v>9.1726568007569835E-4</c:v>
                </c:pt>
                <c:pt idx="38" formatCode="0.00E+00">
                  <c:v>9.171943323501193E-4</c:v>
                </c:pt>
                <c:pt idx="39" formatCode="0.00E+00">
                  <c:v>9.1377867605157937E-4</c:v>
                </c:pt>
                <c:pt idx="40" formatCode="0.00E+00">
                  <c:v>9.199067106357607E-4</c:v>
                </c:pt>
                <c:pt idx="41" formatCode="0.00E+00">
                  <c:v>9.3326189207138021E-4</c:v>
                </c:pt>
                <c:pt idx="42" formatCode="0.00E+00">
                  <c:v>9.501973815212656E-4</c:v>
                </c:pt>
                <c:pt idx="43" formatCode="0.00E+00">
                  <c:v>9.673003571642895E-4</c:v>
                </c:pt>
                <c:pt idx="44" formatCode="0.00E+00">
                  <c:v>9.8518242327032312E-4</c:v>
                </c:pt>
                <c:pt idx="45" formatCode="0.00E+00">
                  <c:v>9.9352327497662161E-4</c:v>
                </c:pt>
                <c:pt idx="46" formatCode="0.00E+00">
                  <c:v>1.004465782297699E-3</c:v>
                </c:pt>
                <c:pt idx="47" formatCode="0.00E+00">
                  <c:v>1.0075719454486925E-3</c:v>
                </c:pt>
                <c:pt idx="48" formatCode="0.00E+00">
                  <c:v>1.0106001470075441E-3</c:v>
                </c:pt>
                <c:pt idx="49" formatCode="0.00E+00">
                  <c:v>1.0051841924698308E-3</c:v>
                </c:pt>
                <c:pt idx="50" formatCode="0.00E+00">
                  <c:v>9.942028654084693E-4</c:v>
                </c:pt>
                <c:pt idx="51" formatCode="0.00E+00">
                  <c:v>9.8421545453845124E-4</c:v>
                </c:pt>
                <c:pt idx="52" formatCode="0.00E+00">
                  <c:v>9.7610389078062426E-4</c:v>
                </c:pt>
                <c:pt idx="53" formatCode="0.00E+00">
                  <c:v>9.6773294981204782E-4</c:v>
                </c:pt>
                <c:pt idx="54" formatCode="0.00E+00">
                  <c:v>9.6089572549098935E-4</c:v>
                </c:pt>
                <c:pt idx="55" formatCode="0.00E+00">
                  <c:v>9.5604489446691457E-4</c:v>
                </c:pt>
                <c:pt idx="56" formatCode="0.00E+00">
                  <c:v>9.5075942279236917E-4</c:v>
                </c:pt>
                <c:pt idx="57" formatCode="0.00E+00">
                  <c:v>9.4503093775554002E-4</c:v>
                </c:pt>
                <c:pt idx="58" formatCode="0.00E+00">
                  <c:v>9.4148930712258214E-4</c:v>
                </c:pt>
                <c:pt idx="59" formatCode="0.00E+00">
                  <c:v>9.3971357715667185E-4</c:v>
                </c:pt>
                <c:pt idx="60" formatCode="0.00E+00">
                  <c:v>9.3824821573305103E-4</c:v>
                </c:pt>
                <c:pt idx="61" formatCode="0.00E+00">
                  <c:v>9.376140525728466E-4</c:v>
                </c:pt>
                <c:pt idx="62" formatCode="0.00E+00">
                  <c:v>9.3753758570487859E-4</c:v>
                </c:pt>
                <c:pt idx="63" formatCode="0.00E+00">
                  <c:v>9.3659578913226032E-4</c:v>
                </c:pt>
                <c:pt idx="64" formatCode="0.00E+00">
                  <c:v>9.3626387470227177E-4</c:v>
                </c:pt>
                <c:pt idx="65" formatCode="0.00E+00">
                  <c:v>9.3563637320242849E-4</c:v>
                </c:pt>
                <c:pt idx="66" formatCode="0.00E+00">
                  <c:v>9.3050796462048051E-4</c:v>
                </c:pt>
                <c:pt idx="67" formatCode="0.00E+00">
                  <c:v>9.2604384278286843E-4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7.8777028701720712E-4</c:v>
                </c:pt>
                <c:pt idx="21" formatCode="0.00E+00">
                  <c:v>7.9513580203174081E-4</c:v>
                </c:pt>
                <c:pt idx="22" formatCode="0.00E+00">
                  <c:v>8.0250131704627449E-4</c:v>
                </c:pt>
                <c:pt idx="23" formatCode="0.00E+00">
                  <c:v>8.0986683206080818E-4</c:v>
                </c:pt>
                <c:pt idx="24" formatCode="0.00E+00">
                  <c:v>8.1723234707534187E-4</c:v>
                </c:pt>
                <c:pt idx="25" formatCode="0.00E+00">
                  <c:v>8.2459786208987555E-4</c:v>
                </c:pt>
                <c:pt idx="26" formatCode="0.00E+00">
                  <c:v>8.3196337710440924E-4</c:v>
                </c:pt>
                <c:pt idx="27" formatCode="0.00E+00">
                  <c:v>8.3932889211894293E-4</c:v>
                </c:pt>
                <c:pt idx="28" formatCode="0.00E+00">
                  <c:v>8.4669440713347661E-4</c:v>
                </c:pt>
                <c:pt idx="29" formatCode="0.00E+00">
                  <c:v>8.540599221480103E-4</c:v>
                </c:pt>
                <c:pt idx="30" formatCode="0.00E+00">
                  <c:v>8.6142543716254398E-4</c:v>
                </c:pt>
                <c:pt idx="31" formatCode="0.00E+00">
                  <c:v>8.6879095217707767E-4</c:v>
                </c:pt>
                <c:pt idx="32" formatCode="0.00E+00">
                  <c:v>8.7615646719161136E-4</c:v>
                </c:pt>
                <c:pt idx="33" formatCode="0.00E+00">
                  <c:v>8.8352198220614504E-4</c:v>
                </c:pt>
                <c:pt idx="34" formatCode="0.00E+00">
                  <c:v>8.9088749722067873E-4</c:v>
                </c:pt>
                <c:pt idx="35" formatCode="0.00E+00">
                  <c:v>8.9825301223521242E-4</c:v>
                </c:pt>
                <c:pt idx="36" formatCode="0.00E+00">
                  <c:v>9.056185272497461E-4</c:v>
                </c:pt>
                <c:pt idx="37" formatCode="0.00E+00">
                  <c:v>9.2034955727881304E-4</c:v>
                </c:pt>
                <c:pt idx="38" formatCode="0.00E+00">
                  <c:v>9.3794857137722578E-4</c:v>
                </c:pt>
                <c:pt idx="39" formatCode="0.00E+00">
                  <c:v>9.3500204338529676E-4</c:v>
                </c:pt>
                <c:pt idx="40" formatCode="0.00E+00">
                  <c:v>9.4450518097673522E-4</c:v>
                </c:pt>
                <c:pt idx="41" formatCode="0.00E+00">
                  <c:v>9.6553094726227289E-4</c:v>
                </c:pt>
                <c:pt idx="42" formatCode="0.00E+00">
                  <c:v>9.9202472083761615E-4</c:v>
                </c:pt>
                <c:pt idx="43" formatCode="0.00E+00">
                  <c:v>1.0204549915404683E-3</c:v>
                </c:pt>
                <c:pt idx="44" formatCode="0.00E+00">
                  <c:v>1.0517667621207619E-3</c:v>
                </c:pt>
                <c:pt idx="45" formatCode="0.00E+00">
                  <c:v>1.0714253139951938E-3</c:v>
                </c:pt>
                <c:pt idx="46" formatCode="0.00E+00">
                  <c:v>1.0927335887791732E-3</c:v>
                </c:pt>
                <c:pt idx="47" formatCode="0.00E+00">
                  <c:v>1.1084724701472082E-3</c:v>
                </c:pt>
                <c:pt idx="48" formatCode="0.00E+00">
                  <c:v>1.1212183953006243E-3</c:v>
                </c:pt>
                <c:pt idx="49" formatCode="0.00E+00">
                  <c:v>1.1265509849157651E-3</c:v>
                </c:pt>
                <c:pt idx="50" formatCode="0.00E+00">
                  <c:v>1.1262441806540653E-3</c:v>
                </c:pt>
                <c:pt idx="51" formatCode="0.00E+00">
                  <c:v>1.1263184748685799E-3</c:v>
                </c:pt>
                <c:pt idx="52" formatCode="0.00E+00">
                  <c:v>1.1257669710917103E-3</c:v>
                </c:pt>
                <c:pt idx="53" formatCode="0.00E+00">
                  <c:v>1.1240566768554406E-3</c:v>
                </c:pt>
                <c:pt idx="54" formatCode="0.00E+00">
                  <c:v>1.1231142484226817E-3</c:v>
                </c:pt>
                <c:pt idx="55" formatCode="0.00E+00">
                  <c:v>1.1241515401583754E-3</c:v>
                </c:pt>
                <c:pt idx="56" formatCode="0.00E+00">
                  <c:v>1.1224282188798294E-3</c:v>
                </c:pt>
                <c:pt idx="57" formatCode="0.00E+00">
                  <c:v>1.119439944891256E-3</c:v>
                </c:pt>
                <c:pt idx="58" formatCode="0.00E+00">
                  <c:v>1.1180165169692845E-3</c:v>
                </c:pt>
                <c:pt idx="59" formatCode="0.00E+00">
                  <c:v>1.118177323275613E-3</c:v>
                </c:pt>
                <c:pt idx="60" formatCode="0.00E+00">
                  <c:v>1.1185238583405013E-3</c:v>
                </c:pt>
                <c:pt idx="61" formatCode="0.00E+00">
                  <c:v>1.1197710010246366E-3</c:v>
                </c:pt>
                <c:pt idx="62" formatCode="0.00E+00">
                  <c:v>1.1216340297167265E-3</c:v>
                </c:pt>
                <c:pt idx="63" formatCode="0.00E+00">
                  <c:v>1.1220820780488356E-3</c:v>
                </c:pt>
                <c:pt idx="64" formatCode="0.00E+00">
                  <c:v>1.1245809182148494E-3</c:v>
                </c:pt>
                <c:pt idx="65" formatCode="0.00E+00">
                  <c:v>1.1271758246963568E-3</c:v>
                </c:pt>
                <c:pt idx="66" formatCode="0.00E+00">
                  <c:v>1.1260899004142818E-3</c:v>
                </c:pt>
                <c:pt idx="67" formatCode="0.00E+00">
                  <c:v>1.1259813441496596E-3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3.1722200802550109E-4</c:v>
                </c:pt>
                <c:pt idx="14" formatCode="0.00E+00">
                  <c:v>3.2308847361352255E-4</c:v>
                </c:pt>
                <c:pt idx="15" formatCode="0.00E+00">
                  <c:v>3.2895493920154575E-4</c:v>
                </c:pt>
                <c:pt idx="16" formatCode="0.00E+00">
                  <c:v>3.3482140478956722E-4</c:v>
                </c:pt>
                <c:pt idx="17" formatCode="0.00E+00">
                  <c:v>3.4068787037758869E-4</c:v>
                </c:pt>
                <c:pt idx="18" formatCode="0.00E+00">
                  <c:v>3.4655433596561189E-4</c:v>
                </c:pt>
                <c:pt idx="19" formatCode="0.00E+00">
                  <c:v>3.5242080155363335E-4</c:v>
                </c:pt>
                <c:pt idx="20" formatCode="0.00E+00">
                  <c:v>3.5828726714165655E-4</c:v>
                </c:pt>
                <c:pt idx="21" formatCode="0.00E+00">
                  <c:v>3.6415373272967802E-4</c:v>
                </c:pt>
                <c:pt idx="22" formatCode="0.00E+00">
                  <c:v>3.7002019831769949E-4</c:v>
                </c:pt>
                <c:pt idx="23" formatCode="0.00E+00">
                  <c:v>3.7588666390572269E-4</c:v>
                </c:pt>
                <c:pt idx="24" formatCode="0.00E+00">
                  <c:v>3.8175312949374415E-4</c:v>
                </c:pt>
                <c:pt idx="25" formatCode="0.00E+00">
                  <c:v>3.8761959508176562E-4</c:v>
                </c:pt>
                <c:pt idx="26" formatCode="0.00E+00">
                  <c:v>3.9348606066978882E-4</c:v>
                </c:pt>
                <c:pt idx="27" formatCode="0.00E+00">
                  <c:v>3.9935252625781029E-4</c:v>
                </c:pt>
                <c:pt idx="28" formatCode="0.00E+00">
                  <c:v>4.0521899184583175E-4</c:v>
                </c:pt>
                <c:pt idx="29" formatCode="0.00E+00">
                  <c:v>4.1108545743385495E-4</c:v>
                </c:pt>
                <c:pt idx="30" formatCode="0.00E+00">
                  <c:v>4.1695192302187642E-4</c:v>
                </c:pt>
                <c:pt idx="31" formatCode="0.00E+00">
                  <c:v>4.2281838860989962E-4</c:v>
                </c:pt>
                <c:pt idx="32" formatCode="0.00E+00">
                  <c:v>4.2868485419792109E-4</c:v>
                </c:pt>
                <c:pt idx="33" formatCode="0.00E+00">
                  <c:v>4.3455131978594255E-4</c:v>
                </c:pt>
                <c:pt idx="34" formatCode="0.00E+00">
                  <c:v>4.4041778537396575E-4</c:v>
                </c:pt>
                <c:pt idx="35" formatCode="0.00E+00">
                  <c:v>4.4628425096198722E-4</c:v>
                </c:pt>
                <c:pt idx="36" formatCode="0.00E+00">
                  <c:v>4.5215071655000869E-4</c:v>
                </c:pt>
                <c:pt idx="37" formatCode="0.00E+00">
                  <c:v>4.4686493000448379E-4</c:v>
                </c:pt>
                <c:pt idx="38" formatCode="0.00E+00">
                  <c:v>4.4686493000448379E-4</c:v>
                </c:pt>
                <c:pt idx="39" formatCode="0.00E+00">
                  <c:v>4.4686493000448379E-4</c:v>
                </c:pt>
                <c:pt idx="40" formatCode="0.00E+00">
                  <c:v>4.6886318599151578E-4</c:v>
                </c:pt>
                <c:pt idx="41" formatCode="0.00E+00">
                  <c:v>4.8398658818785562E-4</c:v>
                </c:pt>
                <c:pt idx="42" formatCode="0.00E+00">
                  <c:v>4.9255792959874685E-4</c:v>
                </c:pt>
                <c:pt idx="43" formatCode="0.00E+00">
                  <c:v>5.0113724964903877E-4</c:v>
                </c:pt>
                <c:pt idx="44" formatCode="0.00E+00">
                  <c:v>5.0916525882280597E-4</c:v>
                </c:pt>
                <c:pt idx="45" formatCode="0.00E+00">
                  <c:v>5.1440411786557677E-4</c:v>
                </c:pt>
                <c:pt idx="46" formatCode="0.00E+00">
                  <c:v>5.2018291779937133E-4</c:v>
                </c:pt>
                <c:pt idx="47" formatCode="0.00E+00">
                  <c:v>5.2540942830497852E-4</c:v>
                </c:pt>
                <c:pt idx="48" formatCode="0.00E+00">
                  <c:v>5.305180399103244E-4</c:v>
                </c:pt>
                <c:pt idx="49" formatCode="0.00E+00">
                  <c:v>5.3527301299882213E-4</c:v>
                </c:pt>
                <c:pt idx="50" formatCode="0.00E+00">
                  <c:v>5.4002619901164666E-4</c:v>
                </c:pt>
                <c:pt idx="51" formatCode="0.00E+00">
                  <c:v>5.4502667127279093E-4</c:v>
                </c:pt>
                <c:pt idx="52" formatCode="0.00E+00">
                  <c:v>5.4971044293175325E-4</c:v>
                </c:pt>
                <c:pt idx="53" formatCode="0.00E+00">
                  <c:v>5.5466006355980348E-4</c:v>
                </c:pt>
                <c:pt idx="54" formatCode="0.00E+00">
                  <c:v>5.5955617258238849E-4</c:v>
                </c:pt>
                <c:pt idx="55" formatCode="0.00E+00">
                  <c:v>5.6444007558801798E-4</c:v>
                </c:pt>
                <c:pt idx="56" formatCode="0.00E+00">
                  <c:v>5.6983562750287137E-4</c:v>
                </c:pt>
                <c:pt idx="57" formatCode="0.00E+00">
                  <c:v>5.7485624186688492E-4</c:v>
                </c:pt>
                <c:pt idx="58" formatCode="0.00E+00">
                  <c:v>5.8031427029508489E-4</c:v>
                </c:pt>
                <c:pt idx="59" formatCode="0.00E+00">
                  <c:v>5.8544938971573997E-4</c:v>
                </c:pt>
                <c:pt idx="60" formatCode="0.00E+00">
                  <c:v>5.9073479812604864E-4</c:v>
                </c:pt>
                <c:pt idx="61" formatCode="0.00E+00">
                  <c:v>5.9552520331203947E-4</c:v>
                </c:pt>
                <c:pt idx="62" formatCode="0.00E+00">
                  <c:v>6.0051664419778891E-4</c:v>
                </c:pt>
                <c:pt idx="63" formatCode="0.00E+00">
                  <c:v>6.0552500200852929E-4</c:v>
                </c:pt>
                <c:pt idx="64" formatCode="0.00E+00">
                  <c:v>6.1147641484092378E-4</c:v>
                </c:pt>
                <c:pt idx="65" formatCode="0.00E+00">
                  <c:v>6.1821575819350101E-4</c:v>
                </c:pt>
                <c:pt idx="66" formatCode="0.00E+00">
                  <c:v>6.2552820135161862E-4</c:v>
                </c:pt>
                <c:pt idx="67" formatCode="0.00E+00">
                  <c:v>6.329494492093371E-4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9.5187813128868486E-5</c:v>
                </c:pt>
                <c:pt idx="14" formatCode="0.00E+00">
                  <c:v>9.5449046418027842E-5</c:v>
                </c:pt>
                <c:pt idx="15" formatCode="0.00E+00">
                  <c:v>9.5710279707187198E-5</c:v>
                </c:pt>
                <c:pt idx="16" formatCode="0.00E+00">
                  <c:v>9.5971512996346554E-5</c:v>
                </c:pt>
                <c:pt idx="17" formatCode="0.00E+00">
                  <c:v>9.6232746285505909E-5</c:v>
                </c:pt>
                <c:pt idx="18" formatCode="0.00E+00">
                  <c:v>9.6493979574665265E-5</c:v>
                </c:pt>
                <c:pt idx="19" formatCode="0.00E+00">
                  <c:v>9.6755212863824621E-5</c:v>
                </c:pt>
                <c:pt idx="20" formatCode="0.00E+00">
                  <c:v>9.7016446152984085E-5</c:v>
                </c:pt>
                <c:pt idx="21" formatCode="0.00E+00">
                  <c:v>9.7277679442143441E-5</c:v>
                </c:pt>
                <c:pt idx="22" formatCode="0.00E+00">
                  <c:v>9.7538912731302797E-5</c:v>
                </c:pt>
                <c:pt idx="23" formatCode="0.00E+00">
                  <c:v>9.7800146020462152E-5</c:v>
                </c:pt>
                <c:pt idx="24" formatCode="0.00E+00">
                  <c:v>9.8061379309621508E-5</c:v>
                </c:pt>
                <c:pt idx="25" formatCode="0.00E+00">
                  <c:v>9.8322612598780864E-5</c:v>
                </c:pt>
                <c:pt idx="26" formatCode="0.00E+00">
                  <c:v>9.858384588794022E-5</c:v>
                </c:pt>
                <c:pt idx="27" formatCode="0.00E+00">
                  <c:v>9.8845079177099684E-5</c:v>
                </c:pt>
                <c:pt idx="28" formatCode="0.00E+00">
                  <c:v>9.910631246625904E-5</c:v>
                </c:pt>
                <c:pt idx="29" formatCode="0.00E+00">
                  <c:v>9.9367545755418396E-5</c:v>
                </c:pt>
                <c:pt idx="30" formatCode="0.00E+00">
                  <c:v>9.9628779044577751E-5</c:v>
                </c:pt>
                <c:pt idx="31" formatCode="0.00E+00">
                  <c:v>9.9890012333737107E-5</c:v>
                </c:pt>
                <c:pt idx="32" formatCode="0.00E+00">
                  <c:v>1.0015124562289646E-4</c:v>
                </c:pt>
                <c:pt idx="33" formatCode="0.00E+00">
                  <c:v>1.0041247891205582E-4</c:v>
                </c:pt>
                <c:pt idx="34" formatCode="0.00E+00">
                  <c:v>1.0067371220121528E-4</c:v>
                </c:pt>
                <c:pt idx="35" formatCode="0.00E+00">
                  <c:v>1.0093494549037464E-4</c:v>
                </c:pt>
                <c:pt idx="36" formatCode="0.00E+00">
                  <c:v>1.0119617877953399E-4</c:v>
                </c:pt>
                <c:pt idx="37" formatCode="0.00E+00">
                  <c:v>1.0295851163446625E-4</c:v>
                </c:pt>
                <c:pt idx="38" formatCode="0.00E+00">
                  <c:v>1.0295851163446625E-4</c:v>
                </c:pt>
                <c:pt idx="39" formatCode="0.00E+00">
                  <c:v>1.0295851163446625E-4</c:v>
                </c:pt>
                <c:pt idx="40" formatCode="0.00E+00">
                  <c:v>1.0689359469604871E-4</c:v>
                </c:pt>
                <c:pt idx="41" formatCode="0.00E+00">
                  <c:v>1.066779638737122E-4</c:v>
                </c:pt>
                <c:pt idx="42" formatCode="0.00E+00">
                  <c:v>1.0802914950377556E-4</c:v>
                </c:pt>
                <c:pt idx="43" formatCode="0.00E+00">
                  <c:v>1.0949563483221034E-4</c:v>
                </c:pt>
                <c:pt idx="44" formatCode="0.00E+00">
                  <c:v>1.0907259786779821E-4</c:v>
                </c:pt>
                <c:pt idx="45" formatCode="0.00E+00">
                  <c:v>1.0929359137744026E-4</c:v>
                </c:pt>
                <c:pt idx="46" formatCode="0.00E+00">
                  <c:v>1.0878577599070967E-4</c:v>
                </c:pt>
                <c:pt idx="47" formatCode="0.00E+00">
                  <c:v>1.0863566049464545E-4</c:v>
                </c:pt>
                <c:pt idx="48" formatCode="0.00E+00">
                  <c:v>1.0853909501955059E-4</c:v>
                </c:pt>
                <c:pt idx="49" formatCode="0.00E+00">
                  <c:v>1.0848630007685482E-4</c:v>
                </c:pt>
                <c:pt idx="50" formatCode="0.00E+00">
                  <c:v>1.0846765154366975E-4</c:v>
                </c:pt>
                <c:pt idx="51" formatCode="0.00E+00">
                  <c:v>1.0857232798026986E-4</c:v>
                </c:pt>
                <c:pt idx="52" formatCode="0.00E+00">
                  <c:v>1.0867741919710979E-4</c:v>
                </c:pt>
                <c:pt idx="53" formatCode="0.00E+00">
                  <c:v>1.0881218246046978E-4</c:v>
                </c:pt>
                <c:pt idx="54" formatCode="0.00E+00">
                  <c:v>1.089171637155225E-4</c:v>
                </c:pt>
                <c:pt idx="55" formatCode="0.00E+00">
                  <c:v>1.0905216026143498E-4</c:v>
                </c:pt>
                <c:pt idx="56" formatCode="0.00E+00">
                  <c:v>1.0935229881927349E-4</c:v>
                </c:pt>
                <c:pt idx="57" formatCode="0.00E+00">
                  <c:v>1.0964165836523942E-4</c:v>
                </c:pt>
                <c:pt idx="58" formatCode="0.00E+00">
                  <c:v>1.1001895038863243E-4</c:v>
                </c:pt>
                <c:pt idx="59" formatCode="0.00E+00">
                  <c:v>1.1034312332031052E-4</c:v>
                </c:pt>
                <c:pt idx="60" formatCode="0.00E+00">
                  <c:v>1.1070018427558006E-4</c:v>
                </c:pt>
                <c:pt idx="61" formatCode="0.00E+00">
                  <c:v>1.1096176718608209E-4</c:v>
                </c:pt>
                <c:pt idx="62" formatCode="0.00E+00">
                  <c:v>1.1130026748893151E-4</c:v>
                </c:pt>
                <c:pt idx="63" formatCode="0.00E+00">
                  <c:v>1.1162076696558336E-4</c:v>
                </c:pt>
                <c:pt idx="64" formatCode="0.00E+00">
                  <c:v>1.1208917370552807E-4</c:v>
                </c:pt>
                <c:pt idx="65" formatCode="0.00E+00">
                  <c:v>1.1275980876899861E-4</c:v>
                </c:pt>
                <c:pt idx="66" formatCode="0.00E+00">
                  <c:v>1.1353839547095683E-4</c:v>
                </c:pt>
                <c:pt idx="67" formatCode="0.00E+00">
                  <c:v>1.1434607445548764E-4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3.952522554130269E-4</c:v>
                </c:pt>
                <c:pt idx="4" formatCode="0.00E+00">
                  <c:v>3.9505622007027588E-4</c:v>
                </c:pt>
                <c:pt idx="5" formatCode="0.00E+00">
                  <c:v>3.9486018472752486E-4</c:v>
                </c:pt>
                <c:pt idx="6" formatCode="0.00E+00">
                  <c:v>3.9466414938477384E-4</c:v>
                </c:pt>
                <c:pt idx="7" formatCode="0.00E+00">
                  <c:v>3.9446811404202282E-4</c:v>
                </c:pt>
                <c:pt idx="8" formatCode="0.00E+00">
                  <c:v>3.942720786992718E-4</c:v>
                </c:pt>
                <c:pt idx="9" formatCode="0.00E+00">
                  <c:v>3.9407604335652078E-4</c:v>
                </c:pt>
                <c:pt idx="10" formatCode="0.00E+00">
                  <c:v>3.9388000801376976E-4</c:v>
                </c:pt>
                <c:pt idx="11" formatCode="0.00E+00">
                  <c:v>3.9368397267101874E-4</c:v>
                </c:pt>
                <c:pt idx="12" formatCode="0.00E+00">
                  <c:v>3.9348793732826772E-4</c:v>
                </c:pt>
                <c:pt idx="13" formatCode="0.00E+00">
                  <c:v>3.9329190198551675E-4</c:v>
                </c:pt>
                <c:pt idx="14" formatCode="0.00E+00">
                  <c:v>3.9309586664276573E-4</c:v>
                </c:pt>
                <c:pt idx="15" formatCode="0.00E+00">
                  <c:v>3.9289983130001471E-4</c:v>
                </c:pt>
                <c:pt idx="16" formatCode="0.00E+00">
                  <c:v>3.9270379595726369E-4</c:v>
                </c:pt>
                <c:pt idx="17" formatCode="0.00E+00">
                  <c:v>3.9250776061451267E-4</c:v>
                </c:pt>
                <c:pt idx="18" formatCode="0.00E+00">
                  <c:v>3.9231172527176165E-4</c:v>
                </c:pt>
                <c:pt idx="19" formatCode="0.00E+00">
                  <c:v>3.9211568992901063E-4</c:v>
                </c:pt>
                <c:pt idx="20" formatCode="0.00E+00">
                  <c:v>3.9191965458625961E-4</c:v>
                </c:pt>
                <c:pt idx="21" formatCode="0.00E+00">
                  <c:v>3.9172361924350859E-4</c:v>
                </c:pt>
                <c:pt idx="22" formatCode="0.00E+00">
                  <c:v>3.9152758390075757E-4</c:v>
                </c:pt>
                <c:pt idx="23" formatCode="0.00E+00">
                  <c:v>3.9133154855800655E-4</c:v>
                </c:pt>
                <c:pt idx="24" formatCode="0.00E+00">
                  <c:v>3.9113551321525553E-4</c:v>
                </c:pt>
                <c:pt idx="25" formatCode="0.00E+00">
                  <c:v>3.9093947787250451E-4</c:v>
                </c:pt>
                <c:pt idx="26" formatCode="0.00E+00">
                  <c:v>3.9074344252975349E-4</c:v>
                </c:pt>
                <c:pt idx="27" formatCode="0.00E+00">
                  <c:v>3.9054740718700247E-4</c:v>
                </c:pt>
                <c:pt idx="28" formatCode="0.00E+00">
                  <c:v>3.9035137184425145E-4</c:v>
                </c:pt>
                <c:pt idx="29" formatCode="0.00E+00">
                  <c:v>3.9015533650150043E-4</c:v>
                </c:pt>
                <c:pt idx="30" formatCode="0.00E+00">
                  <c:v>3.8995930115874941E-4</c:v>
                </c:pt>
                <c:pt idx="31" formatCode="0.00E+00">
                  <c:v>3.8976326581599839E-4</c:v>
                </c:pt>
                <c:pt idx="32" formatCode="0.00E+00">
                  <c:v>3.8956723047324737E-4</c:v>
                </c:pt>
                <c:pt idx="33" formatCode="0.00E+00">
                  <c:v>3.8937119513049635E-4</c:v>
                </c:pt>
                <c:pt idx="34" formatCode="0.00E+00">
                  <c:v>3.8917515978774533E-4</c:v>
                </c:pt>
                <c:pt idx="35" formatCode="0.00E+00">
                  <c:v>3.8897912444499431E-4</c:v>
                </c:pt>
                <c:pt idx="36" formatCode="0.00E+00">
                  <c:v>3.8878308910224329E-4</c:v>
                </c:pt>
                <c:pt idx="37" formatCode="0.00E+00">
                  <c:v>3.8868922094850749E-4</c:v>
                </c:pt>
                <c:pt idx="38" formatCode="0.00E+00">
                  <c:v>3.8835964956971156E-4</c:v>
                </c:pt>
                <c:pt idx="39" formatCode="0.00E+00">
                  <c:v>3.8810530909215343E-4</c:v>
                </c:pt>
                <c:pt idx="40" formatCode="0.00E+00">
                  <c:v>3.8794345419032003E-4</c:v>
                </c:pt>
                <c:pt idx="41" formatCode="0.00E+00">
                  <c:v>3.8779756085887974E-4</c:v>
                </c:pt>
                <c:pt idx="42" formatCode="0.00E+00">
                  <c:v>3.8768659775611613E-4</c:v>
                </c:pt>
                <c:pt idx="43" formatCode="0.00E+00">
                  <c:v>3.8756372155893972E-4</c:v>
                </c:pt>
                <c:pt idx="44" formatCode="0.00E+00">
                  <c:v>3.8743413448561116E-4</c:v>
                </c:pt>
                <c:pt idx="45" formatCode="0.00E+00">
                  <c:v>3.8741625203614658E-4</c:v>
                </c:pt>
                <c:pt idx="46" formatCode="0.00E+00">
                  <c:v>3.8738694289951122E-4</c:v>
                </c:pt>
                <c:pt idx="47" formatCode="0.00E+00">
                  <c:v>3.8727323156960051E-4</c:v>
                </c:pt>
                <c:pt idx="48" formatCode="0.00E+00">
                  <c:v>3.872801832305252E-4</c:v>
                </c:pt>
                <c:pt idx="49" formatCode="0.00E+00">
                  <c:v>3.8723285633958973E-4</c:v>
                </c:pt>
                <c:pt idx="50" formatCode="0.00E+00">
                  <c:v>3.8719654146009873E-4</c:v>
                </c:pt>
                <c:pt idx="51" formatCode="0.00E+00">
                  <c:v>3.8712836957078314E-4</c:v>
                </c:pt>
                <c:pt idx="52" formatCode="0.00E+00">
                  <c:v>3.8710174375942578E-4</c:v>
                </c:pt>
                <c:pt idx="53" formatCode="0.00E+00">
                  <c:v>3.8701959513390749E-4</c:v>
                </c:pt>
                <c:pt idx="54" formatCode="0.00E+00">
                  <c:v>3.8693459130790495E-4</c:v>
                </c:pt>
                <c:pt idx="55" formatCode="0.00E+00">
                  <c:v>3.8684314096127021E-4</c:v>
                </c:pt>
                <c:pt idx="56" formatCode="0.00E+00">
                  <c:v>3.8675224209457141E-4</c:v>
                </c:pt>
                <c:pt idx="57" formatCode="0.00E+00">
                  <c:v>3.8662639724460569E-4</c:v>
                </c:pt>
                <c:pt idx="58" formatCode="0.00E+00">
                  <c:v>3.8650753548999096E-4</c:v>
                </c:pt>
                <c:pt idx="59" formatCode="0.00E+00">
                  <c:v>3.8637937383671609E-4</c:v>
                </c:pt>
                <c:pt idx="60" formatCode="0.00E+00">
                  <c:v>3.8623677194928995E-4</c:v>
                </c:pt>
                <c:pt idx="61" formatCode="0.00E+00">
                  <c:v>3.8608334518532407E-4</c:v>
                </c:pt>
                <c:pt idx="62" formatCode="0.00E+00">
                  <c:v>3.8590701122559256E-4</c:v>
                </c:pt>
                <c:pt idx="63" formatCode="0.00E+00">
                  <c:v>3.8573556454320505E-4</c:v>
                </c:pt>
                <c:pt idx="64" formatCode="0.00E+00">
                  <c:v>3.8555651429608934E-4</c:v>
                </c:pt>
                <c:pt idx="65" formatCode="0.00E+00">
                  <c:v>3.8536129241038667E-4</c:v>
                </c:pt>
                <c:pt idx="66" formatCode="0.00E+00">
                  <c:v>3.8512787391125356E-4</c:v>
                </c:pt>
                <c:pt idx="67" formatCode="0.00E+00">
                  <c:v>3.8487689875144672E-4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1.2594574173720386E-5</c:v>
                </c:pt>
                <c:pt idx="5" formatCode="0.00E+00">
                  <c:v>1.2594574173720386E-5</c:v>
                </c:pt>
                <c:pt idx="6" formatCode="0.00E+00">
                  <c:v>1.2594574173720386E-5</c:v>
                </c:pt>
                <c:pt idx="7" formatCode="0.00E+00">
                  <c:v>1.2594574173720386E-5</c:v>
                </c:pt>
                <c:pt idx="8" formatCode="0.00E+00">
                  <c:v>1.2594574173720386E-5</c:v>
                </c:pt>
                <c:pt idx="9" formatCode="0.00E+00">
                  <c:v>1.2594574173720386E-5</c:v>
                </c:pt>
                <c:pt idx="10" formatCode="0.00E+00">
                  <c:v>1.2594574173720386E-5</c:v>
                </c:pt>
                <c:pt idx="11" formatCode="0.00E+00">
                  <c:v>1.2594574173720386E-5</c:v>
                </c:pt>
                <c:pt idx="12" formatCode="0.00E+00">
                  <c:v>1.2594574173720386E-5</c:v>
                </c:pt>
                <c:pt idx="13" formatCode="0.00E+00">
                  <c:v>1.2594574173720386E-5</c:v>
                </c:pt>
                <c:pt idx="14" formatCode="0.00E+00">
                  <c:v>1.2594574173720386E-5</c:v>
                </c:pt>
                <c:pt idx="15" formatCode="0.00E+00">
                  <c:v>1.2594574173720386E-5</c:v>
                </c:pt>
                <c:pt idx="16" formatCode="0.00E+00">
                  <c:v>1.2594574173720386E-5</c:v>
                </c:pt>
                <c:pt idx="17" formatCode="0.00E+00">
                  <c:v>1.2594574173720386E-5</c:v>
                </c:pt>
                <c:pt idx="18" formatCode="0.00E+00">
                  <c:v>1.2594574173720386E-5</c:v>
                </c:pt>
                <c:pt idx="19" formatCode="0.00E+00">
                  <c:v>1.2594574173720386E-5</c:v>
                </c:pt>
                <c:pt idx="20" formatCode="0.00E+00">
                  <c:v>1.2594574173720386E-5</c:v>
                </c:pt>
                <c:pt idx="21" formatCode="0.00E+00">
                  <c:v>1.2594574173720386E-5</c:v>
                </c:pt>
                <c:pt idx="22" formatCode="0.00E+00">
                  <c:v>1.2594574173720386E-5</c:v>
                </c:pt>
                <c:pt idx="23" formatCode="0.00E+00">
                  <c:v>1.2594574173720386E-5</c:v>
                </c:pt>
                <c:pt idx="24" formatCode="0.00E+00">
                  <c:v>1.2594574173720386E-5</c:v>
                </c:pt>
                <c:pt idx="25" formatCode="0.00E+00">
                  <c:v>1.2594574173720386E-5</c:v>
                </c:pt>
                <c:pt idx="26" formatCode="0.00E+00">
                  <c:v>1.2594574173720386E-5</c:v>
                </c:pt>
                <c:pt idx="27" formatCode="0.00E+00">
                  <c:v>1.2594574173720386E-5</c:v>
                </c:pt>
                <c:pt idx="28" formatCode="0.00E+00">
                  <c:v>1.2594574173720386E-5</c:v>
                </c:pt>
                <c:pt idx="29" formatCode="0.00E+00">
                  <c:v>1.2594574173720386E-5</c:v>
                </c:pt>
                <c:pt idx="30" formatCode="0.00E+00">
                  <c:v>1.2594574173720386E-5</c:v>
                </c:pt>
                <c:pt idx="31" formatCode="0.00E+00">
                  <c:v>1.2594574173720386E-5</c:v>
                </c:pt>
                <c:pt idx="32" formatCode="0.00E+00">
                  <c:v>1.2594574173720386E-5</c:v>
                </c:pt>
                <c:pt idx="33" formatCode="0.00E+00">
                  <c:v>1.2594574173720386E-5</c:v>
                </c:pt>
                <c:pt idx="34" formatCode="0.00E+00">
                  <c:v>1.2594574173720386E-5</c:v>
                </c:pt>
                <c:pt idx="35" formatCode="0.00E+00">
                  <c:v>1.2594574173720386E-5</c:v>
                </c:pt>
                <c:pt idx="36" formatCode="0.00E+00">
                  <c:v>1.2594574173720386E-5</c:v>
                </c:pt>
                <c:pt idx="37" formatCode="0.00E+00">
                  <c:v>1.2594574173720378E-5</c:v>
                </c:pt>
                <c:pt idx="38" formatCode="0.00E+00">
                  <c:v>1.2594574173720378E-5</c:v>
                </c:pt>
                <c:pt idx="39" formatCode="0.00E+00">
                  <c:v>1.2594574173720378E-5</c:v>
                </c:pt>
                <c:pt idx="40" formatCode="0.00E+00">
                  <c:v>1.2594574173720378E-5</c:v>
                </c:pt>
                <c:pt idx="41" formatCode="0.00E+00">
                  <c:v>1.2594574173720378E-5</c:v>
                </c:pt>
                <c:pt idx="42" formatCode="0.00E+00">
                  <c:v>1.2594574173720378E-5</c:v>
                </c:pt>
                <c:pt idx="43" formatCode="0.00E+00">
                  <c:v>1.2594574173720378E-5</c:v>
                </c:pt>
                <c:pt idx="44" formatCode="0.00E+00">
                  <c:v>1.2594574173720378E-5</c:v>
                </c:pt>
                <c:pt idx="45" formatCode="0.00E+00">
                  <c:v>1.2594574173720378E-5</c:v>
                </c:pt>
                <c:pt idx="46" formatCode="0.00E+00">
                  <c:v>1.2594574173720378E-5</c:v>
                </c:pt>
                <c:pt idx="47" formatCode="0.00E+00">
                  <c:v>1.2594574173720378E-5</c:v>
                </c:pt>
                <c:pt idx="48" formatCode="0.00E+00">
                  <c:v>1.2594574173720378E-5</c:v>
                </c:pt>
                <c:pt idx="49" formatCode="0.00E+00">
                  <c:v>1.2594574173720378E-5</c:v>
                </c:pt>
                <c:pt idx="50" formatCode="0.00E+00">
                  <c:v>1.2594574173720378E-5</c:v>
                </c:pt>
                <c:pt idx="51" formatCode="0.00E+00">
                  <c:v>1.2594574173720378E-5</c:v>
                </c:pt>
                <c:pt idx="52" formatCode="0.00E+00">
                  <c:v>1.2594574173720378E-5</c:v>
                </c:pt>
                <c:pt idx="53" formatCode="0.00E+00">
                  <c:v>1.2594574173720378E-5</c:v>
                </c:pt>
                <c:pt idx="54" formatCode="0.00E+00">
                  <c:v>1.2594574173720378E-5</c:v>
                </c:pt>
                <c:pt idx="55" formatCode="0.00E+00">
                  <c:v>1.2594574173720378E-5</c:v>
                </c:pt>
                <c:pt idx="56" formatCode="0.00E+00">
                  <c:v>1.2594574173720378E-5</c:v>
                </c:pt>
                <c:pt idx="57" formatCode="0.00E+00">
                  <c:v>1.2594574173720378E-5</c:v>
                </c:pt>
                <c:pt idx="58" formatCode="0.00E+00">
                  <c:v>1.2594574173720378E-5</c:v>
                </c:pt>
                <c:pt idx="59" formatCode="0.00E+00">
                  <c:v>1.2594574173720378E-5</c:v>
                </c:pt>
                <c:pt idx="60" formatCode="0.00E+00">
                  <c:v>1.2594574173720378E-5</c:v>
                </c:pt>
                <c:pt idx="61" formatCode="0.00E+00">
                  <c:v>1.2594574173720378E-5</c:v>
                </c:pt>
                <c:pt idx="62" formatCode="0.00E+00">
                  <c:v>1.2594574173720378E-5</c:v>
                </c:pt>
                <c:pt idx="63" formatCode="0.00E+00">
                  <c:v>1.2594574173720378E-5</c:v>
                </c:pt>
                <c:pt idx="64" formatCode="0.00E+00">
                  <c:v>1.2594574173720378E-5</c:v>
                </c:pt>
                <c:pt idx="65" formatCode="0.00E+00">
                  <c:v>1.2594574173720378E-5</c:v>
                </c:pt>
                <c:pt idx="66" formatCode="0.00E+00">
                  <c:v>1.2594574173720378E-5</c:v>
                </c:pt>
                <c:pt idx="67" formatCode="0.00E+00">
                  <c:v>1.2594574173720378E-5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1.4016911849320363E-3</c:v>
                </c:pt>
                <c:pt idx="21">
                  <c:v>1.4016911849320363E-3</c:v>
                </c:pt>
                <c:pt idx="22">
                  <c:v>1.4016911849320363E-3</c:v>
                </c:pt>
                <c:pt idx="23">
                  <c:v>1.4016911849320363E-3</c:v>
                </c:pt>
                <c:pt idx="24">
                  <c:v>1.4016911849320363E-3</c:v>
                </c:pt>
                <c:pt idx="25">
                  <c:v>1.4016911849320363E-3</c:v>
                </c:pt>
                <c:pt idx="26">
                  <c:v>1.4016911849320363E-3</c:v>
                </c:pt>
                <c:pt idx="27">
                  <c:v>1.4016911849320363E-3</c:v>
                </c:pt>
                <c:pt idx="28">
                  <c:v>1.4016911849320363E-3</c:v>
                </c:pt>
                <c:pt idx="29">
                  <c:v>1.4016911849320363E-3</c:v>
                </c:pt>
                <c:pt idx="30">
                  <c:v>1.4016911849320363E-3</c:v>
                </c:pt>
                <c:pt idx="31">
                  <c:v>1.4016911849320363E-3</c:v>
                </c:pt>
                <c:pt idx="32">
                  <c:v>1.4016911849320363E-3</c:v>
                </c:pt>
                <c:pt idx="33">
                  <c:v>1.4016911849320363E-3</c:v>
                </c:pt>
                <c:pt idx="34">
                  <c:v>1.4016911849320363E-3</c:v>
                </c:pt>
                <c:pt idx="35">
                  <c:v>1.4016911849320363E-3</c:v>
                </c:pt>
                <c:pt idx="36">
                  <c:v>1.4016911849320363E-3</c:v>
                </c:pt>
                <c:pt idx="37">
                  <c:v>1.4016911849320359E-3</c:v>
                </c:pt>
                <c:pt idx="38">
                  <c:v>1.4016911849320359E-3</c:v>
                </c:pt>
                <c:pt idx="39">
                  <c:v>1.4016911849320359E-3</c:v>
                </c:pt>
                <c:pt idx="40">
                  <c:v>1.4016911849320359E-3</c:v>
                </c:pt>
                <c:pt idx="41">
                  <c:v>1.4016911849320359E-3</c:v>
                </c:pt>
                <c:pt idx="42">
                  <c:v>1.4016911849320359E-3</c:v>
                </c:pt>
                <c:pt idx="43">
                  <c:v>1.4016911849320359E-3</c:v>
                </c:pt>
                <c:pt idx="44">
                  <c:v>1.4016911849320359E-3</c:v>
                </c:pt>
                <c:pt idx="45">
                  <c:v>1.4016911849320359E-3</c:v>
                </c:pt>
                <c:pt idx="46">
                  <c:v>1.4016911849320359E-3</c:v>
                </c:pt>
                <c:pt idx="47">
                  <c:v>1.4016911849320359E-3</c:v>
                </c:pt>
                <c:pt idx="48">
                  <c:v>1.4016911849320359E-3</c:v>
                </c:pt>
                <c:pt idx="49">
                  <c:v>1.4016911849320359E-3</c:v>
                </c:pt>
                <c:pt idx="50">
                  <c:v>1.4016911849320359E-3</c:v>
                </c:pt>
                <c:pt idx="51">
                  <c:v>1.4016911849320359E-3</c:v>
                </c:pt>
                <c:pt idx="52">
                  <c:v>1.4016911849320359E-3</c:v>
                </c:pt>
                <c:pt idx="53">
                  <c:v>1.4016911849320359E-3</c:v>
                </c:pt>
                <c:pt idx="54">
                  <c:v>1.4016911849320359E-3</c:v>
                </c:pt>
                <c:pt idx="55">
                  <c:v>1.4016911849320359E-3</c:v>
                </c:pt>
                <c:pt idx="56">
                  <c:v>1.4016911849320359E-3</c:v>
                </c:pt>
                <c:pt idx="57">
                  <c:v>1.4016911849320359E-3</c:v>
                </c:pt>
                <c:pt idx="58">
                  <c:v>1.4016911849320359E-3</c:v>
                </c:pt>
                <c:pt idx="59">
                  <c:v>1.4016911849320359E-3</c:v>
                </c:pt>
                <c:pt idx="60">
                  <c:v>1.4016911849320359E-3</c:v>
                </c:pt>
                <c:pt idx="61">
                  <c:v>1.4016911849320359E-3</c:v>
                </c:pt>
                <c:pt idx="62">
                  <c:v>1.4016911849320359E-3</c:v>
                </c:pt>
                <c:pt idx="63">
                  <c:v>1.4016911849320359E-3</c:v>
                </c:pt>
                <c:pt idx="64">
                  <c:v>1.4016911849320359E-3</c:v>
                </c:pt>
                <c:pt idx="65">
                  <c:v>1.4016911849320359E-3</c:v>
                </c:pt>
                <c:pt idx="66">
                  <c:v>1.4016911849320359E-3</c:v>
                </c:pt>
                <c:pt idx="67">
                  <c:v>1.4016911849320359E-3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s3/Documents/Projects/state-eps-data-repository/LA/trans/SYFAFE/Start%20Year%20Fleet%20Avg%20Fuel%20Econom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WINDOWS/TEMP/USFreight97-9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us3/Documents/Projects/state-policy-simulator/build_calibration/States/LA/InputData/trans/SYFAFE/Start%20Year%20Fleet%20Avg%20Fuel%20Econom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YFAFE-psgr"/>
      <sheetName val="SYFAFE-frgt"/>
    </sheetNames>
    <sheetDataSet>
      <sheetData sheetId="0">
        <row r="108">
          <cell r="A108">
            <v>1000000000</v>
          </cell>
        </row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7"/>
      <sheetName val="AEO 35"/>
      <sheetName val="AEO 43"/>
      <sheetName val="AEO 46"/>
      <sheetName val="AEO 49"/>
      <sheetName val="AEO 36"/>
      <sheetName val="AEO 47"/>
      <sheetName val="AEO 48"/>
      <sheetName val="NTS 1-40"/>
      <sheetName val="NRBS 40"/>
      <sheetName val="Calculations Etc"/>
      <sheetName val="Calibration Adjustments"/>
      <sheetName val="SEDS Transport"/>
      <sheetName val="SYVbT"/>
      <sheetName val="BAADTbVT"/>
      <sheetName val="SYFAFE-psgr"/>
      <sheetName val="SYFAFE-frgt"/>
    </sheetNames>
    <sheetDataSet>
      <sheetData sheetId="0">
        <row r="109">
          <cell r="A109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/>
  </sheetViews>
  <sheetFormatPr baseColWidth="10" defaultColWidth="8.83203125" defaultRowHeight="15"/>
  <cols>
    <col min="1" max="1" width="13.5" customWidth="1"/>
    <col min="2" max="2" width="107.5" customWidth="1"/>
  </cols>
  <sheetData>
    <row r="1" spans="1:3">
      <c r="A1" s="1" t="s">
        <v>14</v>
      </c>
      <c r="C1" s="51">
        <v>44307</v>
      </c>
    </row>
    <row r="3" spans="1:3">
      <c r="A3" s="1" t="s">
        <v>0</v>
      </c>
      <c r="B3" s="2" t="s">
        <v>30</v>
      </c>
    </row>
    <row r="4" spans="1:3">
      <c r="B4" s="7" t="s">
        <v>32</v>
      </c>
    </row>
    <row r="5" spans="1:3">
      <c r="B5" s="5"/>
    </row>
    <row r="6" spans="1:3">
      <c r="B6" s="24" t="s">
        <v>15</v>
      </c>
    </row>
    <row r="7" spans="1:3">
      <c r="B7" s="5" t="s">
        <v>63</v>
      </c>
    </row>
    <row r="8" spans="1:3">
      <c r="B8" s="5">
        <v>2008</v>
      </c>
    </row>
    <row r="9" spans="1:3">
      <c r="B9" s="5" t="s">
        <v>76</v>
      </c>
    </row>
    <row r="10" spans="1:3">
      <c r="B10" s="5" t="s">
        <v>77</v>
      </c>
    </row>
    <row r="11" spans="1:3">
      <c r="B11" s="5" t="s">
        <v>78</v>
      </c>
    </row>
    <row r="12" spans="1:3">
      <c r="B12" s="5"/>
    </row>
    <row r="13" spans="1:3">
      <c r="B13" s="2" t="s">
        <v>9</v>
      </c>
    </row>
    <row r="14" spans="1:3">
      <c r="B14" s="7" t="s">
        <v>90</v>
      </c>
    </row>
    <row r="16" spans="1:3">
      <c r="B16" s="2" t="s">
        <v>10</v>
      </c>
    </row>
    <row r="17" spans="1:2">
      <c r="B17" s="7" t="s">
        <v>12</v>
      </c>
    </row>
    <row r="18" spans="1:2">
      <c r="B18" s="5"/>
    </row>
    <row r="19" spans="1:2">
      <c r="B19" s="2" t="s">
        <v>31</v>
      </c>
    </row>
    <row r="20" spans="1:2">
      <c r="B20" s="7" t="s">
        <v>20</v>
      </c>
    </row>
    <row r="21" spans="1:2">
      <c r="B21" s="7"/>
    </row>
    <row r="22" spans="1:2">
      <c r="B22" s="2" t="s">
        <v>87</v>
      </c>
    </row>
    <row r="23" spans="1:2">
      <c r="B23" s="7" t="s">
        <v>86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s="19"/>
    </row>
    <row r="29" spans="1:2">
      <c r="A29" s="19" t="s">
        <v>35</v>
      </c>
    </row>
    <row r="30" spans="1:2">
      <c r="A30" s="19" t="s">
        <v>36</v>
      </c>
    </row>
    <row r="31" spans="1:2">
      <c r="A31" s="19" t="s">
        <v>37</v>
      </c>
    </row>
    <row r="32" spans="1:2">
      <c r="A32" s="19" t="s">
        <v>38</v>
      </c>
    </row>
    <row r="33" spans="1:1">
      <c r="A33" s="19" t="s">
        <v>39</v>
      </c>
    </row>
    <row r="34" spans="1:1">
      <c r="A34" s="19" t="s">
        <v>40</v>
      </c>
    </row>
    <row r="36" spans="1:1">
      <c r="A36" t="s">
        <v>47</v>
      </c>
    </row>
    <row r="37" spans="1:1">
      <c r="A37" s="19" t="s">
        <v>48</v>
      </c>
    </row>
    <row r="38" spans="1:1">
      <c r="A38" s="19" t="s">
        <v>41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0"/>
  <sheetViews>
    <sheetView workbookViewId="0">
      <selection activeCell="O23" sqref="O23"/>
    </sheetView>
  </sheetViews>
  <sheetFormatPr baseColWidth="10" defaultColWidth="8.83203125" defaultRowHeight="15"/>
  <cols>
    <col min="1" max="1" width="18.5" customWidth="1"/>
    <col min="2" max="2" width="16.5" customWidth="1"/>
    <col min="3" max="3" width="30.664062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3.9851775812357079E-4</v>
      </c>
      <c r="E8" s="4">
        <v>4.1245238248791824E-4</v>
      </c>
      <c r="F8" s="4">
        <v>4.1996419698319429E-4</v>
      </c>
      <c r="G8" s="4">
        <v>4.2487319850780349E-4</v>
      </c>
      <c r="H8" s="4">
        <v>4.284100729130481E-4</v>
      </c>
      <c r="I8" s="4">
        <v>4.3229475648161309E-4</v>
      </c>
      <c r="J8" s="4">
        <v>4.3562407119964938E-4</v>
      </c>
      <c r="K8" s="4">
        <v>4.3560812002075292E-4</v>
      </c>
      <c r="L8" s="4">
        <v>4.3525902639902458E-4</v>
      </c>
      <c r="M8" s="4">
        <v>4.3494323063744613E-4</v>
      </c>
      <c r="N8" s="4">
        <v>4.3556364713577859E-4</v>
      </c>
      <c r="O8" s="4">
        <v>4.3522567663302421E-4</v>
      </c>
      <c r="P8" s="4">
        <v>4.3485093567965249E-4</v>
      </c>
      <c r="Q8" s="4">
        <v>4.3444409287052158E-4</v>
      </c>
      <c r="R8" s="4">
        <v>4.3426236094515938E-4</v>
      </c>
      <c r="S8" s="4">
        <v>4.3334550299972978E-4</v>
      </c>
      <c r="T8" s="4">
        <v>4.3240292886877814E-4</v>
      </c>
      <c r="U8" s="4">
        <v>4.3170566760387615E-4</v>
      </c>
      <c r="V8" s="4">
        <v>4.3118788640723155E-4</v>
      </c>
      <c r="W8" s="4">
        <v>4.3031928754038741E-4</v>
      </c>
      <c r="X8" s="4">
        <v>4.2960602061293765E-4</v>
      </c>
      <c r="Y8" s="4">
        <v>4.2897495422723389E-4</v>
      </c>
      <c r="Z8" s="4">
        <v>4.2827390653701544E-4</v>
      </c>
      <c r="AA8" s="4">
        <v>4.2760003777643344E-4</v>
      </c>
      <c r="AB8" s="4">
        <v>4.2704184487275684E-4</v>
      </c>
      <c r="AC8" s="4">
        <v>4.2657106481093477E-4</v>
      </c>
      <c r="AD8" s="4">
        <v>4.2590283562668826E-4</v>
      </c>
      <c r="AE8" s="4">
        <v>4.2527588921106548E-4</v>
      </c>
      <c r="AF8" s="4">
        <v>4.2453197785940827E-4</v>
      </c>
      <c r="AG8" s="4">
        <v>4.2394708700212782E-4</v>
      </c>
      <c r="AH8" s="4">
        <v>4.233617188619921E-4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9.2380125600871724E-5</v>
      </c>
      <c r="E9" s="4">
        <v>9.219309829263994E-5</v>
      </c>
      <c r="F9" s="4">
        <v>9.1559103172633992E-5</v>
      </c>
      <c r="G9" s="4">
        <v>9.1353641791139538E-5</v>
      </c>
      <c r="H9" s="4">
        <v>9.1309772714612039E-5</v>
      </c>
      <c r="I9" s="4">
        <v>9.1727283528872551E-5</v>
      </c>
      <c r="J9" s="4">
        <v>9.2100032073698612E-5</v>
      </c>
      <c r="K9" s="4">
        <v>9.2305136532437853E-5</v>
      </c>
      <c r="L9" s="4">
        <v>9.1620615504101768E-5</v>
      </c>
      <c r="M9" s="4">
        <v>9.1326863616208426E-5</v>
      </c>
      <c r="N9" s="4">
        <v>9.0946057693078308E-5</v>
      </c>
      <c r="O9" s="4">
        <v>9.0400981470945208E-5</v>
      </c>
      <c r="P9" s="4">
        <v>8.9778862849115799E-5</v>
      </c>
      <c r="Q9" s="4">
        <v>8.9156599246297398E-5</v>
      </c>
      <c r="R9" s="4">
        <v>8.8631662360611819E-5</v>
      </c>
      <c r="S9" s="4">
        <v>8.7943084749779726E-5</v>
      </c>
      <c r="T9" s="4">
        <v>8.7573294998797346E-5</v>
      </c>
      <c r="U9" s="4">
        <v>8.7069226169957413E-5</v>
      </c>
      <c r="V9" s="4">
        <v>8.6871435981294458E-5</v>
      </c>
      <c r="W9" s="4">
        <v>8.6747571549133394E-5</v>
      </c>
      <c r="X9" s="4">
        <v>8.6669857452234005E-5</v>
      </c>
      <c r="Y9" s="4">
        <v>8.662306841739351E-5</v>
      </c>
      <c r="Z9" s="4">
        <v>8.6546781831867863E-5</v>
      </c>
      <c r="AA9" s="4">
        <v>8.6512992189387129E-5</v>
      </c>
      <c r="AB9" s="4">
        <v>8.6486778796134947E-5</v>
      </c>
      <c r="AC9" s="4">
        <v>8.6441703335980475E-5</v>
      </c>
      <c r="AD9" s="4">
        <v>8.6431601732089286E-5</v>
      </c>
      <c r="AE9" s="4">
        <v>8.6243095042905357E-5</v>
      </c>
      <c r="AF9" s="4">
        <v>8.6035767614588875E-5</v>
      </c>
      <c r="AG9" s="4">
        <v>8.5821368562436881E-5</v>
      </c>
      <c r="AH9" s="4">
        <v>8.559520997794513E-5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9.1726568007569835E-4</v>
      </c>
      <c r="E10" s="4">
        <v>9.171943323501193E-4</v>
      </c>
      <c r="F10" s="4">
        <v>9.1377867605157937E-4</v>
      </c>
      <c r="G10" s="4">
        <v>9.199067106357607E-4</v>
      </c>
      <c r="H10" s="4">
        <v>9.3326189207138021E-4</v>
      </c>
      <c r="I10" s="4">
        <v>9.501973815212656E-4</v>
      </c>
      <c r="J10" s="4">
        <v>9.673003571642895E-4</v>
      </c>
      <c r="K10" s="4">
        <v>9.8518242327032312E-4</v>
      </c>
      <c r="L10" s="4">
        <v>9.9352327497662161E-4</v>
      </c>
      <c r="M10" s="4">
        <v>1.004465782297699E-3</v>
      </c>
      <c r="N10" s="4">
        <v>1.0075719454486925E-3</v>
      </c>
      <c r="O10" s="4">
        <v>1.0106001470075441E-3</v>
      </c>
      <c r="P10" s="4">
        <v>1.0051841924698308E-3</v>
      </c>
      <c r="Q10" s="4">
        <v>9.942028654084693E-4</v>
      </c>
      <c r="R10" s="4">
        <v>9.8421545453845124E-4</v>
      </c>
      <c r="S10" s="4">
        <v>9.7610389078062426E-4</v>
      </c>
      <c r="T10" s="4">
        <v>9.6773294981204782E-4</v>
      </c>
      <c r="U10" s="4">
        <v>9.6089572549098935E-4</v>
      </c>
      <c r="V10" s="4">
        <v>9.5604489446691457E-4</v>
      </c>
      <c r="W10" s="4">
        <v>9.5075942279236917E-4</v>
      </c>
      <c r="X10" s="4">
        <v>9.4503093775554002E-4</v>
      </c>
      <c r="Y10" s="4">
        <v>9.4148930712258214E-4</v>
      </c>
      <c r="Z10" s="4">
        <v>9.3971357715667185E-4</v>
      </c>
      <c r="AA10" s="4">
        <v>9.3824821573305103E-4</v>
      </c>
      <c r="AB10" s="4">
        <v>9.376140525728466E-4</v>
      </c>
      <c r="AC10" s="4">
        <v>9.3753758570487859E-4</v>
      </c>
      <c r="AD10" s="4">
        <v>9.3659578913226032E-4</v>
      </c>
      <c r="AE10" s="4">
        <v>9.3626387470227177E-4</v>
      </c>
      <c r="AF10" s="4">
        <v>9.3563637320242849E-4</v>
      </c>
      <c r="AG10" s="4">
        <v>9.3050796462048051E-4</v>
      </c>
      <c r="AH10" s="4">
        <v>9.2604384278286843E-4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9.2034955727881304E-4</v>
      </c>
      <c r="E11" s="4">
        <v>9.3794857137722578E-4</v>
      </c>
      <c r="F11" s="4">
        <v>9.3500204338529676E-4</v>
      </c>
      <c r="G11" s="4">
        <v>9.4450518097673522E-4</v>
      </c>
      <c r="H11" s="4">
        <v>9.6553094726227289E-4</v>
      </c>
      <c r="I11" s="4">
        <v>9.9202472083761615E-4</v>
      </c>
      <c r="J11" s="4">
        <v>1.0204549915404683E-3</v>
      </c>
      <c r="K11" s="4">
        <v>1.0517667621207619E-3</v>
      </c>
      <c r="L11" s="4">
        <v>1.0714253139951938E-3</v>
      </c>
      <c r="M11" s="4">
        <v>1.0927335887791732E-3</v>
      </c>
      <c r="N11" s="4">
        <v>1.1084724701472082E-3</v>
      </c>
      <c r="O11" s="4">
        <v>1.1212183953006243E-3</v>
      </c>
      <c r="P11" s="4">
        <v>1.1265509849157651E-3</v>
      </c>
      <c r="Q11" s="4">
        <v>1.1262441806540653E-3</v>
      </c>
      <c r="R11" s="4">
        <v>1.1263184748685799E-3</v>
      </c>
      <c r="S11" s="4">
        <v>1.1257669710917103E-3</v>
      </c>
      <c r="T11" s="4">
        <v>1.1240566768554406E-3</v>
      </c>
      <c r="U11" s="4">
        <v>1.1231142484226817E-3</v>
      </c>
      <c r="V11" s="4">
        <v>1.1241515401583754E-3</v>
      </c>
      <c r="W11" s="4">
        <v>1.1224282188798294E-3</v>
      </c>
      <c r="X11" s="4">
        <v>1.119439944891256E-3</v>
      </c>
      <c r="Y11" s="4">
        <v>1.1180165169692845E-3</v>
      </c>
      <c r="Z11" s="4">
        <v>1.118177323275613E-3</v>
      </c>
      <c r="AA11" s="4">
        <v>1.1185238583405013E-3</v>
      </c>
      <c r="AB11" s="4">
        <v>1.1197710010246366E-3</v>
      </c>
      <c r="AC11" s="4">
        <v>1.1216340297167265E-3</v>
      </c>
      <c r="AD11" s="4">
        <v>1.1220820780488356E-3</v>
      </c>
      <c r="AE11" s="4">
        <v>1.1245809182148494E-3</v>
      </c>
      <c r="AF11" s="4">
        <v>1.1271758246963568E-3</v>
      </c>
      <c r="AG11" s="4">
        <v>1.1260899004142818E-3</v>
      </c>
      <c r="AH11" s="4">
        <v>1.1259813441496596E-3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4.4686493000448379E-4</v>
      </c>
      <c r="E12" s="4">
        <v>4.4686493000448379E-4</v>
      </c>
      <c r="F12" s="4">
        <v>4.4686493000448379E-4</v>
      </c>
      <c r="G12" s="4">
        <v>4.6886318599151578E-4</v>
      </c>
      <c r="H12" s="4">
        <v>4.8398658818785562E-4</v>
      </c>
      <c r="I12" s="4">
        <v>4.9255792959874685E-4</v>
      </c>
      <c r="J12" s="4">
        <v>5.0113724964903877E-4</v>
      </c>
      <c r="K12" s="4">
        <v>5.0916525882280597E-4</v>
      </c>
      <c r="L12" s="4">
        <v>5.1440411786557677E-4</v>
      </c>
      <c r="M12" s="4">
        <v>5.2018291779937133E-4</v>
      </c>
      <c r="N12" s="4">
        <v>5.2540942830497852E-4</v>
      </c>
      <c r="O12" s="4">
        <v>5.305180399103244E-4</v>
      </c>
      <c r="P12" s="4">
        <v>5.3527301299882213E-4</v>
      </c>
      <c r="Q12" s="4">
        <v>5.4002619901164666E-4</v>
      </c>
      <c r="R12" s="4">
        <v>5.4502667127279093E-4</v>
      </c>
      <c r="S12" s="4">
        <v>5.4971044293175325E-4</v>
      </c>
      <c r="T12" s="4">
        <v>5.5466006355980348E-4</v>
      </c>
      <c r="U12" s="4">
        <v>5.5955617258238849E-4</v>
      </c>
      <c r="V12" s="4">
        <v>5.6444007558801798E-4</v>
      </c>
      <c r="W12" s="4">
        <v>5.6983562750287137E-4</v>
      </c>
      <c r="X12" s="4">
        <v>5.7485624186688492E-4</v>
      </c>
      <c r="Y12" s="4">
        <v>5.8031427029508489E-4</v>
      </c>
      <c r="Z12" s="4">
        <v>5.8544938971573997E-4</v>
      </c>
      <c r="AA12" s="4">
        <v>5.9073479812604864E-4</v>
      </c>
      <c r="AB12" s="4">
        <v>5.9552520331203947E-4</v>
      </c>
      <c r="AC12" s="4">
        <v>6.0051664419778891E-4</v>
      </c>
      <c r="AD12" s="4">
        <v>6.0552500200852929E-4</v>
      </c>
      <c r="AE12" s="4">
        <v>6.1147641484092378E-4</v>
      </c>
      <c r="AF12" s="4">
        <v>6.1821575819350101E-4</v>
      </c>
      <c r="AG12" s="4">
        <v>6.2552820135161862E-4</v>
      </c>
      <c r="AH12" s="4">
        <v>6.329494492093371E-4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1.0295851163446625E-4</v>
      </c>
      <c r="E13" s="4">
        <v>1.0295851163446625E-4</v>
      </c>
      <c r="F13" s="4">
        <v>1.0295851163446625E-4</v>
      </c>
      <c r="G13" s="4">
        <v>1.0689359469604871E-4</v>
      </c>
      <c r="H13" s="4">
        <v>1.066779638737122E-4</v>
      </c>
      <c r="I13" s="4">
        <v>1.0802914950377556E-4</v>
      </c>
      <c r="J13" s="4">
        <v>1.0949563483221034E-4</v>
      </c>
      <c r="K13" s="4">
        <v>1.0907259786779821E-4</v>
      </c>
      <c r="L13" s="4">
        <v>1.0929359137744026E-4</v>
      </c>
      <c r="M13" s="4">
        <v>1.0878577599070967E-4</v>
      </c>
      <c r="N13" s="4">
        <v>1.0863566049464545E-4</v>
      </c>
      <c r="O13" s="4">
        <v>1.0853909501955059E-4</v>
      </c>
      <c r="P13" s="4">
        <v>1.0848630007685482E-4</v>
      </c>
      <c r="Q13" s="4">
        <v>1.0846765154366975E-4</v>
      </c>
      <c r="R13" s="4">
        <v>1.0857232798026986E-4</v>
      </c>
      <c r="S13" s="4">
        <v>1.0867741919710979E-4</v>
      </c>
      <c r="T13" s="4">
        <v>1.0881218246046978E-4</v>
      </c>
      <c r="U13" s="4">
        <v>1.089171637155225E-4</v>
      </c>
      <c r="V13" s="4">
        <v>1.0905216026143498E-4</v>
      </c>
      <c r="W13" s="4">
        <v>1.0935229881927349E-4</v>
      </c>
      <c r="X13" s="4">
        <v>1.0964165836523942E-4</v>
      </c>
      <c r="Y13" s="4">
        <v>1.1001895038863243E-4</v>
      </c>
      <c r="Z13" s="4">
        <v>1.1034312332031052E-4</v>
      </c>
      <c r="AA13" s="4">
        <v>1.1070018427558006E-4</v>
      </c>
      <c r="AB13" s="4">
        <v>1.1096176718608209E-4</v>
      </c>
      <c r="AC13" s="4">
        <v>1.1130026748893151E-4</v>
      </c>
      <c r="AD13" s="4">
        <v>1.1162076696558336E-4</v>
      </c>
      <c r="AE13" s="4">
        <v>1.1208917370552807E-4</v>
      </c>
      <c r="AF13" s="4">
        <v>1.1275980876899861E-4</v>
      </c>
      <c r="AG13" s="4">
        <v>1.1353839547095683E-4</v>
      </c>
      <c r="AH13" s="4">
        <v>1.1434607445548764E-4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3.8868922094850749E-4</v>
      </c>
      <c r="E14" s="4">
        <v>3.8835964956971156E-4</v>
      </c>
      <c r="F14" s="4">
        <v>3.8810530909215343E-4</v>
      </c>
      <c r="G14" s="4">
        <v>3.8794345419032003E-4</v>
      </c>
      <c r="H14" s="4">
        <v>3.8779756085887974E-4</v>
      </c>
      <c r="I14" s="4">
        <v>3.8768659775611613E-4</v>
      </c>
      <c r="J14" s="4">
        <v>3.8756372155893972E-4</v>
      </c>
      <c r="K14" s="4">
        <v>3.8743413448561116E-4</v>
      </c>
      <c r="L14" s="4">
        <v>3.8741625203614658E-4</v>
      </c>
      <c r="M14" s="4">
        <v>3.8738694289951122E-4</v>
      </c>
      <c r="N14" s="4">
        <v>3.8727323156960051E-4</v>
      </c>
      <c r="O14" s="4">
        <v>3.872801832305252E-4</v>
      </c>
      <c r="P14" s="4">
        <v>3.8723285633958973E-4</v>
      </c>
      <c r="Q14" s="4">
        <v>3.8719654146009873E-4</v>
      </c>
      <c r="R14" s="4">
        <v>3.8712836957078314E-4</v>
      </c>
      <c r="S14" s="4">
        <v>3.8710174375942578E-4</v>
      </c>
      <c r="T14" s="4">
        <v>3.8701959513390749E-4</v>
      </c>
      <c r="U14" s="4">
        <v>3.8693459130790495E-4</v>
      </c>
      <c r="V14" s="4">
        <v>3.8684314096127021E-4</v>
      </c>
      <c r="W14" s="4">
        <v>3.8675224209457141E-4</v>
      </c>
      <c r="X14" s="4">
        <v>3.8662639724460569E-4</v>
      </c>
      <c r="Y14" s="4">
        <v>3.8650753548999096E-4</v>
      </c>
      <c r="Z14" s="4">
        <v>3.8637937383671609E-4</v>
      </c>
      <c r="AA14" s="4">
        <v>3.8623677194928995E-4</v>
      </c>
      <c r="AB14" s="4">
        <v>3.8608334518532407E-4</v>
      </c>
      <c r="AC14" s="4">
        <v>3.8590701122559256E-4</v>
      </c>
      <c r="AD14" s="4">
        <v>3.8573556454320505E-4</v>
      </c>
      <c r="AE14" s="4">
        <v>3.8555651429608934E-4</v>
      </c>
      <c r="AF14" s="4">
        <v>3.8536129241038667E-4</v>
      </c>
      <c r="AG14" s="4">
        <v>3.8512787391125356E-4</v>
      </c>
      <c r="AH14" s="4">
        <v>3.8487689875144672E-4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1.2594574173720378E-5</v>
      </c>
      <c r="E17" s="4">
        <v>1.2594574173720378E-5</v>
      </c>
      <c r="F17" s="4">
        <v>1.2594574173720378E-5</v>
      </c>
      <c r="G17" s="4">
        <v>1.2594574173720378E-5</v>
      </c>
      <c r="H17" s="4">
        <v>1.2594574173720378E-5</v>
      </c>
      <c r="I17" s="4">
        <v>1.2594574173720378E-5</v>
      </c>
      <c r="J17" s="4">
        <v>1.2594574173720378E-5</v>
      </c>
      <c r="K17" s="4">
        <v>1.2594574173720378E-5</v>
      </c>
      <c r="L17" s="4">
        <v>1.2594574173720378E-5</v>
      </c>
      <c r="M17" s="4">
        <v>1.2594574173720378E-5</v>
      </c>
      <c r="N17" s="4">
        <v>1.2594574173720378E-5</v>
      </c>
      <c r="O17" s="4">
        <v>1.2594574173720378E-5</v>
      </c>
      <c r="P17" s="4">
        <v>1.2594574173720378E-5</v>
      </c>
      <c r="Q17" s="4">
        <v>1.2594574173720378E-5</v>
      </c>
      <c r="R17" s="4">
        <v>1.2594574173720378E-5</v>
      </c>
      <c r="S17" s="4">
        <v>1.2594574173720378E-5</v>
      </c>
      <c r="T17" s="4">
        <v>1.2594574173720378E-5</v>
      </c>
      <c r="U17" s="4">
        <v>1.2594574173720378E-5</v>
      </c>
      <c r="V17" s="4">
        <v>1.2594574173720378E-5</v>
      </c>
      <c r="W17" s="4">
        <v>1.2594574173720378E-5</v>
      </c>
      <c r="X17" s="4">
        <v>1.2594574173720378E-5</v>
      </c>
      <c r="Y17" s="4">
        <v>1.2594574173720378E-5</v>
      </c>
      <c r="Z17" s="4">
        <v>1.2594574173720378E-5</v>
      </c>
      <c r="AA17" s="4">
        <v>1.2594574173720378E-5</v>
      </c>
      <c r="AB17" s="4">
        <v>1.2594574173720378E-5</v>
      </c>
      <c r="AC17" s="4">
        <v>1.2594574173720378E-5</v>
      </c>
      <c r="AD17" s="4">
        <v>1.2594574173720378E-5</v>
      </c>
      <c r="AE17" s="4">
        <v>1.2594574173720378E-5</v>
      </c>
      <c r="AF17" s="4">
        <v>1.2594574173720378E-5</v>
      </c>
      <c r="AG17" s="4">
        <v>1.2594574173720378E-5</v>
      </c>
      <c r="AH17" s="4">
        <v>1.2594574173720378E-5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1.4016911849320359E-3</v>
      </c>
      <c r="E19" s="4">
        <v>1.4016911849320359E-3</v>
      </c>
      <c r="F19" s="4">
        <v>1.4016911849320359E-3</v>
      </c>
      <c r="G19" s="4">
        <v>1.4016911849320359E-3</v>
      </c>
      <c r="H19" s="4">
        <v>1.4016911849320359E-3</v>
      </c>
      <c r="I19" s="4">
        <v>1.4016911849320359E-3</v>
      </c>
      <c r="J19" s="4">
        <v>1.4016911849320359E-3</v>
      </c>
      <c r="K19" s="4">
        <v>1.4016911849320359E-3</v>
      </c>
      <c r="L19" s="4">
        <v>1.4016911849320359E-3</v>
      </c>
      <c r="M19" s="4">
        <v>1.4016911849320359E-3</v>
      </c>
      <c r="N19" s="4">
        <v>1.4016911849320359E-3</v>
      </c>
      <c r="O19" s="4">
        <v>1.4016911849320359E-3</v>
      </c>
      <c r="P19" s="4">
        <v>1.4016911849320359E-3</v>
      </c>
      <c r="Q19" s="4">
        <v>1.4016911849320359E-3</v>
      </c>
      <c r="R19" s="4">
        <v>1.4016911849320359E-3</v>
      </c>
      <c r="S19" s="4">
        <v>1.4016911849320359E-3</v>
      </c>
      <c r="T19" s="4">
        <v>1.4016911849320359E-3</v>
      </c>
      <c r="U19" s="4">
        <v>1.4016911849320359E-3</v>
      </c>
      <c r="V19" s="4">
        <v>1.4016911849320359E-3</v>
      </c>
      <c r="W19" s="4">
        <v>1.4016911849320359E-3</v>
      </c>
      <c r="X19" s="4">
        <v>1.4016911849320359E-3</v>
      </c>
      <c r="Y19" s="4">
        <v>1.4016911849320359E-3</v>
      </c>
      <c r="Z19" s="4">
        <v>1.4016911849320359E-3</v>
      </c>
      <c r="AA19" s="4">
        <v>1.4016911849320359E-3</v>
      </c>
      <c r="AB19" s="4">
        <v>1.4016911849320359E-3</v>
      </c>
      <c r="AC19" s="4">
        <v>1.4016911849320359E-3</v>
      </c>
      <c r="AD19" s="4">
        <v>1.4016911849320359E-3</v>
      </c>
      <c r="AE19" s="4">
        <v>1.4016911849320359E-3</v>
      </c>
      <c r="AF19" s="4">
        <v>1.4016911849320359E-3</v>
      </c>
      <c r="AG19" s="4">
        <v>1.4016911849320359E-3</v>
      </c>
      <c r="AH19" s="4">
        <v>1.4016911849320359E-3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baseColWidth="10" defaultColWidth="8.83203125" defaultRowHeight="15"/>
  <cols>
    <col min="1" max="1" width="50.5" customWidth="1"/>
  </cols>
  <sheetData>
    <row r="1" spans="1:2">
      <c r="A1" s="2" t="s">
        <v>9</v>
      </c>
      <c r="B1" s="3"/>
    </row>
    <row r="2" spans="1:2">
      <c r="A2" t="s">
        <v>13</v>
      </c>
      <c r="B2" s="18">
        <v>0.68595041322314043</v>
      </c>
    </row>
    <row r="3" spans="1:2">
      <c r="A3" t="s">
        <v>8</v>
      </c>
      <c r="B3" s="18">
        <v>0.68881036513545346</v>
      </c>
    </row>
    <row r="5" spans="1:2">
      <c r="A5" s="2" t="s">
        <v>10</v>
      </c>
      <c r="B5" s="3"/>
    </row>
    <row r="6" spans="1:2">
      <c r="A6" t="s">
        <v>11</v>
      </c>
      <c r="B6" s="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9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9">
        <v>17.22332068760786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>
      <selection activeCell="B22" sqref="B22"/>
    </sheetView>
  </sheetViews>
  <sheetFormatPr baseColWidth="10" defaultColWidth="8.83203125" defaultRowHeight="15"/>
  <cols>
    <col min="1" max="1" width="42.1640625" customWidth="1"/>
    <col min="2" max="2" width="26.5" customWidth="1"/>
    <col min="3" max="3" width="42.83203125" customWidth="1"/>
  </cols>
  <sheetData>
    <row r="1" spans="1:38">
      <c r="A1" s="2" t="s">
        <v>53</v>
      </c>
      <c r="B1" s="3"/>
      <c r="C1" s="6"/>
      <c r="D1" s="2" t="s">
        <v>54</v>
      </c>
    </row>
    <row r="2" spans="1:38">
      <c r="A2" t="s">
        <v>55</v>
      </c>
      <c r="B2">
        <v>1.67</v>
      </c>
      <c r="C2" s="6"/>
      <c r="D2" s="7" t="s">
        <v>56</v>
      </c>
    </row>
    <row r="3" spans="1:38">
      <c r="A3" t="s">
        <v>57</v>
      </c>
      <c r="B3">
        <v>1</v>
      </c>
      <c r="C3" s="6"/>
    </row>
    <row r="4" spans="1:38">
      <c r="A4" t="s">
        <v>58</v>
      </c>
      <c r="B4">
        <v>21.2</v>
      </c>
      <c r="C4" s="6"/>
    </row>
    <row r="5" spans="1:38">
      <c r="A5" t="s">
        <v>59</v>
      </c>
      <c r="B5">
        <v>16</v>
      </c>
      <c r="C5" s="6"/>
    </row>
    <row r="6" spans="1:38">
      <c r="A6" t="s">
        <v>60</v>
      </c>
      <c r="B6">
        <v>48.656731685074099</v>
      </c>
      <c r="C6" s="6"/>
    </row>
    <row r="8" spans="1:38">
      <c r="A8" s="2" t="s">
        <v>61</v>
      </c>
      <c r="B8" s="3"/>
      <c r="AK8" s="2" t="s">
        <v>54</v>
      </c>
    </row>
    <row r="9" spans="1:38">
      <c r="A9" t="s">
        <v>62</v>
      </c>
      <c r="B9">
        <v>120476</v>
      </c>
      <c r="AK9" t="s">
        <v>63</v>
      </c>
      <c r="AL9" t="s">
        <v>64</v>
      </c>
    </row>
    <row r="10" spans="1:38">
      <c r="A10" t="s">
        <v>65</v>
      </c>
      <c r="B10">
        <v>137452</v>
      </c>
      <c r="AK10" s="5">
        <v>2017</v>
      </c>
      <c r="AL10" t="s">
        <v>66</v>
      </c>
    </row>
    <row r="12" spans="1:38">
      <c r="A12" s="2" t="s">
        <v>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3"/>
    </row>
    <row r="13" spans="1:38">
      <c r="B13">
        <v>2007</v>
      </c>
      <c r="C13">
        <v>2007</v>
      </c>
      <c r="D13">
        <v>2020</v>
      </c>
    </row>
    <row r="14" spans="1:38" s="22" customFormat="1" ht="16">
      <c r="A14" s="22" t="s">
        <v>68</v>
      </c>
      <c r="C14" s="35" t="s">
        <v>92</v>
      </c>
    </row>
    <row r="15" spans="1:38">
      <c r="A15" t="s">
        <v>69</v>
      </c>
      <c r="C15">
        <v>22.670399</v>
      </c>
    </row>
    <row r="16" spans="1:38">
      <c r="A16" t="s">
        <v>70</v>
      </c>
      <c r="B16">
        <f>TREND(C16:D16,C13:D13,B13)</f>
        <v>3.142498616321935E-4</v>
      </c>
      <c r="C16">
        <f>C15*$B$2/$B$9</f>
        <v>3.142498616321923E-4</v>
      </c>
      <c r="D16" s="4">
        <f>BNVFE!D8</f>
        <v>3.9851775812357079E-4</v>
      </c>
    </row>
    <row r="18" spans="1:4">
      <c r="A18" s="2" t="s">
        <v>75</v>
      </c>
      <c r="B18" s="2"/>
      <c r="C18" s="2"/>
    </row>
    <row r="19" spans="1:4">
      <c r="A19" t="s">
        <v>71</v>
      </c>
      <c r="B19">
        <v>5.76</v>
      </c>
    </row>
    <row r="20" spans="1:4" ht="32">
      <c r="A20" s="22" t="s">
        <v>72</v>
      </c>
      <c r="B20">
        <f>7.1/6.1</f>
        <v>1.1639344262295082</v>
      </c>
    </row>
    <row r="21" spans="1:4" ht="16">
      <c r="A21" s="22" t="s">
        <v>73</v>
      </c>
      <c r="B21">
        <f>B19*$B$20</f>
        <v>6.7042622950819668</v>
      </c>
    </row>
    <row r="22" spans="1:4" ht="32">
      <c r="A22" s="22" t="s">
        <v>74</v>
      </c>
      <c r="B22">
        <f>B21*$B$5/$B$10</f>
        <v>7.8040477200267344E-4</v>
      </c>
    </row>
    <row r="24" spans="1:4">
      <c r="A24" s="2" t="s">
        <v>79</v>
      </c>
      <c r="B24" s="3"/>
      <c r="D24" s="2" t="s">
        <v>54</v>
      </c>
    </row>
    <row r="25" spans="1:4">
      <c r="A25" t="s">
        <v>80</v>
      </c>
      <c r="B25" s="25">
        <v>0.2</v>
      </c>
      <c r="D25" s="7" t="s">
        <v>86</v>
      </c>
    </row>
    <row r="26" spans="1:4">
      <c r="A26" t="s">
        <v>81</v>
      </c>
      <c r="B26" s="25">
        <v>0.6</v>
      </c>
      <c r="D26" s="7"/>
    </row>
    <row r="27" spans="1:4">
      <c r="A27" t="s">
        <v>82</v>
      </c>
      <c r="B27" s="8">
        <f>B26/B25</f>
        <v>2.9999999999999996</v>
      </c>
    </row>
    <row r="29" spans="1:4">
      <c r="A29" s="2" t="s">
        <v>83</v>
      </c>
      <c r="B29" s="2"/>
      <c r="D29" s="2" t="s">
        <v>54</v>
      </c>
    </row>
    <row r="30" spans="1:4">
      <c r="A30" t="s">
        <v>84</v>
      </c>
      <c r="B30" s="26">
        <v>0.22500000000000001</v>
      </c>
      <c r="D30" s="7" t="s">
        <v>86</v>
      </c>
    </row>
    <row r="31" spans="1:4">
      <c r="A31" t="s">
        <v>85</v>
      </c>
      <c r="B31" s="8">
        <f>1-B30</f>
        <v>0.77500000000000002</v>
      </c>
      <c r="D31" s="2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15"/>
  <sheetViews>
    <sheetView zoomScale="90" zoomScaleNormal="90" workbookViewId="0">
      <pane xSplit="2" topLeftCell="C1" activePane="topRight" state="frozen"/>
      <selection pane="topRight" activeCell="A21" sqref="A21"/>
    </sheetView>
  </sheetViews>
  <sheetFormatPr baseColWidth="10" defaultColWidth="8.83203125" defaultRowHeight="15"/>
  <cols>
    <col min="1" max="1" width="14" customWidth="1"/>
    <col min="15" max="15" width="11.5" customWidth="1"/>
    <col min="39" max="39" width="9.1640625" style="13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 s="20">
        <v>2015</v>
      </c>
      <c r="AJ1" s="20">
        <v>2016</v>
      </c>
      <c r="AK1" s="20">
        <v>2017</v>
      </c>
      <c r="AL1" s="20">
        <v>2018</v>
      </c>
      <c r="AM1" s="13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7">
        <f>Calculations!C16</f>
        <v>3.142498616321923E-4</v>
      </c>
      <c r="AB2" s="17">
        <f>($AN$2-$AA$2)/COUNT($AB$1:$AN$1)+AA2</f>
        <v>3.207320075161445E-4</v>
      </c>
      <c r="AC2" s="17">
        <f t="shared" ref="AC2:AM2" si="0">($AN$2-$AA$2)/COUNT($AB$1:$AN$1)+AB2</f>
        <v>3.272141534000967E-4</v>
      </c>
      <c r="AD2" s="17">
        <f t="shared" si="0"/>
        <v>3.336962992840489E-4</v>
      </c>
      <c r="AE2" s="17">
        <f t="shared" si="0"/>
        <v>3.401784451680011E-4</v>
      </c>
      <c r="AF2" s="17">
        <f t="shared" si="0"/>
        <v>3.466605910519533E-4</v>
      </c>
      <c r="AG2" s="17">
        <f t="shared" si="0"/>
        <v>3.531427369359055E-4</v>
      </c>
      <c r="AH2" s="17">
        <f t="shared" si="0"/>
        <v>3.596248828198577E-4</v>
      </c>
      <c r="AI2" s="17">
        <f t="shared" si="0"/>
        <v>3.661070287038099E-4</v>
      </c>
      <c r="AJ2" s="17">
        <f t="shared" si="0"/>
        <v>3.725891745877621E-4</v>
      </c>
      <c r="AK2" s="17">
        <f t="shared" si="0"/>
        <v>3.790713204717143E-4</v>
      </c>
      <c r="AL2" s="17">
        <f t="shared" si="0"/>
        <v>3.855534663556665E-4</v>
      </c>
      <c r="AM2" s="31">
        <f t="shared" si="0"/>
        <v>3.920356122396187E-4</v>
      </c>
      <c r="AN2" s="15">
        <f>BNVFE!D8</f>
        <v>3.9851775812357079E-4</v>
      </c>
      <c r="AO2" s="15">
        <f>BNVFE!E8</f>
        <v>4.1245238248791824E-4</v>
      </c>
      <c r="AP2" s="15">
        <f>BNVFE!F8</f>
        <v>4.1996419698319429E-4</v>
      </c>
      <c r="AQ2" s="15">
        <f>BNVFE!G8</f>
        <v>4.2487319850780349E-4</v>
      </c>
      <c r="AR2" s="15">
        <f>BNVFE!H8</f>
        <v>4.284100729130481E-4</v>
      </c>
      <c r="AS2" s="15">
        <f>BNVFE!I8</f>
        <v>4.3229475648161309E-4</v>
      </c>
      <c r="AT2" s="15">
        <f>BNVFE!J8</f>
        <v>4.3562407119964938E-4</v>
      </c>
      <c r="AU2" s="15">
        <f>BNVFE!K8</f>
        <v>4.3560812002075292E-4</v>
      </c>
      <c r="AV2" s="15">
        <f>BNVFE!L8</f>
        <v>4.3525902639902458E-4</v>
      </c>
      <c r="AW2" s="15">
        <f>BNVFE!M8</f>
        <v>4.3494323063744613E-4</v>
      </c>
      <c r="AX2" s="15">
        <f>BNVFE!N8</f>
        <v>4.3556364713577859E-4</v>
      </c>
      <c r="AY2" s="15">
        <f>BNVFE!O8</f>
        <v>4.3522567663302421E-4</v>
      </c>
      <c r="AZ2" s="15">
        <f>BNVFE!P8</f>
        <v>4.3485093567965249E-4</v>
      </c>
      <c r="BA2" s="15">
        <f>BNVFE!Q8</f>
        <v>4.3444409287052158E-4</v>
      </c>
      <c r="BB2" s="15">
        <f>BNVFE!R8</f>
        <v>4.3426236094515938E-4</v>
      </c>
      <c r="BC2" s="15">
        <f>BNVFE!S8</f>
        <v>4.3334550299972978E-4</v>
      </c>
      <c r="BD2" s="15">
        <f>BNVFE!T8</f>
        <v>4.3240292886877814E-4</v>
      </c>
      <c r="BE2" s="15">
        <f>BNVFE!U8</f>
        <v>4.3170566760387615E-4</v>
      </c>
      <c r="BF2" s="15">
        <f>BNVFE!V8</f>
        <v>4.3118788640723155E-4</v>
      </c>
      <c r="BG2" s="15">
        <f>BNVFE!W8</f>
        <v>4.3031928754038741E-4</v>
      </c>
      <c r="BH2" s="15">
        <f>BNVFE!X8</f>
        <v>4.2960602061293765E-4</v>
      </c>
      <c r="BI2" s="15">
        <f>BNVFE!Y8</f>
        <v>4.2897495422723389E-4</v>
      </c>
      <c r="BJ2" s="15">
        <f>BNVFE!Z8</f>
        <v>4.2827390653701544E-4</v>
      </c>
      <c r="BK2" s="15">
        <f>BNVFE!AA8</f>
        <v>4.2760003777643344E-4</v>
      </c>
      <c r="BL2" s="15">
        <f>BNVFE!AB8</f>
        <v>4.2704184487275684E-4</v>
      </c>
      <c r="BM2" s="15">
        <f>BNVFE!AC8</f>
        <v>4.2657106481093477E-4</v>
      </c>
      <c r="BN2" s="15">
        <f>BNVFE!AD8</f>
        <v>4.2590283562668826E-4</v>
      </c>
      <c r="BO2" s="15">
        <f>BNVFE!AE8</f>
        <v>4.2527588921106548E-4</v>
      </c>
      <c r="BP2" s="15">
        <f>BNVFE!AF8</f>
        <v>4.2453197785940827E-4</v>
      </c>
      <c r="BQ2" s="15">
        <f>BNVFE!AG8</f>
        <v>4.2394708700212782E-4</v>
      </c>
      <c r="BR2" s="15">
        <f>BNVFE!AH8</f>
        <v>4.233617188619921E-4</v>
      </c>
      <c r="BS2" s="15"/>
      <c r="BT2" s="4"/>
    </row>
    <row r="3" spans="1:72">
      <c r="A3" t="s">
        <v>15</v>
      </c>
      <c r="B3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7" cm="1">
        <f t="array" ref="AA3">TREND($AN$3:$AR$3,$AN$1:$AR$1,AA1)</f>
        <v>9.6229391725409031E-5</v>
      </c>
      <c r="AB3" s="17" cm="1">
        <f t="array" ref="AB3">TREND($AN$3:$AR$3,$AN$1:$AR$1,AB1)</f>
        <v>9.5931375498007091E-5</v>
      </c>
      <c r="AC3" s="17" cm="1">
        <f t="array" ref="AC3">TREND($AN$3:$AR$3,$AN$1:$AR$1,AC1)</f>
        <v>9.5633359270605152E-5</v>
      </c>
      <c r="AD3" s="17" cm="1">
        <f t="array" ref="AD3">TREND($AN$3:$AR$3,$AN$1:$AR$1,AD1)</f>
        <v>9.5335343043203105E-5</v>
      </c>
      <c r="AE3" s="17" cm="1">
        <f t="array" ref="AE3">TREND($AN$3:$AR$3,$AN$1:$AR$1,AE1)</f>
        <v>9.5037326815801165E-5</v>
      </c>
      <c r="AF3" s="17" cm="1">
        <f t="array" ref="AF3">TREND($AN$3:$AR$3,$AN$1:$AR$1,AF1)</f>
        <v>9.4739310588399226E-5</v>
      </c>
      <c r="AG3" s="17" cm="1">
        <f t="array" ref="AG3">TREND($AN$3:$AR$3,$AN$1:$AR$1,AG1)</f>
        <v>9.4441294360997179E-5</v>
      </c>
      <c r="AH3" s="17" cm="1">
        <f t="array" ref="AH3">TREND($AN$3:$AR$3,$AN$1:$AR$1,AH1)</f>
        <v>9.4143278133595239E-5</v>
      </c>
      <c r="AI3" s="17" cm="1">
        <f t="array" ref="AI3">TREND($AN$3:$AR$3,$AN$1:$AR$1,AI1)</f>
        <v>9.38452619061933E-5</v>
      </c>
      <c r="AJ3" s="17" cm="1">
        <f t="array" ref="AJ3">TREND($AN$3:$AR$3,$AN$1:$AR$1,AJ1)</f>
        <v>9.3547245678791253E-5</v>
      </c>
      <c r="AK3" s="17" cm="1">
        <f t="array" ref="AK3">TREND($AN$3:$AR$3,$AN$1:$AR$1,AK1)</f>
        <v>9.3249229451389313E-5</v>
      </c>
      <c r="AL3" s="17" cm="1">
        <f t="array" ref="AL3">TREND($AN$3:$AR$3,$AN$1:$AR$1,AL1)</f>
        <v>9.2951213223987374E-5</v>
      </c>
      <c r="AM3" s="41" cm="1">
        <f t="array" ref="AM3">TREND($AN$3:$AR$3,$AN$1:$AR$1,AM1)</f>
        <v>9.2653196996585327E-5</v>
      </c>
      <c r="AN3" s="15">
        <f>BNVFE!D9</f>
        <v>9.2380125600871724E-5</v>
      </c>
      <c r="AO3" s="15">
        <f>BNVFE!E9</f>
        <v>9.219309829263994E-5</v>
      </c>
      <c r="AP3" s="15">
        <f>BNVFE!F9</f>
        <v>9.1559103172633992E-5</v>
      </c>
      <c r="AQ3" s="15">
        <f>BNVFE!G9</f>
        <v>9.1353641791139538E-5</v>
      </c>
      <c r="AR3" s="15">
        <f>BNVFE!H9</f>
        <v>9.1309772714612039E-5</v>
      </c>
      <c r="AS3" s="15">
        <f>BNVFE!I9</f>
        <v>9.1727283528872551E-5</v>
      </c>
      <c r="AT3" s="15">
        <f>BNVFE!J9</f>
        <v>9.2100032073698612E-5</v>
      </c>
      <c r="AU3" s="15">
        <f>BNVFE!K9</f>
        <v>9.2305136532437853E-5</v>
      </c>
      <c r="AV3" s="15">
        <f>BNVFE!L9</f>
        <v>9.1620615504101768E-5</v>
      </c>
      <c r="AW3" s="15">
        <f>BNVFE!M9</f>
        <v>9.1326863616208426E-5</v>
      </c>
      <c r="AX3" s="15">
        <f>BNVFE!N9</f>
        <v>9.0946057693078308E-5</v>
      </c>
      <c r="AY3" s="15">
        <f>BNVFE!O9</f>
        <v>9.0400981470945208E-5</v>
      </c>
      <c r="AZ3" s="15">
        <f>BNVFE!P9</f>
        <v>8.9778862849115799E-5</v>
      </c>
      <c r="BA3" s="15">
        <f>BNVFE!Q9</f>
        <v>8.9156599246297398E-5</v>
      </c>
      <c r="BB3" s="15">
        <f>BNVFE!R9</f>
        <v>8.8631662360611819E-5</v>
      </c>
      <c r="BC3" s="15">
        <f>BNVFE!S9</f>
        <v>8.7943084749779726E-5</v>
      </c>
      <c r="BD3" s="15">
        <f>BNVFE!T9</f>
        <v>8.7573294998797346E-5</v>
      </c>
      <c r="BE3" s="15">
        <f>BNVFE!U9</f>
        <v>8.7069226169957413E-5</v>
      </c>
      <c r="BF3" s="15">
        <f>BNVFE!V9</f>
        <v>8.6871435981294458E-5</v>
      </c>
      <c r="BG3" s="15">
        <f>BNVFE!W9</f>
        <v>8.6747571549133394E-5</v>
      </c>
      <c r="BH3" s="15">
        <f>BNVFE!X9</f>
        <v>8.6669857452234005E-5</v>
      </c>
      <c r="BI3" s="15">
        <f>BNVFE!Y9</f>
        <v>8.662306841739351E-5</v>
      </c>
      <c r="BJ3" s="15">
        <f>BNVFE!Z9</f>
        <v>8.6546781831867863E-5</v>
      </c>
      <c r="BK3" s="15">
        <f>BNVFE!AA9</f>
        <v>8.6512992189387129E-5</v>
      </c>
      <c r="BL3" s="15">
        <f>BNVFE!AB9</f>
        <v>8.6486778796134947E-5</v>
      </c>
      <c r="BM3" s="15">
        <f>BNVFE!AC9</f>
        <v>8.6441703335980475E-5</v>
      </c>
      <c r="BN3" s="15">
        <f>BNVFE!AD9</f>
        <v>8.6431601732089286E-5</v>
      </c>
      <c r="BO3" s="15">
        <f>BNVFE!AE9</f>
        <v>8.6243095042905357E-5</v>
      </c>
      <c r="BP3" s="15">
        <f>BNVFE!AF9</f>
        <v>8.6035767614588875E-5</v>
      </c>
      <c r="BQ3" s="15">
        <f>BNVFE!AG9</f>
        <v>8.5821368562436881E-5</v>
      </c>
      <c r="BR3" s="15">
        <f>BNVFE!AH9</f>
        <v>8.559520997794513E-5</v>
      </c>
      <c r="BS3" s="15"/>
      <c r="BT3" s="4"/>
    </row>
    <row r="4" spans="1:72">
      <c r="A4" t="s">
        <v>8</v>
      </c>
      <c r="B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7">
        <f>L5/M5*M4</f>
        <v>7.7778981721017396E-4</v>
      </c>
      <c r="M4" s="17">
        <f t="shared" ref="M4:AI4" si="1">M5/N5*N4</f>
        <v>7.7778981721017396E-4</v>
      </c>
      <c r="N4" s="17">
        <f t="shared" si="1"/>
        <v>7.7778981721017396E-4</v>
      </c>
      <c r="O4" s="17">
        <f t="shared" si="1"/>
        <v>7.7778981721017396E-4</v>
      </c>
      <c r="P4" s="17">
        <f t="shared" si="1"/>
        <v>7.7778981721017396E-4</v>
      </c>
      <c r="Q4" s="17">
        <f t="shared" si="1"/>
        <v>7.7778981721017396E-4</v>
      </c>
      <c r="R4" s="17">
        <f t="shared" si="1"/>
        <v>7.7778981721017396E-4</v>
      </c>
      <c r="S4" s="17">
        <f t="shared" si="1"/>
        <v>7.7778981721017396E-4</v>
      </c>
      <c r="T4" s="17">
        <f t="shared" si="1"/>
        <v>7.7778981721017396E-4</v>
      </c>
      <c r="U4" s="17">
        <f t="shared" si="1"/>
        <v>7.7778981721017396E-4</v>
      </c>
      <c r="V4" s="17">
        <f t="shared" si="1"/>
        <v>7.7778981721017396E-4</v>
      </c>
      <c r="W4" s="17">
        <f t="shared" si="1"/>
        <v>7.8513065209783318E-4</v>
      </c>
      <c r="X4" s="17">
        <f t="shared" si="1"/>
        <v>7.924714869854924E-4</v>
      </c>
      <c r="Y4" s="17">
        <f t="shared" si="1"/>
        <v>7.9981232187315162E-4</v>
      </c>
      <c r="Z4" s="17">
        <f t="shared" si="1"/>
        <v>8.0715315676081084E-4</v>
      </c>
      <c r="AA4" s="17">
        <f t="shared" si="1"/>
        <v>8.1449399164846995E-4</v>
      </c>
      <c r="AB4" s="17">
        <f t="shared" si="1"/>
        <v>8.2183482653612906E-4</v>
      </c>
      <c r="AC4" s="17">
        <f t="shared" si="1"/>
        <v>8.2917566142378827E-4</v>
      </c>
      <c r="AD4" s="17">
        <f t="shared" si="1"/>
        <v>8.3651649631144749E-4</v>
      </c>
      <c r="AE4" s="17">
        <f t="shared" si="1"/>
        <v>8.4385733119910671E-4</v>
      </c>
      <c r="AF4" s="17">
        <f t="shared" si="1"/>
        <v>8.5119816608676593E-4</v>
      </c>
      <c r="AG4" s="17">
        <f>AG5/AH5*AH4</f>
        <v>8.5853900097442514E-4</v>
      </c>
      <c r="AH4" s="17">
        <f t="shared" si="1"/>
        <v>8.6587983586208436E-4</v>
      </c>
      <c r="AI4" s="17">
        <f t="shared" si="1"/>
        <v>8.7322067074974358E-4</v>
      </c>
      <c r="AJ4" s="17">
        <f>AJ5/AK5*AK4</f>
        <v>8.805615056374028E-4</v>
      </c>
      <c r="AK4" s="30">
        <f>AK5/AL5*AL4</f>
        <v>8.8790234052506202E-4</v>
      </c>
      <c r="AL4" s="30">
        <f>AL5/AM5*AM4</f>
        <v>8.9524317541272123E-4</v>
      </c>
      <c r="AM4" s="31">
        <f>AM5/AN5*AN4</f>
        <v>9.0258401030038045E-4</v>
      </c>
      <c r="AN4" s="15">
        <f>BNVFE!D10</f>
        <v>9.1726568007569835E-4</v>
      </c>
      <c r="AO4" s="15">
        <f>BNVFE!E10</f>
        <v>9.171943323501193E-4</v>
      </c>
      <c r="AP4" s="15">
        <f>BNVFE!F10</f>
        <v>9.1377867605157937E-4</v>
      </c>
      <c r="AQ4" s="15">
        <f>BNVFE!G10</f>
        <v>9.199067106357607E-4</v>
      </c>
      <c r="AR4" s="15">
        <f>BNVFE!H10</f>
        <v>9.3326189207138021E-4</v>
      </c>
      <c r="AS4" s="15">
        <f>BNVFE!I10</f>
        <v>9.501973815212656E-4</v>
      </c>
      <c r="AT4" s="15">
        <f>BNVFE!J10</f>
        <v>9.673003571642895E-4</v>
      </c>
      <c r="AU4" s="15">
        <f>BNVFE!K10</f>
        <v>9.8518242327032312E-4</v>
      </c>
      <c r="AV4" s="15">
        <f>BNVFE!L10</f>
        <v>9.9352327497662161E-4</v>
      </c>
      <c r="AW4" s="15">
        <f>BNVFE!M10</f>
        <v>1.004465782297699E-3</v>
      </c>
      <c r="AX4" s="15">
        <f>BNVFE!N10</f>
        <v>1.0075719454486925E-3</v>
      </c>
      <c r="AY4" s="15">
        <f>BNVFE!O10</f>
        <v>1.0106001470075441E-3</v>
      </c>
      <c r="AZ4" s="15">
        <f>BNVFE!P10</f>
        <v>1.0051841924698308E-3</v>
      </c>
      <c r="BA4" s="15">
        <f>BNVFE!Q10</f>
        <v>9.942028654084693E-4</v>
      </c>
      <c r="BB4" s="15">
        <f>BNVFE!R10</f>
        <v>9.8421545453845124E-4</v>
      </c>
      <c r="BC4" s="15">
        <f>BNVFE!S10</f>
        <v>9.7610389078062426E-4</v>
      </c>
      <c r="BD4" s="15">
        <f>BNVFE!T10</f>
        <v>9.6773294981204782E-4</v>
      </c>
      <c r="BE4" s="15">
        <f>BNVFE!U10</f>
        <v>9.6089572549098935E-4</v>
      </c>
      <c r="BF4" s="15">
        <f>BNVFE!V10</f>
        <v>9.5604489446691457E-4</v>
      </c>
      <c r="BG4" s="15">
        <f>BNVFE!W10</f>
        <v>9.5075942279236917E-4</v>
      </c>
      <c r="BH4" s="15">
        <f>BNVFE!X10</f>
        <v>9.4503093775554002E-4</v>
      </c>
      <c r="BI4" s="15">
        <f>BNVFE!Y10</f>
        <v>9.4148930712258214E-4</v>
      </c>
      <c r="BJ4" s="15">
        <f>BNVFE!Z10</f>
        <v>9.3971357715667185E-4</v>
      </c>
      <c r="BK4" s="15">
        <f>BNVFE!AA10</f>
        <v>9.3824821573305103E-4</v>
      </c>
      <c r="BL4" s="15">
        <f>BNVFE!AB10</f>
        <v>9.376140525728466E-4</v>
      </c>
      <c r="BM4" s="15">
        <f>BNVFE!AC10</f>
        <v>9.3753758570487859E-4</v>
      </c>
      <c r="BN4" s="15">
        <f>BNVFE!AD10</f>
        <v>9.3659578913226032E-4</v>
      </c>
      <c r="BO4" s="15">
        <f>BNVFE!AE10</f>
        <v>9.3626387470227177E-4</v>
      </c>
      <c r="BP4" s="15">
        <f>BNVFE!AF10</f>
        <v>9.3563637320242849E-4</v>
      </c>
      <c r="BQ4" s="15">
        <f>BNVFE!AG10</f>
        <v>9.3050796462048051E-4</v>
      </c>
      <c r="BR4" s="15">
        <f>BNVFE!AH10</f>
        <v>9.2604384278286843E-4</v>
      </c>
      <c r="BS4" s="15"/>
      <c r="BT4" s="4"/>
    </row>
    <row r="5" spans="1:72">
      <c r="A5" t="s">
        <v>8</v>
      </c>
      <c r="B5" t="s">
        <v>22</v>
      </c>
      <c r="C5" s="11"/>
      <c r="D5" s="11"/>
      <c r="E5" s="11"/>
      <c r="F5" s="11"/>
      <c r="G5" s="11"/>
      <c r="H5" s="11"/>
      <c r="I5" s="11"/>
      <c r="J5" s="11"/>
      <c r="K5" s="11"/>
      <c r="L5" s="17">
        <f>M5</f>
        <v>7.8040477200267344E-4</v>
      </c>
      <c r="M5" s="17">
        <f t="shared" ref="M5:T5" si="2">N5</f>
        <v>7.8040477200267344E-4</v>
      </c>
      <c r="N5" s="17">
        <f t="shared" si="2"/>
        <v>7.8040477200267344E-4</v>
      </c>
      <c r="O5" s="17">
        <f t="shared" si="2"/>
        <v>7.8040477200267344E-4</v>
      </c>
      <c r="P5" s="17">
        <f t="shared" si="2"/>
        <v>7.8040477200267344E-4</v>
      </c>
      <c r="Q5" s="17">
        <f t="shared" si="2"/>
        <v>7.8040477200267344E-4</v>
      </c>
      <c r="R5" s="17">
        <f t="shared" si="2"/>
        <v>7.8040477200267344E-4</v>
      </c>
      <c r="S5" s="17">
        <f t="shared" si="2"/>
        <v>7.8040477200267344E-4</v>
      </c>
      <c r="T5" s="17">
        <f t="shared" si="2"/>
        <v>7.8040477200267344E-4</v>
      </c>
      <c r="U5" s="17">
        <f>V5</f>
        <v>7.8040477200267344E-4</v>
      </c>
      <c r="V5" s="40">
        <f>Calculations!B22</f>
        <v>7.8040477200267344E-4</v>
      </c>
      <c r="W5" s="17">
        <f>($AN$5-$V$5)/COUNT($V$1:$AN$1)+V5</f>
        <v>7.8777028701720712E-4</v>
      </c>
      <c r="X5" s="17">
        <f t="shared" ref="X5:AM5" si="3">($AN$5-$V$5)/COUNT($V$1:$AN$1)+W5</f>
        <v>7.9513580203174081E-4</v>
      </c>
      <c r="Y5" s="17">
        <f t="shared" si="3"/>
        <v>8.0250131704627449E-4</v>
      </c>
      <c r="Z5" s="17">
        <f t="shared" si="3"/>
        <v>8.0986683206080818E-4</v>
      </c>
      <c r="AA5" s="17">
        <f t="shared" si="3"/>
        <v>8.1723234707534187E-4</v>
      </c>
      <c r="AB5" s="17">
        <f t="shared" si="3"/>
        <v>8.2459786208987555E-4</v>
      </c>
      <c r="AC5" s="17">
        <f t="shared" si="3"/>
        <v>8.3196337710440924E-4</v>
      </c>
      <c r="AD5" s="17">
        <f t="shared" si="3"/>
        <v>8.3932889211894293E-4</v>
      </c>
      <c r="AE5" s="17">
        <f t="shared" si="3"/>
        <v>8.4669440713347661E-4</v>
      </c>
      <c r="AF5" s="17">
        <f t="shared" si="3"/>
        <v>8.540599221480103E-4</v>
      </c>
      <c r="AG5" s="17">
        <f t="shared" si="3"/>
        <v>8.6142543716254398E-4</v>
      </c>
      <c r="AH5" s="17">
        <f t="shared" si="3"/>
        <v>8.6879095217707767E-4</v>
      </c>
      <c r="AI5" s="17">
        <f t="shared" si="3"/>
        <v>8.7615646719161136E-4</v>
      </c>
      <c r="AJ5" s="17">
        <f t="shared" si="3"/>
        <v>8.8352198220614504E-4</v>
      </c>
      <c r="AK5" s="17">
        <f t="shared" si="3"/>
        <v>8.9088749722067873E-4</v>
      </c>
      <c r="AL5" s="17">
        <f t="shared" si="3"/>
        <v>8.9825301223521242E-4</v>
      </c>
      <c r="AM5" s="41">
        <f t="shared" si="3"/>
        <v>9.056185272497461E-4</v>
      </c>
      <c r="AN5" s="15">
        <f>BNVFE!D11</f>
        <v>9.2034955727881304E-4</v>
      </c>
      <c r="AO5" s="15">
        <f>BNVFE!E11</f>
        <v>9.3794857137722578E-4</v>
      </c>
      <c r="AP5" s="15">
        <f>BNVFE!F11</f>
        <v>9.3500204338529676E-4</v>
      </c>
      <c r="AQ5" s="15">
        <f>BNVFE!G11</f>
        <v>9.4450518097673522E-4</v>
      </c>
      <c r="AR5" s="15">
        <f>BNVFE!H11</f>
        <v>9.6553094726227289E-4</v>
      </c>
      <c r="AS5" s="15">
        <f>BNVFE!I11</f>
        <v>9.9202472083761615E-4</v>
      </c>
      <c r="AT5" s="15">
        <f>BNVFE!J11</f>
        <v>1.0204549915404683E-3</v>
      </c>
      <c r="AU5" s="15">
        <f>BNVFE!K11</f>
        <v>1.0517667621207619E-3</v>
      </c>
      <c r="AV5" s="15">
        <f>BNVFE!L11</f>
        <v>1.0714253139951938E-3</v>
      </c>
      <c r="AW5" s="15">
        <f>BNVFE!M11</f>
        <v>1.0927335887791732E-3</v>
      </c>
      <c r="AX5" s="15">
        <f>BNVFE!N11</f>
        <v>1.1084724701472082E-3</v>
      </c>
      <c r="AY5" s="15">
        <f>BNVFE!O11</f>
        <v>1.1212183953006243E-3</v>
      </c>
      <c r="AZ5" s="15">
        <f>BNVFE!P11</f>
        <v>1.1265509849157651E-3</v>
      </c>
      <c r="BA5" s="15">
        <f>BNVFE!Q11</f>
        <v>1.1262441806540653E-3</v>
      </c>
      <c r="BB5" s="15">
        <f>BNVFE!R11</f>
        <v>1.1263184748685799E-3</v>
      </c>
      <c r="BC5" s="15">
        <f>BNVFE!S11</f>
        <v>1.1257669710917103E-3</v>
      </c>
      <c r="BD5" s="15">
        <f>BNVFE!T11</f>
        <v>1.1240566768554406E-3</v>
      </c>
      <c r="BE5" s="15">
        <f>BNVFE!U11</f>
        <v>1.1231142484226817E-3</v>
      </c>
      <c r="BF5" s="15">
        <f>BNVFE!V11</f>
        <v>1.1241515401583754E-3</v>
      </c>
      <c r="BG5" s="15">
        <f>BNVFE!W11</f>
        <v>1.1224282188798294E-3</v>
      </c>
      <c r="BH5" s="15">
        <f>BNVFE!X11</f>
        <v>1.119439944891256E-3</v>
      </c>
      <c r="BI5" s="15">
        <f>BNVFE!Y11</f>
        <v>1.1180165169692845E-3</v>
      </c>
      <c r="BJ5" s="15">
        <f>BNVFE!Z11</f>
        <v>1.118177323275613E-3</v>
      </c>
      <c r="BK5" s="15">
        <f>BNVFE!AA11</f>
        <v>1.1185238583405013E-3</v>
      </c>
      <c r="BL5" s="15">
        <f>BNVFE!AB11</f>
        <v>1.1197710010246366E-3</v>
      </c>
      <c r="BM5" s="15">
        <f>BNVFE!AC11</f>
        <v>1.1216340297167265E-3</v>
      </c>
      <c r="BN5" s="15">
        <f>BNVFE!AD11</f>
        <v>1.1220820780488356E-3</v>
      </c>
      <c r="BO5" s="15">
        <f>BNVFE!AE11</f>
        <v>1.1245809182148494E-3</v>
      </c>
      <c r="BP5" s="15">
        <f>BNVFE!AF11</f>
        <v>1.1271758246963568E-3</v>
      </c>
      <c r="BQ5" s="15">
        <f>BNVFE!AG11</f>
        <v>1.1260899004142818E-3</v>
      </c>
      <c r="BR5" s="15">
        <f>BNVFE!AH11</f>
        <v>1.1259813441496596E-3</v>
      </c>
      <c r="BS5" s="15"/>
      <c r="BT5" s="4"/>
    </row>
    <row r="6" spans="1:72">
      <c r="A6" t="s">
        <v>7</v>
      </c>
      <c r="B6" t="s">
        <v>21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4">
        <f>TREND($AN6:$BR6,$AN$1:$BR$1,P$1)</f>
        <v>3.1722200802550109E-4</v>
      </c>
      <c r="Q6" s="4">
        <f t="shared" ref="Q6:AM6" si="4">TREND($AN6:$BR6,$AN$1:$BR$1,Q$1)</f>
        <v>3.2308847361352255E-4</v>
      </c>
      <c r="R6" s="4">
        <f t="shared" si="4"/>
        <v>3.2895493920154575E-4</v>
      </c>
      <c r="S6" s="4">
        <f t="shared" si="4"/>
        <v>3.3482140478956722E-4</v>
      </c>
      <c r="T6" s="4">
        <f t="shared" si="4"/>
        <v>3.4068787037758869E-4</v>
      </c>
      <c r="U6" s="4">
        <f t="shared" si="4"/>
        <v>3.4655433596561189E-4</v>
      </c>
      <c r="V6" s="4">
        <f t="shared" si="4"/>
        <v>3.5242080155363335E-4</v>
      </c>
      <c r="W6" s="4">
        <f t="shared" si="4"/>
        <v>3.5828726714165655E-4</v>
      </c>
      <c r="X6" s="4">
        <f t="shared" si="4"/>
        <v>3.6415373272967802E-4</v>
      </c>
      <c r="Y6" s="4">
        <f t="shared" si="4"/>
        <v>3.7002019831769949E-4</v>
      </c>
      <c r="Z6" s="4">
        <f t="shared" si="4"/>
        <v>3.7588666390572269E-4</v>
      </c>
      <c r="AA6" s="4">
        <f t="shared" si="4"/>
        <v>3.8175312949374415E-4</v>
      </c>
      <c r="AB6" s="4">
        <f t="shared" si="4"/>
        <v>3.8761959508176562E-4</v>
      </c>
      <c r="AC6" s="4">
        <f t="shared" si="4"/>
        <v>3.9348606066978882E-4</v>
      </c>
      <c r="AD6" s="4">
        <f t="shared" si="4"/>
        <v>3.9935252625781029E-4</v>
      </c>
      <c r="AE6" s="4">
        <f t="shared" si="4"/>
        <v>4.0521899184583175E-4</v>
      </c>
      <c r="AF6" s="4">
        <f t="shared" si="4"/>
        <v>4.1108545743385495E-4</v>
      </c>
      <c r="AG6" s="4">
        <f t="shared" si="4"/>
        <v>4.1695192302187642E-4</v>
      </c>
      <c r="AH6" s="4">
        <f t="shared" si="4"/>
        <v>4.2281838860989962E-4</v>
      </c>
      <c r="AI6" s="4">
        <f t="shared" si="4"/>
        <v>4.2868485419792109E-4</v>
      </c>
      <c r="AJ6" s="4">
        <f t="shared" si="4"/>
        <v>4.3455131978594255E-4</v>
      </c>
      <c r="AK6" s="4">
        <f t="shared" si="4"/>
        <v>4.4041778537396575E-4</v>
      </c>
      <c r="AL6" s="4">
        <f t="shared" si="4"/>
        <v>4.4628425096198722E-4</v>
      </c>
      <c r="AM6" s="41">
        <f t="shared" si="4"/>
        <v>4.5215071655000869E-4</v>
      </c>
      <c r="AN6" s="15">
        <f>BNVFE!D12</f>
        <v>4.4686493000448379E-4</v>
      </c>
      <c r="AO6" s="15">
        <f>BNVFE!E12</f>
        <v>4.4686493000448379E-4</v>
      </c>
      <c r="AP6" s="15">
        <f>BNVFE!F12</f>
        <v>4.4686493000448379E-4</v>
      </c>
      <c r="AQ6" s="15">
        <f>BNVFE!G12</f>
        <v>4.6886318599151578E-4</v>
      </c>
      <c r="AR6" s="15">
        <f>BNVFE!H12</f>
        <v>4.8398658818785562E-4</v>
      </c>
      <c r="AS6" s="15">
        <f>BNVFE!I12</f>
        <v>4.9255792959874685E-4</v>
      </c>
      <c r="AT6" s="15">
        <f>BNVFE!J12</f>
        <v>5.0113724964903877E-4</v>
      </c>
      <c r="AU6" s="15">
        <f>BNVFE!K12</f>
        <v>5.0916525882280597E-4</v>
      </c>
      <c r="AV6" s="15">
        <f>BNVFE!L12</f>
        <v>5.1440411786557677E-4</v>
      </c>
      <c r="AW6" s="15">
        <f>BNVFE!M12</f>
        <v>5.2018291779937133E-4</v>
      </c>
      <c r="AX6" s="15">
        <f>BNVFE!N12</f>
        <v>5.2540942830497852E-4</v>
      </c>
      <c r="AY6" s="15">
        <f>BNVFE!O12</f>
        <v>5.305180399103244E-4</v>
      </c>
      <c r="AZ6" s="15">
        <f>BNVFE!P12</f>
        <v>5.3527301299882213E-4</v>
      </c>
      <c r="BA6" s="15">
        <f>BNVFE!Q12</f>
        <v>5.4002619901164666E-4</v>
      </c>
      <c r="BB6" s="15">
        <f>BNVFE!R12</f>
        <v>5.4502667127279093E-4</v>
      </c>
      <c r="BC6" s="15">
        <f>BNVFE!S12</f>
        <v>5.4971044293175325E-4</v>
      </c>
      <c r="BD6" s="15">
        <f>BNVFE!T12</f>
        <v>5.5466006355980348E-4</v>
      </c>
      <c r="BE6" s="15">
        <f>BNVFE!U12</f>
        <v>5.5955617258238849E-4</v>
      </c>
      <c r="BF6" s="15">
        <f>BNVFE!V12</f>
        <v>5.6444007558801798E-4</v>
      </c>
      <c r="BG6" s="15">
        <f>BNVFE!W12</f>
        <v>5.6983562750287137E-4</v>
      </c>
      <c r="BH6" s="15">
        <f>BNVFE!X12</f>
        <v>5.7485624186688492E-4</v>
      </c>
      <c r="BI6" s="15">
        <f>BNVFE!Y12</f>
        <v>5.8031427029508489E-4</v>
      </c>
      <c r="BJ6" s="15">
        <f>BNVFE!Z12</f>
        <v>5.8544938971573997E-4</v>
      </c>
      <c r="BK6" s="15">
        <f>BNVFE!AA12</f>
        <v>5.9073479812604864E-4</v>
      </c>
      <c r="BL6" s="15">
        <f>BNVFE!AB12</f>
        <v>5.9552520331203947E-4</v>
      </c>
      <c r="BM6" s="15">
        <f>BNVFE!AC12</f>
        <v>6.0051664419778891E-4</v>
      </c>
      <c r="BN6" s="15">
        <f>BNVFE!AD12</f>
        <v>6.0552500200852929E-4</v>
      </c>
      <c r="BO6" s="15">
        <f>BNVFE!AE12</f>
        <v>6.1147641484092378E-4</v>
      </c>
      <c r="BP6" s="15">
        <f>BNVFE!AF12</f>
        <v>6.1821575819350101E-4</v>
      </c>
      <c r="BQ6" s="15">
        <f>BNVFE!AG12</f>
        <v>6.2552820135161862E-4</v>
      </c>
      <c r="BR6" s="15">
        <f>BNVFE!AH12</f>
        <v>6.329494492093371E-4</v>
      </c>
      <c r="BS6" s="15"/>
      <c r="BT6" s="4"/>
    </row>
    <row r="7" spans="1:72" s="6" customFormat="1">
      <c r="A7" s="6" t="s">
        <v>7</v>
      </c>
      <c r="B7" s="6" t="s">
        <v>22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29">
        <f>TREND($AN7:$BR7,$AN$1:$BR$1,P$1)-($AR7-$AN7)</f>
        <v>9.5187813128868486E-5</v>
      </c>
      <c r="Q7" s="29">
        <f t="shared" ref="Q7:AL7" si="5">TREND($AN7:$BR7,$AN$1:$BR$1,Q$1)-($AR7-$AN7)</f>
        <v>9.5449046418027842E-5</v>
      </c>
      <c r="R7" s="29">
        <f t="shared" si="5"/>
        <v>9.5710279707187198E-5</v>
      </c>
      <c r="S7" s="29">
        <f t="shared" si="5"/>
        <v>9.5971512996346554E-5</v>
      </c>
      <c r="T7" s="29">
        <f t="shared" si="5"/>
        <v>9.6232746285505909E-5</v>
      </c>
      <c r="U7" s="29">
        <f t="shared" si="5"/>
        <v>9.6493979574665265E-5</v>
      </c>
      <c r="V7" s="29">
        <f t="shared" si="5"/>
        <v>9.6755212863824621E-5</v>
      </c>
      <c r="W7" s="29">
        <f t="shared" si="5"/>
        <v>9.7016446152984085E-5</v>
      </c>
      <c r="X7" s="29">
        <f t="shared" si="5"/>
        <v>9.7277679442143441E-5</v>
      </c>
      <c r="Y7" s="29">
        <f t="shared" si="5"/>
        <v>9.7538912731302797E-5</v>
      </c>
      <c r="Z7" s="29">
        <f t="shared" si="5"/>
        <v>9.7800146020462152E-5</v>
      </c>
      <c r="AA7" s="29">
        <f t="shared" si="5"/>
        <v>9.8061379309621508E-5</v>
      </c>
      <c r="AB7" s="29">
        <f t="shared" si="5"/>
        <v>9.8322612598780864E-5</v>
      </c>
      <c r="AC7" s="29">
        <f t="shared" si="5"/>
        <v>9.858384588794022E-5</v>
      </c>
      <c r="AD7" s="29">
        <f t="shared" si="5"/>
        <v>9.8845079177099684E-5</v>
      </c>
      <c r="AE7" s="29">
        <f t="shared" si="5"/>
        <v>9.910631246625904E-5</v>
      </c>
      <c r="AF7" s="29">
        <f t="shared" si="5"/>
        <v>9.9367545755418396E-5</v>
      </c>
      <c r="AG7" s="29">
        <f t="shared" si="5"/>
        <v>9.9628779044577751E-5</v>
      </c>
      <c r="AH7" s="29">
        <f t="shared" si="5"/>
        <v>9.9890012333737107E-5</v>
      </c>
      <c r="AI7" s="29">
        <f t="shared" si="5"/>
        <v>1.0015124562289646E-4</v>
      </c>
      <c r="AJ7" s="29">
        <f t="shared" si="5"/>
        <v>1.0041247891205582E-4</v>
      </c>
      <c r="AK7" s="29">
        <f t="shared" si="5"/>
        <v>1.0067371220121528E-4</v>
      </c>
      <c r="AL7" s="29">
        <f t="shared" si="5"/>
        <v>1.0093494549037464E-4</v>
      </c>
      <c r="AM7" s="42">
        <f>TREND($AN7:$BR7,$AN$1:$BR$1,AM$1)-($AR7-$AN7)</f>
        <v>1.0119617877953399E-4</v>
      </c>
      <c r="AN7" s="14">
        <f>BNVFE!D13</f>
        <v>1.0295851163446625E-4</v>
      </c>
      <c r="AO7" s="14">
        <f>BNVFE!E13</f>
        <v>1.0295851163446625E-4</v>
      </c>
      <c r="AP7" s="14">
        <f>BNVFE!F13</f>
        <v>1.0295851163446625E-4</v>
      </c>
      <c r="AQ7" s="14">
        <f>BNVFE!G13</f>
        <v>1.0689359469604871E-4</v>
      </c>
      <c r="AR7" s="14">
        <f>BNVFE!H13</f>
        <v>1.066779638737122E-4</v>
      </c>
      <c r="AS7" s="14">
        <f>BNVFE!I13</f>
        <v>1.0802914950377556E-4</v>
      </c>
      <c r="AT7" s="14">
        <f>BNVFE!J13</f>
        <v>1.0949563483221034E-4</v>
      </c>
      <c r="AU7" s="14">
        <f>BNVFE!K13</f>
        <v>1.0907259786779821E-4</v>
      </c>
      <c r="AV7" s="14">
        <f>BNVFE!L13</f>
        <v>1.0929359137744026E-4</v>
      </c>
      <c r="AW7" s="14">
        <f>BNVFE!M13</f>
        <v>1.0878577599070967E-4</v>
      </c>
      <c r="AX7" s="14">
        <f>BNVFE!N13</f>
        <v>1.0863566049464545E-4</v>
      </c>
      <c r="AY7" s="14">
        <f>BNVFE!O13</f>
        <v>1.0853909501955059E-4</v>
      </c>
      <c r="AZ7" s="14">
        <f>BNVFE!P13</f>
        <v>1.0848630007685482E-4</v>
      </c>
      <c r="BA7" s="14">
        <f>BNVFE!Q13</f>
        <v>1.0846765154366975E-4</v>
      </c>
      <c r="BB7" s="14">
        <f>BNVFE!R13</f>
        <v>1.0857232798026986E-4</v>
      </c>
      <c r="BC7" s="14">
        <f>BNVFE!S13</f>
        <v>1.0867741919710979E-4</v>
      </c>
      <c r="BD7" s="14">
        <f>BNVFE!T13</f>
        <v>1.0881218246046978E-4</v>
      </c>
      <c r="BE7" s="14">
        <f>BNVFE!U13</f>
        <v>1.089171637155225E-4</v>
      </c>
      <c r="BF7" s="14">
        <f>BNVFE!V13</f>
        <v>1.0905216026143498E-4</v>
      </c>
      <c r="BG7" s="14">
        <f>BNVFE!W13</f>
        <v>1.0935229881927349E-4</v>
      </c>
      <c r="BH7" s="14">
        <f>BNVFE!X13</f>
        <v>1.0964165836523942E-4</v>
      </c>
      <c r="BI7" s="14">
        <f>BNVFE!Y13</f>
        <v>1.1001895038863243E-4</v>
      </c>
      <c r="BJ7" s="14">
        <f>BNVFE!Z13</f>
        <v>1.1034312332031052E-4</v>
      </c>
      <c r="BK7" s="14">
        <f>BNVFE!AA13</f>
        <v>1.1070018427558006E-4</v>
      </c>
      <c r="BL7" s="14">
        <f>BNVFE!AB13</f>
        <v>1.1096176718608209E-4</v>
      </c>
      <c r="BM7" s="14">
        <f>BNVFE!AC13</f>
        <v>1.1130026748893151E-4</v>
      </c>
      <c r="BN7" s="14">
        <f>BNVFE!AD13</f>
        <v>1.1162076696558336E-4</v>
      </c>
      <c r="BO7" s="14">
        <f>BNVFE!AE13</f>
        <v>1.1208917370552807E-4</v>
      </c>
      <c r="BP7" s="14">
        <f>BNVFE!AF13</f>
        <v>1.1275980876899861E-4</v>
      </c>
      <c r="BQ7" s="14">
        <f>BNVFE!AG13</f>
        <v>1.1353839547095683E-4</v>
      </c>
      <c r="BR7" s="14">
        <f>BNVFE!AH13</f>
        <v>1.1434607445548764E-4</v>
      </c>
      <c r="BS7" s="14"/>
      <c r="BT7" s="29"/>
    </row>
    <row r="8" spans="1:72">
      <c r="A8" t="s">
        <v>16</v>
      </c>
      <c r="B8" t="s">
        <v>93</v>
      </c>
      <c r="C8" s="11"/>
      <c r="D8" s="11"/>
      <c r="E8" s="11"/>
      <c r="F8" s="4">
        <f>TREND($AN8:$AS8,$AN$1:$AS$1,F$1)</f>
        <v>3.952522554130269E-4</v>
      </c>
      <c r="G8" s="4">
        <f t="shared" ref="G8:AM9" si="6">TREND($AN8:$AS8,$AN$1:$AS$1,G$1)</f>
        <v>3.9505622007027588E-4</v>
      </c>
      <c r="H8" s="4">
        <f t="shared" si="6"/>
        <v>3.9486018472752486E-4</v>
      </c>
      <c r="I8" s="4">
        <f t="shared" si="6"/>
        <v>3.9466414938477384E-4</v>
      </c>
      <c r="J8" s="4">
        <f t="shared" si="6"/>
        <v>3.9446811404202282E-4</v>
      </c>
      <c r="K8" s="4">
        <f t="shared" si="6"/>
        <v>3.942720786992718E-4</v>
      </c>
      <c r="L8" s="4">
        <f t="shared" si="6"/>
        <v>3.9407604335652078E-4</v>
      </c>
      <c r="M8" s="4">
        <f t="shared" si="6"/>
        <v>3.9388000801376976E-4</v>
      </c>
      <c r="N8" s="4">
        <f t="shared" si="6"/>
        <v>3.9368397267101874E-4</v>
      </c>
      <c r="O8" s="4">
        <f t="shared" si="6"/>
        <v>3.9348793732826772E-4</v>
      </c>
      <c r="P8" s="4">
        <f t="shared" si="6"/>
        <v>3.9329190198551675E-4</v>
      </c>
      <c r="Q8" s="4">
        <f t="shared" si="6"/>
        <v>3.9309586664276573E-4</v>
      </c>
      <c r="R8" s="4">
        <f t="shared" si="6"/>
        <v>3.9289983130001471E-4</v>
      </c>
      <c r="S8" s="4">
        <f t="shared" si="6"/>
        <v>3.9270379595726369E-4</v>
      </c>
      <c r="T8" s="4">
        <f t="shared" si="6"/>
        <v>3.9250776061451267E-4</v>
      </c>
      <c r="U8" s="4">
        <f t="shared" si="6"/>
        <v>3.9231172527176165E-4</v>
      </c>
      <c r="V8" s="4">
        <f t="shared" si="6"/>
        <v>3.9211568992901063E-4</v>
      </c>
      <c r="W8" s="4">
        <f t="shared" si="6"/>
        <v>3.9191965458625961E-4</v>
      </c>
      <c r="X8" s="4">
        <f t="shared" si="6"/>
        <v>3.9172361924350859E-4</v>
      </c>
      <c r="Y8" s="4">
        <f t="shared" si="6"/>
        <v>3.9152758390075757E-4</v>
      </c>
      <c r="Z8" s="4">
        <f t="shared" si="6"/>
        <v>3.9133154855800655E-4</v>
      </c>
      <c r="AA8" s="4">
        <f t="shared" si="6"/>
        <v>3.9113551321525553E-4</v>
      </c>
      <c r="AB8" s="4">
        <f t="shared" si="6"/>
        <v>3.9093947787250451E-4</v>
      </c>
      <c r="AC8" s="4">
        <f t="shared" si="6"/>
        <v>3.9074344252975349E-4</v>
      </c>
      <c r="AD8" s="4">
        <f t="shared" si="6"/>
        <v>3.9054740718700247E-4</v>
      </c>
      <c r="AE8" s="4">
        <f t="shared" si="6"/>
        <v>3.9035137184425145E-4</v>
      </c>
      <c r="AF8" s="4">
        <f t="shared" si="6"/>
        <v>3.9015533650150043E-4</v>
      </c>
      <c r="AG8" s="4">
        <f t="shared" si="6"/>
        <v>3.8995930115874941E-4</v>
      </c>
      <c r="AH8" s="4">
        <f t="shared" si="6"/>
        <v>3.8976326581599839E-4</v>
      </c>
      <c r="AI8" s="4">
        <f t="shared" si="6"/>
        <v>3.8956723047324737E-4</v>
      </c>
      <c r="AJ8" s="4">
        <f t="shared" si="6"/>
        <v>3.8937119513049635E-4</v>
      </c>
      <c r="AK8" s="4">
        <f t="shared" si="6"/>
        <v>3.8917515978774533E-4</v>
      </c>
      <c r="AL8" s="4">
        <f t="shared" si="6"/>
        <v>3.8897912444499431E-4</v>
      </c>
      <c r="AM8" s="41">
        <f t="shared" si="6"/>
        <v>3.8878308910224329E-4</v>
      </c>
      <c r="AN8" s="15">
        <f>BNVFE!D14</f>
        <v>3.8868922094850749E-4</v>
      </c>
      <c r="AO8" s="15">
        <f>BNVFE!E14</f>
        <v>3.8835964956971156E-4</v>
      </c>
      <c r="AP8" s="15">
        <f>BNVFE!F14</f>
        <v>3.8810530909215343E-4</v>
      </c>
      <c r="AQ8" s="15">
        <f>BNVFE!G14</f>
        <v>3.8794345419032003E-4</v>
      </c>
      <c r="AR8" s="15">
        <f>BNVFE!H14</f>
        <v>3.8779756085887974E-4</v>
      </c>
      <c r="AS8" s="15">
        <f>BNVFE!I14</f>
        <v>3.8768659775611613E-4</v>
      </c>
      <c r="AT8" s="15">
        <f>BNVFE!J14</f>
        <v>3.8756372155893972E-4</v>
      </c>
      <c r="AU8" s="15">
        <f>BNVFE!K14</f>
        <v>3.8743413448561116E-4</v>
      </c>
      <c r="AV8" s="15">
        <f>BNVFE!L14</f>
        <v>3.8741625203614658E-4</v>
      </c>
      <c r="AW8" s="15">
        <f>BNVFE!M14</f>
        <v>3.8738694289951122E-4</v>
      </c>
      <c r="AX8" s="15">
        <f>BNVFE!N14</f>
        <v>3.8727323156960051E-4</v>
      </c>
      <c r="AY8" s="15">
        <f>BNVFE!O14</f>
        <v>3.872801832305252E-4</v>
      </c>
      <c r="AZ8" s="15">
        <f>BNVFE!P14</f>
        <v>3.8723285633958973E-4</v>
      </c>
      <c r="BA8" s="15">
        <f>BNVFE!Q14</f>
        <v>3.8719654146009873E-4</v>
      </c>
      <c r="BB8" s="15">
        <f>BNVFE!R14</f>
        <v>3.8712836957078314E-4</v>
      </c>
      <c r="BC8" s="15">
        <f>BNVFE!S14</f>
        <v>3.8710174375942578E-4</v>
      </c>
      <c r="BD8" s="15">
        <f>BNVFE!T14</f>
        <v>3.8701959513390749E-4</v>
      </c>
      <c r="BE8" s="15">
        <f>BNVFE!U14</f>
        <v>3.8693459130790495E-4</v>
      </c>
      <c r="BF8" s="15">
        <f>BNVFE!V14</f>
        <v>3.8684314096127021E-4</v>
      </c>
      <c r="BG8" s="15">
        <f>BNVFE!W14</f>
        <v>3.8675224209457141E-4</v>
      </c>
      <c r="BH8" s="15">
        <f>BNVFE!X14</f>
        <v>3.8662639724460569E-4</v>
      </c>
      <c r="BI8" s="15">
        <f>BNVFE!Y14</f>
        <v>3.8650753548999096E-4</v>
      </c>
      <c r="BJ8" s="15">
        <f>BNVFE!Z14</f>
        <v>3.8637937383671609E-4</v>
      </c>
      <c r="BK8" s="15">
        <f>BNVFE!AA14</f>
        <v>3.8623677194928995E-4</v>
      </c>
      <c r="BL8" s="15">
        <f>BNVFE!AB14</f>
        <v>3.8608334518532407E-4</v>
      </c>
      <c r="BM8" s="15">
        <f>BNVFE!AC14</f>
        <v>3.8590701122559256E-4</v>
      </c>
      <c r="BN8" s="15">
        <f>BNVFE!AD14</f>
        <v>3.8573556454320505E-4</v>
      </c>
      <c r="BO8" s="15">
        <f>BNVFE!AE14</f>
        <v>3.8555651429608934E-4</v>
      </c>
      <c r="BP8" s="15">
        <f>BNVFE!AF14</f>
        <v>3.8536129241038667E-4</v>
      </c>
      <c r="BQ8" s="15">
        <f>BNVFE!AG14</f>
        <v>3.8512787391125356E-4</v>
      </c>
      <c r="BR8" s="15">
        <f>BNVFE!AH14</f>
        <v>3.8487689875144672E-4</v>
      </c>
      <c r="BS8" s="15"/>
      <c r="BT8" s="4"/>
    </row>
    <row r="9" spans="1:72">
      <c r="A9" t="s">
        <v>16</v>
      </c>
      <c r="B9" t="s">
        <v>94</v>
      </c>
      <c r="C9" s="11"/>
      <c r="D9" s="11"/>
      <c r="E9" s="11"/>
      <c r="F9" s="39">
        <f>TREND($AN9:$AS9,$AN$1:$AS$1,F$1)</f>
        <v>1.2701330993401204E-3</v>
      </c>
      <c r="G9" s="39">
        <f t="shared" si="6"/>
        <v>1.2695031447375632E-3</v>
      </c>
      <c r="H9" s="39">
        <f t="shared" si="6"/>
        <v>1.2688731901350058E-3</v>
      </c>
      <c r="I9" s="39">
        <f t="shared" si="6"/>
        <v>1.2682432355324486E-3</v>
      </c>
      <c r="J9" s="39">
        <f t="shared" si="6"/>
        <v>1.2676132809298914E-3</v>
      </c>
      <c r="K9" s="39">
        <f t="shared" si="6"/>
        <v>1.2669833263273342E-3</v>
      </c>
      <c r="L9" s="39">
        <f t="shared" si="6"/>
        <v>1.2663533717247771E-3</v>
      </c>
      <c r="M9" s="39">
        <f t="shared" si="6"/>
        <v>1.2657234171222199E-3</v>
      </c>
      <c r="N9" s="39">
        <f t="shared" si="6"/>
        <v>1.2650934625196627E-3</v>
      </c>
      <c r="O9" s="39">
        <f t="shared" si="6"/>
        <v>1.2644635079171055E-3</v>
      </c>
      <c r="P9" s="39">
        <f t="shared" si="6"/>
        <v>1.2638335533145483E-3</v>
      </c>
      <c r="Q9" s="39">
        <f t="shared" si="6"/>
        <v>1.2632035987119911E-3</v>
      </c>
      <c r="R9" s="39">
        <f t="shared" si="6"/>
        <v>1.2625736441094339E-3</v>
      </c>
      <c r="S9" s="39">
        <f t="shared" si="6"/>
        <v>1.2619436895068767E-3</v>
      </c>
      <c r="T9" s="39">
        <f t="shared" si="6"/>
        <v>1.2613137349043195E-3</v>
      </c>
      <c r="U9" s="39">
        <f t="shared" si="6"/>
        <v>1.2606837803017623E-3</v>
      </c>
      <c r="V9" s="39">
        <f t="shared" si="6"/>
        <v>1.2600538256992051E-3</v>
      </c>
      <c r="W9" s="39">
        <f t="shared" si="6"/>
        <v>1.2594238710966479E-3</v>
      </c>
      <c r="X9" s="39">
        <f t="shared" si="6"/>
        <v>1.2587939164940907E-3</v>
      </c>
      <c r="Y9" s="39">
        <f t="shared" si="6"/>
        <v>1.2581639618915333E-3</v>
      </c>
      <c r="Z9" s="39">
        <f t="shared" si="6"/>
        <v>1.2575340072889761E-3</v>
      </c>
      <c r="AA9" s="39">
        <f t="shared" si="6"/>
        <v>1.2569040526864189E-3</v>
      </c>
      <c r="AB9" s="39">
        <f t="shared" si="6"/>
        <v>1.2562740980838617E-3</v>
      </c>
      <c r="AC9" s="39">
        <f t="shared" si="6"/>
        <v>1.2556441434813045E-3</v>
      </c>
      <c r="AD9" s="39">
        <f t="shared" si="6"/>
        <v>1.2550141888787473E-3</v>
      </c>
      <c r="AE9" s="39">
        <f t="shared" si="6"/>
        <v>1.2543842342761901E-3</v>
      </c>
      <c r="AF9" s="39">
        <f t="shared" si="6"/>
        <v>1.2537542796736329E-3</v>
      </c>
      <c r="AG9" s="39">
        <f t="shared" si="6"/>
        <v>1.2531243250710757E-3</v>
      </c>
      <c r="AH9" s="39">
        <f t="shared" si="6"/>
        <v>1.2524943704685185E-3</v>
      </c>
      <c r="AI9" s="39">
        <f t="shared" si="6"/>
        <v>1.2518644158659613E-3</v>
      </c>
      <c r="AJ9" s="39">
        <f t="shared" si="6"/>
        <v>1.2512344612634041E-3</v>
      </c>
      <c r="AK9" s="39">
        <f t="shared" si="6"/>
        <v>1.250604506660847E-3</v>
      </c>
      <c r="AL9" s="39">
        <f t="shared" si="6"/>
        <v>1.2499745520582898E-3</v>
      </c>
      <c r="AM9" s="32">
        <f t="shared" si="6"/>
        <v>1.2493445974557326E-3</v>
      </c>
      <c r="AN9" s="14">
        <f>BNVFE!D15</f>
        <v>1.2490429545241593E-3</v>
      </c>
      <c r="AO9" s="14">
        <f>BNVFE!E15</f>
        <v>1.2479838852561889E-3</v>
      </c>
      <c r="AP9" s="14">
        <f>BNVFE!F15</f>
        <v>1.2471665685815224E-3</v>
      </c>
      <c r="AQ9" s="14">
        <f>BNVFE!G15</f>
        <v>1.2466464519590526E-3</v>
      </c>
      <c r="AR9" s="14">
        <f>BNVFE!H15</f>
        <v>1.2461776274382624E-3</v>
      </c>
      <c r="AS9" s="14">
        <f>BNVFE!I15</f>
        <v>1.2458210503215087E-3</v>
      </c>
      <c r="AT9" s="14">
        <f>BNVFE!J15</f>
        <v>1.2454261907779705E-3</v>
      </c>
      <c r="AU9" s="14">
        <f>BNVFE!K15</f>
        <v>1.2450097660041024E-3</v>
      </c>
      <c r="AV9" s="14">
        <f>BNVFE!L15</f>
        <v>1.2449523012062393E-3</v>
      </c>
      <c r="AW9" s="14">
        <f>BNVFE!M15</f>
        <v>1.2448581170389291E-3</v>
      </c>
      <c r="AX9" s="14">
        <f>BNVFE!N15</f>
        <v>1.244492708563932E-3</v>
      </c>
      <c r="AY9" s="14">
        <f>BNVFE!O15</f>
        <v>1.2445150475500222E-3</v>
      </c>
      <c r="AZ9" s="14">
        <f>BNVFE!P15</f>
        <v>1.244362963786191E-3</v>
      </c>
      <c r="BA9" s="14">
        <f>BNVFE!Q15</f>
        <v>1.2442462668418766E-3</v>
      </c>
      <c r="BB9" s="14">
        <f>BNVFE!R15</f>
        <v>1.2440271982043711E-3</v>
      </c>
      <c r="BC9" s="14">
        <f>BNVFE!S15</f>
        <v>1.2439416368347936E-3</v>
      </c>
      <c r="BD9" s="14">
        <f>BNVFE!T15</f>
        <v>1.2436776543099449E-3</v>
      </c>
      <c r="BE9" s="14">
        <f>BNVFE!U15</f>
        <v>1.2434044966707469E-3</v>
      </c>
      <c r="BF9" s="14">
        <f>BNVFE!V15</f>
        <v>1.2431106233009778E-3</v>
      </c>
      <c r="BG9" s="14">
        <f>BNVFE!W15</f>
        <v>1.242818522097998E-3</v>
      </c>
      <c r="BH9" s="14">
        <f>BNVFE!X15</f>
        <v>1.2424141228640053E-3</v>
      </c>
      <c r="BI9" s="14">
        <f>BNVFE!Y15</f>
        <v>1.2420321636298346E-3</v>
      </c>
      <c r="BJ9" s="14">
        <f>BNVFE!Z15</f>
        <v>1.241620319407161E-3</v>
      </c>
      <c r="BK9" s="14">
        <f>BNVFE!AA15</f>
        <v>1.2411620718582406E-3</v>
      </c>
      <c r="BL9" s="14">
        <f>BNVFE!AB15</f>
        <v>1.240669038843074E-3</v>
      </c>
      <c r="BM9" s="14">
        <f>BNVFE!AC15</f>
        <v>1.2401023941352315E-3</v>
      </c>
      <c r="BN9" s="14">
        <f>BNVFE!AD15</f>
        <v>1.2395514545691941E-3</v>
      </c>
      <c r="BO9" s="14">
        <f>BNVFE!AE15</f>
        <v>1.2389760811407262E-3</v>
      </c>
      <c r="BP9" s="14">
        <f>BNVFE!AF15</f>
        <v>1.2383487405617649E-3</v>
      </c>
      <c r="BQ9" s="14">
        <f>BNVFE!AG15</f>
        <v>1.2375986561341948E-3</v>
      </c>
      <c r="BR9" s="14">
        <f>BNVFE!AH15</f>
        <v>1.236792153822779E-3</v>
      </c>
      <c r="BS9" s="15"/>
      <c r="BT9" s="4"/>
    </row>
    <row r="10" spans="1:72">
      <c r="A10" t="s">
        <v>16</v>
      </c>
      <c r="B10" t="s">
        <v>22</v>
      </c>
      <c r="C10" s="11"/>
      <c r="D10" s="11"/>
      <c r="E10" s="11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41">
        <f>TREND($AN10:$BR10,$AN$1:$BR$1,AM$1)</f>
        <v>3.4530387419354838E-3</v>
      </c>
      <c r="AN10" s="15">
        <f>BNVFE!D16</f>
        <v>3.4893709999999998E-3</v>
      </c>
      <c r="AO10" s="15">
        <f>BNVFE!E16</f>
        <v>3.5120030000000001E-3</v>
      </c>
      <c r="AP10" s="15">
        <f>BNVFE!F16</f>
        <v>3.5347819999999998E-3</v>
      </c>
      <c r="AQ10" s="15">
        <f>BNVFE!G16</f>
        <v>3.55771E-3</v>
      </c>
      <c r="AR10" s="15">
        <f>BNVFE!H16</f>
        <v>3.580785E-3</v>
      </c>
      <c r="AS10" s="15">
        <f>BNVFE!I16</f>
        <v>3.6040100000000004E-3</v>
      </c>
      <c r="AT10" s="15">
        <f>BNVFE!J16</f>
        <v>3.6273859999999998E-3</v>
      </c>
      <c r="AU10" s="15">
        <f>BNVFE!K16</f>
        <v>3.6509140000000003E-3</v>
      </c>
      <c r="AV10" s="15">
        <f>BNVFE!L16</f>
        <v>3.6745939999999998E-3</v>
      </c>
      <c r="AW10" s="15">
        <f>BNVFE!M16</f>
        <v>3.6984279999999997E-3</v>
      </c>
      <c r="AX10" s="15">
        <f>BNVFE!N16</f>
        <v>3.7224160000000001E-3</v>
      </c>
      <c r="AY10" s="15">
        <f>BNVFE!O16</f>
        <v>3.7465599999999999E-3</v>
      </c>
      <c r="AZ10" s="15">
        <f>BNVFE!P16</f>
        <v>3.77086E-3</v>
      </c>
      <c r="BA10" s="15">
        <f>BNVFE!Q16</f>
        <v>3.7953179999999998E-3</v>
      </c>
      <c r="BB10" s="15">
        <f>BNVFE!R16</f>
        <v>3.819935E-3</v>
      </c>
      <c r="BC10" s="15">
        <f>BNVFE!S16</f>
        <v>3.8447119999999997E-3</v>
      </c>
      <c r="BD10" s="15">
        <f>BNVFE!T16</f>
        <v>3.8696489999999997E-3</v>
      </c>
      <c r="BE10" s="15">
        <f>BNVFE!U16</f>
        <v>3.894748E-3</v>
      </c>
      <c r="BF10" s="15">
        <f>BNVFE!V16</f>
        <v>3.9200089999999995E-3</v>
      </c>
      <c r="BG10" s="15">
        <f>BNVFE!W16</f>
        <v>3.9454349999999997E-3</v>
      </c>
      <c r="BH10" s="15">
        <f>BNVFE!X16</f>
        <v>3.9710250000000004E-3</v>
      </c>
      <c r="BI10" s="15">
        <f>BNVFE!Y16</f>
        <v>3.9967819999999999E-3</v>
      </c>
      <c r="BJ10" s="15">
        <f>BNVFE!Z16</f>
        <v>4.0227050000000006E-3</v>
      </c>
      <c r="BK10" s="15">
        <f>BNVFE!AA16</f>
        <v>4.0487970000000007E-3</v>
      </c>
      <c r="BL10" s="15">
        <f>BNVFE!AB16</f>
        <v>4.0750580000000003E-3</v>
      </c>
      <c r="BM10" s="15">
        <f>BNVFE!AC16</f>
        <v>4.1014889999999998E-3</v>
      </c>
      <c r="BN10" s="15">
        <f>BNVFE!AD16</f>
        <v>4.1280910000000004E-3</v>
      </c>
      <c r="BO10" s="15">
        <f>BNVFE!AE16</f>
        <v>4.1548660000000001E-3</v>
      </c>
      <c r="BP10" s="15">
        <f>BNVFE!AF16</f>
        <v>4.1818150000000002E-3</v>
      </c>
      <c r="BQ10" s="15">
        <f>BNVFE!AG16</f>
        <v>4.2089390000000001E-3</v>
      </c>
      <c r="BR10" s="15">
        <f>BNVFE!AH16</f>
        <v>4.2362379999999998E-3</v>
      </c>
      <c r="BS10" s="15"/>
      <c r="BT10" s="4"/>
    </row>
    <row r="11" spans="1:72">
      <c r="A11" t="s">
        <v>17</v>
      </c>
      <c r="B11" t="s">
        <v>21</v>
      </c>
      <c r="C11" s="11"/>
      <c r="D11" s="11"/>
      <c r="E11" s="11"/>
      <c r="F11" s="11"/>
      <c r="G11" s="4">
        <f>TREND($AN11:$BR11,$AN$1:$BR$1,G$1)</f>
        <v>1.2594574173720386E-5</v>
      </c>
      <c r="H11" s="4">
        <f t="shared" si="7"/>
        <v>1.2594574173720386E-5</v>
      </c>
      <c r="I11" s="4">
        <f t="shared" si="7"/>
        <v>1.2594574173720386E-5</v>
      </c>
      <c r="J11" s="4">
        <f t="shared" si="7"/>
        <v>1.2594574173720386E-5</v>
      </c>
      <c r="K11" s="4">
        <f t="shared" si="7"/>
        <v>1.2594574173720386E-5</v>
      </c>
      <c r="L11" s="4">
        <f t="shared" si="7"/>
        <v>1.2594574173720386E-5</v>
      </c>
      <c r="M11" s="4">
        <f t="shared" si="7"/>
        <v>1.2594574173720386E-5</v>
      </c>
      <c r="N11" s="4">
        <f t="shared" si="7"/>
        <v>1.2594574173720386E-5</v>
      </c>
      <c r="O11" s="4">
        <f t="shared" si="7"/>
        <v>1.2594574173720386E-5</v>
      </c>
      <c r="P11" s="4">
        <f t="shared" si="7"/>
        <v>1.2594574173720386E-5</v>
      </c>
      <c r="Q11" s="4">
        <f t="shared" si="7"/>
        <v>1.2594574173720386E-5</v>
      </c>
      <c r="R11" s="4">
        <f t="shared" si="7"/>
        <v>1.2594574173720386E-5</v>
      </c>
      <c r="S11" s="4">
        <f t="shared" si="7"/>
        <v>1.2594574173720386E-5</v>
      </c>
      <c r="T11" s="4">
        <f t="shared" si="7"/>
        <v>1.2594574173720386E-5</v>
      </c>
      <c r="U11" s="4">
        <f t="shared" si="7"/>
        <v>1.2594574173720386E-5</v>
      </c>
      <c r="V11" s="4">
        <f t="shared" si="7"/>
        <v>1.2594574173720386E-5</v>
      </c>
      <c r="W11" s="4">
        <f t="shared" si="7"/>
        <v>1.2594574173720386E-5</v>
      </c>
      <c r="X11" s="4">
        <f t="shared" si="7"/>
        <v>1.2594574173720386E-5</v>
      </c>
      <c r="Y11" s="4">
        <f t="shared" si="7"/>
        <v>1.2594574173720386E-5</v>
      </c>
      <c r="Z11" s="4">
        <f t="shared" si="7"/>
        <v>1.2594574173720386E-5</v>
      </c>
      <c r="AA11" s="4">
        <f t="shared" si="7"/>
        <v>1.2594574173720386E-5</v>
      </c>
      <c r="AB11" s="4">
        <f t="shared" si="7"/>
        <v>1.2594574173720386E-5</v>
      </c>
      <c r="AC11" s="4">
        <f t="shared" si="7"/>
        <v>1.2594574173720386E-5</v>
      </c>
      <c r="AD11" s="4">
        <f t="shared" si="7"/>
        <v>1.2594574173720386E-5</v>
      </c>
      <c r="AE11" s="4">
        <f t="shared" si="7"/>
        <v>1.2594574173720386E-5</v>
      </c>
      <c r="AF11" s="4">
        <f t="shared" si="7"/>
        <v>1.2594574173720386E-5</v>
      </c>
      <c r="AG11" s="4">
        <f t="shared" si="7"/>
        <v>1.2594574173720386E-5</v>
      </c>
      <c r="AH11" s="4">
        <f t="shared" si="7"/>
        <v>1.2594574173720386E-5</v>
      </c>
      <c r="AI11" s="4">
        <f t="shared" si="7"/>
        <v>1.2594574173720386E-5</v>
      </c>
      <c r="AJ11" s="4">
        <f t="shared" si="7"/>
        <v>1.2594574173720386E-5</v>
      </c>
      <c r="AK11" s="4">
        <f t="shared" si="7"/>
        <v>1.2594574173720386E-5</v>
      </c>
      <c r="AL11" s="4">
        <f t="shared" si="7"/>
        <v>1.2594574173720386E-5</v>
      </c>
      <c r="AM11" s="41">
        <f t="shared" si="7"/>
        <v>1.2594574173720386E-5</v>
      </c>
      <c r="AN11" s="15">
        <f>BNVFE!D17</f>
        <v>1.2594574173720378E-5</v>
      </c>
      <c r="AO11" s="15">
        <f>BNVFE!E17</f>
        <v>1.2594574173720378E-5</v>
      </c>
      <c r="AP11" s="15">
        <f>BNVFE!F17</f>
        <v>1.2594574173720378E-5</v>
      </c>
      <c r="AQ11" s="15">
        <f>BNVFE!G17</f>
        <v>1.2594574173720378E-5</v>
      </c>
      <c r="AR11" s="15">
        <f>BNVFE!H17</f>
        <v>1.2594574173720378E-5</v>
      </c>
      <c r="AS11" s="15">
        <f>BNVFE!I17</f>
        <v>1.2594574173720378E-5</v>
      </c>
      <c r="AT11" s="15">
        <f>BNVFE!J17</f>
        <v>1.2594574173720378E-5</v>
      </c>
      <c r="AU11" s="15">
        <f>BNVFE!K17</f>
        <v>1.2594574173720378E-5</v>
      </c>
      <c r="AV11" s="15">
        <f>BNVFE!L17</f>
        <v>1.2594574173720378E-5</v>
      </c>
      <c r="AW11" s="15">
        <f>BNVFE!M17</f>
        <v>1.2594574173720378E-5</v>
      </c>
      <c r="AX11" s="15">
        <f>BNVFE!N17</f>
        <v>1.2594574173720378E-5</v>
      </c>
      <c r="AY11" s="15">
        <f>BNVFE!O17</f>
        <v>1.2594574173720378E-5</v>
      </c>
      <c r="AZ11" s="15">
        <f>BNVFE!P17</f>
        <v>1.2594574173720378E-5</v>
      </c>
      <c r="BA11" s="15">
        <f>BNVFE!Q17</f>
        <v>1.2594574173720378E-5</v>
      </c>
      <c r="BB11" s="15">
        <f>BNVFE!R17</f>
        <v>1.2594574173720378E-5</v>
      </c>
      <c r="BC11" s="15">
        <f>BNVFE!S17</f>
        <v>1.2594574173720378E-5</v>
      </c>
      <c r="BD11" s="15">
        <f>BNVFE!T17</f>
        <v>1.2594574173720378E-5</v>
      </c>
      <c r="BE11" s="15">
        <f>BNVFE!U17</f>
        <v>1.2594574173720378E-5</v>
      </c>
      <c r="BF11" s="15">
        <f>BNVFE!V17</f>
        <v>1.2594574173720378E-5</v>
      </c>
      <c r="BG11" s="15">
        <f>BNVFE!W17</f>
        <v>1.2594574173720378E-5</v>
      </c>
      <c r="BH11" s="15">
        <f>BNVFE!X17</f>
        <v>1.2594574173720378E-5</v>
      </c>
      <c r="BI11" s="15">
        <f>BNVFE!Y17</f>
        <v>1.2594574173720378E-5</v>
      </c>
      <c r="BJ11" s="15">
        <f>BNVFE!Z17</f>
        <v>1.2594574173720378E-5</v>
      </c>
      <c r="BK11" s="15">
        <f>BNVFE!AA17</f>
        <v>1.2594574173720378E-5</v>
      </c>
      <c r="BL11" s="15">
        <f>BNVFE!AB17</f>
        <v>1.2594574173720378E-5</v>
      </c>
      <c r="BM11" s="15">
        <f>BNVFE!AC17</f>
        <v>1.2594574173720378E-5</v>
      </c>
      <c r="BN11" s="15">
        <f>BNVFE!AD17</f>
        <v>1.2594574173720378E-5</v>
      </c>
      <c r="BO11" s="15">
        <f>BNVFE!AE17</f>
        <v>1.2594574173720378E-5</v>
      </c>
      <c r="BP11" s="15">
        <f>BNVFE!AF17</f>
        <v>1.2594574173720378E-5</v>
      </c>
      <c r="BQ11" s="15">
        <f>BNVFE!AG17</f>
        <v>1.2594574173720378E-5</v>
      </c>
      <c r="BR11" s="15">
        <f>BNVFE!AH17</f>
        <v>1.2594574173720378E-5</v>
      </c>
      <c r="BS11" s="15"/>
      <c r="BT11" s="4"/>
    </row>
    <row r="12" spans="1:72">
      <c r="A12" t="s">
        <v>17</v>
      </c>
      <c r="B12" t="s">
        <v>22</v>
      </c>
      <c r="C12" s="11"/>
      <c r="D12" s="11"/>
      <c r="E12" s="11"/>
      <c r="F12" s="11"/>
      <c r="G12" s="29">
        <f>TREND($AN12:$BR12,$AN$1:$BR$1,G$1)</f>
        <v>4.971525705626559E-3</v>
      </c>
      <c r="H12" s="29">
        <f t="shared" si="7"/>
        <v>4.971525705626559E-3</v>
      </c>
      <c r="I12" s="29">
        <f t="shared" si="7"/>
        <v>4.971525705626559E-3</v>
      </c>
      <c r="J12" s="29">
        <f t="shared" si="7"/>
        <v>4.971525705626559E-3</v>
      </c>
      <c r="K12" s="29">
        <f t="shared" si="7"/>
        <v>4.971525705626559E-3</v>
      </c>
      <c r="L12" s="29">
        <f t="shared" si="7"/>
        <v>4.971525705626559E-3</v>
      </c>
      <c r="M12" s="29">
        <f t="shared" si="7"/>
        <v>4.971525705626559E-3</v>
      </c>
      <c r="N12" s="29">
        <f t="shared" si="7"/>
        <v>4.971525705626559E-3</v>
      </c>
      <c r="O12" s="29">
        <f t="shared" si="7"/>
        <v>4.971525705626559E-3</v>
      </c>
      <c r="P12" s="29">
        <f t="shared" si="7"/>
        <v>4.971525705626559E-3</v>
      </c>
      <c r="Q12" s="29">
        <f t="shared" si="7"/>
        <v>4.971525705626559E-3</v>
      </c>
      <c r="R12" s="29">
        <f t="shared" si="7"/>
        <v>4.971525705626559E-3</v>
      </c>
      <c r="S12" s="29">
        <f t="shared" si="7"/>
        <v>4.971525705626559E-3</v>
      </c>
      <c r="T12" s="29">
        <f t="shared" si="7"/>
        <v>4.971525705626559E-3</v>
      </c>
      <c r="U12" s="29">
        <f t="shared" si="7"/>
        <v>4.971525705626559E-3</v>
      </c>
      <c r="V12" s="29">
        <f t="shared" si="7"/>
        <v>4.971525705626559E-3</v>
      </c>
      <c r="W12" s="29">
        <f t="shared" si="7"/>
        <v>4.971525705626559E-3</v>
      </c>
      <c r="X12" s="29">
        <f t="shared" si="7"/>
        <v>4.971525705626559E-3</v>
      </c>
      <c r="Y12" s="29">
        <f t="shared" si="7"/>
        <v>4.971525705626559E-3</v>
      </c>
      <c r="Z12" s="29">
        <f t="shared" si="7"/>
        <v>4.971525705626559E-3</v>
      </c>
      <c r="AA12" s="29">
        <f t="shared" si="7"/>
        <v>4.971525705626559E-3</v>
      </c>
      <c r="AB12" s="29">
        <f t="shared" si="7"/>
        <v>4.971525705626559E-3</v>
      </c>
      <c r="AC12" s="29">
        <f t="shared" si="7"/>
        <v>4.971525705626559E-3</v>
      </c>
      <c r="AD12" s="29">
        <f t="shared" si="7"/>
        <v>4.971525705626559E-3</v>
      </c>
      <c r="AE12" s="29">
        <f t="shared" si="7"/>
        <v>4.971525705626559E-3</v>
      </c>
      <c r="AF12" s="29">
        <f t="shared" si="7"/>
        <v>4.971525705626559E-3</v>
      </c>
      <c r="AG12" s="29">
        <f t="shared" si="7"/>
        <v>4.971525705626559E-3</v>
      </c>
      <c r="AH12" s="29">
        <f t="shared" si="7"/>
        <v>4.971525705626559E-3</v>
      </c>
      <c r="AI12" s="29">
        <f t="shared" si="7"/>
        <v>4.971525705626559E-3</v>
      </c>
      <c r="AJ12" s="29">
        <f t="shared" si="7"/>
        <v>4.971525705626559E-3</v>
      </c>
      <c r="AK12" s="29">
        <f t="shared" si="7"/>
        <v>4.971525705626559E-3</v>
      </c>
      <c r="AL12" s="29">
        <f t="shared" si="7"/>
        <v>4.971525705626559E-3</v>
      </c>
      <c r="AM12" s="42">
        <f t="shared" si="7"/>
        <v>4.971525705626559E-3</v>
      </c>
      <c r="AN12" s="15">
        <f>BNVFE!D18</f>
        <v>4.9715257056265547E-3</v>
      </c>
      <c r="AO12" s="15">
        <f>BNVFE!E18</f>
        <v>4.9715257056265547E-3</v>
      </c>
      <c r="AP12" s="15">
        <f>BNVFE!F18</f>
        <v>4.9715257056265547E-3</v>
      </c>
      <c r="AQ12" s="15">
        <f>BNVFE!G18</f>
        <v>4.9715257056265547E-3</v>
      </c>
      <c r="AR12" s="15">
        <f>BNVFE!H18</f>
        <v>4.9715257056265547E-3</v>
      </c>
      <c r="AS12" s="15">
        <f>BNVFE!I18</f>
        <v>4.9715257056265547E-3</v>
      </c>
      <c r="AT12" s="15">
        <f>BNVFE!J18</f>
        <v>4.9715257056265547E-3</v>
      </c>
      <c r="AU12" s="15">
        <f>BNVFE!K18</f>
        <v>4.9715257056265547E-3</v>
      </c>
      <c r="AV12" s="15">
        <f>BNVFE!L18</f>
        <v>4.9715257056265547E-3</v>
      </c>
      <c r="AW12" s="15">
        <f>BNVFE!M18</f>
        <v>4.9715257056265547E-3</v>
      </c>
      <c r="AX12" s="15">
        <f>BNVFE!N18</f>
        <v>4.9715257056265547E-3</v>
      </c>
      <c r="AY12" s="15">
        <f>BNVFE!O18</f>
        <v>4.9715257056265547E-3</v>
      </c>
      <c r="AZ12" s="15">
        <f>BNVFE!P18</f>
        <v>4.9715257056265547E-3</v>
      </c>
      <c r="BA12" s="15">
        <f>BNVFE!Q18</f>
        <v>4.9715257056265547E-3</v>
      </c>
      <c r="BB12" s="15">
        <f>BNVFE!R18</f>
        <v>4.9715257056265547E-3</v>
      </c>
      <c r="BC12" s="15">
        <f>BNVFE!S18</f>
        <v>4.9715257056265547E-3</v>
      </c>
      <c r="BD12" s="15">
        <f>BNVFE!T18</f>
        <v>4.9715257056265547E-3</v>
      </c>
      <c r="BE12" s="15">
        <f>BNVFE!U18</f>
        <v>4.9715257056265547E-3</v>
      </c>
      <c r="BF12" s="15">
        <f>BNVFE!V18</f>
        <v>4.9715257056265547E-3</v>
      </c>
      <c r="BG12" s="15">
        <f>BNVFE!W18</f>
        <v>4.9715257056265547E-3</v>
      </c>
      <c r="BH12" s="15">
        <f>BNVFE!X18</f>
        <v>4.9715257056265547E-3</v>
      </c>
      <c r="BI12" s="15">
        <f>BNVFE!Y18</f>
        <v>4.9715257056265547E-3</v>
      </c>
      <c r="BJ12" s="15">
        <f>BNVFE!Z18</f>
        <v>4.9715257056265547E-3</v>
      </c>
      <c r="BK12" s="15">
        <f>BNVFE!AA18</f>
        <v>4.9715257056265547E-3</v>
      </c>
      <c r="BL12" s="15">
        <f>BNVFE!AB18</f>
        <v>4.9715257056265547E-3</v>
      </c>
      <c r="BM12" s="15">
        <f>BNVFE!AC18</f>
        <v>4.9715257056265547E-3</v>
      </c>
      <c r="BN12" s="15">
        <f>BNVFE!AD18</f>
        <v>4.9715257056265547E-3</v>
      </c>
      <c r="BO12" s="15">
        <f>BNVFE!AE18</f>
        <v>4.9715257056265547E-3</v>
      </c>
      <c r="BP12" s="15">
        <f>BNVFE!AF18</f>
        <v>4.9715257056265547E-3</v>
      </c>
      <c r="BQ12" s="15">
        <f>BNVFE!AG18</f>
        <v>4.9715257056265547E-3</v>
      </c>
      <c r="BR12" s="15">
        <f>BNVFE!AH18</f>
        <v>4.9715257056265547E-3</v>
      </c>
      <c r="BS12" s="15"/>
      <c r="BT12" s="4"/>
    </row>
    <row r="13" spans="1:72">
      <c r="A13" t="s">
        <v>18</v>
      </c>
      <c r="B13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4">
        <f>TREND($AN13:$BR13,$AN$1:$BR$1,W$1)</f>
        <v>1.4016911849320363E-3</v>
      </c>
      <c r="X13" s="4">
        <f t="shared" si="7"/>
        <v>1.4016911849320363E-3</v>
      </c>
      <c r="Y13" s="4">
        <f t="shared" si="7"/>
        <v>1.4016911849320363E-3</v>
      </c>
      <c r="Z13" s="4">
        <f t="shared" si="7"/>
        <v>1.4016911849320363E-3</v>
      </c>
      <c r="AA13" s="4">
        <f t="shared" si="7"/>
        <v>1.4016911849320363E-3</v>
      </c>
      <c r="AB13" s="4">
        <f t="shared" si="7"/>
        <v>1.4016911849320363E-3</v>
      </c>
      <c r="AC13" s="4">
        <f t="shared" si="7"/>
        <v>1.4016911849320363E-3</v>
      </c>
      <c r="AD13" s="4">
        <f t="shared" si="7"/>
        <v>1.4016911849320363E-3</v>
      </c>
      <c r="AE13" s="4">
        <f t="shared" si="7"/>
        <v>1.4016911849320363E-3</v>
      </c>
      <c r="AF13" s="4">
        <f t="shared" si="7"/>
        <v>1.4016911849320363E-3</v>
      </c>
      <c r="AG13" s="4">
        <f t="shared" si="7"/>
        <v>1.4016911849320363E-3</v>
      </c>
      <c r="AH13" s="4">
        <f t="shared" si="7"/>
        <v>1.4016911849320363E-3</v>
      </c>
      <c r="AI13" s="4">
        <f t="shared" si="7"/>
        <v>1.4016911849320363E-3</v>
      </c>
      <c r="AJ13" s="4">
        <f t="shared" si="7"/>
        <v>1.4016911849320363E-3</v>
      </c>
      <c r="AK13" s="4">
        <f t="shared" si="7"/>
        <v>1.4016911849320363E-3</v>
      </c>
      <c r="AL13" s="4">
        <f t="shared" si="7"/>
        <v>1.4016911849320363E-3</v>
      </c>
      <c r="AM13" s="41">
        <f t="shared" si="7"/>
        <v>1.4016911849320363E-3</v>
      </c>
      <c r="AN13" s="15">
        <f>BNVFE!D19</f>
        <v>1.4016911849320359E-3</v>
      </c>
      <c r="AO13" s="15">
        <f>BNVFE!E19</f>
        <v>1.4016911849320359E-3</v>
      </c>
      <c r="AP13" s="15">
        <f>BNVFE!F19</f>
        <v>1.4016911849320359E-3</v>
      </c>
      <c r="AQ13" s="15">
        <f>BNVFE!G19</f>
        <v>1.4016911849320359E-3</v>
      </c>
      <c r="AR13" s="15">
        <f>BNVFE!H19</f>
        <v>1.4016911849320359E-3</v>
      </c>
      <c r="AS13" s="15">
        <f>BNVFE!I19</f>
        <v>1.4016911849320359E-3</v>
      </c>
      <c r="AT13" s="15">
        <f>BNVFE!J19</f>
        <v>1.4016911849320359E-3</v>
      </c>
      <c r="AU13" s="15">
        <f>BNVFE!K19</f>
        <v>1.4016911849320359E-3</v>
      </c>
      <c r="AV13" s="15">
        <f>BNVFE!L19</f>
        <v>1.4016911849320359E-3</v>
      </c>
      <c r="AW13" s="15">
        <f>BNVFE!M19</f>
        <v>1.4016911849320359E-3</v>
      </c>
      <c r="AX13" s="15">
        <f>BNVFE!N19</f>
        <v>1.4016911849320359E-3</v>
      </c>
      <c r="AY13" s="15">
        <f>BNVFE!O19</f>
        <v>1.4016911849320359E-3</v>
      </c>
      <c r="AZ13" s="15">
        <f>BNVFE!P19</f>
        <v>1.4016911849320359E-3</v>
      </c>
      <c r="BA13" s="15">
        <f>BNVFE!Q19</f>
        <v>1.4016911849320359E-3</v>
      </c>
      <c r="BB13" s="15">
        <f>BNVFE!R19</f>
        <v>1.4016911849320359E-3</v>
      </c>
      <c r="BC13" s="15">
        <f>BNVFE!S19</f>
        <v>1.4016911849320359E-3</v>
      </c>
      <c r="BD13" s="15">
        <f>BNVFE!T19</f>
        <v>1.4016911849320359E-3</v>
      </c>
      <c r="BE13" s="15">
        <f>BNVFE!U19</f>
        <v>1.4016911849320359E-3</v>
      </c>
      <c r="BF13" s="15">
        <f>BNVFE!V19</f>
        <v>1.4016911849320359E-3</v>
      </c>
      <c r="BG13" s="15">
        <f>BNVFE!W19</f>
        <v>1.4016911849320359E-3</v>
      </c>
      <c r="BH13" s="15">
        <f>BNVFE!X19</f>
        <v>1.4016911849320359E-3</v>
      </c>
      <c r="BI13" s="15">
        <f>BNVFE!Y19</f>
        <v>1.4016911849320359E-3</v>
      </c>
      <c r="BJ13" s="15">
        <f>BNVFE!Z19</f>
        <v>1.4016911849320359E-3</v>
      </c>
      <c r="BK13" s="15">
        <f>BNVFE!AA19</f>
        <v>1.4016911849320359E-3</v>
      </c>
      <c r="BL13" s="15">
        <f>BNVFE!AB19</f>
        <v>1.4016911849320359E-3</v>
      </c>
      <c r="BM13" s="15">
        <f>BNVFE!AC19</f>
        <v>1.4016911849320359E-3</v>
      </c>
      <c r="BN13" s="15">
        <f>BNVFE!AD19</f>
        <v>1.4016911849320359E-3</v>
      </c>
      <c r="BO13" s="15">
        <f>BNVFE!AE19</f>
        <v>1.4016911849320359E-3</v>
      </c>
      <c r="BP13" s="15">
        <f>BNVFE!AF19</f>
        <v>1.4016911849320359E-3</v>
      </c>
      <c r="BQ13" s="15">
        <f>BNVFE!AG19</f>
        <v>1.4016911849320359E-3</v>
      </c>
      <c r="BR13" s="15">
        <f>BNVFE!AH19</f>
        <v>1.4016911849320359E-3</v>
      </c>
      <c r="BS13" s="15"/>
      <c r="BT13" s="4"/>
    </row>
    <row r="14" spans="1:72" s="8" customFormat="1">
      <c r="A14" s="8" t="s">
        <v>18</v>
      </c>
      <c r="B14" s="8" t="s">
        <v>22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8">
        <f t="shared" ref="W14:AL14" si="8">$AM14</f>
        <v>0</v>
      </c>
      <c r="X14" s="8">
        <f t="shared" si="8"/>
        <v>0</v>
      </c>
      <c r="Y14" s="8">
        <f t="shared" si="8"/>
        <v>0</v>
      </c>
      <c r="Z14" s="8">
        <f t="shared" si="8"/>
        <v>0</v>
      </c>
      <c r="AA14" s="8">
        <f t="shared" si="8"/>
        <v>0</v>
      </c>
      <c r="AB14" s="8">
        <f t="shared" si="8"/>
        <v>0</v>
      </c>
      <c r="AC14" s="8">
        <f t="shared" si="8"/>
        <v>0</v>
      </c>
      <c r="AD14" s="8">
        <f t="shared" si="8"/>
        <v>0</v>
      </c>
      <c r="AE14" s="8">
        <f t="shared" si="8"/>
        <v>0</v>
      </c>
      <c r="AF14" s="8">
        <f t="shared" si="8"/>
        <v>0</v>
      </c>
      <c r="AG14" s="8">
        <f t="shared" si="8"/>
        <v>0</v>
      </c>
      <c r="AH14" s="8">
        <f t="shared" si="8"/>
        <v>0</v>
      </c>
      <c r="AI14" s="21">
        <f t="shared" si="8"/>
        <v>0</v>
      </c>
      <c r="AJ14" s="21">
        <f t="shared" si="8"/>
        <v>0</v>
      </c>
      <c r="AK14" s="33">
        <f t="shared" si="8"/>
        <v>0</v>
      </c>
      <c r="AL14" s="33">
        <f t="shared" si="8"/>
        <v>0</v>
      </c>
      <c r="AM14" s="34">
        <f>BNVFE!D20</f>
        <v>0</v>
      </c>
      <c r="AN14" s="16">
        <f>BNVFE!D20</f>
        <v>0</v>
      </c>
      <c r="AO14" s="16">
        <f>BNVFE!E20</f>
        <v>0</v>
      </c>
      <c r="AP14" s="16">
        <f>BNVFE!F20</f>
        <v>0</v>
      </c>
      <c r="AQ14" s="16">
        <f>BNVFE!G20</f>
        <v>0</v>
      </c>
      <c r="AR14" s="16">
        <f>BNVFE!H20</f>
        <v>0</v>
      </c>
      <c r="AS14" s="16">
        <f>BNVFE!I20</f>
        <v>0</v>
      </c>
      <c r="AT14" s="16">
        <f>BNVFE!J20</f>
        <v>0</v>
      </c>
      <c r="AU14" s="16">
        <f>BNVFE!K20</f>
        <v>0</v>
      </c>
      <c r="AV14" s="16">
        <f>BNVFE!L20</f>
        <v>0</v>
      </c>
      <c r="AW14" s="16">
        <f>BNVFE!M20</f>
        <v>0</v>
      </c>
      <c r="AX14" s="16">
        <f>BNVFE!N20</f>
        <v>0</v>
      </c>
      <c r="AY14" s="16">
        <f>BNVFE!O20</f>
        <v>0</v>
      </c>
      <c r="AZ14" s="16">
        <f>BNVFE!P20</f>
        <v>0</v>
      </c>
      <c r="BA14" s="16">
        <f>BNVFE!Q20</f>
        <v>0</v>
      </c>
      <c r="BB14" s="16">
        <f>BNVFE!R20</f>
        <v>0</v>
      </c>
      <c r="BC14" s="16">
        <f>BNVFE!S20</f>
        <v>0</v>
      </c>
      <c r="BD14" s="16">
        <f>BNVFE!T20</f>
        <v>0</v>
      </c>
      <c r="BE14" s="16">
        <f>BNVFE!U20</f>
        <v>0</v>
      </c>
      <c r="BF14" s="16">
        <f>BNVFE!V20</f>
        <v>0</v>
      </c>
      <c r="BG14" s="16">
        <f>BNVFE!W20</f>
        <v>0</v>
      </c>
      <c r="BH14" s="16">
        <f>BNVFE!X20</f>
        <v>0</v>
      </c>
      <c r="BI14" s="16">
        <f>BNVFE!Y20</f>
        <v>0</v>
      </c>
      <c r="BJ14" s="16">
        <f>BNVFE!Z20</f>
        <v>0</v>
      </c>
      <c r="BK14" s="16">
        <f>BNVFE!AA20</f>
        <v>0</v>
      </c>
      <c r="BL14" s="16">
        <f>BNVFE!AB20</f>
        <v>0</v>
      </c>
      <c r="BM14" s="16">
        <f>BNVFE!AC20</f>
        <v>0</v>
      </c>
      <c r="BN14" s="16">
        <f>BNVFE!AD20</f>
        <v>0</v>
      </c>
      <c r="BO14" s="16">
        <f>BNVFE!AE20</f>
        <v>0</v>
      </c>
      <c r="BP14" s="16">
        <f>BNVFE!AF20</f>
        <v>0</v>
      </c>
      <c r="BQ14" s="16">
        <f>BNVFE!AG20</f>
        <v>0</v>
      </c>
      <c r="BR14" s="16">
        <f>BNVFE!AH20</f>
        <v>0</v>
      </c>
      <c r="BS14" s="16"/>
    </row>
    <row r="15" spans="1:72">
      <c r="E15" s="38"/>
      <c r="X15" s="4"/>
      <c r="AH15" s="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F4DF-15AD-4C41-A812-225B20693204}">
  <sheetPr>
    <tabColor theme="3"/>
  </sheetPr>
  <dimension ref="A1:H16"/>
  <sheetViews>
    <sheetView workbookViewId="0">
      <selection activeCell="C3" sqref="C3"/>
    </sheetView>
  </sheetViews>
  <sheetFormatPr baseColWidth="10" defaultColWidth="8.83203125" defaultRowHeight="15"/>
  <cols>
    <col min="1" max="1" width="36.1640625" customWidth="1"/>
  </cols>
  <sheetData>
    <row r="1" spans="1:8">
      <c r="A1" s="47" t="s">
        <v>96</v>
      </c>
    </row>
    <row r="2" spans="1:8" ht="16">
      <c r="A2" s="28" t="s">
        <v>95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88</v>
      </c>
      <c r="H2" s="43" t="s">
        <v>89</v>
      </c>
    </row>
    <row r="3" spans="1:8">
      <c r="A3" t="s">
        <v>15</v>
      </c>
      <c r="B3" s="44">
        <v>1.0094082465469424E-3</v>
      </c>
      <c r="C3" s="44">
        <v>7.4836420697954824E-6</v>
      </c>
      <c r="D3" s="45">
        <v>3.1700424271722166E-4</v>
      </c>
      <c r="E3" s="46">
        <v>3.1700424271722166E-4</v>
      </c>
      <c r="F3" s="46">
        <v>6.9782644482356809E-4</v>
      </c>
      <c r="G3" s="46">
        <v>2.4567828810584678E-4</v>
      </c>
      <c r="H3" s="46">
        <v>9.5101272815166483E-4</v>
      </c>
    </row>
    <row r="4" spans="1:8">
      <c r="A4" t="s">
        <v>8</v>
      </c>
      <c r="B4" s="44">
        <v>2.8309727187687166E-3</v>
      </c>
      <c r="C4" s="44">
        <v>2.6928817015314281E-6</v>
      </c>
      <c r="D4" s="46">
        <v>8.8096936666512947E-4</v>
      </c>
      <c r="E4" s="45">
        <v>8.8096936666512947E-4</v>
      </c>
      <c r="F4" s="46">
        <v>1.9534712103221026E-3</v>
      </c>
      <c r="G4" s="46">
        <v>6.8275125916547532E-4</v>
      </c>
      <c r="H4" s="46">
        <v>2.6429080999953881E-3</v>
      </c>
    </row>
    <row r="5" spans="1:8">
      <c r="A5" t="s">
        <v>7</v>
      </c>
      <c r="B5" s="44">
        <v>1.4307537620687272E-3</v>
      </c>
      <c r="C5" s="44">
        <v>4.452357407992435E-4</v>
      </c>
      <c r="D5" s="44">
        <v>4.452357407992435E-4</v>
      </c>
      <c r="E5" s="45">
        <v>4.452357407992435E-4</v>
      </c>
      <c r="F5" s="6">
        <v>0</v>
      </c>
      <c r="G5" s="6">
        <v>0</v>
      </c>
      <c r="H5" s="46">
        <v>1.3357072223977302E-3</v>
      </c>
    </row>
    <row r="6" spans="1:8">
      <c r="A6" t="s">
        <v>16</v>
      </c>
      <c r="B6" s="44">
        <v>1.2405209526886144E-3</v>
      </c>
      <c r="C6" s="44">
        <v>4.2438874697242065E-4</v>
      </c>
      <c r="D6" s="44">
        <v>4.2438874697242065E-4</v>
      </c>
      <c r="E6" s="46">
        <v>4.2438874697242065E-4</v>
      </c>
      <c r="F6" s="6">
        <v>0</v>
      </c>
      <c r="G6" s="6">
        <v>0</v>
      </c>
      <c r="H6" s="46">
        <v>1.2731662409172617E-3</v>
      </c>
    </row>
    <row r="7" spans="1:8">
      <c r="A7" t="s">
        <v>17</v>
      </c>
      <c r="B7" s="44">
        <v>3.2293530565471139E-5</v>
      </c>
      <c r="C7" s="44">
        <v>1.0049411985156037E-5</v>
      </c>
      <c r="D7" s="44">
        <v>1.0049411985156037E-5</v>
      </c>
      <c r="E7" s="45">
        <v>1.0049411985156037E-5</v>
      </c>
      <c r="F7" s="6">
        <v>0</v>
      </c>
      <c r="G7" s="6">
        <v>0</v>
      </c>
      <c r="H7" s="46">
        <v>3.0148235955468109E-5</v>
      </c>
    </row>
    <row r="8" spans="1:8">
      <c r="A8" t="s">
        <v>18</v>
      </c>
      <c r="B8" s="44">
        <v>3.8347187299137405E-3</v>
      </c>
      <c r="C8" s="44">
        <v>1.204291832534894E-3</v>
      </c>
      <c r="D8" s="45">
        <v>1.204291832534894E-3</v>
      </c>
      <c r="E8" s="46">
        <v>1.204291832534894E-3</v>
      </c>
      <c r="F8" s="46">
        <v>2.6510266260932596E-3</v>
      </c>
      <c r="G8" s="46">
        <v>9.3332617021454293E-4</v>
      </c>
      <c r="H8" s="46">
        <v>3.6128754976046816E-3</v>
      </c>
    </row>
    <row r="9" spans="1:8">
      <c r="A9" s="47" t="s">
        <v>97</v>
      </c>
    </row>
    <row r="10" spans="1:8">
      <c r="A10" t="s">
        <v>98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88</v>
      </c>
      <c r="H10" t="s">
        <v>89</v>
      </c>
    </row>
    <row r="11" spans="1:8">
      <c r="A11" t="s">
        <v>15</v>
      </c>
      <c r="B11" s="46">
        <v>2.7175224068570606E-4</v>
      </c>
      <c r="C11" s="46">
        <v>2.7797562958068832E-5</v>
      </c>
      <c r="D11" s="48">
        <v>8.5343678893031675E-5</v>
      </c>
      <c r="E11" s="49">
        <v>8.5343678893031675E-5</v>
      </c>
      <c r="F11" s="46">
        <v>1.8786838787900257E-4</v>
      </c>
      <c r="G11" s="46">
        <v>6.6141351142099544E-5</v>
      </c>
      <c r="H11" s="46">
        <v>2.5603103667909497E-4</v>
      </c>
    </row>
    <row r="12" spans="1:8">
      <c r="A12" t="s">
        <v>8</v>
      </c>
      <c r="B12" s="46">
        <v>2.6158745070478042E-3</v>
      </c>
      <c r="C12" s="46">
        <v>2.9143120632765266E-6</v>
      </c>
      <c r="D12" s="49">
        <v>8.1403303269968186E-4</v>
      </c>
      <c r="E12" s="48">
        <v>8.1403303269968186E-4</v>
      </c>
      <c r="F12" s="46">
        <v>1.8050458435911491E-3</v>
      </c>
      <c r="G12" s="46">
        <v>6.3087560034225348E-4</v>
      </c>
      <c r="H12" s="46">
        <v>2.442099098099045E-3</v>
      </c>
    </row>
    <row r="13" spans="1:8">
      <c r="A13" t="s">
        <v>7</v>
      </c>
      <c r="B13" s="44">
        <v>3.6837767936328798E-4</v>
      </c>
      <c r="C13" s="44">
        <v>1.146353155333106E-4</v>
      </c>
      <c r="D13" s="46">
        <v>1.146353155333106E-4</v>
      </c>
      <c r="E13" s="50">
        <v>1.146353155333106E-4</v>
      </c>
      <c r="F13" s="6">
        <v>0</v>
      </c>
      <c r="G13" s="6">
        <v>0</v>
      </c>
      <c r="H13" s="46">
        <v>3.4390594659993172E-4</v>
      </c>
    </row>
    <row r="14" spans="1:8">
      <c r="A14" t="s">
        <v>16</v>
      </c>
      <c r="B14" s="44">
        <v>1.1140743815291445E-2</v>
      </c>
      <c r="C14" s="44">
        <v>3.4668839999999999E-3</v>
      </c>
      <c r="D14" s="46">
        <v>3.4668839999999999E-3</v>
      </c>
      <c r="E14" s="50">
        <v>3.4668839999999999E-3</v>
      </c>
      <c r="F14" s="6">
        <v>0</v>
      </c>
      <c r="G14" s="6">
        <v>0</v>
      </c>
      <c r="H14" s="46">
        <v>1.0400651999999998E-2</v>
      </c>
    </row>
    <row r="15" spans="1:8">
      <c r="A15" t="s">
        <v>17</v>
      </c>
      <c r="B15" s="44">
        <v>1.5467626362604087E-2</v>
      </c>
      <c r="C15" s="44">
        <v>4.813365E-3</v>
      </c>
      <c r="D15" s="46">
        <v>4.813365E-3</v>
      </c>
      <c r="E15" s="50">
        <v>4.813365E-3</v>
      </c>
      <c r="F15" s="6">
        <v>0</v>
      </c>
      <c r="G15" s="6">
        <v>0</v>
      </c>
      <c r="H15" s="46">
        <v>1.4440094999999998E-2</v>
      </c>
    </row>
    <row r="16" spans="1:8">
      <c r="A16" t="s">
        <v>18</v>
      </c>
      <c r="B16">
        <v>3.8347187299137405E-3</v>
      </c>
      <c r="C16">
        <v>1.204291832534894E-3</v>
      </c>
      <c r="D16">
        <v>1.204291832534894E-3</v>
      </c>
      <c r="E16">
        <v>1.204291832534894E-3</v>
      </c>
      <c r="F16">
        <v>2.6510266260932596E-3</v>
      </c>
      <c r="G16">
        <v>9.3332617021454293E-4</v>
      </c>
      <c r="H16">
        <v>3.6128754976046816E-3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I8"/>
  <sheetViews>
    <sheetView workbookViewId="0">
      <selection activeCell="B3" sqref="B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1.0006377173025069E-3</v>
      </c>
      <c r="C2" s="4">
        <f>C$4/(1-'Other Values'!$B$2)</f>
        <v>1.021278234459302E-3</v>
      </c>
      <c r="D2" s="4">
        <f>D$4/(1-'Other Values'!$B$2)</f>
        <v>1.0419187516160972E-3</v>
      </c>
      <c r="E2" s="4">
        <f>E$4/(1-'Other Values'!$B$2)</f>
        <v>1.0625592687728924E-3</v>
      </c>
      <c r="F2" s="4">
        <f>F$4/(1-'Other Values'!$B$2)</f>
        <v>1.0831997859296874E-3</v>
      </c>
      <c r="G2" s="4">
        <f>G$4/(1-'Other Values'!$B$2)</f>
        <v>1.1038403030864826E-3</v>
      </c>
      <c r="H2" s="4">
        <f>H$4/(1-'Other Values'!$B$2)</f>
        <v>1.1244808202432778E-3</v>
      </c>
      <c r="I2" s="4">
        <f>I$4/(1-'Other Values'!$B$2)</f>
        <v>1.145121337400073E-3</v>
      </c>
      <c r="J2" s="4">
        <f>J$4/(1-'Other Values'!$B$2)</f>
        <v>1.1657618545568682E-3</v>
      </c>
      <c r="K2" s="4">
        <f>K$4/(1-'Other Values'!$B$2)</f>
        <v>1.1864023717136634E-3</v>
      </c>
      <c r="L2" s="4">
        <f>L$4/(1-'Other Values'!$B$2)</f>
        <v>1.2070428888704585E-3</v>
      </c>
      <c r="M2" s="4">
        <f>M$4/(1-'Other Values'!$B$2)</f>
        <v>1.2276834060272535E-3</v>
      </c>
      <c r="N2" s="4">
        <f>N$4/(1-'Other Values'!$B$2)</f>
        <v>1.2483239231840487E-3</v>
      </c>
      <c r="O2" s="4">
        <f>O$4/(1-'Other Values'!$B$2)</f>
        <v>1.2689644403408437E-3</v>
      </c>
      <c r="P2" s="4">
        <f>P$4/(1-'Other Values'!$B$2)</f>
        <v>1.3133352179220551E-3</v>
      </c>
      <c r="Q2" s="4">
        <f>Q$4/(1-'Other Values'!$B$2)</f>
        <v>1.3372544167096446E-3</v>
      </c>
      <c r="R2" s="4">
        <f>R$4/(1-'Other Values'!$B$2)</f>
        <v>1.3528857110380057E-3</v>
      </c>
      <c r="S2" s="4">
        <f>S$4/(1-'Other Values'!$B$2)</f>
        <v>1.3641478637494424E-3</v>
      </c>
      <c r="T2" s="4">
        <f>T$4/(1-'Other Values'!$B$2)</f>
        <v>1.3765175140598731E-3</v>
      </c>
      <c r="U2" s="4">
        <f>U$4/(1-'Other Values'!$B$2)</f>
        <v>1.3871187530304623E-3</v>
      </c>
      <c r="V2" s="4">
        <f>V$4/(1-'Other Values'!$B$2)</f>
        <v>1.3870679611187129E-3</v>
      </c>
      <c r="W2" s="4">
        <f>W$4/(1-'Other Values'!$B$2)</f>
        <v>1.3859563735337359E-3</v>
      </c>
      <c r="X2" s="4">
        <f>X$4/(1-'Other Values'!$B$2)</f>
        <v>1.384950813345552E-3</v>
      </c>
      <c r="Y2" s="4">
        <f>Y$4/(1-'Other Values'!$B$2)</f>
        <v>1.3869263500902421E-3</v>
      </c>
      <c r="Z2" s="4">
        <f>Z$4/(1-'Other Values'!$B$2)</f>
        <v>1.3858501808577874E-3</v>
      </c>
      <c r="AA2" s="4">
        <f>AA$4/(1-'Other Values'!$B$2)</f>
        <v>1.3846569267694194E-3</v>
      </c>
      <c r="AB2" s="4">
        <f>AB$4/(1-'Other Values'!$B$2)</f>
        <v>1.383361453614029E-3</v>
      </c>
      <c r="AC2" s="4">
        <f>AC$4/(1-'Other Values'!$B$2)</f>
        <v>1.3827827809043229E-3</v>
      </c>
      <c r="AD2" s="4">
        <f>AD$4/(1-'Other Values'!$B$2)</f>
        <v>1.3798633121833498E-3</v>
      </c>
      <c r="AE2" s="4">
        <f>AE$4/(1-'Other Values'!$B$2)</f>
        <v>1.3768619577137406E-3</v>
      </c>
      <c r="AF2" s="4">
        <f>AF$4/(1-'Other Values'!$B$2)</f>
        <v>1.3746417310544475E-3</v>
      </c>
      <c r="AH2" s="4"/>
      <c r="AI2" s="4"/>
    </row>
    <row r="3" spans="1:35">
      <c r="A3" t="s">
        <v>3</v>
      </c>
      <c r="B3" s="4">
        <f>'SYFAFE (for NG vehicles)'!$C$3</f>
        <v>7.4836420697954824E-6</v>
      </c>
      <c r="C3" s="4">
        <f>'SYFAFE (for NG vehicles)'!$C$3</f>
        <v>7.4836420697954824E-6</v>
      </c>
      <c r="D3" s="4">
        <f>'SYFAFE (for NG vehicles)'!$C$3</f>
        <v>7.4836420697954824E-6</v>
      </c>
      <c r="E3" s="4">
        <f>'SYFAFE (for NG vehicles)'!$C$3</f>
        <v>7.4836420697954824E-6</v>
      </c>
      <c r="F3" s="4">
        <f>'SYFAFE (for NG vehicles)'!$C$3</f>
        <v>7.4836420697954824E-6</v>
      </c>
      <c r="G3" s="4">
        <f>'SYFAFE (for NG vehicles)'!$C$3</f>
        <v>7.4836420697954824E-6</v>
      </c>
      <c r="H3" s="4">
        <f>'SYFAFE (for NG vehicles)'!$C$3</f>
        <v>7.4836420697954824E-6</v>
      </c>
      <c r="I3" s="4">
        <f>'SYFAFE (for NG vehicles)'!$C$3</f>
        <v>7.4836420697954824E-6</v>
      </c>
      <c r="J3" s="4">
        <f>'SYFAFE (for NG vehicles)'!$C$3</f>
        <v>7.4836420697954824E-6</v>
      </c>
      <c r="K3" s="4">
        <f>'SYFAFE (for NG vehicles)'!$C$3</f>
        <v>7.4836420697954824E-6</v>
      </c>
      <c r="L3" s="4">
        <f>'SYFAFE (for NG vehicles)'!$C$3</f>
        <v>7.4836420697954824E-6</v>
      </c>
      <c r="M3" s="4">
        <f>'SYFAFE (for NG vehicles)'!$C$3</f>
        <v>7.4836420697954824E-6</v>
      </c>
      <c r="N3" s="4">
        <f>'SYFAFE (for NG vehicles)'!$C$3</f>
        <v>7.4836420697954824E-6</v>
      </c>
      <c r="O3" s="4">
        <f>'SYFAFE (for NG vehicles)'!$C$3</f>
        <v>7.4836420697954824E-6</v>
      </c>
      <c r="P3" s="4">
        <f>'SYFAFE (for NG vehicles)'!$C$3</f>
        <v>7.4836420697954824E-6</v>
      </c>
      <c r="Q3" s="4">
        <f>'SYFAFE (for NG vehicles)'!$C$3</f>
        <v>7.4836420697954824E-6</v>
      </c>
      <c r="R3" s="4">
        <f>'SYFAFE (for NG vehicles)'!$C$3</f>
        <v>7.4836420697954824E-6</v>
      </c>
      <c r="S3" s="4">
        <f>'SYFAFE (for NG vehicles)'!$C$3</f>
        <v>7.4836420697954824E-6</v>
      </c>
      <c r="T3" s="4">
        <f>'SYFAFE (for NG vehicles)'!$C$3</f>
        <v>7.4836420697954824E-6</v>
      </c>
      <c r="U3" s="4">
        <f>'SYFAFE (for NG vehicles)'!$C$3</f>
        <v>7.4836420697954824E-6</v>
      </c>
      <c r="V3" s="4">
        <f>'SYFAFE (for NG vehicles)'!$C$3</f>
        <v>7.4836420697954824E-6</v>
      </c>
      <c r="W3" s="4">
        <f>'SYFAFE (for NG vehicles)'!$C$3</f>
        <v>7.4836420697954824E-6</v>
      </c>
      <c r="X3" s="4">
        <f>'SYFAFE (for NG vehicles)'!$C$3</f>
        <v>7.4836420697954824E-6</v>
      </c>
      <c r="Y3" s="4">
        <f>'SYFAFE (for NG vehicles)'!$C$3</f>
        <v>7.4836420697954824E-6</v>
      </c>
      <c r="Z3" s="4">
        <f>'SYFAFE (for NG vehicles)'!$C$3</f>
        <v>7.4836420697954824E-6</v>
      </c>
      <c r="AA3" s="4">
        <f>'SYFAFE (for NG vehicles)'!$C$3</f>
        <v>7.4836420697954824E-6</v>
      </c>
      <c r="AB3" s="4">
        <f>'SYFAFE (for NG vehicles)'!$C$3</f>
        <v>7.4836420697954824E-6</v>
      </c>
      <c r="AC3" s="4">
        <f>'SYFAFE (for NG vehicles)'!$C$3</f>
        <v>7.4836420697954824E-6</v>
      </c>
      <c r="AD3" s="4">
        <f>'SYFAFE (for NG vehicles)'!$C$3</f>
        <v>7.4836420697954824E-6</v>
      </c>
      <c r="AE3" s="4">
        <f>'SYFAFE (for NG vehicles)'!$C$3</f>
        <v>7.4836420697954824E-6</v>
      </c>
      <c r="AF3" s="4">
        <f>'SYFAFE (for NG vehicles)'!$C$3</f>
        <v>7.4836420697954824E-6</v>
      </c>
      <c r="AH3" s="4"/>
      <c r="AI3" s="4"/>
    </row>
    <row r="4" spans="1:35">
      <c r="A4" t="s">
        <v>4</v>
      </c>
      <c r="B4" s="29">
        <f>Extrapolations!AA2</f>
        <v>3.142498616321923E-4</v>
      </c>
      <c r="C4" s="29">
        <f>Extrapolations!AB2</f>
        <v>3.207320075161445E-4</v>
      </c>
      <c r="D4" s="29">
        <f>Extrapolations!AC2</f>
        <v>3.272141534000967E-4</v>
      </c>
      <c r="E4" s="29">
        <f>Extrapolations!AD2</f>
        <v>3.336962992840489E-4</v>
      </c>
      <c r="F4" s="29">
        <f>Extrapolations!AE2</f>
        <v>3.401784451680011E-4</v>
      </c>
      <c r="G4" s="29">
        <f>Extrapolations!AF2</f>
        <v>3.466605910519533E-4</v>
      </c>
      <c r="H4" s="29">
        <f>Extrapolations!AG2</f>
        <v>3.531427369359055E-4</v>
      </c>
      <c r="I4" s="29">
        <f>Extrapolations!AH2</f>
        <v>3.596248828198577E-4</v>
      </c>
      <c r="J4" s="29">
        <f>Extrapolations!AI2</f>
        <v>3.661070287038099E-4</v>
      </c>
      <c r="K4" s="29">
        <f>Extrapolations!AJ2</f>
        <v>3.725891745877621E-4</v>
      </c>
      <c r="L4" s="29">
        <f>Extrapolations!AK2</f>
        <v>3.790713204717143E-4</v>
      </c>
      <c r="M4" s="29">
        <f>Extrapolations!AL2</f>
        <v>3.855534663556665E-4</v>
      </c>
      <c r="N4" s="29">
        <f>Extrapolations!AM2</f>
        <v>3.920356122396187E-4</v>
      </c>
      <c r="O4" s="29">
        <f>Extrapolations!AN2</f>
        <v>3.9851775812357079E-4</v>
      </c>
      <c r="P4" s="29">
        <f>Extrapolations!AO2</f>
        <v>4.1245238248791824E-4</v>
      </c>
      <c r="Q4" s="29">
        <f>Extrapolations!AP2</f>
        <v>4.1996419698319429E-4</v>
      </c>
      <c r="R4" s="29">
        <f>Extrapolations!AQ2</f>
        <v>4.2487319850780349E-4</v>
      </c>
      <c r="S4" s="29">
        <f>Extrapolations!AR2</f>
        <v>4.284100729130481E-4</v>
      </c>
      <c r="T4" s="29">
        <f>Extrapolations!AS2</f>
        <v>4.3229475648161309E-4</v>
      </c>
      <c r="U4" s="29">
        <f>Extrapolations!AT2</f>
        <v>4.3562407119964938E-4</v>
      </c>
      <c r="V4" s="29">
        <f>Extrapolations!AU2</f>
        <v>4.3560812002075292E-4</v>
      </c>
      <c r="W4" s="29">
        <f>Extrapolations!AV2</f>
        <v>4.3525902639902458E-4</v>
      </c>
      <c r="X4" s="29">
        <f>Extrapolations!AW2</f>
        <v>4.3494323063744613E-4</v>
      </c>
      <c r="Y4" s="29">
        <f>Extrapolations!AX2</f>
        <v>4.3556364713577859E-4</v>
      </c>
      <c r="Z4" s="29">
        <f>Extrapolations!AY2</f>
        <v>4.3522567663302421E-4</v>
      </c>
      <c r="AA4" s="29">
        <f>Extrapolations!AZ2</f>
        <v>4.3485093567965249E-4</v>
      </c>
      <c r="AB4" s="29">
        <f>Extrapolations!BA2</f>
        <v>4.3444409287052158E-4</v>
      </c>
      <c r="AC4" s="29">
        <f>Extrapolations!BB2</f>
        <v>4.3426236094515938E-4</v>
      </c>
      <c r="AD4" s="29">
        <f>Extrapolations!BC2</f>
        <v>4.3334550299972978E-4</v>
      </c>
      <c r="AE4" s="29">
        <f>Extrapolations!BD2</f>
        <v>4.3240292886877814E-4</v>
      </c>
      <c r="AF4" s="29">
        <f>Extrapolations!BE2</f>
        <v>4.3170566760387615E-4</v>
      </c>
      <c r="AH4" s="29"/>
      <c r="AI4" s="29"/>
    </row>
    <row r="5" spans="1:35">
      <c r="A5" t="s">
        <v>5</v>
      </c>
      <c r="B5" s="4">
        <f t="shared" ref="B5:AF5" si="0">B$4</f>
        <v>3.142498616321923E-4</v>
      </c>
      <c r="C5" s="4">
        <f t="shared" si="0"/>
        <v>3.207320075161445E-4</v>
      </c>
      <c r="D5" s="4">
        <f t="shared" si="0"/>
        <v>3.272141534000967E-4</v>
      </c>
      <c r="E5" s="4">
        <f t="shared" si="0"/>
        <v>3.336962992840489E-4</v>
      </c>
      <c r="F5" s="4">
        <f t="shared" si="0"/>
        <v>3.401784451680011E-4</v>
      </c>
      <c r="G5" s="4">
        <f t="shared" si="0"/>
        <v>3.466605910519533E-4</v>
      </c>
      <c r="H5" s="4">
        <f t="shared" si="0"/>
        <v>3.531427369359055E-4</v>
      </c>
      <c r="I5" s="4">
        <f t="shared" si="0"/>
        <v>3.596248828198577E-4</v>
      </c>
      <c r="J5" s="4">
        <f t="shared" si="0"/>
        <v>3.661070287038099E-4</v>
      </c>
      <c r="K5" s="4">
        <f t="shared" si="0"/>
        <v>3.725891745877621E-4</v>
      </c>
      <c r="L5" s="4">
        <f t="shared" si="0"/>
        <v>3.790713204717143E-4</v>
      </c>
      <c r="M5" s="4">
        <f t="shared" si="0"/>
        <v>3.855534663556665E-4</v>
      </c>
      <c r="N5" s="4">
        <f t="shared" si="0"/>
        <v>3.920356122396187E-4</v>
      </c>
      <c r="O5" s="4">
        <f t="shared" si="0"/>
        <v>3.9851775812357079E-4</v>
      </c>
      <c r="P5" s="4">
        <f t="shared" si="0"/>
        <v>4.1245238248791824E-4</v>
      </c>
      <c r="Q5" s="4">
        <f t="shared" si="0"/>
        <v>4.1996419698319429E-4</v>
      </c>
      <c r="R5" s="4">
        <f t="shared" si="0"/>
        <v>4.2487319850780349E-4</v>
      </c>
      <c r="S5" s="4">
        <f t="shared" si="0"/>
        <v>4.284100729130481E-4</v>
      </c>
      <c r="T5" s="4">
        <f t="shared" si="0"/>
        <v>4.3229475648161309E-4</v>
      </c>
      <c r="U5" s="4">
        <f t="shared" si="0"/>
        <v>4.3562407119964938E-4</v>
      </c>
      <c r="V5" s="4">
        <f t="shared" si="0"/>
        <v>4.3560812002075292E-4</v>
      </c>
      <c r="W5" s="4">
        <f t="shared" si="0"/>
        <v>4.3525902639902458E-4</v>
      </c>
      <c r="X5" s="4">
        <f t="shared" si="0"/>
        <v>4.3494323063744613E-4</v>
      </c>
      <c r="Y5" s="4">
        <f t="shared" si="0"/>
        <v>4.3556364713577859E-4</v>
      </c>
      <c r="Z5" s="4">
        <f t="shared" si="0"/>
        <v>4.3522567663302421E-4</v>
      </c>
      <c r="AA5" s="4">
        <f t="shared" si="0"/>
        <v>4.3485093567965249E-4</v>
      </c>
      <c r="AB5" s="4">
        <f t="shared" si="0"/>
        <v>4.3444409287052158E-4</v>
      </c>
      <c r="AC5" s="4">
        <f t="shared" si="0"/>
        <v>4.3426236094515938E-4</v>
      </c>
      <c r="AD5" s="4">
        <f t="shared" si="0"/>
        <v>4.3334550299972978E-4</v>
      </c>
      <c r="AE5" s="4">
        <f t="shared" si="0"/>
        <v>4.3240292886877814E-4</v>
      </c>
      <c r="AF5" s="4">
        <f t="shared" si="0"/>
        <v>4.3170566760387615E-4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6.917631822508653E-4</v>
      </c>
      <c r="C6" s="4">
        <f>C$4/(1-'Other Values'!$B$2)*'Other Values'!$B$6+C$4*(1-'Other Values'!$B$6)</f>
        <v>7.0603243233488121E-4</v>
      </c>
      <c r="D6" s="4">
        <f>D$4/(1-'Other Values'!$B$2)*'Other Values'!$B$6+D$4*(1-'Other Values'!$B$6)</f>
        <v>7.2030168241889701E-4</v>
      </c>
      <c r="E6" s="4">
        <f>E$4/(1-'Other Values'!$B$2)*'Other Values'!$B$6+E$4*(1-'Other Values'!$B$6)</f>
        <v>7.3457093250291292E-4</v>
      </c>
      <c r="F6" s="4">
        <f>F$4/(1-'Other Values'!$B$2)*'Other Values'!$B$6+F$4*(1-'Other Values'!$B$6)</f>
        <v>7.4884018258692862E-4</v>
      </c>
      <c r="G6" s="4">
        <f>G$4/(1-'Other Values'!$B$2)*'Other Values'!$B$6+G$4*(1-'Other Values'!$B$6)</f>
        <v>7.6310943267094452E-4</v>
      </c>
      <c r="H6" s="4">
        <f>H$4/(1-'Other Values'!$B$2)*'Other Values'!$B$6+H$4*(1-'Other Values'!$B$6)</f>
        <v>7.7737868275496033E-4</v>
      </c>
      <c r="I6" s="4">
        <f>I$4/(1-'Other Values'!$B$2)*'Other Values'!$B$6+I$4*(1-'Other Values'!$B$6)</f>
        <v>7.9164793283897613E-4</v>
      </c>
      <c r="J6" s="4">
        <f>J$4/(1-'Other Values'!$B$2)*'Other Values'!$B$6+J$4*(1-'Other Values'!$B$6)</f>
        <v>8.0591718292299204E-4</v>
      </c>
      <c r="K6" s="4">
        <f>K$4/(1-'Other Values'!$B$2)*'Other Values'!$B$6+K$4*(1-'Other Values'!$B$6)</f>
        <v>8.2018643300700784E-4</v>
      </c>
      <c r="L6" s="4">
        <f>L$4/(1-'Other Values'!$B$2)*'Other Values'!$B$6+L$4*(1-'Other Values'!$B$6)</f>
        <v>8.3445568309102364E-4</v>
      </c>
      <c r="M6" s="4">
        <f>M$4/(1-'Other Values'!$B$2)*'Other Values'!$B$6+M$4*(1-'Other Values'!$B$6)</f>
        <v>8.4872493317503933E-4</v>
      </c>
      <c r="N6" s="4">
        <f>N$4/(1-'Other Values'!$B$2)*'Other Values'!$B$6+N$4*(1-'Other Values'!$B$6)</f>
        <v>8.6299418325905524E-4</v>
      </c>
      <c r="O6" s="4">
        <f>O$4/(1-'Other Values'!$B$2)*'Other Values'!$B$6+O$4*(1-'Other Values'!$B$6)</f>
        <v>8.7726343334307093E-4</v>
      </c>
      <c r="P6" s="4">
        <f>P$4/(1-'Other Values'!$B$2)*'Other Values'!$B$6+P$4*(1-'Other Values'!$B$6)</f>
        <v>9.0793794197669352E-4</v>
      </c>
      <c r="Q6" s="4">
        <f>Q$4/(1-'Other Values'!$B$2)*'Other Values'!$B$6+Q$4*(1-'Other Values'!$B$6)</f>
        <v>9.2447381783274205E-4</v>
      </c>
      <c r="R6" s="4">
        <f>R$4/(1-'Other Values'!$B$2)*'Other Values'!$B$6+R$4*(1-'Other Values'!$B$6)</f>
        <v>9.352800803994147E-4</v>
      </c>
      <c r="S6" s="4">
        <f>S$4/(1-'Other Values'!$B$2)*'Other Values'!$B$6+S$4*(1-'Other Values'!$B$6)</f>
        <v>9.43065857873065E-4</v>
      </c>
      <c r="T6" s="4">
        <f>T$4/(1-'Other Values'!$B$2)*'Other Values'!$B$6+T$4*(1-'Other Values'!$B$6)</f>
        <v>9.5161727314965619E-4</v>
      </c>
      <c r="U6" s="4">
        <f>U$4/(1-'Other Values'!$B$2)*'Other Values'!$B$6+U$4*(1-'Other Values'!$B$6)</f>
        <v>9.5894614620659654E-4</v>
      </c>
      <c r="V6" s="4">
        <f>V$4/(1-'Other Values'!$B$2)*'Other Values'!$B$6+V$4*(1-'Other Values'!$B$6)</f>
        <v>9.5891103262463098E-4</v>
      </c>
      <c r="W6" s="4">
        <f>W$4/(1-'Other Values'!$B$2)*'Other Values'!$B$6+W$4*(1-'Other Values'!$B$6)</f>
        <v>9.5814256732311583E-4</v>
      </c>
      <c r="X6" s="4">
        <f>X$4/(1-'Other Values'!$B$2)*'Other Values'!$B$6+X$4*(1-'Other Values'!$B$6)</f>
        <v>9.5744740112690442E-4</v>
      </c>
      <c r="Y6" s="4">
        <f>Y$4/(1-'Other Values'!$B$2)*'Other Values'!$B$6+Y$4*(1-'Other Values'!$B$6)</f>
        <v>9.5881313376073348E-4</v>
      </c>
      <c r="Z6" s="4">
        <f>Z$4/(1-'Other Values'!$B$2)*'Other Values'!$B$6+Z$4*(1-'Other Values'!$B$6)</f>
        <v>9.5806915395664396E-4</v>
      </c>
      <c r="AA6" s="4">
        <f>AA$4/(1-'Other Values'!$B$2)*'Other Values'!$B$6+AA$4*(1-'Other Values'!$B$6)</f>
        <v>9.5724423077902425E-4</v>
      </c>
      <c r="AB6" s="4">
        <f>AB$4/(1-'Other Values'!$B$2)*'Other Values'!$B$6+AB$4*(1-'Other Values'!$B$6)</f>
        <v>9.5634864127945064E-4</v>
      </c>
      <c r="AC6" s="4">
        <f>AC$4/(1-'Other Values'!$B$2)*'Other Values'!$B$6+AC$4*(1-'Other Values'!$B$6)</f>
        <v>9.5594859192269931E-4</v>
      </c>
      <c r="AD6" s="4">
        <f>AD$4/(1-'Other Values'!$B$2)*'Other Values'!$B$6+AD$4*(1-'Other Values'!$B$6)</f>
        <v>9.5393029805072079E-4</v>
      </c>
      <c r="AE6" s="4">
        <f>AE$4/(1-'Other Values'!$B$2)*'Other Values'!$B$6+AE$4*(1-'Other Values'!$B$6)</f>
        <v>9.5185539473350753E-4</v>
      </c>
      <c r="AF6" s="4">
        <f>AF$4/(1-'Other Values'!$B$2)*'Other Values'!$B$6+AF$4*(1-'Other Values'!$B$6)</f>
        <v>9.5032050250169037E-4</v>
      </c>
      <c r="AH6" s="4"/>
      <c r="AI6" s="4"/>
    </row>
    <row r="7" spans="1:35">
      <c r="A7" t="s">
        <v>88</v>
      </c>
      <c r="B7" s="4">
        <f>B$4*Calculations!$B$31</f>
        <v>2.4354364276494905E-4</v>
      </c>
      <c r="C7" s="4">
        <f>C$4*Calculations!$B$31</f>
        <v>2.4856730582501201E-4</v>
      </c>
      <c r="D7" s="4">
        <f>D$4*Calculations!$B$31</f>
        <v>2.5359096888507497E-4</v>
      </c>
      <c r="E7" s="4">
        <f>E$4*Calculations!$B$31</f>
        <v>2.5861463194513793E-4</v>
      </c>
      <c r="F7" s="4">
        <f>F$4*Calculations!$B$31</f>
        <v>2.6363829500520084E-4</v>
      </c>
      <c r="G7" s="4">
        <f>G$4*Calculations!$B$31</f>
        <v>2.686619580652638E-4</v>
      </c>
      <c r="H7" s="4">
        <f>H$4*Calculations!$B$31</f>
        <v>2.7368562112532676E-4</v>
      </c>
      <c r="I7" s="4">
        <f>I$4*Calculations!$B$31</f>
        <v>2.7870928418538972E-4</v>
      </c>
      <c r="J7" s="4">
        <f>J$4*Calculations!$B$31</f>
        <v>2.8373294724545268E-4</v>
      </c>
      <c r="K7" s="4">
        <f>K$4*Calculations!$B$31</f>
        <v>2.8875661030551564E-4</v>
      </c>
      <c r="L7" s="4">
        <f>L$4*Calculations!$B$31</f>
        <v>2.937802733655786E-4</v>
      </c>
      <c r="M7" s="4">
        <f>M$4*Calculations!$B$31</f>
        <v>2.9880393642564156E-4</v>
      </c>
      <c r="N7" s="4">
        <f>N$4*Calculations!$B$31</f>
        <v>3.0382759948570452E-4</v>
      </c>
      <c r="O7" s="4">
        <f>O$4*Calculations!$B$31</f>
        <v>3.0885126254576737E-4</v>
      </c>
      <c r="P7" s="4">
        <f>P$4*Calculations!$B$31</f>
        <v>3.1965059642813663E-4</v>
      </c>
      <c r="Q7" s="4">
        <f>Q$4*Calculations!$B$31</f>
        <v>3.2547225266197559E-4</v>
      </c>
      <c r="R7" s="4">
        <f>R$4*Calculations!$B$31</f>
        <v>3.2927672884354773E-4</v>
      </c>
      <c r="S7" s="4">
        <f>S$4*Calculations!$B$31</f>
        <v>3.3201780650761231E-4</v>
      </c>
      <c r="T7" s="4">
        <f>T$4*Calculations!$B$31</f>
        <v>3.3502843627325013E-4</v>
      </c>
      <c r="U7" s="4">
        <f>U$4*Calculations!$B$31</f>
        <v>3.3760865517972827E-4</v>
      </c>
      <c r="V7" s="4">
        <f>V$4*Calculations!$B$31</f>
        <v>3.3759629301608352E-4</v>
      </c>
      <c r="W7" s="4">
        <f>W$4*Calculations!$B$31</f>
        <v>3.3732574545924406E-4</v>
      </c>
      <c r="X7" s="4">
        <f>X$4*Calculations!$B$31</f>
        <v>3.3708100374402075E-4</v>
      </c>
      <c r="Y7" s="4">
        <f>Y$4*Calculations!$B$31</f>
        <v>3.3756182653022843E-4</v>
      </c>
      <c r="Z7" s="4">
        <f>Z$4*Calculations!$B$31</f>
        <v>3.3729989939059379E-4</v>
      </c>
      <c r="AA7" s="4">
        <f>AA$4*Calculations!$B$31</f>
        <v>3.3700947515173072E-4</v>
      </c>
      <c r="AB7" s="4">
        <f>AB$4*Calculations!$B$31</f>
        <v>3.3669417197465426E-4</v>
      </c>
      <c r="AC7" s="4">
        <f>AC$4*Calculations!$B$31</f>
        <v>3.3655332973249854E-4</v>
      </c>
      <c r="AD7" s="4">
        <f>AD$4*Calculations!$B$31</f>
        <v>3.3584276482479056E-4</v>
      </c>
      <c r="AE7" s="4">
        <f>AE$4*Calculations!$B$31</f>
        <v>3.3511226987330305E-4</v>
      </c>
      <c r="AF7" s="4">
        <f>AF$4*Calculations!$B$31</f>
        <v>3.3457189239300404E-4</v>
      </c>
      <c r="AH7" s="4"/>
      <c r="AI7" s="4"/>
    </row>
    <row r="8" spans="1:35">
      <c r="A8" t="s">
        <v>89</v>
      </c>
      <c r="B8" s="4">
        <f>B$4*Calculations!$B$27</f>
        <v>9.4274958489657681E-4</v>
      </c>
      <c r="C8" s="4">
        <f>C$4*Calculations!$B$27</f>
        <v>9.621960225484334E-4</v>
      </c>
      <c r="D8" s="4">
        <f>D$4*Calculations!$B$27</f>
        <v>9.8164246020029E-4</v>
      </c>
      <c r="E8" s="4">
        <f>E$4*Calculations!$B$27</f>
        <v>1.0010888978521466E-3</v>
      </c>
      <c r="F8" s="4">
        <f>F$4*Calculations!$B$27</f>
        <v>1.0205353355040032E-3</v>
      </c>
      <c r="G8" s="4">
        <f>G$4*Calculations!$B$27</f>
        <v>1.0399817731558598E-3</v>
      </c>
      <c r="H8" s="4">
        <f>H$4*Calculations!$B$27</f>
        <v>1.0594282108077164E-3</v>
      </c>
      <c r="I8" s="4">
        <f>I$4*Calculations!$B$27</f>
        <v>1.078874648459573E-3</v>
      </c>
      <c r="J8" s="4">
        <f>J$4*Calculations!$B$27</f>
        <v>1.0983210861114296E-3</v>
      </c>
      <c r="K8" s="4">
        <f>K$4*Calculations!$B$27</f>
        <v>1.1177675237632862E-3</v>
      </c>
      <c r="L8" s="4">
        <f>L$4*Calculations!$B$27</f>
        <v>1.1372139614151428E-3</v>
      </c>
      <c r="M8" s="4">
        <f>M$4*Calculations!$B$27</f>
        <v>1.1566603990669994E-3</v>
      </c>
      <c r="N8" s="4">
        <f>N$4*Calculations!$B$27</f>
        <v>1.176106836718856E-3</v>
      </c>
      <c r="O8" s="4">
        <f>O$4*Calculations!$B$27</f>
        <v>1.1955532743707122E-3</v>
      </c>
      <c r="P8" s="4">
        <f>P$4*Calculations!$B$27</f>
        <v>1.2373571474637544E-3</v>
      </c>
      <c r="Q8" s="4">
        <f>Q$4*Calculations!$B$27</f>
        <v>1.2598925909495828E-3</v>
      </c>
      <c r="R8" s="4">
        <f>R$4*Calculations!$B$27</f>
        <v>1.2746195955234104E-3</v>
      </c>
      <c r="S8" s="4">
        <f>S$4*Calculations!$B$27</f>
        <v>1.285230218739144E-3</v>
      </c>
      <c r="T8" s="4">
        <f>T$4*Calculations!$B$27</f>
        <v>1.2968842694448392E-3</v>
      </c>
      <c r="U8" s="4">
        <f>U$4*Calculations!$B$27</f>
        <v>1.3068722135989479E-3</v>
      </c>
      <c r="V8" s="4">
        <f>V$4*Calculations!$B$27</f>
        <v>1.3068243600622585E-3</v>
      </c>
      <c r="W8" s="4">
        <f>W$4*Calculations!$B$27</f>
        <v>1.3057770791970735E-3</v>
      </c>
      <c r="X8" s="4">
        <f>X$4*Calculations!$B$27</f>
        <v>1.3048296919123382E-3</v>
      </c>
      <c r="Y8" s="4">
        <f>Y$4*Calculations!$B$27</f>
        <v>1.3066909414073357E-3</v>
      </c>
      <c r="Z8" s="4">
        <f>Z$4*Calculations!$B$27</f>
        <v>1.3056770298990725E-3</v>
      </c>
      <c r="AA8" s="4">
        <f>AA$4*Calculations!$B$27</f>
        <v>1.3045528070389572E-3</v>
      </c>
      <c r="AB8" s="4">
        <f>AB$4*Calculations!$B$27</f>
        <v>1.3033322786115645E-3</v>
      </c>
      <c r="AC8" s="4">
        <f>AC$4*Calculations!$B$27</f>
        <v>1.302787082835478E-3</v>
      </c>
      <c r="AD8" s="4">
        <f>AD$4*Calculations!$B$27</f>
        <v>1.3000365089991892E-3</v>
      </c>
      <c r="AE8" s="4">
        <f>AE$4*Calculations!$B$27</f>
        <v>1.2972087866063343E-3</v>
      </c>
      <c r="AF8" s="4">
        <f>AF$4*Calculations!$B$27</f>
        <v>1.2951170028116282E-3</v>
      </c>
      <c r="AH8" s="4"/>
      <c r="AI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8"/>
  <sheetViews>
    <sheetView topLeftCell="O1" workbookViewId="0">
      <selection activeCell="AC13" sqref="AC1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3.0641464207301289E-4</v>
      </c>
      <c r="C2" s="4">
        <f>C$4/(1-'Other Values'!$B$2)</f>
        <v>3.0546569566470671E-4</v>
      </c>
      <c r="D2" s="4">
        <f>D$4/(1-'Other Values'!$B$2)</f>
        <v>3.0451674925640053E-4</v>
      </c>
      <c r="E2" s="4">
        <f>E$4/(1-'Other Values'!$B$2)</f>
        <v>3.0356780284809402E-4</v>
      </c>
      <c r="F2" s="4">
        <f>F$4/(1-'Other Values'!$B$2)</f>
        <v>3.0261885643978784E-4</v>
      </c>
      <c r="G2" s="4">
        <f>G$4/(1-'Other Values'!$B$2)</f>
        <v>3.0166991003148166E-4</v>
      </c>
      <c r="H2" s="4">
        <f>H$4/(1-'Other Values'!$B$2)</f>
        <v>3.0072096362317516E-4</v>
      </c>
      <c r="I2" s="4">
        <f>I$4/(1-'Other Values'!$B$2)</f>
        <v>2.9977201721486898E-4</v>
      </c>
      <c r="J2" s="4">
        <f>J$4/(1-'Other Values'!$B$2)</f>
        <v>2.988230708065628E-4</v>
      </c>
      <c r="K2" s="4">
        <f>K$4/(1-'Other Values'!$B$2)</f>
        <v>2.9787412439825629E-4</v>
      </c>
      <c r="L2" s="4">
        <f>L$4/(1-'Other Values'!$B$2)</f>
        <v>2.9692517798995011E-4</v>
      </c>
      <c r="M2" s="4">
        <f>M$4/(1-'Other Values'!$B$2)</f>
        <v>2.9597623158164393E-4</v>
      </c>
      <c r="N2" s="4">
        <f>N$4/(1-'Other Values'!$B$2)</f>
        <v>2.9502728517333742E-4</v>
      </c>
      <c r="O2" s="4">
        <f>O$4/(1-'Other Values'!$B$2)</f>
        <v>2.9415776836067041E-4</v>
      </c>
      <c r="P2" s="4">
        <f>P$4/(1-'Other Values'!$B$2)</f>
        <v>2.9356223403709025E-4</v>
      </c>
      <c r="Q2" s="4">
        <f>Q$4/(1-'Other Values'!$B$2)</f>
        <v>2.915434601023345E-4</v>
      </c>
      <c r="R2" s="4">
        <f>R$4/(1-'Other Values'!$B$2)</f>
        <v>2.9088922780862847E-4</v>
      </c>
      <c r="S2" s="4">
        <f>S$4/(1-'Other Values'!$B$2)</f>
        <v>2.9074953943336986E-4</v>
      </c>
      <c r="T2" s="4">
        <f>T$4/(1-'Other Values'!$B$2)</f>
        <v>2.9207898176298886E-4</v>
      </c>
      <c r="U2" s="4">
        <f>U$4/(1-'Other Values'!$B$2)</f>
        <v>2.9326589160309292E-4</v>
      </c>
      <c r="V2" s="4">
        <f>V$4/(1-'Other Values'!$B$2)</f>
        <v>2.9391898737960467E-4</v>
      </c>
      <c r="W2" s="4">
        <f>W$4/(1-'Other Values'!$B$2)</f>
        <v>2.917393283156924E-4</v>
      </c>
      <c r="X2" s="4">
        <f>X$4/(1-'Other Values'!$B$2)</f>
        <v>2.908039604621373E-4</v>
      </c>
      <c r="Y2" s="4">
        <f>Y$4/(1-'Other Values'!$B$2)</f>
        <v>2.8959139423322296E-4</v>
      </c>
      <c r="Z2" s="4">
        <f>Z$4/(1-'Other Values'!$B$2)</f>
        <v>2.878557567890623E-4</v>
      </c>
      <c r="AA2" s="4">
        <f>AA$4/(1-'Other Values'!$B$2)</f>
        <v>2.8587480012481605E-4</v>
      </c>
      <c r="AB2" s="4">
        <f>AB$4/(1-'Other Values'!$B$2)</f>
        <v>2.838933818105785E-4</v>
      </c>
      <c r="AC2" s="4">
        <f>AC$4/(1-'Other Values'!$B$2)</f>
        <v>2.8222187225352704E-4</v>
      </c>
      <c r="AD2" s="4">
        <f>AD$4/(1-'Other Values'!$B$2)</f>
        <v>2.8002929617693015E-4</v>
      </c>
      <c r="AE2" s="4">
        <f>AE$4/(1-'Other Values'!$B$2)</f>
        <v>2.7885180775932833E-4</v>
      </c>
      <c r="AF2" s="4">
        <f>AF$4/(1-'Other Values'!$B$2)</f>
        <v>2.7724674648854853E-4</v>
      </c>
      <c r="AH2" s="4"/>
      <c r="AI2" s="4"/>
    </row>
    <row r="3" spans="1:35">
      <c r="A3" t="s">
        <v>3</v>
      </c>
      <c r="B3" s="4">
        <f>'SYFAFE (for NG vehicles)'!$C$11</f>
        <v>2.7797562958068832E-5</v>
      </c>
      <c r="C3" s="4">
        <f>'SYFAFE (for NG vehicles)'!$C$11</f>
        <v>2.7797562958068832E-5</v>
      </c>
      <c r="D3" s="4">
        <f>'SYFAFE (for NG vehicles)'!$C$11</f>
        <v>2.7797562958068832E-5</v>
      </c>
      <c r="E3" s="4">
        <f>'SYFAFE (for NG vehicles)'!$C$11</f>
        <v>2.7797562958068832E-5</v>
      </c>
      <c r="F3" s="4">
        <f>'SYFAFE (for NG vehicles)'!$C$11</f>
        <v>2.7797562958068832E-5</v>
      </c>
      <c r="G3" s="4">
        <f>'SYFAFE (for NG vehicles)'!$C$11</f>
        <v>2.7797562958068832E-5</v>
      </c>
      <c r="H3" s="4">
        <f>'SYFAFE (for NG vehicles)'!$C$11</f>
        <v>2.7797562958068832E-5</v>
      </c>
      <c r="I3" s="4">
        <f>'SYFAFE (for NG vehicles)'!$C$11</f>
        <v>2.7797562958068832E-5</v>
      </c>
      <c r="J3" s="4">
        <f>'SYFAFE (for NG vehicles)'!$C$11</f>
        <v>2.7797562958068832E-5</v>
      </c>
      <c r="K3" s="4">
        <f>'SYFAFE (for NG vehicles)'!$C$11</f>
        <v>2.7797562958068832E-5</v>
      </c>
      <c r="L3" s="4">
        <f>'SYFAFE (for NG vehicles)'!$C$11</f>
        <v>2.7797562958068832E-5</v>
      </c>
      <c r="M3" s="4">
        <f>'SYFAFE (for NG vehicles)'!$C$11</f>
        <v>2.7797562958068832E-5</v>
      </c>
      <c r="N3" s="4">
        <f>'SYFAFE (for NG vehicles)'!$C$11</f>
        <v>2.7797562958068832E-5</v>
      </c>
      <c r="O3" s="4">
        <f>'SYFAFE (for NG vehicles)'!$C$11</f>
        <v>2.7797562958068832E-5</v>
      </c>
      <c r="P3" s="4">
        <f>'SYFAFE (for NG vehicles)'!$C$11</f>
        <v>2.7797562958068832E-5</v>
      </c>
      <c r="Q3" s="4">
        <f>'SYFAFE (for NG vehicles)'!$C$11</f>
        <v>2.7797562958068832E-5</v>
      </c>
      <c r="R3" s="4">
        <f>'SYFAFE (for NG vehicles)'!$C$11</f>
        <v>2.7797562958068832E-5</v>
      </c>
      <c r="S3" s="4">
        <f>'SYFAFE (for NG vehicles)'!$C$11</f>
        <v>2.7797562958068832E-5</v>
      </c>
      <c r="T3" s="4">
        <f>'SYFAFE (for NG vehicles)'!$C$11</f>
        <v>2.7797562958068832E-5</v>
      </c>
      <c r="U3" s="4">
        <f>'SYFAFE (for NG vehicles)'!$C$11</f>
        <v>2.7797562958068832E-5</v>
      </c>
      <c r="V3" s="4">
        <f>'SYFAFE (for NG vehicles)'!$C$11</f>
        <v>2.7797562958068832E-5</v>
      </c>
      <c r="W3" s="4">
        <f>'SYFAFE (for NG vehicles)'!$C$11</f>
        <v>2.7797562958068832E-5</v>
      </c>
      <c r="X3" s="4">
        <f>'SYFAFE (for NG vehicles)'!$C$11</f>
        <v>2.7797562958068832E-5</v>
      </c>
      <c r="Y3" s="4">
        <f>'SYFAFE (for NG vehicles)'!$C$11</f>
        <v>2.7797562958068832E-5</v>
      </c>
      <c r="Z3" s="4">
        <f>'SYFAFE (for NG vehicles)'!$C$11</f>
        <v>2.7797562958068832E-5</v>
      </c>
      <c r="AA3" s="4">
        <f>'SYFAFE (for NG vehicles)'!$C$11</f>
        <v>2.7797562958068832E-5</v>
      </c>
      <c r="AB3" s="4">
        <f>'SYFAFE (for NG vehicles)'!$C$11</f>
        <v>2.7797562958068832E-5</v>
      </c>
      <c r="AC3" s="4">
        <f>'SYFAFE (for NG vehicles)'!$C$11</f>
        <v>2.7797562958068832E-5</v>
      </c>
      <c r="AD3" s="4">
        <f>'SYFAFE (for NG vehicles)'!$C$11</f>
        <v>2.7797562958068832E-5</v>
      </c>
      <c r="AE3" s="4">
        <f>'SYFAFE (for NG vehicles)'!$C$11</f>
        <v>2.7797562958068832E-5</v>
      </c>
      <c r="AF3" s="4">
        <f>'SYFAFE (for NG vehicles)'!$C$11</f>
        <v>2.7797562958068832E-5</v>
      </c>
      <c r="AH3" s="4"/>
      <c r="AI3" s="4"/>
    </row>
    <row r="4" spans="1:35">
      <c r="A4" t="s">
        <v>4</v>
      </c>
      <c r="B4" s="4">
        <f>Extrapolations!AA3</f>
        <v>9.6229391725409031E-5</v>
      </c>
      <c r="C4" s="4">
        <f>Extrapolations!AB3</f>
        <v>9.5931375498007091E-5</v>
      </c>
      <c r="D4" s="4">
        <f>Extrapolations!AC3</f>
        <v>9.5633359270605152E-5</v>
      </c>
      <c r="E4" s="4">
        <f>Extrapolations!AD3</f>
        <v>9.5335343043203105E-5</v>
      </c>
      <c r="F4" s="4">
        <f>Extrapolations!AE3</f>
        <v>9.5037326815801165E-5</v>
      </c>
      <c r="G4" s="4">
        <f>Extrapolations!AF3</f>
        <v>9.4739310588399226E-5</v>
      </c>
      <c r="H4" s="4">
        <f>Extrapolations!AG3</f>
        <v>9.4441294360997179E-5</v>
      </c>
      <c r="I4" s="4">
        <f>Extrapolations!AH3</f>
        <v>9.4143278133595239E-5</v>
      </c>
      <c r="J4" s="4">
        <f>Extrapolations!AI3</f>
        <v>9.38452619061933E-5</v>
      </c>
      <c r="K4" s="4">
        <f>Extrapolations!AJ3</f>
        <v>9.3547245678791253E-5</v>
      </c>
      <c r="L4" s="4">
        <f>Extrapolations!AK3</f>
        <v>9.3249229451389313E-5</v>
      </c>
      <c r="M4" s="4">
        <f>Extrapolations!AL3</f>
        <v>9.2951213223987374E-5</v>
      </c>
      <c r="N4" s="4">
        <f>Extrapolations!AM3</f>
        <v>9.2653196996585327E-5</v>
      </c>
      <c r="O4" s="4">
        <f>Extrapolations!AN3</f>
        <v>9.2380125600871724E-5</v>
      </c>
      <c r="P4" s="4">
        <f>Extrapolations!AO3</f>
        <v>9.219309829263994E-5</v>
      </c>
      <c r="Q4" s="4">
        <f>Extrapolations!AP3</f>
        <v>9.1559103172633992E-5</v>
      </c>
      <c r="R4" s="4">
        <f>Extrapolations!AQ3</f>
        <v>9.1353641791139538E-5</v>
      </c>
      <c r="S4" s="4">
        <f>Extrapolations!AR3</f>
        <v>9.1309772714612039E-5</v>
      </c>
      <c r="T4" s="4">
        <f>Extrapolations!AS3</f>
        <v>9.1727283528872551E-5</v>
      </c>
      <c r="U4" s="4">
        <f>Extrapolations!AT3</f>
        <v>9.2100032073698612E-5</v>
      </c>
      <c r="V4" s="4">
        <f>Extrapolations!AU3</f>
        <v>9.2305136532437853E-5</v>
      </c>
      <c r="W4" s="4">
        <f>Extrapolations!AV3</f>
        <v>9.1620615504101768E-5</v>
      </c>
      <c r="X4" s="4">
        <f>Extrapolations!AW3</f>
        <v>9.1326863616208426E-5</v>
      </c>
      <c r="Y4" s="4">
        <f>Extrapolations!AX3</f>
        <v>9.0946057693078308E-5</v>
      </c>
      <c r="Z4" s="4">
        <f>Extrapolations!AY3</f>
        <v>9.0400981470945208E-5</v>
      </c>
      <c r="AA4" s="4">
        <f>Extrapolations!AZ3</f>
        <v>8.9778862849115799E-5</v>
      </c>
      <c r="AB4" s="4">
        <f>Extrapolations!BA3</f>
        <v>8.9156599246297398E-5</v>
      </c>
      <c r="AC4" s="4">
        <f>Extrapolations!BB3</f>
        <v>8.8631662360611819E-5</v>
      </c>
      <c r="AD4" s="4">
        <f>Extrapolations!BC3</f>
        <v>8.7943084749779726E-5</v>
      </c>
      <c r="AE4" s="4">
        <f>Extrapolations!BD3</f>
        <v>8.7573294998797346E-5</v>
      </c>
      <c r="AF4" s="4">
        <f>Extrapolations!BE3</f>
        <v>8.7069226169957413E-5</v>
      </c>
      <c r="AH4" s="4"/>
      <c r="AI4" s="4"/>
    </row>
    <row r="5" spans="1:35">
      <c r="A5" t="s">
        <v>5</v>
      </c>
      <c r="B5" s="4">
        <f t="shared" ref="B5:AF5" si="0">B$4</f>
        <v>9.6229391725409031E-5</v>
      </c>
      <c r="C5" s="4">
        <f t="shared" si="0"/>
        <v>9.5931375498007091E-5</v>
      </c>
      <c r="D5" s="4">
        <f t="shared" si="0"/>
        <v>9.5633359270605152E-5</v>
      </c>
      <c r="E5" s="4">
        <f t="shared" si="0"/>
        <v>9.5335343043203105E-5</v>
      </c>
      <c r="F5" s="4">
        <f t="shared" si="0"/>
        <v>9.5037326815801165E-5</v>
      </c>
      <c r="G5" s="4">
        <f t="shared" si="0"/>
        <v>9.4739310588399226E-5</v>
      </c>
      <c r="H5" s="4">
        <f t="shared" si="0"/>
        <v>9.4441294360997179E-5</v>
      </c>
      <c r="I5" s="4">
        <f t="shared" si="0"/>
        <v>9.4143278133595239E-5</v>
      </c>
      <c r="J5" s="4">
        <f t="shared" si="0"/>
        <v>9.38452619061933E-5</v>
      </c>
      <c r="K5" s="4">
        <f t="shared" si="0"/>
        <v>9.3547245678791253E-5</v>
      </c>
      <c r="L5" s="4">
        <f t="shared" si="0"/>
        <v>9.3249229451389313E-5</v>
      </c>
      <c r="M5" s="4">
        <f t="shared" si="0"/>
        <v>9.2951213223987374E-5</v>
      </c>
      <c r="N5" s="4">
        <f t="shared" si="0"/>
        <v>9.2653196996585327E-5</v>
      </c>
      <c r="O5" s="4">
        <f t="shared" si="0"/>
        <v>9.2380125600871724E-5</v>
      </c>
      <c r="P5" s="4">
        <f t="shared" si="0"/>
        <v>9.219309829263994E-5</v>
      </c>
      <c r="Q5" s="4">
        <f t="shared" si="0"/>
        <v>9.1559103172633992E-5</v>
      </c>
      <c r="R5" s="4">
        <f t="shared" si="0"/>
        <v>9.1353641791139538E-5</v>
      </c>
      <c r="S5" s="4">
        <f t="shared" si="0"/>
        <v>9.1309772714612039E-5</v>
      </c>
      <c r="T5" s="4">
        <f t="shared" si="0"/>
        <v>9.1727283528872551E-5</v>
      </c>
      <c r="U5" s="4">
        <f t="shared" si="0"/>
        <v>9.2100032073698612E-5</v>
      </c>
      <c r="V5" s="4">
        <f t="shared" si="0"/>
        <v>9.2305136532437853E-5</v>
      </c>
      <c r="W5" s="4">
        <f t="shared" si="0"/>
        <v>9.1620615504101768E-5</v>
      </c>
      <c r="X5" s="4">
        <f t="shared" si="0"/>
        <v>9.1326863616208426E-5</v>
      </c>
      <c r="Y5" s="4">
        <f t="shared" si="0"/>
        <v>9.0946057693078308E-5</v>
      </c>
      <c r="Z5" s="4">
        <f t="shared" si="0"/>
        <v>9.0400981470945208E-5</v>
      </c>
      <c r="AA5" s="4">
        <f t="shared" si="0"/>
        <v>8.9778862849115799E-5</v>
      </c>
      <c r="AB5" s="4">
        <f t="shared" si="0"/>
        <v>8.9156599246297398E-5</v>
      </c>
      <c r="AC5" s="4">
        <f t="shared" si="0"/>
        <v>8.8631662360611819E-5</v>
      </c>
      <c r="AD5" s="4">
        <f t="shared" si="0"/>
        <v>8.7943084749779726E-5</v>
      </c>
      <c r="AE5" s="4">
        <f t="shared" si="0"/>
        <v>8.7573294998797346E-5</v>
      </c>
      <c r="AF5" s="4">
        <f t="shared" si="0"/>
        <v>8.7069226169957413E-5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2.1183127941659115E-4</v>
      </c>
      <c r="C6" s="4">
        <f>C$4/(1-'Other Values'!$B$2)*'Other Values'!$B$6+C$4*(1-'Other Values'!$B$6)</f>
        <v>2.1117525158969189E-4</v>
      </c>
      <c r="D6" s="4">
        <f>D$4/(1-'Other Values'!$B$2)*'Other Values'!$B$6+D$4*(1-'Other Values'!$B$6)</f>
        <v>2.1051922376279263E-4</v>
      </c>
      <c r="E6" s="4">
        <f>E$4/(1-'Other Values'!$B$2)*'Other Values'!$B$6+E$4*(1-'Other Values'!$B$6)</f>
        <v>2.0986319593589313E-4</v>
      </c>
      <c r="F6" s="4">
        <f>F$4/(1-'Other Values'!$B$2)*'Other Values'!$B$6+F$4*(1-'Other Values'!$B$6)</f>
        <v>2.0920716810899384E-4</v>
      </c>
      <c r="G6" s="4">
        <f>G$4/(1-'Other Values'!$B$2)*'Other Values'!$B$6+G$4*(1-'Other Values'!$B$6)</f>
        <v>2.0855114028209458E-4</v>
      </c>
      <c r="H6" s="4">
        <f>H$4/(1-'Other Values'!$B$2)*'Other Values'!$B$6+H$4*(1-'Other Values'!$B$6)</f>
        <v>2.078951124551951E-4</v>
      </c>
      <c r="I6" s="4">
        <f>I$4/(1-'Other Values'!$B$2)*'Other Values'!$B$6+I$4*(1-'Other Values'!$B$6)</f>
        <v>2.0723908462829581E-4</v>
      </c>
      <c r="J6" s="4">
        <f>J$4/(1-'Other Values'!$B$2)*'Other Values'!$B$6+J$4*(1-'Other Values'!$B$6)</f>
        <v>2.0658305680139655E-4</v>
      </c>
      <c r="K6" s="4">
        <f>K$4/(1-'Other Values'!$B$2)*'Other Values'!$B$6+K$4*(1-'Other Values'!$B$6)</f>
        <v>2.0592702897449702E-4</v>
      </c>
      <c r="L6" s="4">
        <f>L$4/(1-'Other Values'!$B$2)*'Other Values'!$B$6+L$4*(1-'Other Values'!$B$6)</f>
        <v>2.0527100114759776E-4</v>
      </c>
      <c r="M6" s="4">
        <f>M$4/(1-'Other Values'!$B$2)*'Other Values'!$B$6+M$4*(1-'Other Values'!$B$6)</f>
        <v>2.046149733206985E-4</v>
      </c>
      <c r="N6" s="4">
        <f>N$4/(1-'Other Values'!$B$2)*'Other Values'!$B$6+N$4*(1-'Other Values'!$B$6)</f>
        <v>2.0395894549379899E-4</v>
      </c>
      <c r="O6" s="4">
        <f>O$4/(1-'Other Values'!$B$2)*'Other Values'!$B$6+O$4*(1-'Other Values'!$B$6)</f>
        <v>2.0335782911876102E-4</v>
      </c>
      <c r="P6" s="4">
        <f>P$4/(1-'Other Values'!$B$2)*'Other Values'!$B$6+P$4*(1-'Other Values'!$B$6)</f>
        <v>2.0294612295208763E-4</v>
      </c>
      <c r="Q6" s="4">
        <f>Q$4/(1-'Other Values'!$B$2)*'Other Values'!$B$6+Q$4*(1-'Other Values'!$B$6)</f>
        <v>2.0155049948396926E-4</v>
      </c>
      <c r="R6" s="4">
        <f>R$4/(1-'Other Values'!$B$2)*'Other Values'!$B$6+R$4*(1-'Other Values'!$B$6)</f>
        <v>2.0109821410075848E-4</v>
      </c>
      <c r="S6" s="4">
        <f>S$4/(1-'Other Values'!$B$2)*'Other Values'!$B$6+S$4*(1-'Other Values'!$B$6)</f>
        <v>2.0100164440992884E-4</v>
      </c>
      <c r="T6" s="4">
        <f>T$4/(1-'Other Values'!$B$2)*'Other Values'!$B$6+T$4*(1-'Other Values'!$B$6)</f>
        <v>2.0192071755763654E-4</v>
      </c>
      <c r="U6" s="4">
        <f>U$4/(1-'Other Values'!$B$2)*'Other Values'!$B$6+U$4*(1-'Other Values'!$B$6)</f>
        <v>2.0274125481486549E-4</v>
      </c>
      <c r="V6" s="4">
        <f>V$4/(1-'Other Values'!$B$2)*'Other Values'!$B$6+V$4*(1-'Other Values'!$B$6)</f>
        <v>2.0319275449837962E-4</v>
      </c>
      <c r="W6" s="4">
        <f>W$4/(1-'Other Values'!$B$2)*'Other Values'!$B$6+W$4*(1-'Other Values'!$B$6)</f>
        <v>2.0168590755047661E-4</v>
      </c>
      <c r="X6" s="4">
        <f>X$4/(1-'Other Values'!$B$2)*'Other Values'!$B$6+X$4*(1-'Other Values'!$B$6)</f>
        <v>2.0103926688146931E-4</v>
      </c>
      <c r="Y6" s="4">
        <f>Y$4/(1-'Other Values'!$B$2)*'Other Values'!$B$6+Y$4*(1-'Other Values'!$B$6)</f>
        <v>2.0020099279015788E-4</v>
      </c>
      <c r="Z6" s="4">
        <f>Z$4/(1-'Other Values'!$B$2)*'Other Values'!$B$6+Z$4*(1-'Other Values'!$B$6)</f>
        <v>1.9900110789590963E-4</v>
      </c>
      <c r="AA6" s="4">
        <f>AA$4/(1-'Other Values'!$B$2)*'Other Values'!$B$6+AA$4*(1-'Other Values'!$B$6)</f>
        <v>1.9763162835075097E-4</v>
      </c>
      <c r="AB6" s="4">
        <f>AB$4/(1-'Other Values'!$B$2)*'Other Values'!$B$6+AB$4*(1-'Other Values'!$B$6)</f>
        <v>1.9626182965665201E-4</v>
      </c>
      <c r="AC6" s="4">
        <f>AC$4/(1-'Other Values'!$B$2)*'Other Values'!$B$6+AC$4*(1-'Other Values'!$B$6)</f>
        <v>1.9510627780171521E-4</v>
      </c>
      <c r="AD6" s="4">
        <f>AD$4/(1-'Other Values'!$B$2)*'Other Values'!$B$6+AD$4*(1-'Other Values'!$B$6)</f>
        <v>1.9359050103471247E-4</v>
      </c>
      <c r="AE6" s="4">
        <f>AE$4/(1-'Other Values'!$B$2)*'Other Values'!$B$6+AE$4*(1-'Other Values'!$B$6)</f>
        <v>1.927764770170894E-4</v>
      </c>
      <c r="AF6" s="4">
        <f>AF$4/(1-'Other Values'!$B$2)*'Other Values'!$B$6+AF$4*(1-'Other Values'!$B$6)</f>
        <v>1.9166686234518252E-4</v>
      </c>
      <c r="AH6" s="4"/>
      <c r="AI6" s="4"/>
    </row>
    <row r="7" spans="1:35">
      <c r="A7" t="s">
        <v>88</v>
      </c>
      <c r="B7" s="4">
        <f>B$4*Calculations!$B$31</f>
        <v>7.4577778587192007E-5</v>
      </c>
      <c r="C7" s="4">
        <f>C$4*Calculations!$B$31</f>
        <v>7.4346816010955499E-5</v>
      </c>
      <c r="D7" s="4">
        <f>D$4*Calculations!$B$31</f>
        <v>7.411585343471899E-5</v>
      </c>
      <c r="E7" s="4">
        <f>E$4*Calculations!$B$31</f>
        <v>7.3884890858482414E-5</v>
      </c>
      <c r="F7" s="4">
        <f>F$4*Calculations!$B$31</f>
        <v>7.3653928282245906E-5</v>
      </c>
      <c r="G7" s="4">
        <f>G$4*Calculations!$B$31</f>
        <v>7.3422965706009398E-5</v>
      </c>
      <c r="H7" s="4">
        <f>H$4*Calculations!$B$31</f>
        <v>7.3192003129772822E-5</v>
      </c>
      <c r="I7" s="4">
        <f>I$4*Calculations!$B$31</f>
        <v>7.2961040553536313E-5</v>
      </c>
      <c r="J7" s="4">
        <f>J$4*Calculations!$B$31</f>
        <v>7.2730077977299805E-5</v>
      </c>
      <c r="K7" s="4">
        <f>K$4*Calculations!$B$31</f>
        <v>7.2499115401063229E-5</v>
      </c>
      <c r="L7" s="4">
        <f>L$4*Calculations!$B$31</f>
        <v>7.2268152824826721E-5</v>
      </c>
      <c r="M7" s="4">
        <f>M$4*Calculations!$B$31</f>
        <v>7.2037190248590212E-5</v>
      </c>
      <c r="N7" s="4">
        <f>N$4*Calculations!$B$31</f>
        <v>7.1806227672353636E-5</v>
      </c>
      <c r="O7" s="4">
        <f>O$4*Calculations!$B$31</f>
        <v>7.1594597340675587E-5</v>
      </c>
      <c r="P7" s="4">
        <f>P$4*Calculations!$B$31</f>
        <v>7.1449651176795956E-5</v>
      </c>
      <c r="Q7" s="4">
        <f>Q$4*Calculations!$B$31</f>
        <v>7.0958304958791341E-5</v>
      </c>
      <c r="R7" s="4">
        <f>R$4*Calculations!$B$31</f>
        <v>7.0799072388133137E-5</v>
      </c>
      <c r="S7" s="4">
        <f>S$4*Calculations!$B$31</f>
        <v>7.0765073853824333E-5</v>
      </c>
      <c r="T7" s="4">
        <f>T$4*Calculations!$B$31</f>
        <v>7.1088644734876226E-5</v>
      </c>
      <c r="U7" s="4">
        <f>U$4*Calculations!$B$31</f>
        <v>7.1377524857116432E-5</v>
      </c>
      <c r="V7" s="4">
        <f>V$4*Calculations!$B$31</f>
        <v>7.1536480812639338E-5</v>
      </c>
      <c r="W7" s="4">
        <f>W$4*Calculations!$B$31</f>
        <v>7.1005977015678866E-5</v>
      </c>
      <c r="X7" s="4">
        <f>X$4*Calculations!$B$31</f>
        <v>7.0778319302561529E-5</v>
      </c>
      <c r="Y7" s="4">
        <f>Y$4*Calculations!$B$31</f>
        <v>7.0483194712135693E-5</v>
      </c>
      <c r="Z7" s="4">
        <f>Z$4*Calculations!$B$31</f>
        <v>7.0060760639982536E-5</v>
      </c>
      <c r="AA7" s="4">
        <f>AA$4*Calculations!$B$31</f>
        <v>6.9578618708064752E-5</v>
      </c>
      <c r="AB7" s="4">
        <f>AB$4*Calculations!$B$31</f>
        <v>6.9096364415880491E-5</v>
      </c>
      <c r="AC7" s="4">
        <f>AC$4*Calculations!$B$31</f>
        <v>6.8689538329474157E-5</v>
      </c>
      <c r="AD7" s="4">
        <f>AD$4*Calculations!$B$31</f>
        <v>6.8155890681079293E-5</v>
      </c>
      <c r="AE7" s="4">
        <f>AE$4*Calculations!$B$31</f>
        <v>6.7869303624067942E-5</v>
      </c>
      <c r="AF7" s="4">
        <f>AF$4*Calculations!$B$31</f>
        <v>6.747865028171699E-5</v>
      </c>
      <c r="AH7" s="4"/>
      <c r="AI7" s="4"/>
    </row>
    <row r="8" spans="1:35">
      <c r="A8" t="s">
        <v>89</v>
      </c>
      <c r="B8" s="4">
        <f>B$4*Calculations!$B$27</f>
        <v>2.8868817517622704E-4</v>
      </c>
      <c r="C8" s="4">
        <f>C$4*Calculations!$B$27</f>
        <v>2.8779412649402122E-4</v>
      </c>
      <c r="D8" s="4">
        <f>D$4*Calculations!$B$27</f>
        <v>2.869000778118154E-4</v>
      </c>
      <c r="E8" s="4">
        <f>E$4*Calculations!$B$27</f>
        <v>2.8600602912960926E-4</v>
      </c>
      <c r="F8" s="4">
        <f>F$4*Calculations!$B$27</f>
        <v>2.8511198044740344E-4</v>
      </c>
      <c r="G8" s="4">
        <f>G$4*Calculations!$B$27</f>
        <v>2.8421793176519762E-4</v>
      </c>
      <c r="H8" s="4">
        <f>H$4*Calculations!$B$27</f>
        <v>2.8332388308299148E-4</v>
      </c>
      <c r="I8" s="4">
        <f>I$4*Calculations!$B$27</f>
        <v>2.8242983440078566E-4</v>
      </c>
      <c r="J8" s="4">
        <f>J$4*Calculations!$B$27</f>
        <v>2.8153578571857985E-4</v>
      </c>
      <c r="K8" s="4">
        <f>K$4*Calculations!$B$27</f>
        <v>2.806417370363737E-4</v>
      </c>
      <c r="L8" s="4">
        <f>L$4*Calculations!$B$27</f>
        <v>2.7974768835416789E-4</v>
      </c>
      <c r="M8" s="4">
        <f>M$4*Calculations!$B$27</f>
        <v>2.7885363967196207E-4</v>
      </c>
      <c r="N8" s="4">
        <f>N$4*Calculations!$B$27</f>
        <v>2.7795959098975593E-4</v>
      </c>
      <c r="O8" s="4">
        <f>O$4*Calculations!$B$27</f>
        <v>2.7714037680261514E-4</v>
      </c>
      <c r="P8" s="4">
        <f>P$4*Calculations!$B$27</f>
        <v>2.7657929487791977E-4</v>
      </c>
      <c r="Q8" s="4">
        <f>Q$4*Calculations!$B$27</f>
        <v>2.7467730951790195E-4</v>
      </c>
      <c r="R8" s="4">
        <f>R$4*Calculations!$B$27</f>
        <v>2.7406092537341859E-4</v>
      </c>
      <c r="S8" s="4">
        <f>S$4*Calculations!$B$27</f>
        <v>2.739293181438361E-4</v>
      </c>
      <c r="T8" s="4">
        <f>T$4*Calculations!$B$27</f>
        <v>2.7518185058661763E-4</v>
      </c>
      <c r="U8" s="4">
        <f>U$4*Calculations!$B$27</f>
        <v>2.7630009622109581E-4</v>
      </c>
      <c r="V8" s="4">
        <f>V$4*Calculations!$B$27</f>
        <v>2.7691540959731351E-4</v>
      </c>
      <c r="W8" s="4">
        <f>W$4*Calculations!$B$27</f>
        <v>2.7486184651230524E-4</v>
      </c>
      <c r="X8" s="4">
        <f>X$4*Calculations!$B$27</f>
        <v>2.7398059084862524E-4</v>
      </c>
      <c r="Y8" s="4">
        <f>Y$4*Calculations!$B$27</f>
        <v>2.7283817307923488E-4</v>
      </c>
      <c r="Z8" s="4">
        <f>Z$4*Calculations!$B$27</f>
        <v>2.712029444128356E-4</v>
      </c>
      <c r="AA8" s="4">
        <f>AA$4*Calculations!$B$27</f>
        <v>2.6933658854734737E-4</v>
      </c>
      <c r="AB8" s="4">
        <f>AB$4*Calculations!$B$27</f>
        <v>2.6746979773889214E-4</v>
      </c>
      <c r="AC8" s="4">
        <f>AC$4*Calculations!$B$27</f>
        <v>2.658949870818354E-4</v>
      </c>
      <c r="AD8" s="4">
        <f>AD$4*Calculations!$B$27</f>
        <v>2.6382925424933912E-4</v>
      </c>
      <c r="AE8" s="4">
        <f>AE$4*Calculations!$B$27</f>
        <v>2.62719884996392E-4</v>
      </c>
      <c r="AF8" s="4">
        <f>AF$4*Calculations!$B$27</f>
        <v>2.6120767850987221E-4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topLeftCell="C1" workbookViewId="0">
      <selection activeCell="Q12" sqref="Q1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2.4994078531848513E-3</v>
      </c>
      <c r="C2" s="4">
        <f>C$5/(1-'Other Values'!$B$3)</f>
        <v>2.4994078531848513E-3</v>
      </c>
      <c r="D2" s="4">
        <f>D$5/(1-'Other Values'!$B$3)</f>
        <v>2.4994078531848513E-3</v>
      </c>
      <c r="E2" s="4">
        <f>E$5/(1-'Other Values'!$B$3)</f>
        <v>2.4994078531848513E-3</v>
      </c>
      <c r="F2" s="4">
        <f>F$5/(1-'Other Values'!$B$3)</f>
        <v>2.4994078531848513E-3</v>
      </c>
      <c r="G2" s="4">
        <f>G$5/(1-'Other Values'!$B$3)</f>
        <v>2.4994078531848513E-3</v>
      </c>
      <c r="H2" s="4">
        <f>H$5/(1-'Other Values'!$B$3)</f>
        <v>2.4994078531848513E-3</v>
      </c>
      <c r="I2" s="4">
        <f>I$5/(1-'Other Values'!$B$3)</f>
        <v>2.4994078531848513E-3</v>
      </c>
      <c r="J2" s="4">
        <f>J$5/(1-'Other Values'!$B$3)</f>
        <v>2.4994078531848513E-3</v>
      </c>
      <c r="K2" s="4">
        <f>K$5/(1-'Other Values'!$B$3)</f>
        <v>2.4994078531848513E-3</v>
      </c>
      <c r="L2" s="4">
        <f>L$5/(1-'Other Values'!$B$3)</f>
        <v>2.4994078531848513E-3</v>
      </c>
      <c r="M2" s="4">
        <f>M$5/(1-'Other Values'!$B$3)</f>
        <v>2.5229974399358832E-3</v>
      </c>
      <c r="N2" s="4">
        <f>N$5/(1-'Other Values'!$B$3)</f>
        <v>2.5465870266869152E-3</v>
      </c>
      <c r="O2" s="4">
        <f>O$5/(1-'Other Values'!$B$3)</f>
        <v>2.5701766134379475E-3</v>
      </c>
      <c r="P2" s="4">
        <f>P$5/(1-'Other Values'!$B$3)</f>
        <v>2.5937662001889795E-3</v>
      </c>
      <c r="Q2" s="4">
        <f>Q$5/(1-'Other Values'!$B$3)</f>
        <v>2.617355786940011E-3</v>
      </c>
      <c r="R2" s="4">
        <f>R$5/(1-'Other Values'!$B$3)</f>
        <v>2.640945373691043E-3</v>
      </c>
      <c r="S2" s="4">
        <f>S$5/(1-'Other Values'!$B$3)</f>
        <v>2.6645349604420749E-3</v>
      </c>
      <c r="T2" s="4">
        <f>T$5/(1-'Other Values'!$B$3)</f>
        <v>2.6881245471931069E-3</v>
      </c>
      <c r="U2" s="4">
        <f>U$5/(1-'Other Values'!$B$3)</f>
        <v>2.7117141339441393E-3</v>
      </c>
      <c r="V2" s="4">
        <f>V$5/(1-'Other Values'!$B$3)</f>
        <v>2.7353037206951712E-3</v>
      </c>
      <c r="W2" s="4">
        <f>W$5/(1-'Other Values'!$B$3)</f>
        <v>2.7588933074462032E-3</v>
      </c>
      <c r="X2" s="4">
        <f>X$5/(1-'Other Values'!$B$3)</f>
        <v>2.7824828941972355E-3</v>
      </c>
      <c r="Y2" s="4">
        <f>Y$5/(1-'Other Values'!$B$3)</f>
        <v>2.8060724809482675E-3</v>
      </c>
      <c r="Z2" s="4">
        <f>Z$5/(1-'Other Values'!$B$3)</f>
        <v>2.8296620676992994E-3</v>
      </c>
      <c r="AA2" s="4">
        <f>AA$5/(1-'Other Values'!$B$3)</f>
        <v>2.8532516544503318E-3</v>
      </c>
      <c r="AB2" s="4">
        <f>AB$5/(1-'Other Values'!$B$3)</f>
        <v>2.8768412412013638E-3</v>
      </c>
      <c r="AC2" s="4">
        <f>AC$5/(1-'Other Values'!$B$3)</f>
        <v>2.9004308279523957E-3</v>
      </c>
      <c r="AD2" s="4">
        <f>AD$5/(1-'Other Values'!$B$3)</f>
        <v>2.9476100014544583E-3</v>
      </c>
      <c r="AE2" s="4">
        <f>AE$5/(1-'Other Values'!$B$3)</f>
        <v>2.9473807273476581E-3</v>
      </c>
      <c r="AF2" s="4">
        <f>AF$5/(1-'Other Values'!$B$3)</f>
        <v>2.9364046024518958E-3</v>
      </c>
      <c r="AH2" s="4"/>
      <c r="AI2" s="4"/>
    </row>
    <row r="3" spans="1:35">
      <c r="A3" t="s">
        <v>3</v>
      </c>
      <c r="B3" s="4">
        <f>'SYFAFE (for NG vehicles)'!$C$4</f>
        <v>2.6928817015314281E-6</v>
      </c>
      <c r="C3" s="4">
        <f>'SYFAFE (for NG vehicles)'!$C$4</f>
        <v>2.6928817015314281E-6</v>
      </c>
      <c r="D3" s="4">
        <f>'SYFAFE (for NG vehicles)'!$C$4</f>
        <v>2.6928817015314281E-6</v>
      </c>
      <c r="E3" s="4">
        <f>'SYFAFE (for NG vehicles)'!$C$4</f>
        <v>2.6928817015314281E-6</v>
      </c>
      <c r="F3" s="4">
        <f>'SYFAFE (for NG vehicles)'!$C$4</f>
        <v>2.6928817015314281E-6</v>
      </c>
      <c r="G3" s="4">
        <f>'SYFAFE (for NG vehicles)'!$C$4</f>
        <v>2.6928817015314281E-6</v>
      </c>
      <c r="H3" s="4">
        <f>'SYFAFE (for NG vehicles)'!$C$4</f>
        <v>2.6928817015314281E-6</v>
      </c>
      <c r="I3" s="4">
        <f>'SYFAFE (for NG vehicles)'!$C$4</f>
        <v>2.6928817015314281E-6</v>
      </c>
      <c r="J3" s="4">
        <f>'SYFAFE (for NG vehicles)'!$C$4</f>
        <v>2.6928817015314281E-6</v>
      </c>
      <c r="K3" s="4">
        <f>'SYFAFE (for NG vehicles)'!$C$4</f>
        <v>2.6928817015314281E-6</v>
      </c>
      <c r="L3" s="4">
        <f>'SYFAFE (for NG vehicles)'!$C$4</f>
        <v>2.6928817015314281E-6</v>
      </c>
      <c r="M3" s="4">
        <f>'SYFAFE (for NG vehicles)'!$C$4</f>
        <v>2.6928817015314281E-6</v>
      </c>
      <c r="N3" s="4">
        <f>'SYFAFE (for NG vehicles)'!$C$4</f>
        <v>2.6928817015314281E-6</v>
      </c>
      <c r="O3" s="4">
        <f>'SYFAFE (for NG vehicles)'!$C$4</f>
        <v>2.6928817015314281E-6</v>
      </c>
      <c r="P3" s="4">
        <f>'SYFAFE (for NG vehicles)'!$C$4</f>
        <v>2.6928817015314281E-6</v>
      </c>
      <c r="Q3" s="4">
        <f>'SYFAFE (for NG vehicles)'!$C$4</f>
        <v>2.6928817015314281E-6</v>
      </c>
      <c r="R3" s="4">
        <f>'SYFAFE (for NG vehicles)'!$C$4</f>
        <v>2.6928817015314281E-6</v>
      </c>
      <c r="S3" s="4">
        <f>'SYFAFE (for NG vehicles)'!$C$4</f>
        <v>2.6928817015314281E-6</v>
      </c>
      <c r="T3" s="4">
        <f>'SYFAFE (for NG vehicles)'!$C$4</f>
        <v>2.6928817015314281E-6</v>
      </c>
      <c r="U3" s="4">
        <f>'SYFAFE (for NG vehicles)'!$C$4</f>
        <v>2.6928817015314281E-6</v>
      </c>
      <c r="V3" s="4">
        <f>'SYFAFE (for NG vehicles)'!$C$4</f>
        <v>2.6928817015314281E-6</v>
      </c>
      <c r="W3" s="4">
        <f>'SYFAFE (for NG vehicles)'!$C$4</f>
        <v>2.6928817015314281E-6</v>
      </c>
      <c r="X3" s="4">
        <f>'SYFAFE (for NG vehicles)'!$C$4</f>
        <v>2.6928817015314281E-6</v>
      </c>
      <c r="Y3" s="4">
        <f>'SYFAFE (for NG vehicles)'!$C$4</f>
        <v>2.6928817015314281E-6</v>
      </c>
      <c r="Z3" s="4">
        <f>'SYFAFE (for NG vehicles)'!$C$4</f>
        <v>2.6928817015314281E-6</v>
      </c>
      <c r="AA3" s="4">
        <f>'SYFAFE (for NG vehicles)'!$C$4</f>
        <v>2.6928817015314281E-6</v>
      </c>
      <c r="AB3" s="4">
        <f>'SYFAFE (for NG vehicles)'!$C$4</f>
        <v>2.6928817015314281E-6</v>
      </c>
      <c r="AC3" s="4">
        <f>'SYFAFE (for NG vehicles)'!$C$4</f>
        <v>2.6928817015314281E-6</v>
      </c>
      <c r="AD3" s="4">
        <f>'SYFAFE (for NG vehicles)'!$C$4</f>
        <v>2.6928817015314281E-6</v>
      </c>
      <c r="AE3" s="4">
        <f>'SYFAFE (for NG vehicles)'!$C$4</f>
        <v>2.6928817015314281E-6</v>
      </c>
      <c r="AF3" s="4">
        <f>'SYFAFE (for NG vehicles)'!$C$4</f>
        <v>2.6928817015314281E-6</v>
      </c>
      <c r="AH3" s="4"/>
      <c r="AI3" s="4"/>
    </row>
    <row r="4" spans="1:35">
      <c r="A4" t="s">
        <v>4</v>
      </c>
      <c r="B4" s="4">
        <f t="shared" ref="B4:K4" si="0">B$5</f>
        <v>7.7778981721017396E-4</v>
      </c>
      <c r="C4" s="4">
        <f t="shared" si="0"/>
        <v>7.7778981721017396E-4</v>
      </c>
      <c r="D4" s="4">
        <f t="shared" si="0"/>
        <v>7.7778981721017396E-4</v>
      </c>
      <c r="E4" s="4">
        <f t="shared" si="0"/>
        <v>7.7778981721017396E-4</v>
      </c>
      <c r="F4" s="4">
        <f t="shared" si="0"/>
        <v>7.7778981721017396E-4</v>
      </c>
      <c r="G4" s="4">
        <f t="shared" si="0"/>
        <v>7.7778981721017396E-4</v>
      </c>
      <c r="H4" s="4">
        <f t="shared" si="0"/>
        <v>7.7778981721017396E-4</v>
      </c>
      <c r="I4" s="4">
        <f t="shared" si="0"/>
        <v>7.7778981721017396E-4</v>
      </c>
      <c r="J4" s="4">
        <f t="shared" si="0"/>
        <v>7.7778981721017396E-4</v>
      </c>
      <c r="K4" s="4">
        <f t="shared" si="0"/>
        <v>7.7778981721017396E-4</v>
      </c>
      <c r="L4" s="4">
        <f t="shared" ref="L4:U4" si="1">L$5</f>
        <v>7.7778981721017396E-4</v>
      </c>
      <c r="M4" s="4">
        <f t="shared" si="1"/>
        <v>7.8513065209783318E-4</v>
      </c>
      <c r="N4" s="4">
        <f t="shared" si="1"/>
        <v>7.924714869854924E-4</v>
      </c>
      <c r="O4" s="4">
        <f t="shared" si="1"/>
        <v>7.9981232187315162E-4</v>
      </c>
      <c r="P4" s="4">
        <f t="shared" si="1"/>
        <v>8.0715315676081084E-4</v>
      </c>
      <c r="Q4" s="4">
        <f t="shared" si="1"/>
        <v>8.1449399164846995E-4</v>
      </c>
      <c r="R4" s="4">
        <f t="shared" si="1"/>
        <v>8.2183482653612906E-4</v>
      </c>
      <c r="S4" s="4">
        <f t="shared" si="1"/>
        <v>8.2917566142378827E-4</v>
      </c>
      <c r="T4" s="4">
        <f t="shared" si="1"/>
        <v>8.3651649631144749E-4</v>
      </c>
      <c r="U4" s="4">
        <f t="shared" si="1"/>
        <v>8.4385733119910671E-4</v>
      </c>
      <c r="V4" s="4">
        <f t="shared" ref="V4:AF4" si="2">V$5</f>
        <v>8.5119816608676593E-4</v>
      </c>
      <c r="W4" s="4">
        <f t="shared" si="2"/>
        <v>8.5853900097442514E-4</v>
      </c>
      <c r="X4" s="4">
        <f t="shared" si="2"/>
        <v>8.6587983586208436E-4</v>
      </c>
      <c r="Y4" s="4">
        <f t="shared" si="2"/>
        <v>8.7322067074974358E-4</v>
      </c>
      <c r="Z4" s="4">
        <f t="shared" si="2"/>
        <v>8.805615056374028E-4</v>
      </c>
      <c r="AA4" s="4">
        <f t="shared" si="2"/>
        <v>8.8790234052506202E-4</v>
      </c>
      <c r="AB4" s="4">
        <f t="shared" si="2"/>
        <v>8.9524317541272123E-4</v>
      </c>
      <c r="AC4" s="4">
        <f t="shared" si="2"/>
        <v>9.0258401030038045E-4</v>
      </c>
      <c r="AD4" s="4">
        <f t="shared" si="2"/>
        <v>9.1726568007569835E-4</v>
      </c>
      <c r="AE4" s="4">
        <f t="shared" si="2"/>
        <v>9.171943323501193E-4</v>
      </c>
      <c r="AF4" s="4">
        <f t="shared" si="2"/>
        <v>9.1377867605157937E-4</v>
      </c>
      <c r="AH4" s="4"/>
      <c r="AI4" s="4"/>
    </row>
    <row r="5" spans="1:35">
      <c r="A5" t="s">
        <v>5</v>
      </c>
      <c r="B5" s="4">
        <f>Extrapolations!L4</f>
        <v>7.7778981721017396E-4</v>
      </c>
      <c r="C5" s="4">
        <f>Extrapolations!M4</f>
        <v>7.7778981721017396E-4</v>
      </c>
      <c r="D5" s="4">
        <f>Extrapolations!N4</f>
        <v>7.7778981721017396E-4</v>
      </c>
      <c r="E5" s="4">
        <f>Extrapolations!O4</f>
        <v>7.7778981721017396E-4</v>
      </c>
      <c r="F5" s="4">
        <f>Extrapolations!P4</f>
        <v>7.7778981721017396E-4</v>
      </c>
      <c r="G5" s="4">
        <f>Extrapolations!Q4</f>
        <v>7.7778981721017396E-4</v>
      </c>
      <c r="H5" s="4">
        <f>Extrapolations!R4</f>
        <v>7.7778981721017396E-4</v>
      </c>
      <c r="I5" s="4">
        <f>Extrapolations!S4</f>
        <v>7.7778981721017396E-4</v>
      </c>
      <c r="J5" s="4">
        <f>Extrapolations!T4</f>
        <v>7.7778981721017396E-4</v>
      </c>
      <c r="K5" s="4">
        <f>Extrapolations!U4</f>
        <v>7.7778981721017396E-4</v>
      </c>
      <c r="L5" s="4">
        <f>Extrapolations!V4</f>
        <v>7.7778981721017396E-4</v>
      </c>
      <c r="M5" s="4">
        <f>Extrapolations!W4</f>
        <v>7.8513065209783318E-4</v>
      </c>
      <c r="N5" s="4">
        <f>Extrapolations!X4</f>
        <v>7.924714869854924E-4</v>
      </c>
      <c r="O5" s="4">
        <f>Extrapolations!Y4</f>
        <v>7.9981232187315162E-4</v>
      </c>
      <c r="P5" s="4">
        <f>Extrapolations!Z4</f>
        <v>8.0715315676081084E-4</v>
      </c>
      <c r="Q5" s="4">
        <f>Extrapolations!AA4</f>
        <v>8.1449399164846995E-4</v>
      </c>
      <c r="R5" s="4">
        <f>Extrapolations!AB4</f>
        <v>8.2183482653612906E-4</v>
      </c>
      <c r="S5" s="4">
        <f>Extrapolations!AC4</f>
        <v>8.2917566142378827E-4</v>
      </c>
      <c r="T5" s="4">
        <f>Extrapolations!AD4</f>
        <v>8.3651649631144749E-4</v>
      </c>
      <c r="U5" s="4">
        <f>Extrapolations!AE4</f>
        <v>8.4385733119910671E-4</v>
      </c>
      <c r="V5" s="4">
        <f>Extrapolations!AF4</f>
        <v>8.5119816608676593E-4</v>
      </c>
      <c r="W5" s="4">
        <f>Extrapolations!AG4</f>
        <v>8.5853900097442514E-4</v>
      </c>
      <c r="X5" s="4">
        <f>Extrapolations!AH4</f>
        <v>8.6587983586208436E-4</v>
      </c>
      <c r="Y5" s="4">
        <f>Extrapolations!AI4</f>
        <v>8.7322067074974358E-4</v>
      </c>
      <c r="Z5" s="4">
        <f>Extrapolations!AJ4</f>
        <v>8.805615056374028E-4</v>
      </c>
      <c r="AA5" s="4">
        <f>Extrapolations!AK4</f>
        <v>8.8790234052506202E-4</v>
      </c>
      <c r="AB5" s="4">
        <f>Extrapolations!AL4</f>
        <v>8.9524317541272123E-4</v>
      </c>
      <c r="AC5" s="4">
        <f>Extrapolations!AM4</f>
        <v>9.0258401030038045E-4</v>
      </c>
      <c r="AD5" s="4">
        <f>Extrapolations!AN4</f>
        <v>9.1726568007569835E-4</v>
      </c>
      <c r="AE5" s="4">
        <f>Extrapolations!AO4</f>
        <v>9.171943323501193E-4</v>
      </c>
      <c r="AF5" s="4">
        <f>Extrapolations!AP4</f>
        <v>9.1377867605157937E-4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1.7246797369962466E-3</v>
      </c>
      <c r="C6" s="4">
        <f>C$5/(1-'Other Values'!$B$3)*'Other Values'!$B$6+C$5*(1-'Other Values'!$B$6)</f>
        <v>1.7246797369962466E-3</v>
      </c>
      <c r="D6" s="4">
        <f>D$5/(1-'Other Values'!$B$3)*'Other Values'!$B$6+D$5*(1-'Other Values'!$B$6)</f>
        <v>1.7246797369962466E-3</v>
      </c>
      <c r="E6" s="4">
        <f>E$5/(1-'Other Values'!$B$3)*'Other Values'!$B$6+E$5*(1-'Other Values'!$B$6)</f>
        <v>1.7246797369962466E-3</v>
      </c>
      <c r="F6" s="4">
        <f>F$5/(1-'Other Values'!$B$3)*'Other Values'!$B$6+F$5*(1-'Other Values'!$B$6)</f>
        <v>1.7246797369962466E-3</v>
      </c>
      <c r="G6" s="4">
        <f>G$5/(1-'Other Values'!$B$3)*'Other Values'!$B$6+G$5*(1-'Other Values'!$B$6)</f>
        <v>1.7246797369962466E-3</v>
      </c>
      <c r="H6" s="4">
        <f>H$5/(1-'Other Values'!$B$3)*'Other Values'!$B$6+H$5*(1-'Other Values'!$B$6)</f>
        <v>1.7246797369962466E-3</v>
      </c>
      <c r="I6" s="4">
        <f>I$5/(1-'Other Values'!$B$3)*'Other Values'!$B$6+I$5*(1-'Other Values'!$B$6)</f>
        <v>1.7246797369962466E-3</v>
      </c>
      <c r="J6" s="4">
        <f>J$5/(1-'Other Values'!$B$3)*'Other Values'!$B$6+J$5*(1-'Other Values'!$B$6)</f>
        <v>1.7246797369962466E-3</v>
      </c>
      <c r="K6" s="4">
        <f>K$5/(1-'Other Values'!$B$3)*'Other Values'!$B$6+K$5*(1-'Other Values'!$B$6)</f>
        <v>1.7246797369962466E-3</v>
      </c>
      <c r="L6" s="4">
        <f>L$5/(1-'Other Values'!$B$3)*'Other Values'!$B$6+L$5*(1-'Other Values'!$B$6)</f>
        <v>1.7246797369962466E-3</v>
      </c>
      <c r="M6" s="4">
        <f>M$5/(1-'Other Values'!$B$3)*'Other Values'!$B$6+M$5*(1-'Other Values'!$B$6)</f>
        <v>1.7409573854087609E-3</v>
      </c>
      <c r="N6" s="4">
        <f>N$5/(1-'Other Values'!$B$3)*'Other Values'!$B$6+N$5*(1-'Other Values'!$B$6)</f>
        <v>1.757235033821275E-3</v>
      </c>
      <c r="O6" s="4">
        <f>O$5/(1-'Other Values'!$B$3)*'Other Values'!$B$6+O$5*(1-'Other Values'!$B$6)</f>
        <v>1.7735126822337895E-3</v>
      </c>
      <c r="P6" s="4">
        <f>P$5/(1-'Other Values'!$B$3)*'Other Values'!$B$6+P$5*(1-'Other Values'!$B$6)</f>
        <v>1.7897903306463036E-3</v>
      </c>
      <c r="Q6" s="4">
        <f>Q$5/(1-'Other Values'!$B$3)*'Other Values'!$B$6+Q$5*(1-'Other Values'!$B$6)</f>
        <v>1.8060679790588177E-3</v>
      </c>
      <c r="R6" s="4">
        <f>R$5/(1-'Other Values'!$B$3)*'Other Values'!$B$6+R$5*(1-'Other Values'!$B$6)</f>
        <v>1.8223456274713318E-3</v>
      </c>
      <c r="S6" s="4">
        <f>S$5/(1-'Other Values'!$B$3)*'Other Values'!$B$6+S$5*(1-'Other Values'!$B$6)</f>
        <v>1.8386232758838459E-3</v>
      </c>
      <c r="T6" s="4">
        <f>T$5/(1-'Other Values'!$B$3)*'Other Values'!$B$6+T$5*(1-'Other Values'!$B$6)</f>
        <v>1.8549009242963604E-3</v>
      </c>
      <c r="U6" s="4">
        <f>U$5/(1-'Other Values'!$B$3)*'Other Values'!$B$6+U$5*(1-'Other Values'!$B$6)</f>
        <v>1.8711785727088747E-3</v>
      </c>
      <c r="V6" s="4">
        <f>V$5/(1-'Other Values'!$B$3)*'Other Values'!$B$6+V$5*(1-'Other Values'!$B$6)</f>
        <v>1.8874562211213888E-3</v>
      </c>
      <c r="W6" s="4">
        <f>W$5/(1-'Other Values'!$B$3)*'Other Values'!$B$6+W$5*(1-'Other Values'!$B$6)</f>
        <v>1.9037338695339031E-3</v>
      </c>
      <c r="X6" s="4">
        <f>X$5/(1-'Other Values'!$B$3)*'Other Values'!$B$6+X$5*(1-'Other Values'!$B$6)</f>
        <v>1.9200115179464176E-3</v>
      </c>
      <c r="Y6" s="4">
        <f>Y$5/(1-'Other Values'!$B$3)*'Other Values'!$B$6+Y$5*(1-'Other Values'!$B$6)</f>
        <v>1.9362891663589317E-3</v>
      </c>
      <c r="Z6" s="4">
        <f>Z$5/(1-'Other Values'!$B$3)*'Other Values'!$B$6+Z$5*(1-'Other Values'!$B$6)</f>
        <v>1.952566814771446E-3</v>
      </c>
      <c r="AA6" s="4">
        <f>AA$5/(1-'Other Values'!$B$3)*'Other Values'!$B$6+AA$5*(1-'Other Values'!$B$6)</f>
        <v>1.9688444631839603E-3</v>
      </c>
      <c r="AB6" s="4">
        <f>AB$5/(1-'Other Values'!$B$3)*'Other Values'!$B$6+AB$5*(1-'Other Values'!$B$6)</f>
        <v>1.9851221115964749E-3</v>
      </c>
      <c r="AC6" s="4">
        <f>AC$5/(1-'Other Values'!$B$3)*'Other Values'!$B$6+AC$5*(1-'Other Values'!$B$6)</f>
        <v>2.001399760008989E-3</v>
      </c>
      <c r="AD6" s="4">
        <f>AD$5/(1-'Other Values'!$B$3)*'Other Values'!$B$6+AD$5*(1-'Other Values'!$B$6)</f>
        <v>2.0339550568340167E-3</v>
      </c>
      <c r="AE6" s="4">
        <f>AE$5/(1-'Other Values'!$B$3)*'Other Values'!$B$6+AE$5*(1-'Other Values'!$B$6)</f>
        <v>2.0337968495987659E-3</v>
      </c>
      <c r="AF6" s="4">
        <f>AF$5/(1-'Other Values'!$B$3)*'Other Values'!$B$6+AF$5*(1-'Other Values'!$B$6)</f>
        <v>2.0262229355717536E-3</v>
      </c>
      <c r="AH6" s="4"/>
      <c r="AI6" s="4"/>
    </row>
    <row r="7" spans="1:35">
      <c r="A7" t="s">
        <v>88</v>
      </c>
      <c r="B7" s="4">
        <f>B$4*Calculations!$B$31</f>
        <v>6.0278710833788481E-4</v>
      </c>
      <c r="C7" s="4">
        <f>C$4*Calculations!$B$31</f>
        <v>6.0278710833788481E-4</v>
      </c>
      <c r="D7" s="4">
        <f>D$4*Calculations!$B$31</f>
        <v>6.0278710833788481E-4</v>
      </c>
      <c r="E7" s="4">
        <f>E$4*Calculations!$B$31</f>
        <v>6.0278710833788481E-4</v>
      </c>
      <c r="F7" s="4">
        <f>F$4*Calculations!$B$31</f>
        <v>6.0278710833788481E-4</v>
      </c>
      <c r="G7" s="4">
        <f>G$4*Calculations!$B$31</f>
        <v>6.0278710833788481E-4</v>
      </c>
      <c r="H7" s="4">
        <f>H$4*Calculations!$B$31</f>
        <v>6.0278710833788481E-4</v>
      </c>
      <c r="I7" s="4">
        <f>I$4*Calculations!$B$31</f>
        <v>6.0278710833788481E-4</v>
      </c>
      <c r="J7" s="4">
        <f>J$4*Calculations!$B$31</f>
        <v>6.0278710833788481E-4</v>
      </c>
      <c r="K7" s="4">
        <f>K$4*Calculations!$B$31</f>
        <v>6.0278710833788481E-4</v>
      </c>
      <c r="L7" s="4">
        <f>L$4*Calculations!$B$31</f>
        <v>6.0278710833788481E-4</v>
      </c>
      <c r="M7" s="4">
        <f>M$4*Calculations!$B$31</f>
        <v>6.0847625537582069E-4</v>
      </c>
      <c r="N7" s="4">
        <f>N$4*Calculations!$B$31</f>
        <v>6.1416540241375668E-4</v>
      </c>
      <c r="O7" s="4">
        <f>O$4*Calculations!$B$31</f>
        <v>6.1985454945169256E-4</v>
      </c>
      <c r="P7" s="4">
        <f>P$4*Calculations!$B$31</f>
        <v>6.2554369648962845E-4</v>
      </c>
      <c r="Q7" s="4">
        <f>Q$4*Calculations!$B$31</f>
        <v>6.3123284352756422E-4</v>
      </c>
      <c r="R7" s="4">
        <f>R$4*Calculations!$B$31</f>
        <v>6.369219905655E-4</v>
      </c>
      <c r="S7" s="4">
        <f>S$4*Calculations!$B$31</f>
        <v>6.4261113760343588E-4</v>
      </c>
      <c r="T7" s="4">
        <f>T$4*Calculations!$B$31</f>
        <v>6.4830028464137187E-4</v>
      </c>
      <c r="U7" s="4">
        <f>U$4*Calculations!$B$31</f>
        <v>6.5398943167930775E-4</v>
      </c>
      <c r="V7" s="4">
        <f>V$4*Calculations!$B$31</f>
        <v>6.5967857871724364E-4</v>
      </c>
      <c r="W7" s="4">
        <f>W$4*Calculations!$B$31</f>
        <v>6.6536772575517952E-4</v>
      </c>
      <c r="X7" s="4">
        <f>X$4*Calculations!$B$31</f>
        <v>6.710568727931154E-4</v>
      </c>
      <c r="Y7" s="4">
        <f>Y$4*Calculations!$B$31</f>
        <v>6.7674601983105129E-4</v>
      </c>
      <c r="Z7" s="4">
        <f>Z$4*Calculations!$B$31</f>
        <v>6.8243516686898717E-4</v>
      </c>
      <c r="AA7" s="4">
        <f>AA$4*Calculations!$B$31</f>
        <v>6.8812431390692305E-4</v>
      </c>
      <c r="AB7" s="4">
        <f>AB$4*Calculations!$B$31</f>
        <v>6.9381346094485893E-4</v>
      </c>
      <c r="AC7" s="4">
        <f>AC$4*Calculations!$B$31</f>
        <v>6.9950260798279482E-4</v>
      </c>
      <c r="AD7" s="4">
        <f>AD$4*Calculations!$B$31</f>
        <v>7.1088090205866626E-4</v>
      </c>
      <c r="AE7" s="4">
        <f>AE$4*Calculations!$B$31</f>
        <v>7.1082560757134252E-4</v>
      </c>
      <c r="AF7" s="4">
        <f>AF$4*Calculations!$B$31</f>
        <v>7.0817847393997403E-4</v>
      </c>
      <c r="AH7" s="4"/>
      <c r="AI7" s="4"/>
    </row>
    <row r="8" spans="1:35">
      <c r="A8" t="s">
        <v>89</v>
      </c>
      <c r="B8" s="4">
        <f>B$4*Calculations!$B$27</f>
        <v>2.3333694516305217E-3</v>
      </c>
      <c r="C8" s="4">
        <f>C$4*Calculations!$B$27</f>
        <v>2.3333694516305217E-3</v>
      </c>
      <c r="D8" s="4">
        <f>D$4*Calculations!$B$27</f>
        <v>2.3333694516305217E-3</v>
      </c>
      <c r="E8" s="4">
        <f>E$4*Calculations!$B$27</f>
        <v>2.3333694516305217E-3</v>
      </c>
      <c r="F8" s="4">
        <f>F$4*Calculations!$B$27</f>
        <v>2.3333694516305217E-3</v>
      </c>
      <c r="G8" s="4">
        <f>G$4*Calculations!$B$27</f>
        <v>2.3333694516305217E-3</v>
      </c>
      <c r="H8" s="4">
        <f>H$4*Calculations!$B$27</f>
        <v>2.3333694516305217E-3</v>
      </c>
      <c r="I8" s="4">
        <f>I$4*Calculations!$B$27</f>
        <v>2.3333694516305217E-3</v>
      </c>
      <c r="J8" s="4">
        <f>J$4*Calculations!$B$27</f>
        <v>2.3333694516305217E-3</v>
      </c>
      <c r="K8" s="4">
        <f>K$4*Calculations!$B$27</f>
        <v>2.3333694516305217E-3</v>
      </c>
      <c r="L8" s="4">
        <f>L$4*Calculations!$B$27</f>
        <v>2.3333694516305217E-3</v>
      </c>
      <c r="M8" s="4">
        <f>M$4*Calculations!$B$27</f>
        <v>2.3553919562934993E-3</v>
      </c>
      <c r="N8" s="4">
        <f>N$4*Calculations!$B$27</f>
        <v>2.377414460956477E-3</v>
      </c>
      <c r="O8" s="4">
        <f>O$4*Calculations!$B$27</f>
        <v>2.3994369656194546E-3</v>
      </c>
      <c r="P8" s="4">
        <f>P$4*Calculations!$B$27</f>
        <v>2.4214594702824323E-3</v>
      </c>
      <c r="Q8" s="4">
        <f>Q$4*Calculations!$B$27</f>
        <v>2.4434819749454095E-3</v>
      </c>
      <c r="R8" s="4">
        <f>R$4*Calculations!$B$27</f>
        <v>2.4655044796083867E-3</v>
      </c>
      <c r="S8" s="4">
        <f>S$4*Calculations!$B$27</f>
        <v>2.4875269842713644E-3</v>
      </c>
      <c r="T8" s="4">
        <f>T$4*Calculations!$B$27</f>
        <v>2.509549488934342E-3</v>
      </c>
      <c r="U8" s="4">
        <f>U$4*Calculations!$B$27</f>
        <v>2.5315719935973197E-3</v>
      </c>
      <c r="V8" s="4">
        <f>V$4*Calculations!$B$27</f>
        <v>2.5535944982602973E-3</v>
      </c>
      <c r="W8" s="4">
        <f>W$4*Calculations!$B$27</f>
        <v>2.575617002923275E-3</v>
      </c>
      <c r="X8" s="4">
        <f>X$4*Calculations!$B$27</f>
        <v>2.5976395075862527E-3</v>
      </c>
      <c r="Y8" s="4">
        <f>Y$4*Calculations!$B$27</f>
        <v>2.6196620122492303E-3</v>
      </c>
      <c r="Z8" s="4">
        <f>Z$4*Calculations!$B$27</f>
        <v>2.641684516912208E-3</v>
      </c>
      <c r="AA8" s="4">
        <f>AA$4*Calculations!$B$27</f>
        <v>2.6637070215751856E-3</v>
      </c>
      <c r="AB8" s="4">
        <f>AB$4*Calculations!$B$27</f>
        <v>2.6857295262381633E-3</v>
      </c>
      <c r="AC8" s="4">
        <f>AC$4*Calculations!$B$27</f>
        <v>2.7077520309011409E-3</v>
      </c>
      <c r="AD8" s="4">
        <f>AD$4*Calculations!$B$27</f>
        <v>2.7517970402270945E-3</v>
      </c>
      <c r="AE8" s="4">
        <f>AE$4*Calculations!$B$27</f>
        <v>2.7515829970503575E-3</v>
      </c>
      <c r="AF8" s="4">
        <f>AF$4*Calculations!$B$27</f>
        <v>2.7413360281547377E-3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tabSelected="1" topLeftCell="O1" workbookViewId="0">
      <selection activeCell="AE13" sqref="AE13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2.5078109440964031E-3</v>
      </c>
      <c r="C2" s="4">
        <f>C$5/(1-'Other Values'!$B$3)</f>
        <v>2.5078109440964031E-3</v>
      </c>
      <c r="D2" s="4">
        <f>D$5/(1-'Other Values'!$B$3)</f>
        <v>2.5078109440964031E-3</v>
      </c>
      <c r="E2" s="4">
        <f>E$5/(1-'Other Values'!$B$3)</f>
        <v>2.5078109440964031E-3</v>
      </c>
      <c r="F2" s="4">
        <f>F$5/(1-'Other Values'!$B$3)</f>
        <v>2.5078109440964031E-3</v>
      </c>
      <c r="G2" s="4">
        <f>G$5/(1-'Other Values'!$B$3)</f>
        <v>2.5078109440964031E-3</v>
      </c>
      <c r="H2" s="4">
        <f>H$5/(1-'Other Values'!$B$3)</f>
        <v>2.5078109440964031E-3</v>
      </c>
      <c r="I2" s="4">
        <f>I$5/(1-'Other Values'!$B$3)</f>
        <v>2.5078109440964031E-3</v>
      </c>
      <c r="J2" s="4">
        <f>J$5/(1-'Other Values'!$B$3)</f>
        <v>2.5078109440964031E-3</v>
      </c>
      <c r="K2" s="4">
        <f>K$5/(1-'Other Values'!$B$3)</f>
        <v>2.5078109440964031E-3</v>
      </c>
      <c r="L2" s="4">
        <f>L$5/(1-'Other Values'!$B$3)</f>
        <v>2.5078109440964031E-3</v>
      </c>
      <c r="M2" s="4">
        <f>M$5/(1-'Other Values'!$B$3)</f>
        <v>2.5314798398092687E-3</v>
      </c>
      <c r="N2" s="4">
        <f>N$5/(1-'Other Values'!$B$3)</f>
        <v>2.5551487355221342E-3</v>
      </c>
      <c r="O2" s="4">
        <f>O$5/(1-'Other Values'!$B$3)</f>
        <v>2.5788176312350002E-3</v>
      </c>
      <c r="P2" s="4">
        <f>P$5/(1-'Other Values'!$B$3)</f>
        <v>2.6024865269478658E-3</v>
      </c>
      <c r="Q2" s="4">
        <f>Q$5/(1-'Other Values'!$B$3)</f>
        <v>2.6261554226607313E-3</v>
      </c>
      <c r="R2" s="4">
        <f>R$5/(1-'Other Values'!$B$3)</f>
        <v>2.6498243183735969E-3</v>
      </c>
      <c r="S2" s="4">
        <f>S$5/(1-'Other Values'!$B$3)</f>
        <v>2.6734932140864624E-3</v>
      </c>
      <c r="T2" s="4">
        <f>T$5/(1-'Other Values'!$B$3)</f>
        <v>2.6971621097993284E-3</v>
      </c>
      <c r="U2" s="4">
        <f>U$5/(1-'Other Values'!$B$3)</f>
        <v>2.7208310055121939E-3</v>
      </c>
      <c r="V2" s="4">
        <f>V$5/(1-'Other Values'!$B$3)</f>
        <v>2.7444999012250595E-3</v>
      </c>
      <c r="W2" s="4">
        <f>W$5/(1-'Other Values'!$B$3)</f>
        <v>2.768168796937925E-3</v>
      </c>
      <c r="X2" s="4">
        <f>X$5/(1-'Other Values'!$B$3)</f>
        <v>2.7918376926507906E-3</v>
      </c>
      <c r="Y2" s="4">
        <f>Y$5/(1-'Other Values'!$B$3)</f>
        <v>2.8155065883636566E-3</v>
      </c>
      <c r="Z2" s="4">
        <f>Z$5/(1-'Other Values'!$B$3)</f>
        <v>2.8391754840765221E-3</v>
      </c>
      <c r="AA2" s="4">
        <f>AA$5/(1-'Other Values'!$B$3)</f>
        <v>2.8628443797893877E-3</v>
      </c>
      <c r="AB2" s="4">
        <f>AB$5/(1-'Other Values'!$B$3)</f>
        <v>2.8865132755022532E-3</v>
      </c>
      <c r="AC2" s="4">
        <f>AC$5/(1-'Other Values'!$B$3)</f>
        <v>2.9101821712151188E-3</v>
      </c>
      <c r="AD2" s="4">
        <f>AD$5/(1-'Other Values'!$B$3)</f>
        <v>2.9575199626408486E-3</v>
      </c>
      <c r="AE2" s="4">
        <f>AE$5/(1-'Other Values'!$B$3)</f>
        <v>3.0140739481425614E-3</v>
      </c>
      <c r="AF2" s="4">
        <f>AF$5/(1-'Other Values'!$B$3)</f>
        <v>3.0046053551631979E-3</v>
      </c>
      <c r="AH2" s="4"/>
      <c r="AI2" s="4"/>
    </row>
    <row r="3" spans="1:35">
      <c r="A3" t="s">
        <v>3</v>
      </c>
      <c r="B3" s="4">
        <f>'SYFAFE (for NG vehicles)'!$C$12</f>
        <v>2.9143120632765266E-6</v>
      </c>
      <c r="C3" s="4">
        <f>'SYFAFE (for NG vehicles)'!$C$12</f>
        <v>2.9143120632765266E-6</v>
      </c>
      <c r="D3" s="4">
        <f>'SYFAFE (for NG vehicles)'!$C$12</f>
        <v>2.9143120632765266E-6</v>
      </c>
      <c r="E3" s="4">
        <f>'SYFAFE (for NG vehicles)'!$C$12</f>
        <v>2.9143120632765266E-6</v>
      </c>
      <c r="F3" s="4">
        <f>'SYFAFE (for NG vehicles)'!$C$12</f>
        <v>2.9143120632765266E-6</v>
      </c>
      <c r="G3" s="4">
        <f>'SYFAFE (for NG vehicles)'!$C$12</f>
        <v>2.9143120632765266E-6</v>
      </c>
      <c r="H3" s="4">
        <f>'SYFAFE (for NG vehicles)'!$C$12</f>
        <v>2.9143120632765266E-6</v>
      </c>
      <c r="I3" s="4">
        <f>'SYFAFE (for NG vehicles)'!$C$12</f>
        <v>2.9143120632765266E-6</v>
      </c>
      <c r="J3" s="4">
        <f>'SYFAFE (for NG vehicles)'!$C$12</f>
        <v>2.9143120632765266E-6</v>
      </c>
      <c r="K3" s="4">
        <f>'SYFAFE (for NG vehicles)'!$C$12</f>
        <v>2.9143120632765266E-6</v>
      </c>
      <c r="L3" s="4">
        <f>'SYFAFE (for NG vehicles)'!$C$12</f>
        <v>2.9143120632765266E-6</v>
      </c>
      <c r="M3" s="4">
        <f>'SYFAFE (for NG vehicles)'!$C$12</f>
        <v>2.9143120632765266E-6</v>
      </c>
      <c r="N3" s="4">
        <f>'SYFAFE (for NG vehicles)'!$C$12</f>
        <v>2.9143120632765266E-6</v>
      </c>
      <c r="O3" s="4">
        <f>'SYFAFE (for NG vehicles)'!$C$12</f>
        <v>2.9143120632765266E-6</v>
      </c>
      <c r="P3" s="4">
        <f>'SYFAFE (for NG vehicles)'!$C$12</f>
        <v>2.9143120632765266E-6</v>
      </c>
      <c r="Q3" s="4">
        <f>'SYFAFE (for NG vehicles)'!$C$12</f>
        <v>2.9143120632765266E-6</v>
      </c>
      <c r="R3" s="4">
        <f>'SYFAFE (for NG vehicles)'!$C$12</f>
        <v>2.9143120632765266E-6</v>
      </c>
      <c r="S3" s="4">
        <f>'SYFAFE (for NG vehicles)'!$C$12</f>
        <v>2.9143120632765266E-6</v>
      </c>
      <c r="T3" s="4">
        <f>'SYFAFE (for NG vehicles)'!$C$12</f>
        <v>2.9143120632765266E-6</v>
      </c>
      <c r="U3" s="4">
        <f>'SYFAFE (for NG vehicles)'!$C$12</f>
        <v>2.9143120632765266E-6</v>
      </c>
      <c r="V3" s="4">
        <f>'SYFAFE (for NG vehicles)'!$C$12</f>
        <v>2.9143120632765266E-6</v>
      </c>
      <c r="W3" s="4">
        <f>'SYFAFE (for NG vehicles)'!$C$12</f>
        <v>2.9143120632765266E-6</v>
      </c>
      <c r="X3" s="4">
        <f>'SYFAFE (for NG vehicles)'!$C$12</f>
        <v>2.9143120632765266E-6</v>
      </c>
      <c r="Y3" s="4">
        <f>'SYFAFE (for NG vehicles)'!$C$12</f>
        <v>2.9143120632765266E-6</v>
      </c>
      <c r="Z3" s="4">
        <f>'SYFAFE (for NG vehicles)'!$C$12</f>
        <v>2.9143120632765266E-6</v>
      </c>
      <c r="AA3" s="4">
        <f>'SYFAFE (for NG vehicles)'!$C$12</f>
        <v>2.9143120632765266E-6</v>
      </c>
      <c r="AB3" s="4">
        <f>'SYFAFE (for NG vehicles)'!$C$12</f>
        <v>2.9143120632765266E-6</v>
      </c>
      <c r="AC3" s="4">
        <f>'SYFAFE (for NG vehicles)'!$C$12</f>
        <v>2.9143120632765266E-6</v>
      </c>
      <c r="AD3" s="4">
        <f>'SYFAFE (for NG vehicles)'!$C$12</f>
        <v>2.9143120632765266E-6</v>
      </c>
      <c r="AE3" s="4">
        <f>'SYFAFE (for NG vehicles)'!$C$12</f>
        <v>2.9143120632765266E-6</v>
      </c>
      <c r="AF3" s="4">
        <f>'SYFAFE (for NG vehicles)'!$C$12</f>
        <v>2.9143120632765266E-6</v>
      </c>
      <c r="AH3" s="4"/>
      <c r="AI3" s="4"/>
    </row>
    <row r="4" spans="1:35">
      <c r="A4" t="s">
        <v>4</v>
      </c>
      <c r="B4" s="4">
        <f t="shared" ref="B4:K4" si="0">B$5</f>
        <v>7.8040477200267344E-4</v>
      </c>
      <c r="C4" s="4">
        <f t="shared" si="0"/>
        <v>7.8040477200267344E-4</v>
      </c>
      <c r="D4" s="4">
        <f t="shared" si="0"/>
        <v>7.8040477200267344E-4</v>
      </c>
      <c r="E4" s="4">
        <f t="shared" si="0"/>
        <v>7.8040477200267344E-4</v>
      </c>
      <c r="F4" s="4">
        <f t="shared" si="0"/>
        <v>7.8040477200267344E-4</v>
      </c>
      <c r="G4" s="4">
        <f t="shared" si="0"/>
        <v>7.8040477200267344E-4</v>
      </c>
      <c r="H4" s="4">
        <f t="shared" si="0"/>
        <v>7.8040477200267344E-4</v>
      </c>
      <c r="I4" s="4">
        <f t="shared" si="0"/>
        <v>7.8040477200267344E-4</v>
      </c>
      <c r="J4" s="4">
        <f t="shared" si="0"/>
        <v>7.8040477200267344E-4</v>
      </c>
      <c r="K4" s="4">
        <f t="shared" si="0"/>
        <v>7.8040477200267344E-4</v>
      </c>
      <c r="L4" s="4">
        <f t="shared" ref="L4:U4" si="1">L$5</f>
        <v>7.8040477200267344E-4</v>
      </c>
      <c r="M4" s="4">
        <f t="shared" si="1"/>
        <v>7.8777028701720712E-4</v>
      </c>
      <c r="N4" s="4">
        <f t="shared" si="1"/>
        <v>7.9513580203174081E-4</v>
      </c>
      <c r="O4" s="4">
        <f t="shared" si="1"/>
        <v>8.0250131704627449E-4</v>
      </c>
      <c r="P4" s="4">
        <f t="shared" si="1"/>
        <v>8.0986683206080818E-4</v>
      </c>
      <c r="Q4" s="4">
        <f t="shared" si="1"/>
        <v>8.1723234707534187E-4</v>
      </c>
      <c r="R4" s="4">
        <f t="shared" si="1"/>
        <v>8.2459786208987555E-4</v>
      </c>
      <c r="S4" s="4">
        <f t="shared" si="1"/>
        <v>8.3196337710440924E-4</v>
      </c>
      <c r="T4" s="4">
        <f t="shared" si="1"/>
        <v>8.3932889211894293E-4</v>
      </c>
      <c r="U4" s="4">
        <f t="shared" si="1"/>
        <v>8.4669440713347661E-4</v>
      </c>
      <c r="V4" s="4">
        <f t="shared" ref="V4:AF4" si="2">V$5</f>
        <v>8.540599221480103E-4</v>
      </c>
      <c r="W4" s="4">
        <f t="shared" si="2"/>
        <v>8.6142543716254398E-4</v>
      </c>
      <c r="X4" s="4">
        <f t="shared" si="2"/>
        <v>8.6879095217707767E-4</v>
      </c>
      <c r="Y4" s="4">
        <f t="shared" si="2"/>
        <v>8.7615646719161136E-4</v>
      </c>
      <c r="Z4" s="4">
        <f t="shared" si="2"/>
        <v>8.8352198220614504E-4</v>
      </c>
      <c r="AA4" s="4">
        <f t="shared" si="2"/>
        <v>8.9088749722067873E-4</v>
      </c>
      <c r="AB4" s="4">
        <f t="shared" si="2"/>
        <v>8.9825301223521242E-4</v>
      </c>
      <c r="AC4" s="4">
        <f t="shared" si="2"/>
        <v>9.056185272497461E-4</v>
      </c>
      <c r="AD4" s="4">
        <f t="shared" si="2"/>
        <v>9.2034955727881304E-4</v>
      </c>
      <c r="AE4" s="4">
        <f t="shared" si="2"/>
        <v>9.3794857137722578E-4</v>
      </c>
      <c r="AF4" s="4">
        <f t="shared" si="2"/>
        <v>9.3500204338529676E-4</v>
      </c>
      <c r="AH4" s="4"/>
      <c r="AI4" s="4"/>
    </row>
    <row r="5" spans="1:35">
      <c r="A5" t="s">
        <v>5</v>
      </c>
      <c r="B5" s="4">
        <f>Extrapolations!L5</f>
        <v>7.8040477200267344E-4</v>
      </c>
      <c r="C5" s="4">
        <f>Extrapolations!M5</f>
        <v>7.8040477200267344E-4</v>
      </c>
      <c r="D5" s="4">
        <f>Extrapolations!N5</f>
        <v>7.8040477200267344E-4</v>
      </c>
      <c r="E5" s="4">
        <f>Extrapolations!O5</f>
        <v>7.8040477200267344E-4</v>
      </c>
      <c r="F5" s="4">
        <f>Extrapolations!P5</f>
        <v>7.8040477200267344E-4</v>
      </c>
      <c r="G5" s="4">
        <f>Extrapolations!Q5</f>
        <v>7.8040477200267344E-4</v>
      </c>
      <c r="H5" s="4">
        <f>Extrapolations!R5</f>
        <v>7.8040477200267344E-4</v>
      </c>
      <c r="I5" s="4">
        <f>Extrapolations!S5</f>
        <v>7.8040477200267344E-4</v>
      </c>
      <c r="J5" s="4">
        <f>Extrapolations!T5</f>
        <v>7.8040477200267344E-4</v>
      </c>
      <c r="K5" s="4">
        <f>Extrapolations!U5</f>
        <v>7.8040477200267344E-4</v>
      </c>
      <c r="L5" s="4">
        <f>Extrapolations!V5</f>
        <v>7.8040477200267344E-4</v>
      </c>
      <c r="M5" s="4">
        <f>Extrapolations!W5</f>
        <v>7.8777028701720712E-4</v>
      </c>
      <c r="N5" s="4">
        <f>Extrapolations!X5</f>
        <v>7.9513580203174081E-4</v>
      </c>
      <c r="O5" s="4">
        <f>Extrapolations!Y5</f>
        <v>8.0250131704627449E-4</v>
      </c>
      <c r="P5" s="4">
        <f>Extrapolations!Z5</f>
        <v>8.0986683206080818E-4</v>
      </c>
      <c r="Q5" s="4">
        <f>Extrapolations!AA5</f>
        <v>8.1723234707534187E-4</v>
      </c>
      <c r="R5" s="4">
        <f>Extrapolations!AB5</f>
        <v>8.2459786208987555E-4</v>
      </c>
      <c r="S5" s="4">
        <f>Extrapolations!AC5</f>
        <v>8.3196337710440924E-4</v>
      </c>
      <c r="T5" s="4">
        <f>Extrapolations!AD5</f>
        <v>8.3932889211894293E-4</v>
      </c>
      <c r="U5" s="4">
        <f>Extrapolations!AE5</f>
        <v>8.4669440713347661E-4</v>
      </c>
      <c r="V5" s="4">
        <f>Extrapolations!AF5</f>
        <v>8.540599221480103E-4</v>
      </c>
      <c r="W5" s="4">
        <f>Extrapolations!AG5</f>
        <v>8.6142543716254398E-4</v>
      </c>
      <c r="X5" s="4">
        <f>Extrapolations!AH5</f>
        <v>8.6879095217707767E-4</v>
      </c>
      <c r="Y5" s="4">
        <f>Extrapolations!AI5</f>
        <v>8.7615646719161136E-4</v>
      </c>
      <c r="Z5" s="4">
        <f>Extrapolations!AJ5</f>
        <v>8.8352198220614504E-4</v>
      </c>
      <c r="AA5" s="4">
        <f>Extrapolations!AK5</f>
        <v>8.9088749722067873E-4</v>
      </c>
      <c r="AB5" s="4">
        <f>Extrapolations!AL5</f>
        <v>8.9825301223521242E-4</v>
      </c>
      <c r="AC5" s="4">
        <f>Extrapolations!AM5</f>
        <v>9.056185272497461E-4</v>
      </c>
      <c r="AD5" s="4">
        <f>Extrapolations!AN5</f>
        <v>9.2034955727881304E-4</v>
      </c>
      <c r="AE5" s="4">
        <f>Extrapolations!AO5</f>
        <v>9.3794857137722578E-4</v>
      </c>
      <c r="AF5" s="4">
        <f>Extrapolations!AP5</f>
        <v>9.3500204338529676E-4</v>
      </c>
      <c r="AH5" s="4"/>
      <c r="AI5" s="4"/>
    </row>
    <row r="6" spans="1:35">
      <c r="A6" t="s">
        <v>6</v>
      </c>
      <c r="B6" s="4">
        <f>B$5/(1-'Other Values'!$B$3)*'Other Values'!$B$6+B$5*(1-'Other Values'!$B$6)</f>
        <v>1.7304781666542248E-3</v>
      </c>
      <c r="C6" s="4">
        <f>C$5/(1-'Other Values'!$B$3)*'Other Values'!$B$6+C$5*(1-'Other Values'!$B$6)</f>
        <v>1.7304781666542248E-3</v>
      </c>
      <c r="D6" s="4">
        <f>D$5/(1-'Other Values'!$B$3)*'Other Values'!$B$6+D$5*(1-'Other Values'!$B$6)</f>
        <v>1.7304781666542248E-3</v>
      </c>
      <c r="E6" s="4">
        <f>E$5/(1-'Other Values'!$B$3)*'Other Values'!$B$6+E$5*(1-'Other Values'!$B$6)</f>
        <v>1.7304781666542248E-3</v>
      </c>
      <c r="F6" s="4">
        <f>F$5/(1-'Other Values'!$B$3)*'Other Values'!$B$6+F$5*(1-'Other Values'!$B$6)</f>
        <v>1.7304781666542248E-3</v>
      </c>
      <c r="G6" s="4">
        <f>G$5/(1-'Other Values'!$B$3)*'Other Values'!$B$6+G$5*(1-'Other Values'!$B$6)</f>
        <v>1.7304781666542248E-3</v>
      </c>
      <c r="H6" s="4">
        <f>H$5/(1-'Other Values'!$B$3)*'Other Values'!$B$6+H$5*(1-'Other Values'!$B$6)</f>
        <v>1.7304781666542248E-3</v>
      </c>
      <c r="I6" s="4">
        <f>I$5/(1-'Other Values'!$B$3)*'Other Values'!$B$6+I$5*(1-'Other Values'!$B$6)</f>
        <v>1.7304781666542248E-3</v>
      </c>
      <c r="J6" s="4">
        <f>J$5/(1-'Other Values'!$B$3)*'Other Values'!$B$6+J$5*(1-'Other Values'!$B$6)</f>
        <v>1.7304781666542248E-3</v>
      </c>
      <c r="K6" s="4">
        <f>K$5/(1-'Other Values'!$B$3)*'Other Values'!$B$6+K$5*(1-'Other Values'!$B$6)</f>
        <v>1.7304781666542248E-3</v>
      </c>
      <c r="L6" s="4">
        <f>L$5/(1-'Other Values'!$B$3)*'Other Values'!$B$6+L$5*(1-'Other Values'!$B$6)</f>
        <v>1.7304781666542248E-3</v>
      </c>
      <c r="M6" s="4">
        <f>M$5/(1-'Other Values'!$B$3)*'Other Values'!$B$6+M$5*(1-'Other Values'!$B$6)</f>
        <v>1.7468105410528411E-3</v>
      </c>
      <c r="N6" s="4">
        <f>N$5/(1-'Other Values'!$B$3)*'Other Values'!$B$6+N$5*(1-'Other Values'!$B$6)</f>
        <v>1.7631429154514574E-3</v>
      </c>
      <c r="O6" s="4">
        <f>O$5/(1-'Other Values'!$B$3)*'Other Values'!$B$6+O$5*(1-'Other Values'!$B$6)</f>
        <v>1.7794752898500738E-3</v>
      </c>
      <c r="P6" s="4">
        <f>P$5/(1-'Other Values'!$B$3)*'Other Values'!$B$6+P$5*(1-'Other Values'!$B$6)</f>
        <v>1.7958076642486899E-3</v>
      </c>
      <c r="Q6" s="4">
        <f>Q$5/(1-'Other Values'!$B$3)*'Other Values'!$B$6+Q$5*(1-'Other Values'!$B$6)</f>
        <v>1.8121400386473061E-3</v>
      </c>
      <c r="R6" s="4">
        <f>R$5/(1-'Other Values'!$B$3)*'Other Values'!$B$6+R$5*(1-'Other Values'!$B$6)</f>
        <v>1.8284724130459224E-3</v>
      </c>
      <c r="S6" s="4">
        <f>S$5/(1-'Other Values'!$B$3)*'Other Values'!$B$6+S$5*(1-'Other Values'!$B$6)</f>
        <v>1.8448047874445384E-3</v>
      </c>
      <c r="T6" s="4">
        <f>T$5/(1-'Other Values'!$B$3)*'Other Values'!$B$6+T$5*(1-'Other Values'!$B$6)</f>
        <v>1.8611371618431549E-3</v>
      </c>
      <c r="U6" s="4">
        <f>U$5/(1-'Other Values'!$B$3)*'Other Values'!$B$6+U$5*(1-'Other Values'!$B$6)</f>
        <v>1.8774695362417711E-3</v>
      </c>
      <c r="V6" s="4">
        <f>V$5/(1-'Other Values'!$B$3)*'Other Values'!$B$6+V$5*(1-'Other Values'!$B$6)</f>
        <v>1.8938019106403874E-3</v>
      </c>
      <c r="W6" s="4">
        <f>W$5/(1-'Other Values'!$B$3)*'Other Values'!$B$6+W$5*(1-'Other Values'!$B$6)</f>
        <v>1.9101342850390036E-3</v>
      </c>
      <c r="X6" s="4">
        <f>X$5/(1-'Other Values'!$B$3)*'Other Values'!$B$6+X$5*(1-'Other Values'!$B$6)</f>
        <v>1.9264666594376199E-3</v>
      </c>
      <c r="Y6" s="4">
        <f>Y$5/(1-'Other Values'!$B$3)*'Other Values'!$B$6+Y$5*(1-'Other Values'!$B$6)</f>
        <v>1.9427990338362364E-3</v>
      </c>
      <c r="Z6" s="4">
        <f>Z$5/(1-'Other Values'!$B$3)*'Other Values'!$B$6+Z$5*(1-'Other Values'!$B$6)</f>
        <v>1.9591314082348524E-3</v>
      </c>
      <c r="AA6" s="4">
        <f>AA$5/(1-'Other Values'!$B$3)*'Other Values'!$B$6+AA$5*(1-'Other Values'!$B$6)</f>
        <v>1.9754637826334687E-3</v>
      </c>
      <c r="AB6" s="4">
        <f>AB$5/(1-'Other Values'!$B$3)*'Other Values'!$B$6+AB$5*(1-'Other Values'!$B$6)</f>
        <v>1.9917961570320849E-3</v>
      </c>
      <c r="AC6" s="4">
        <f>AC$5/(1-'Other Values'!$B$3)*'Other Values'!$B$6+AC$5*(1-'Other Values'!$B$6)</f>
        <v>2.0081285314307012E-3</v>
      </c>
      <c r="AD6" s="4">
        <f>AD$5/(1-'Other Values'!$B$3)*'Other Values'!$B$6+AD$5*(1-'Other Values'!$B$6)</f>
        <v>2.0407932802279328E-3</v>
      </c>
      <c r="AE6" s="4">
        <f>AE$5/(1-'Other Values'!$B$3)*'Other Values'!$B$6+AE$5*(1-'Other Values'!$B$6)</f>
        <v>2.0798175285981603E-3</v>
      </c>
      <c r="AF6" s="4">
        <f>AF$5/(1-'Other Values'!$B$3)*'Other Values'!$B$6+AF$5*(1-'Other Values'!$B$6)</f>
        <v>2.0732838648631425E-3</v>
      </c>
      <c r="AH6" s="4"/>
      <c r="AI6" s="4"/>
    </row>
    <row r="7" spans="1:35">
      <c r="A7" t="s">
        <v>88</v>
      </c>
      <c r="B7" s="4">
        <f>B$4*Calculations!$B$31</f>
        <v>6.0481369830207193E-4</v>
      </c>
      <c r="C7" s="4">
        <f>C$4*Calculations!$B$31</f>
        <v>6.0481369830207193E-4</v>
      </c>
      <c r="D7" s="4">
        <f>D$4*Calculations!$B$31</f>
        <v>6.0481369830207193E-4</v>
      </c>
      <c r="E7" s="4">
        <f>E$4*Calculations!$B$31</f>
        <v>6.0481369830207193E-4</v>
      </c>
      <c r="F7" s="4">
        <f>F$4*Calculations!$B$31</f>
        <v>6.0481369830207193E-4</v>
      </c>
      <c r="G7" s="4">
        <f>G$4*Calculations!$B$31</f>
        <v>6.0481369830207193E-4</v>
      </c>
      <c r="H7" s="4">
        <f>H$4*Calculations!$B$31</f>
        <v>6.0481369830207193E-4</v>
      </c>
      <c r="I7" s="4">
        <f>I$4*Calculations!$B$31</f>
        <v>6.0481369830207193E-4</v>
      </c>
      <c r="J7" s="4">
        <f>J$4*Calculations!$B$31</f>
        <v>6.0481369830207193E-4</v>
      </c>
      <c r="K7" s="4">
        <f>K$4*Calculations!$B$31</f>
        <v>6.0481369830207193E-4</v>
      </c>
      <c r="L7" s="4">
        <f>L$4*Calculations!$B$31</f>
        <v>6.0481369830207193E-4</v>
      </c>
      <c r="M7" s="4">
        <f>M$4*Calculations!$B$31</f>
        <v>6.1052197243833552E-4</v>
      </c>
      <c r="N7" s="4">
        <f>N$4*Calculations!$B$31</f>
        <v>6.1623024657459912E-4</v>
      </c>
      <c r="O7" s="4">
        <f>O$4*Calculations!$B$31</f>
        <v>6.2193852071086271E-4</v>
      </c>
      <c r="P7" s="4">
        <f>P$4*Calculations!$B$31</f>
        <v>6.2764679484712631E-4</v>
      </c>
      <c r="Q7" s="4">
        <f>Q$4*Calculations!$B$31</f>
        <v>6.3335506898339001E-4</v>
      </c>
      <c r="R7" s="4">
        <f>R$4*Calculations!$B$31</f>
        <v>6.3906334311965361E-4</v>
      </c>
      <c r="S7" s="4">
        <f>S$4*Calculations!$B$31</f>
        <v>6.4477161725591721E-4</v>
      </c>
      <c r="T7" s="4">
        <f>T$4*Calculations!$B$31</f>
        <v>6.504798913921808E-4</v>
      </c>
      <c r="U7" s="4">
        <f>U$4*Calculations!$B$31</f>
        <v>6.561881655284444E-4</v>
      </c>
      <c r="V7" s="4">
        <f>V$4*Calculations!$B$31</f>
        <v>6.6189643966470799E-4</v>
      </c>
      <c r="W7" s="4">
        <f>W$4*Calculations!$B$31</f>
        <v>6.6760471380097159E-4</v>
      </c>
      <c r="X7" s="4">
        <f>X$4*Calculations!$B$31</f>
        <v>6.7331298793723519E-4</v>
      </c>
      <c r="Y7" s="4">
        <f>Y$4*Calculations!$B$31</f>
        <v>6.7902126207349878E-4</v>
      </c>
      <c r="Z7" s="4">
        <f>Z$4*Calculations!$B$31</f>
        <v>6.8472953620976238E-4</v>
      </c>
      <c r="AA7" s="4">
        <f>AA$4*Calculations!$B$31</f>
        <v>6.9043781034602608E-4</v>
      </c>
      <c r="AB7" s="4">
        <f>AB$4*Calculations!$B$31</f>
        <v>6.9614608448228968E-4</v>
      </c>
      <c r="AC7" s="4">
        <f>AC$4*Calculations!$B$31</f>
        <v>7.0185435861855328E-4</v>
      </c>
      <c r="AD7" s="4">
        <f>AD$4*Calculations!$B$31</f>
        <v>7.1327090689108014E-4</v>
      </c>
      <c r="AE7" s="4">
        <f>AE$4*Calculations!$B$31</f>
        <v>7.2691014281734995E-4</v>
      </c>
      <c r="AF7" s="4">
        <f>AF$4*Calculations!$B$31</f>
        <v>7.2462658362360498E-4</v>
      </c>
      <c r="AH7" s="4"/>
      <c r="AI7" s="4"/>
    </row>
    <row r="8" spans="1:35">
      <c r="A8" t="s">
        <v>89</v>
      </c>
      <c r="B8" s="4">
        <f>B$4*Calculations!$B$27</f>
        <v>2.34121431600802E-3</v>
      </c>
      <c r="C8" s="4">
        <f>C$4*Calculations!$B$27</f>
        <v>2.34121431600802E-3</v>
      </c>
      <c r="D8" s="4">
        <f>D$4*Calculations!$B$27</f>
        <v>2.34121431600802E-3</v>
      </c>
      <c r="E8" s="4">
        <f>E$4*Calculations!$B$27</f>
        <v>2.34121431600802E-3</v>
      </c>
      <c r="F8" s="4">
        <f>F$4*Calculations!$B$27</f>
        <v>2.34121431600802E-3</v>
      </c>
      <c r="G8" s="4">
        <f>G$4*Calculations!$B$27</f>
        <v>2.34121431600802E-3</v>
      </c>
      <c r="H8" s="4">
        <f>H$4*Calculations!$B$27</f>
        <v>2.34121431600802E-3</v>
      </c>
      <c r="I8" s="4">
        <f>I$4*Calculations!$B$27</f>
        <v>2.34121431600802E-3</v>
      </c>
      <c r="J8" s="4">
        <f>J$4*Calculations!$B$27</f>
        <v>2.34121431600802E-3</v>
      </c>
      <c r="K8" s="4">
        <f>K$4*Calculations!$B$27</f>
        <v>2.34121431600802E-3</v>
      </c>
      <c r="L8" s="4">
        <f>L$4*Calculations!$B$27</f>
        <v>2.34121431600802E-3</v>
      </c>
      <c r="M8" s="4">
        <f>M$4*Calculations!$B$27</f>
        <v>2.363310861051621E-3</v>
      </c>
      <c r="N8" s="4">
        <f>N$4*Calculations!$B$27</f>
        <v>2.3854074060952221E-3</v>
      </c>
      <c r="O8" s="4">
        <f>O$4*Calculations!$B$27</f>
        <v>2.4075039511388232E-3</v>
      </c>
      <c r="P8" s="4">
        <f>P$4*Calculations!$B$27</f>
        <v>2.4296004961824242E-3</v>
      </c>
      <c r="Q8" s="4">
        <f>Q$4*Calculations!$B$27</f>
        <v>2.4516970412260253E-3</v>
      </c>
      <c r="R8" s="4">
        <f>R$4*Calculations!$B$27</f>
        <v>2.4737935862696263E-3</v>
      </c>
      <c r="S8" s="4">
        <f>S$4*Calculations!$B$27</f>
        <v>2.4958901313132274E-3</v>
      </c>
      <c r="T8" s="4">
        <f>T$4*Calculations!$B$27</f>
        <v>2.5179866763568285E-3</v>
      </c>
      <c r="U8" s="4">
        <f>U$4*Calculations!$B$27</f>
        <v>2.5400832214004295E-3</v>
      </c>
      <c r="V8" s="4">
        <f>V$4*Calculations!$B$27</f>
        <v>2.5621797664440306E-3</v>
      </c>
      <c r="W8" s="4">
        <f>W$4*Calculations!$B$27</f>
        <v>2.5842763114876316E-3</v>
      </c>
      <c r="X8" s="4">
        <f>X$4*Calculations!$B$27</f>
        <v>2.6063728565312327E-3</v>
      </c>
      <c r="Y8" s="4">
        <f>Y$4*Calculations!$B$27</f>
        <v>2.6284694015748337E-3</v>
      </c>
      <c r="Z8" s="4">
        <f>Z$4*Calculations!$B$27</f>
        <v>2.6505659466184348E-3</v>
      </c>
      <c r="AA8" s="4">
        <f>AA$4*Calculations!$B$27</f>
        <v>2.6726624916620359E-3</v>
      </c>
      <c r="AB8" s="4">
        <f>AB$4*Calculations!$B$27</f>
        <v>2.6947590367056369E-3</v>
      </c>
      <c r="AC8" s="4">
        <f>AC$4*Calculations!$B$27</f>
        <v>2.716855581749238E-3</v>
      </c>
      <c r="AD8" s="4">
        <f>AD$4*Calculations!$B$27</f>
        <v>2.7610486718364388E-3</v>
      </c>
      <c r="AE8" s="4">
        <f>AE$4*Calculations!$B$27</f>
        <v>2.8138457141316771E-3</v>
      </c>
      <c r="AF8" s="4">
        <f>AF$4*Calculations!$B$27</f>
        <v>2.8050061301558901E-3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5" sqref="B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1.0193848781743014E-3</v>
      </c>
      <c r="C2" s="4">
        <f>C$5/(1-'Other Values'!$B$3)</f>
        <v>1.0382366165703279E-3</v>
      </c>
      <c r="D2" s="4">
        <f>D$5/(1-'Other Values'!$B$3)</f>
        <v>1.05708835496636E-3</v>
      </c>
      <c r="E2" s="4">
        <f>E$5/(1-'Other Values'!$B$3)</f>
        <v>1.0759400933623867E-3</v>
      </c>
      <c r="F2" s="4">
        <f>F$5/(1-'Other Values'!$B$3)</f>
        <v>1.0947918317584134E-3</v>
      </c>
      <c r="G2" s="4">
        <f>G$5/(1-'Other Values'!$B$3)</f>
        <v>1.1136435701544455E-3</v>
      </c>
      <c r="H2" s="4">
        <f>H$5/(1-'Other Values'!$B$3)</f>
        <v>1.1324953085504719E-3</v>
      </c>
      <c r="I2" s="4">
        <f>I$5/(1-'Other Values'!$B$3)</f>
        <v>1.1513470469465042E-3</v>
      </c>
      <c r="J2" s="4">
        <f>J$5/(1-'Other Values'!$B$3)</f>
        <v>1.1701987853425307E-3</v>
      </c>
      <c r="K2" s="4">
        <f>K$5/(1-'Other Values'!$B$3)</f>
        <v>1.1890505237385574E-3</v>
      </c>
      <c r="L2" s="4">
        <f>L$5/(1-'Other Values'!$B$3)</f>
        <v>1.2079022621345895E-3</v>
      </c>
      <c r="M2" s="4">
        <f>M$5/(1-'Other Values'!$B$3)</f>
        <v>1.2267540005306162E-3</v>
      </c>
      <c r="N2" s="4">
        <f>N$5/(1-'Other Values'!$B$3)</f>
        <v>1.2456057389266426E-3</v>
      </c>
      <c r="O2" s="4">
        <f>O$5/(1-'Other Values'!$B$3)</f>
        <v>1.2644574773226747E-3</v>
      </c>
      <c r="P2" s="4">
        <f>P$5/(1-'Other Values'!$B$3)</f>
        <v>1.2833092157187014E-3</v>
      </c>
      <c r="Q2" s="4">
        <f>Q$5/(1-'Other Values'!$B$3)</f>
        <v>1.3021609541147281E-3</v>
      </c>
      <c r="R2" s="4">
        <f>R$5/(1-'Other Values'!$B$3)</f>
        <v>1.3210126925107602E-3</v>
      </c>
      <c r="S2" s="4">
        <f>S$5/(1-'Other Values'!$B$3)</f>
        <v>1.3398644309067867E-3</v>
      </c>
      <c r="T2" s="4">
        <f>T$5/(1-'Other Values'!$B$3)</f>
        <v>1.358716169302819E-3</v>
      </c>
      <c r="U2" s="4">
        <f>U$5/(1-'Other Values'!$B$3)</f>
        <v>1.3775679076988455E-3</v>
      </c>
      <c r="V2" s="4">
        <f>V$5/(1-'Other Values'!$B$3)</f>
        <v>1.3964196460948721E-3</v>
      </c>
      <c r="W2" s="4">
        <f>W$5/(1-'Other Values'!$B$3)</f>
        <v>1.4152713844909042E-3</v>
      </c>
      <c r="X2" s="4">
        <f>X$5/(1-'Other Values'!$B$3)</f>
        <v>1.4341231228869309E-3</v>
      </c>
      <c r="Y2" s="4">
        <f>Y$5/(1-'Other Values'!$B$3)</f>
        <v>1.4529748612829574E-3</v>
      </c>
      <c r="Z2" s="4">
        <f>Z$5/(1-'Other Values'!$B$3)</f>
        <v>1.4359891202642193E-3</v>
      </c>
      <c r="AA2" s="4">
        <f>AA$5/(1-'Other Values'!$B$3)</f>
        <v>1.4359891202642193E-3</v>
      </c>
      <c r="AB2" s="4">
        <f>AB$5/(1-'Other Values'!$B$3)</f>
        <v>1.4359891202642193E-3</v>
      </c>
      <c r="AC2" s="4">
        <f>AC$5/(1-'Other Values'!$B$3)</f>
        <v>1.5066799580121003E-3</v>
      </c>
      <c r="AD2" s="4">
        <f>AD$5/(1-'Other Values'!$B$3)</f>
        <v>1.5552786274469698E-3</v>
      </c>
      <c r="AE2" s="4">
        <f>AE$5/(1-'Other Values'!$B$3)</f>
        <v>1.582822415705284E-3</v>
      </c>
      <c r="AF2" s="4">
        <f>AF$5/(1-'Other Values'!$B$3)</f>
        <v>1.6103918431189777E-3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3.1722200802550109E-4</v>
      </c>
      <c r="C5" s="4">
        <f>Extrapolations!Q6</f>
        <v>3.2308847361352255E-4</v>
      </c>
      <c r="D5" s="4">
        <f>Extrapolations!R6</f>
        <v>3.2895493920154575E-4</v>
      </c>
      <c r="E5" s="4">
        <f>Extrapolations!S6</f>
        <v>3.3482140478956722E-4</v>
      </c>
      <c r="F5" s="4">
        <f>Extrapolations!T6</f>
        <v>3.4068787037758869E-4</v>
      </c>
      <c r="G5" s="4">
        <f>Extrapolations!U6</f>
        <v>3.4655433596561189E-4</v>
      </c>
      <c r="H5" s="4">
        <f>Extrapolations!V6</f>
        <v>3.5242080155363335E-4</v>
      </c>
      <c r="I5" s="4">
        <f>Extrapolations!W6</f>
        <v>3.5828726714165655E-4</v>
      </c>
      <c r="J5" s="4">
        <f>Extrapolations!X6</f>
        <v>3.6415373272967802E-4</v>
      </c>
      <c r="K5" s="4">
        <f>Extrapolations!Y6</f>
        <v>3.7002019831769949E-4</v>
      </c>
      <c r="L5" s="4">
        <f>Extrapolations!Z6</f>
        <v>3.7588666390572269E-4</v>
      </c>
      <c r="M5" s="4">
        <f>Extrapolations!AA6</f>
        <v>3.8175312949374415E-4</v>
      </c>
      <c r="N5" s="4">
        <f>Extrapolations!AB6</f>
        <v>3.8761959508176562E-4</v>
      </c>
      <c r="O5" s="4">
        <f>Extrapolations!AC6</f>
        <v>3.9348606066978882E-4</v>
      </c>
      <c r="P5" s="4">
        <f>Extrapolations!AD6</f>
        <v>3.9935252625781029E-4</v>
      </c>
      <c r="Q5" s="4">
        <f>Extrapolations!AE6</f>
        <v>4.0521899184583175E-4</v>
      </c>
      <c r="R5" s="4">
        <f>Extrapolations!AF6</f>
        <v>4.1108545743385495E-4</v>
      </c>
      <c r="S5" s="4">
        <f>Extrapolations!AG6</f>
        <v>4.1695192302187642E-4</v>
      </c>
      <c r="T5" s="4">
        <f>Extrapolations!AH6</f>
        <v>4.2281838860989962E-4</v>
      </c>
      <c r="U5" s="4">
        <f>Extrapolations!AI6</f>
        <v>4.2868485419792109E-4</v>
      </c>
      <c r="V5" s="4">
        <f>Extrapolations!AJ6</f>
        <v>4.3455131978594255E-4</v>
      </c>
      <c r="W5" s="4">
        <f>Extrapolations!AK6</f>
        <v>4.4041778537396575E-4</v>
      </c>
      <c r="X5" s="4">
        <f>Extrapolations!AL6</f>
        <v>4.4628425096198722E-4</v>
      </c>
      <c r="Y5" s="4">
        <f>Extrapolations!AM6</f>
        <v>4.5215071655000869E-4</v>
      </c>
      <c r="Z5" s="4">
        <f>Extrapolations!AN6</f>
        <v>4.4686493000448379E-4</v>
      </c>
      <c r="AA5" s="4">
        <f>Extrapolations!AO6</f>
        <v>4.4686493000448379E-4</v>
      </c>
      <c r="AB5" s="4">
        <f>Extrapolations!AP6</f>
        <v>4.4686493000448379E-4</v>
      </c>
      <c r="AC5" s="4">
        <f>Extrapolations!AQ6</f>
        <v>4.6886318599151578E-4</v>
      </c>
      <c r="AD5" s="4">
        <f>Extrapolations!AR6</f>
        <v>4.8398658818785562E-4</v>
      </c>
      <c r="AE5" s="4">
        <f>Extrapolations!AS6</f>
        <v>4.9255792959874685E-4</v>
      </c>
      <c r="AF5" s="4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A5" sqref="A5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3.0588362356703005E-4</v>
      </c>
      <c r="C2" s="4">
        <f>C$5/(1-'Other Values'!$B$3)</f>
        <v>3.0672309011697818E-4</v>
      </c>
      <c r="D2" s="4">
        <f>D$5/(1-'Other Values'!$B$3)</f>
        <v>3.0756255666692631E-4</v>
      </c>
      <c r="E2" s="4">
        <f>E$5/(1-'Other Values'!$B$3)</f>
        <v>3.0840202321687443E-4</v>
      </c>
      <c r="F2" s="4">
        <f>F$5/(1-'Other Values'!$B$3)</f>
        <v>3.0924148976682256E-4</v>
      </c>
      <c r="G2" s="4">
        <f>G$5/(1-'Other Values'!$B$3)</f>
        <v>3.1008095631677063E-4</v>
      </c>
      <c r="H2" s="4">
        <f>H$5/(1-'Other Values'!$B$3)</f>
        <v>3.1092042286671876E-4</v>
      </c>
      <c r="I2" s="4">
        <f>I$5/(1-'Other Values'!$B$3)</f>
        <v>3.1175988941666726E-4</v>
      </c>
      <c r="J2" s="4">
        <f>J$5/(1-'Other Values'!$B$3)</f>
        <v>3.1259935596661534E-4</v>
      </c>
      <c r="K2" s="4">
        <f>K$5/(1-'Other Values'!$B$3)</f>
        <v>3.1343882251656346E-4</v>
      </c>
      <c r="L2" s="4">
        <f>L$5/(1-'Other Values'!$B$3)</f>
        <v>3.1427828906651159E-4</v>
      </c>
      <c r="M2" s="4">
        <f>M$5/(1-'Other Values'!$B$3)</f>
        <v>3.1511775561645971E-4</v>
      </c>
      <c r="N2" s="4">
        <f>N$5/(1-'Other Values'!$B$3)</f>
        <v>3.1595722216640784E-4</v>
      </c>
      <c r="O2" s="4">
        <f>O$5/(1-'Other Values'!$B$3)</f>
        <v>3.1679668871635597E-4</v>
      </c>
      <c r="P2" s="4">
        <f>P$5/(1-'Other Values'!$B$3)</f>
        <v>3.1763615526630442E-4</v>
      </c>
      <c r="Q2" s="4">
        <f>Q$5/(1-'Other Values'!$B$3)</f>
        <v>3.1847562181625254E-4</v>
      </c>
      <c r="R2" s="4">
        <f>R$5/(1-'Other Values'!$B$3)</f>
        <v>3.1931508836620067E-4</v>
      </c>
      <c r="S2" s="4">
        <f>S$5/(1-'Other Values'!$B$3)</f>
        <v>3.201545549161488E-4</v>
      </c>
      <c r="T2" s="4">
        <f>T$5/(1-'Other Values'!$B$3)</f>
        <v>3.2099402146609692E-4</v>
      </c>
      <c r="U2" s="4">
        <f>U$5/(1-'Other Values'!$B$3)</f>
        <v>3.2183348801604499E-4</v>
      </c>
      <c r="V2" s="4">
        <f>V$5/(1-'Other Values'!$B$3)</f>
        <v>3.2267295456599312E-4</v>
      </c>
      <c r="W2" s="4">
        <f>W$5/(1-'Other Values'!$B$3)</f>
        <v>3.2351242111594163E-4</v>
      </c>
      <c r="X2" s="4">
        <f>X$5/(1-'Other Values'!$B$3)</f>
        <v>3.243518876658897E-4</v>
      </c>
      <c r="Y2" s="4">
        <f>Y$5/(1-'Other Values'!$B$3)</f>
        <v>3.2519135421583782E-4</v>
      </c>
      <c r="Z2" s="4">
        <f>Z$5/(1-'Other Values'!$B$3)</f>
        <v>3.3085456615314856E-4</v>
      </c>
      <c r="AA2" s="4">
        <f>AA$5/(1-'Other Values'!$B$3)</f>
        <v>3.3085456615314856E-4</v>
      </c>
      <c r="AB2" s="4">
        <f>AB$5/(1-'Other Values'!$B$3)</f>
        <v>3.3085456615314856E-4</v>
      </c>
      <c r="AC2" s="4">
        <f>AC$5/(1-'Other Values'!$B$3)</f>
        <v>3.4349985577950546E-4</v>
      </c>
      <c r="AD2" s="4">
        <f>AD$5/(1-'Other Values'!$B$3)</f>
        <v>3.428069316002334E-4</v>
      </c>
      <c r="AE2" s="4">
        <f>AE$5/(1-'Other Values'!$B$3)</f>
        <v>3.4714893235694721E-4</v>
      </c>
      <c r="AF2" s="4">
        <f>AF$5/(1-'Other Values'!$B$3)</f>
        <v>3.5186144577042608E-4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9.5187813128868486E-5</v>
      </c>
      <c r="C5" s="4">
        <f>Extrapolations!Q7</f>
        <v>9.5449046418027842E-5</v>
      </c>
      <c r="D5" s="4">
        <f>Extrapolations!R7</f>
        <v>9.5710279707187198E-5</v>
      </c>
      <c r="E5" s="4">
        <f>Extrapolations!S7</f>
        <v>9.5971512996346554E-5</v>
      </c>
      <c r="F5" s="4">
        <f>Extrapolations!T7</f>
        <v>9.6232746285505909E-5</v>
      </c>
      <c r="G5" s="4">
        <f>Extrapolations!U7</f>
        <v>9.6493979574665265E-5</v>
      </c>
      <c r="H5" s="4">
        <f>Extrapolations!V7</f>
        <v>9.6755212863824621E-5</v>
      </c>
      <c r="I5" s="4">
        <f>Extrapolations!W7</f>
        <v>9.7016446152984085E-5</v>
      </c>
      <c r="J5" s="4">
        <f>Extrapolations!X7</f>
        <v>9.7277679442143441E-5</v>
      </c>
      <c r="K5" s="4">
        <f>Extrapolations!Y7</f>
        <v>9.7538912731302797E-5</v>
      </c>
      <c r="L5" s="4">
        <f>Extrapolations!Z7</f>
        <v>9.7800146020462152E-5</v>
      </c>
      <c r="M5" s="4">
        <f>Extrapolations!AA7</f>
        <v>9.8061379309621508E-5</v>
      </c>
      <c r="N5" s="4">
        <f>Extrapolations!AB7</f>
        <v>9.8322612598780864E-5</v>
      </c>
      <c r="O5" s="4">
        <f>Extrapolations!AC7</f>
        <v>9.858384588794022E-5</v>
      </c>
      <c r="P5" s="4">
        <f>Extrapolations!AD7</f>
        <v>9.8845079177099684E-5</v>
      </c>
      <c r="Q5" s="4">
        <f>Extrapolations!AE7</f>
        <v>9.910631246625904E-5</v>
      </c>
      <c r="R5" s="4">
        <f>Extrapolations!AF7</f>
        <v>9.9367545755418396E-5</v>
      </c>
      <c r="S5" s="4">
        <f>Extrapolations!AG7</f>
        <v>9.9628779044577751E-5</v>
      </c>
      <c r="T5" s="4">
        <f>Extrapolations!AH7</f>
        <v>9.9890012333737107E-5</v>
      </c>
      <c r="U5" s="4">
        <f>Extrapolations!AI7</f>
        <v>1.0015124562289646E-4</v>
      </c>
      <c r="V5" s="4">
        <f>Extrapolations!AJ7</f>
        <v>1.0041247891205582E-4</v>
      </c>
      <c r="W5" s="4">
        <f>Extrapolations!AK7</f>
        <v>1.0067371220121528E-4</v>
      </c>
      <c r="X5" s="4">
        <f>Extrapolations!AL7</f>
        <v>1.0093494549037464E-4</v>
      </c>
      <c r="Y5" s="4">
        <f>Extrapolations!AM7</f>
        <v>1.0119617877953399E-4</v>
      </c>
      <c r="Z5" s="4">
        <f>Extrapolations!AN7</f>
        <v>1.0295851163446625E-4</v>
      </c>
      <c r="AA5" s="4">
        <f>Extrapolations!AO7</f>
        <v>1.0295851163446625E-4</v>
      </c>
      <c r="AB5" s="4">
        <f>Extrapolations!AP7</f>
        <v>1.0295851163446625E-4</v>
      </c>
      <c r="AC5" s="4">
        <f>Extrapolations!AQ7</f>
        <v>1.0689359469604871E-4</v>
      </c>
      <c r="AD5" s="4">
        <f>Extrapolations!AR7</f>
        <v>1.066779638737122E-4</v>
      </c>
      <c r="AE5" s="4">
        <f>Extrapolations!AS7</f>
        <v>1.0802914950377556E-4</v>
      </c>
      <c r="AF5" s="4">
        <f>Extrapolations!AT7</f>
        <v>1.0949563483221034E-4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2.855634393866054E-4</v>
      </c>
      <c r="C8" s="4">
        <f>C$5*Calculations!$B$27</f>
        <v>2.8634713925408347E-4</v>
      </c>
      <c r="D8" s="4">
        <f>D$5*Calculations!$B$27</f>
        <v>2.8713083912156154E-4</v>
      </c>
      <c r="E8" s="4">
        <f>E$5*Calculations!$B$27</f>
        <v>2.8791453898903961E-4</v>
      </c>
      <c r="F8" s="4">
        <f>F$5*Calculations!$B$27</f>
        <v>2.8869823885651767E-4</v>
      </c>
      <c r="G8" s="4">
        <f>G$5*Calculations!$B$27</f>
        <v>2.8948193872399574E-4</v>
      </c>
      <c r="H8" s="4">
        <f>H$5*Calculations!$B$27</f>
        <v>2.9026563859147381E-4</v>
      </c>
      <c r="I8" s="4">
        <f>I$5*Calculations!$B$27</f>
        <v>2.910493384589522E-4</v>
      </c>
      <c r="J8" s="4">
        <f>J$5*Calculations!$B$27</f>
        <v>2.9183303832643027E-4</v>
      </c>
      <c r="K8" s="4">
        <f>K$5*Calculations!$B$27</f>
        <v>2.9261673819390834E-4</v>
      </c>
      <c r="L8" s="4">
        <f>L$5*Calculations!$B$27</f>
        <v>2.934004380613864E-4</v>
      </c>
      <c r="M8" s="4">
        <f>M$5*Calculations!$B$27</f>
        <v>2.9418413792886447E-4</v>
      </c>
      <c r="N8" s="4">
        <f>N$5*Calculations!$B$27</f>
        <v>2.9496783779634254E-4</v>
      </c>
      <c r="O8" s="4">
        <f>O$5*Calculations!$B$27</f>
        <v>2.9575153766382061E-4</v>
      </c>
      <c r="P8" s="4">
        <f>P$5*Calculations!$B$27</f>
        <v>2.96535237531299E-4</v>
      </c>
      <c r="Q8" s="4">
        <f>Q$5*Calculations!$B$27</f>
        <v>2.9731893739877707E-4</v>
      </c>
      <c r="R8" s="4">
        <f>R$5*Calculations!$B$27</f>
        <v>2.9810263726625513E-4</v>
      </c>
      <c r="S8" s="4">
        <f>S$5*Calculations!$B$27</f>
        <v>2.988863371337332E-4</v>
      </c>
      <c r="T8" s="4">
        <f>T$5*Calculations!$B$27</f>
        <v>2.9967003700121127E-4</v>
      </c>
      <c r="U8" s="4">
        <f>U$5*Calculations!$B$27</f>
        <v>3.0045373686868933E-4</v>
      </c>
      <c r="V8" s="4">
        <f>V$5*Calculations!$B$27</f>
        <v>3.012374367361674E-4</v>
      </c>
      <c r="W8" s="4">
        <f>W$5*Calculations!$B$27</f>
        <v>3.0202113660364579E-4</v>
      </c>
      <c r="X8" s="4">
        <f>X$5*Calculations!$B$27</f>
        <v>3.0280483647112386E-4</v>
      </c>
      <c r="Y8" s="4">
        <f>Y$5*Calculations!$B$27</f>
        <v>3.0358853633860193E-4</v>
      </c>
      <c r="Z8" s="4">
        <f>Z$5*Calculations!$B$27</f>
        <v>3.0887553490339871E-4</v>
      </c>
      <c r="AA8" s="4">
        <f>AA$5*Calculations!$B$27</f>
        <v>3.0887553490339871E-4</v>
      </c>
      <c r="AB8" s="4">
        <f>AB$5*Calculations!$B$27</f>
        <v>3.0887553490339871E-4</v>
      </c>
      <c r="AC8" s="4">
        <f>AC$5*Calculations!$B$27</f>
        <v>3.2068078408814608E-4</v>
      </c>
      <c r="AD8" s="4">
        <f>AD$5*Calculations!$B$27</f>
        <v>3.2003389162113657E-4</v>
      </c>
      <c r="AE8" s="4">
        <f>AE$5*Calculations!$B$27</f>
        <v>3.2408744851132663E-4</v>
      </c>
      <c r="AF8" s="4">
        <f>AF$5*Calculations!$B$27</f>
        <v>3.2848690449663098E-4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13"/>
  <sheetViews>
    <sheetView workbookViewId="0">
      <selection activeCell="B4" sqref="B4"/>
    </sheetView>
  </sheetViews>
  <sheetFormatPr baseColWidth="10" defaultColWidth="8.83203125" defaultRowHeight="15"/>
  <cols>
    <col min="1" max="1" width="31.1640625" customWidth="1"/>
    <col min="2" max="2" width="11" customWidth="1"/>
    <col min="3" max="3" width="9.5" bestFit="1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36">
        <f>Extrapolations!P6</f>
        <v>3.1722200802550109E-4</v>
      </c>
      <c r="C5" s="36">
        <f>Extrapolations!Q6</f>
        <v>3.2308847361352255E-4</v>
      </c>
      <c r="D5" s="36">
        <f>Extrapolations!R6</f>
        <v>3.2895493920154575E-4</v>
      </c>
      <c r="E5" s="36">
        <f>Extrapolations!S6</f>
        <v>3.3482140478956722E-4</v>
      </c>
      <c r="F5" s="36">
        <f>Extrapolations!T6</f>
        <v>3.4068787037758869E-4</v>
      </c>
      <c r="G5" s="36">
        <f>Extrapolations!U6</f>
        <v>3.4655433596561189E-4</v>
      </c>
      <c r="H5" s="36">
        <f>Extrapolations!V6</f>
        <v>3.5242080155363335E-4</v>
      </c>
      <c r="I5" s="36">
        <f>Extrapolations!W6</f>
        <v>3.5828726714165655E-4</v>
      </c>
      <c r="J5" s="36">
        <f>Extrapolations!X6</f>
        <v>3.6415373272967802E-4</v>
      </c>
      <c r="K5" s="36">
        <f>Extrapolations!Y6</f>
        <v>3.7002019831769949E-4</v>
      </c>
      <c r="L5" s="36">
        <f>Extrapolations!Z6</f>
        <v>3.7588666390572269E-4</v>
      </c>
      <c r="M5" s="36">
        <f>Extrapolations!AA6</f>
        <v>3.8175312949374415E-4</v>
      </c>
      <c r="N5" s="36">
        <f>Extrapolations!AB6</f>
        <v>3.8761959508176562E-4</v>
      </c>
      <c r="O5" s="36">
        <f>Extrapolations!AC6</f>
        <v>3.9348606066978882E-4</v>
      </c>
      <c r="P5" s="36">
        <f>Extrapolations!AD6</f>
        <v>3.9935252625781029E-4</v>
      </c>
      <c r="Q5" s="36">
        <f>Extrapolations!AE6</f>
        <v>4.0521899184583175E-4</v>
      </c>
      <c r="R5" s="36">
        <f>Extrapolations!AF6</f>
        <v>4.1108545743385495E-4</v>
      </c>
      <c r="S5" s="36">
        <f>Extrapolations!AG6</f>
        <v>4.1695192302187642E-4</v>
      </c>
      <c r="T5" s="36">
        <f>Extrapolations!AH6</f>
        <v>4.2281838860989962E-4</v>
      </c>
      <c r="U5" s="36">
        <f>Extrapolations!AI6</f>
        <v>4.2868485419792109E-4</v>
      </c>
      <c r="V5" s="36">
        <f>Extrapolations!AJ6</f>
        <v>4.3455131978594255E-4</v>
      </c>
      <c r="W5" s="36">
        <f>Extrapolations!AK6</f>
        <v>4.4041778537396575E-4</v>
      </c>
      <c r="X5" s="36">
        <f>Extrapolations!AL6</f>
        <v>4.4628425096198722E-4</v>
      </c>
      <c r="Y5" s="36">
        <f>Extrapolations!AM6</f>
        <v>4.5215071655000869E-4</v>
      </c>
      <c r="Z5" s="36">
        <f>Extrapolations!AN6</f>
        <v>4.4686493000448379E-4</v>
      </c>
      <c r="AA5" s="36">
        <f>Extrapolations!AO6</f>
        <v>4.4686493000448379E-4</v>
      </c>
      <c r="AB5" s="36">
        <f>Extrapolations!AP6</f>
        <v>4.4686493000448379E-4</v>
      </c>
      <c r="AC5" s="36">
        <f>Extrapolations!AQ6</f>
        <v>4.6886318599151578E-4</v>
      </c>
      <c r="AD5" s="36">
        <f>Extrapolations!AR6</f>
        <v>4.8398658818785562E-4</v>
      </c>
      <c r="AE5" s="36">
        <f>Extrapolations!AS6</f>
        <v>4.9255792959874685E-4</v>
      </c>
      <c r="AF5" s="36">
        <f>Extrapolations!AT6</f>
        <v>5.0113724964903877E-4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9.5166602407650315E-4</v>
      </c>
      <c r="C8" s="4">
        <f>C$5*Calculations!$B$27</f>
        <v>9.6926542084056755E-4</v>
      </c>
      <c r="D8" s="4">
        <f>D$5*Calculations!$B$27</f>
        <v>9.8686481760463705E-4</v>
      </c>
      <c r="E8" s="4">
        <f>E$5*Calculations!$B$27</f>
        <v>1.0044642143687014E-3</v>
      </c>
      <c r="F8" s="4">
        <f>F$5*Calculations!$B$27</f>
        <v>1.0220636111327658E-3</v>
      </c>
      <c r="G8" s="4">
        <f>G$5*Calculations!$B$27</f>
        <v>1.0396630078968354E-3</v>
      </c>
      <c r="H8" s="4">
        <f>H$5*Calculations!$B$27</f>
        <v>1.0572624046608998E-3</v>
      </c>
      <c r="I8" s="4">
        <f>I$5*Calculations!$B$27</f>
        <v>1.0748618014249694E-3</v>
      </c>
      <c r="J8" s="4">
        <f>J$5*Calculations!$B$27</f>
        <v>1.0924611981890338E-3</v>
      </c>
      <c r="K8" s="4">
        <f>K$5*Calculations!$B$27</f>
        <v>1.1100605949530982E-3</v>
      </c>
      <c r="L8" s="4">
        <f>L$5*Calculations!$B$27</f>
        <v>1.1276599917171678E-3</v>
      </c>
      <c r="M8" s="4">
        <f>M$5*Calculations!$B$27</f>
        <v>1.1452593884812322E-3</v>
      </c>
      <c r="N8" s="4">
        <f>N$5*Calculations!$B$27</f>
        <v>1.1628587852452966E-3</v>
      </c>
      <c r="O8" s="4">
        <f>O$5*Calculations!$B$27</f>
        <v>1.1804581820093662E-3</v>
      </c>
      <c r="P8" s="4">
        <f>P$5*Calculations!$B$27</f>
        <v>1.1980575787734306E-3</v>
      </c>
      <c r="Q8" s="4">
        <f>Q$5*Calculations!$B$27</f>
        <v>1.215656975537495E-3</v>
      </c>
      <c r="R8" s="4">
        <f>R$5*Calculations!$B$27</f>
        <v>1.2332563723015646E-3</v>
      </c>
      <c r="S8" s="4">
        <f>S$5*Calculations!$B$27</f>
        <v>1.250855769065629E-3</v>
      </c>
      <c r="T8" s="4">
        <f>T$5*Calculations!$B$27</f>
        <v>1.2684551658296986E-3</v>
      </c>
      <c r="U8" s="4">
        <f>U$5*Calculations!$B$27</f>
        <v>1.286054562593763E-3</v>
      </c>
      <c r="V8" s="4">
        <f>V$5*Calculations!$B$27</f>
        <v>1.3036539593578274E-3</v>
      </c>
      <c r="W8" s="4">
        <f>W$5*Calculations!$B$27</f>
        <v>1.321253356121897E-3</v>
      </c>
      <c r="X8" s="4">
        <f>X$5*Calculations!$B$27</f>
        <v>1.3388527528859614E-3</v>
      </c>
      <c r="Y8" s="4">
        <f>Y$5*Calculations!$B$27</f>
        <v>1.3564521496500258E-3</v>
      </c>
      <c r="Z8" s="4">
        <f>Z$5*Calculations!$B$27</f>
        <v>1.3405947900134512E-3</v>
      </c>
      <c r="AA8" s="4">
        <f>AA$5*Calculations!$B$27</f>
        <v>1.3405947900134512E-3</v>
      </c>
      <c r="AB8" s="4">
        <f>AB$5*Calculations!$B$27</f>
        <v>1.3405947900134512E-3</v>
      </c>
      <c r="AC8" s="4">
        <f>AC$5*Calculations!$B$27</f>
        <v>1.4065895579745472E-3</v>
      </c>
      <c r="AD8" s="4">
        <f>AD$5*Calculations!$B$27</f>
        <v>1.4519597645635666E-3</v>
      </c>
      <c r="AE8" s="4">
        <f>AE$5*Calculations!$B$27</f>
        <v>1.4776737887962402E-3</v>
      </c>
      <c r="AF8" s="4">
        <f>AF$5*Calculations!$B$27</f>
        <v>1.503411748947116E-3</v>
      </c>
      <c r="AH8" s="4"/>
      <c r="AI8" s="4"/>
    </row>
    <row r="13" spans="1:35"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8"/>
  <sheetViews>
    <sheetView workbookViewId="0">
      <selection activeCell="A2" sqref="A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2" sqref="B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4.0472344714188524E-5</v>
      </c>
      <c r="C2" s="4">
        <f>C$5/(1-'Other Values'!$B$3)</f>
        <v>4.0472344714188524E-5</v>
      </c>
      <c r="D2" s="4">
        <f>D$5/(1-'Other Values'!$B$3)</f>
        <v>4.0472344714188524E-5</v>
      </c>
      <c r="E2" s="4">
        <f>E$5/(1-'Other Values'!$B$3)</f>
        <v>4.0472344714188524E-5</v>
      </c>
      <c r="F2" s="4">
        <f>F$5/(1-'Other Values'!$B$3)</f>
        <v>4.0472344714188524E-5</v>
      </c>
      <c r="G2" s="4">
        <f>G$5/(1-'Other Values'!$B$3)</f>
        <v>4.0472344714188524E-5</v>
      </c>
      <c r="H2" s="4">
        <f>H$5/(1-'Other Values'!$B$3)</f>
        <v>4.0472344714188524E-5</v>
      </c>
      <c r="I2" s="4">
        <f>I$5/(1-'Other Values'!$B$3)</f>
        <v>4.0472344714188524E-5</v>
      </c>
      <c r="J2" s="4">
        <f>J$5/(1-'Other Values'!$B$3)</f>
        <v>4.0472344714188524E-5</v>
      </c>
      <c r="K2" s="4">
        <f>K$5/(1-'Other Values'!$B$3)</f>
        <v>4.0472344714188524E-5</v>
      </c>
      <c r="L2" s="4">
        <f>L$5/(1-'Other Values'!$B$3)</f>
        <v>4.0472344714188524E-5</v>
      </c>
      <c r="M2" s="4">
        <f>M$5/(1-'Other Values'!$B$3)</f>
        <v>4.0472344714188524E-5</v>
      </c>
      <c r="N2" s="4">
        <f>N$5/(1-'Other Values'!$B$3)</f>
        <v>4.0472344714188524E-5</v>
      </c>
      <c r="O2" s="4">
        <f>O$5/(1-'Other Values'!$B$3)</f>
        <v>4.0472344714188524E-5</v>
      </c>
      <c r="P2" s="4">
        <f>P$5/(1-'Other Values'!$B$3)</f>
        <v>4.0472344714188524E-5</v>
      </c>
      <c r="Q2" s="4">
        <f>Q$5/(1-'Other Values'!$B$3)</f>
        <v>4.0472344714188524E-5</v>
      </c>
      <c r="R2" s="4">
        <f>R$5/(1-'Other Values'!$B$3)</f>
        <v>4.0472344714188524E-5</v>
      </c>
      <c r="S2" s="4">
        <f>S$5/(1-'Other Values'!$B$3)</f>
        <v>4.0472344714188524E-5</v>
      </c>
      <c r="T2" s="4">
        <f>T$5/(1-'Other Values'!$B$3)</f>
        <v>4.0472344714188524E-5</v>
      </c>
      <c r="U2" s="4">
        <f>U$5/(1-'Other Values'!$B$3)</f>
        <v>4.0472344714188524E-5</v>
      </c>
      <c r="V2" s="4">
        <f>V$5/(1-'Other Values'!$B$3)</f>
        <v>4.0472344714188524E-5</v>
      </c>
      <c r="W2" s="4">
        <f>W$5/(1-'Other Values'!$B$3)</f>
        <v>4.0472344714188524E-5</v>
      </c>
      <c r="X2" s="4">
        <f>X$5/(1-'Other Values'!$B$3)</f>
        <v>4.0472344714188524E-5</v>
      </c>
      <c r="Y2" s="4">
        <f>Y$5/(1-'Other Values'!$B$3)</f>
        <v>4.0472344714188524E-5</v>
      </c>
      <c r="Z2" s="4">
        <f>Z$5/(1-'Other Values'!$B$3)</f>
        <v>4.0472344714188524E-5</v>
      </c>
      <c r="AA2" s="4">
        <f>AA$5/(1-'Other Values'!$B$3)</f>
        <v>4.0472344714188524E-5</v>
      </c>
      <c r="AB2" s="4">
        <f>AB$5/(1-'Other Values'!$B$3)</f>
        <v>4.0472344714188524E-5</v>
      </c>
      <c r="AC2" s="4">
        <f>AC$5/(1-'Other Values'!$B$3)</f>
        <v>4.0472344714188524E-5</v>
      </c>
      <c r="AD2" s="4">
        <f>AD$5/(1-'Other Values'!$B$3)</f>
        <v>4.0472344714188524E-5</v>
      </c>
      <c r="AE2" s="4">
        <f>AE$5/(1-'Other Values'!$B$3)</f>
        <v>4.0472344714188524E-5</v>
      </c>
      <c r="AF2" s="4">
        <f>AF$5/(1-'Other Values'!$B$3)</f>
        <v>4.0472344714188524E-5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Extrapolations!G11</f>
        <v>1.2594574173720386E-5</v>
      </c>
      <c r="C5" s="4">
        <f>Extrapolations!H11</f>
        <v>1.2594574173720386E-5</v>
      </c>
      <c r="D5" s="4">
        <f>Extrapolations!I11</f>
        <v>1.2594574173720386E-5</v>
      </c>
      <c r="E5" s="4">
        <f>Extrapolations!J11</f>
        <v>1.2594574173720386E-5</v>
      </c>
      <c r="F5" s="4">
        <f>Extrapolations!K11</f>
        <v>1.2594574173720386E-5</v>
      </c>
      <c r="G5" s="4">
        <f>Extrapolations!L11</f>
        <v>1.2594574173720386E-5</v>
      </c>
      <c r="H5" s="4">
        <f>Extrapolations!M11</f>
        <v>1.2594574173720386E-5</v>
      </c>
      <c r="I5" s="4">
        <f>Extrapolations!N11</f>
        <v>1.2594574173720386E-5</v>
      </c>
      <c r="J5" s="4">
        <f>Extrapolations!O11</f>
        <v>1.2594574173720386E-5</v>
      </c>
      <c r="K5" s="4">
        <f>Extrapolations!P11</f>
        <v>1.2594574173720386E-5</v>
      </c>
      <c r="L5" s="4">
        <f>Extrapolations!Q11</f>
        <v>1.2594574173720386E-5</v>
      </c>
      <c r="M5" s="4">
        <f>Extrapolations!R11</f>
        <v>1.2594574173720386E-5</v>
      </c>
      <c r="N5" s="4">
        <f>Extrapolations!S11</f>
        <v>1.2594574173720386E-5</v>
      </c>
      <c r="O5" s="4">
        <f>Extrapolations!T11</f>
        <v>1.2594574173720386E-5</v>
      </c>
      <c r="P5" s="4">
        <f>Extrapolations!U11</f>
        <v>1.2594574173720386E-5</v>
      </c>
      <c r="Q5" s="4">
        <f>Extrapolations!V11</f>
        <v>1.2594574173720386E-5</v>
      </c>
      <c r="R5" s="4">
        <f>Extrapolations!W11</f>
        <v>1.2594574173720386E-5</v>
      </c>
      <c r="S5" s="4">
        <f>Extrapolations!X11</f>
        <v>1.2594574173720386E-5</v>
      </c>
      <c r="T5" s="4">
        <f>Extrapolations!Y11</f>
        <v>1.2594574173720386E-5</v>
      </c>
      <c r="U5" s="4">
        <f>Extrapolations!Z11</f>
        <v>1.2594574173720386E-5</v>
      </c>
      <c r="V5" s="4">
        <f>Extrapolations!AA11</f>
        <v>1.2594574173720386E-5</v>
      </c>
      <c r="W5" s="4">
        <f>Extrapolations!AB11</f>
        <v>1.2594574173720386E-5</v>
      </c>
      <c r="X5" s="4">
        <f>Extrapolations!AC11</f>
        <v>1.2594574173720386E-5</v>
      </c>
      <c r="Y5" s="4">
        <f>Extrapolations!AD11</f>
        <v>1.2594574173720386E-5</v>
      </c>
      <c r="Z5" s="4">
        <f>Extrapolations!AE11</f>
        <v>1.2594574173720386E-5</v>
      </c>
      <c r="AA5" s="4">
        <f>Extrapolations!AF11</f>
        <v>1.2594574173720386E-5</v>
      </c>
      <c r="AB5" s="4">
        <f>Extrapolations!AG11</f>
        <v>1.2594574173720386E-5</v>
      </c>
      <c r="AC5" s="4">
        <f>Extrapolations!AH11</f>
        <v>1.2594574173720386E-5</v>
      </c>
      <c r="AD5" s="4">
        <f>Extrapolations!AI11</f>
        <v>1.2594574173720386E-5</v>
      </c>
      <c r="AE5" s="4">
        <f>Extrapolations!AJ11</f>
        <v>1.2594574173720386E-5</v>
      </c>
      <c r="AF5" s="4">
        <f>Extrapolations!AK11</f>
        <v>1.2594574173720386E-5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3.7783722521161153E-5</v>
      </c>
      <c r="C8" s="4">
        <f>C$5*Calculations!$B$27</f>
        <v>3.7783722521161153E-5</v>
      </c>
      <c r="D8" s="4">
        <f>D$5*Calculations!$B$27</f>
        <v>3.7783722521161153E-5</v>
      </c>
      <c r="E8" s="4">
        <f>E$5*Calculations!$B$27</f>
        <v>3.7783722521161153E-5</v>
      </c>
      <c r="F8" s="4">
        <f>F$5*Calculations!$B$27</f>
        <v>3.7783722521161153E-5</v>
      </c>
      <c r="G8" s="4">
        <f>G$5*Calculations!$B$27</f>
        <v>3.7783722521161153E-5</v>
      </c>
      <c r="H8" s="4">
        <f>H$5*Calculations!$B$27</f>
        <v>3.7783722521161153E-5</v>
      </c>
      <c r="I8" s="4">
        <f>I$5*Calculations!$B$27</f>
        <v>3.7783722521161153E-5</v>
      </c>
      <c r="J8" s="4">
        <f>J$5*Calculations!$B$27</f>
        <v>3.7783722521161153E-5</v>
      </c>
      <c r="K8" s="4">
        <f>K$5*Calculations!$B$27</f>
        <v>3.7783722521161153E-5</v>
      </c>
      <c r="L8" s="4">
        <f>L$5*Calculations!$B$27</f>
        <v>3.7783722521161153E-5</v>
      </c>
      <c r="M8" s="4">
        <f>M$5*Calculations!$B$27</f>
        <v>3.7783722521161153E-5</v>
      </c>
      <c r="N8" s="4">
        <f>N$5*Calculations!$B$27</f>
        <v>3.7783722521161153E-5</v>
      </c>
      <c r="O8" s="4">
        <f>O$5*Calculations!$B$27</f>
        <v>3.7783722521161153E-5</v>
      </c>
      <c r="P8" s="4">
        <f>P$5*Calculations!$B$27</f>
        <v>3.7783722521161153E-5</v>
      </c>
      <c r="Q8" s="4">
        <f>Q$5*Calculations!$B$27</f>
        <v>3.7783722521161153E-5</v>
      </c>
      <c r="R8" s="4">
        <f>R$5*Calculations!$B$27</f>
        <v>3.7783722521161153E-5</v>
      </c>
      <c r="S8" s="4">
        <f>S$5*Calculations!$B$27</f>
        <v>3.7783722521161153E-5</v>
      </c>
      <c r="T8" s="4">
        <f>T$5*Calculations!$B$27</f>
        <v>3.7783722521161153E-5</v>
      </c>
      <c r="U8" s="4">
        <f>U$5*Calculations!$B$27</f>
        <v>3.7783722521161153E-5</v>
      </c>
      <c r="V8" s="4">
        <f>V$5*Calculations!$B$27</f>
        <v>3.7783722521161153E-5</v>
      </c>
      <c r="W8" s="4">
        <f>W$5*Calculations!$B$27</f>
        <v>3.7783722521161153E-5</v>
      </c>
      <c r="X8" s="4">
        <f>X$5*Calculations!$B$27</f>
        <v>3.7783722521161153E-5</v>
      </c>
      <c r="Y8" s="4">
        <f>Y$5*Calculations!$B$27</f>
        <v>3.7783722521161153E-5</v>
      </c>
      <c r="Z8" s="4">
        <f>Z$5*Calculations!$B$27</f>
        <v>3.7783722521161153E-5</v>
      </c>
      <c r="AA8" s="4">
        <f>AA$5*Calculations!$B$27</f>
        <v>3.7783722521161153E-5</v>
      </c>
      <c r="AB8" s="4">
        <f>AB$5*Calculations!$B$27</f>
        <v>3.7783722521161153E-5</v>
      </c>
      <c r="AC8" s="4">
        <f>AC$5*Calculations!$B$27</f>
        <v>3.7783722521161153E-5</v>
      </c>
      <c r="AD8" s="4">
        <f>AD$5*Calculations!$B$27</f>
        <v>3.7783722521161153E-5</v>
      </c>
      <c r="AE8" s="4">
        <f>AE$5*Calculations!$B$27</f>
        <v>3.7783722521161153E-5</v>
      </c>
      <c r="AF8" s="4">
        <f>AF$5*Calculations!$B$27</f>
        <v>3.7783722521161153E-5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topLeftCell="D1" workbookViewId="0">
      <selection activeCell="AF2" sqref="AF2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89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1" sqref="B1:AF8"/>
    </sheetView>
  </sheetViews>
  <sheetFormatPr baseColWidth="10" defaultColWidth="8.83203125" defaultRowHeight="15"/>
  <cols>
    <col min="1" max="1" width="31.1640625" customWidth="1"/>
  </cols>
  <sheetData>
    <row r="1" spans="1:35" ht="16">
      <c r="A1" s="28" t="s">
        <v>91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B$4/(1-'Other Values'!$B$2)</f>
        <v>4.4632798257046406E-3</v>
      </c>
      <c r="C2" s="4">
        <f>C$4/(1-'Other Values'!$B$2)</f>
        <v>4.4632798257046406E-3</v>
      </c>
      <c r="D2" s="4">
        <f>D$4/(1-'Other Values'!$B$2)</f>
        <v>4.4632798257046406E-3</v>
      </c>
      <c r="E2" s="4">
        <f>E$4/(1-'Other Values'!$B$2)</f>
        <v>4.4632798257046406E-3</v>
      </c>
      <c r="F2" s="4">
        <f>F$4/(1-'Other Values'!$B$2)</f>
        <v>4.4632798257046406E-3</v>
      </c>
      <c r="G2" s="4">
        <f>G$4/(1-'Other Values'!$B$2)</f>
        <v>4.4632798257046406E-3</v>
      </c>
      <c r="H2" s="4">
        <f>H$4/(1-'Other Values'!$B$2)</f>
        <v>4.4632798257046406E-3</v>
      </c>
      <c r="I2" s="4">
        <f>I$4/(1-'Other Values'!$B$2)</f>
        <v>4.4632798257046406E-3</v>
      </c>
      <c r="J2" s="4">
        <f>J$4/(1-'Other Values'!$B$2)</f>
        <v>4.4632798257046406E-3</v>
      </c>
      <c r="K2" s="4">
        <f>K$4/(1-'Other Values'!$B$2)</f>
        <v>4.4632798257046406E-3</v>
      </c>
      <c r="L2" s="4">
        <f>L$4/(1-'Other Values'!$B$2)</f>
        <v>4.4632798257046406E-3</v>
      </c>
      <c r="M2" s="4">
        <f>M$4/(1-'Other Values'!$B$2)</f>
        <v>4.4632798257046406E-3</v>
      </c>
      <c r="N2" s="4">
        <f>N$4/(1-'Other Values'!$B$2)</f>
        <v>4.4632798257046406E-3</v>
      </c>
      <c r="O2" s="4">
        <f>O$4/(1-'Other Values'!$B$2)</f>
        <v>4.4632798257046406E-3</v>
      </c>
      <c r="P2" s="4">
        <f>P$4/(1-'Other Values'!$B$2)</f>
        <v>4.4632798257046406E-3</v>
      </c>
      <c r="Q2" s="4">
        <f>Q$4/(1-'Other Values'!$B$2)</f>
        <v>4.4632798257046406E-3</v>
      </c>
      <c r="R2" s="4">
        <f>R$4/(1-'Other Values'!$B$2)</f>
        <v>4.4632798257046406E-3</v>
      </c>
      <c r="S2" s="4">
        <f>S$4/(1-'Other Values'!$B$2)</f>
        <v>4.4632798257046398E-3</v>
      </c>
      <c r="T2" s="4">
        <f>T$4/(1-'Other Values'!$B$2)</f>
        <v>4.4632798257046398E-3</v>
      </c>
      <c r="U2" s="4">
        <f>U$4/(1-'Other Values'!$B$2)</f>
        <v>4.4632798257046398E-3</v>
      </c>
      <c r="V2" s="4">
        <f>V$4/(1-'Other Values'!$B$2)</f>
        <v>4.4632798257046398E-3</v>
      </c>
      <c r="W2" s="4">
        <f>W$4/(1-'Other Values'!$B$2)</f>
        <v>4.4632798257046398E-3</v>
      </c>
      <c r="X2" s="4">
        <f>X$4/(1-'Other Values'!$B$2)</f>
        <v>4.4632798257046398E-3</v>
      </c>
      <c r="Y2" s="4">
        <f>Y$4/(1-'Other Values'!$B$2)</f>
        <v>4.4632798257046398E-3</v>
      </c>
      <c r="Z2" s="4">
        <f>Z$4/(1-'Other Values'!$B$2)</f>
        <v>4.4632798257046398E-3</v>
      </c>
      <c r="AA2" s="4">
        <f>AA$4/(1-'Other Values'!$B$2)</f>
        <v>4.4632798257046398E-3</v>
      </c>
      <c r="AB2" s="4">
        <f>AB$4/(1-'Other Values'!$B$2)</f>
        <v>4.4632798257046398E-3</v>
      </c>
      <c r="AC2" s="4">
        <f>AC$4/(1-'Other Values'!$B$2)</f>
        <v>4.4632798257046398E-3</v>
      </c>
      <c r="AD2" s="4">
        <f>AD$4/(1-'Other Values'!$B$2)</f>
        <v>4.4632798257046398E-3</v>
      </c>
      <c r="AE2" s="4">
        <f>AE$4/(1-'Other Values'!$B$2)</f>
        <v>4.4632798257046398E-3</v>
      </c>
      <c r="AF2" s="4">
        <f>AF$4/(1-'Other Values'!$B$2)</f>
        <v>4.4632798257046398E-3</v>
      </c>
      <c r="AH2" s="4"/>
      <c r="AI2" s="4"/>
    </row>
    <row r="3" spans="1:35">
      <c r="A3" t="s">
        <v>3</v>
      </c>
      <c r="B3" s="4">
        <f t="shared" ref="B3:AF3" si="0">B$4</f>
        <v>1.4016911849320363E-3</v>
      </c>
      <c r="C3" s="4">
        <f t="shared" si="0"/>
        <v>1.4016911849320363E-3</v>
      </c>
      <c r="D3" s="4">
        <f t="shared" si="0"/>
        <v>1.4016911849320363E-3</v>
      </c>
      <c r="E3" s="4">
        <f t="shared" si="0"/>
        <v>1.4016911849320363E-3</v>
      </c>
      <c r="F3" s="4">
        <f t="shared" si="0"/>
        <v>1.4016911849320363E-3</v>
      </c>
      <c r="G3" s="4">
        <f t="shared" si="0"/>
        <v>1.4016911849320363E-3</v>
      </c>
      <c r="H3" s="4">
        <f t="shared" si="0"/>
        <v>1.4016911849320363E-3</v>
      </c>
      <c r="I3" s="4">
        <f t="shared" si="0"/>
        <v>1.4016911849320363E-3</v>
      </c>
      <c r="J3" s="4">
        <f t="shared" si="0"/>
        <v>1.4016911849320363E-3</v>
      </c>
      <c r="K3" s="4">
        <f t="shared" si="0"/>
        <v>1.4016911849320363E-3</v>
      </c>
      <c r="L3" s="4">
        <f t="shared" si="0"/>
        <v>1.4016911849320363E-3</v>
      </c>
      <c r="M3" s="4">
        <f t="shared" si="0"/>
        <v>1.4016911849320363E-3</v>
      </c>
      <c r="N3" s="4">
        <f t="shared" si="0"/>
        <v>1.4016911849320363E-3</v>
      </c>
      <c r="O3" s="4">
        <f t="shared" si="0"/>
        <v>1.4016911849320363E-3</v>
      </c>
      <c r="P3" s="4">
        <f t="shared" si="0"/>
        <v>1.4016911849320363E-3</v>
      </c>
      <c r="Q3" s="4">
        <f t="shared" si="0"/>
        <v>1.4016911849320363E-3</v>
      </c>
      <c r="R3" s="4">
        <f t="shared" si="0"/>
        <v>1.4016911849320363E-3</v>
      </c>
      <c r="S3" s="4">
        <f t="shared" si="0"/>
        <v>1.4016911849320359E-3</v>
      </c>
      <c r="T3" s="4">
        <f t="shared" si="0"/>
        <v>1.4016911849320359E-3</v>
      </c>
      <c r="U3" s="4">
        <f t="shared" si="0"/>
        <v>1.4016911849320359E-3</v>
      </c>
      <c r="V3" s="4">
        <f t="shared" si="0"/>
        <v>1.4016911849320359E-3</v>
      </c>
      <c r="W3" s="4">
        <f t="shared" si="0"/>
        <v>1.4016911849320359E-3</v>
      </c>
      <c r="X3" s="4">
        <f t="shared" si="0"/>
        <v>1.4016911849320359E-3</v>
      </c>
      <c r="Y3" s="4">
        <f t="shared" si="0"/>
        <v>1.4016911849320359E-3</v>
      </c>
      <c r="Z3" s="4">
        <f t="shared" si="0"/>
        <v>1.4016911849320359E-3</v>
      </c>
      <c r="AA3" s="4">
        <f t="shared" si="0"/>
        <v>1.4016911849320359E-3</v>
      </c>
      <c r="AB3" s="4">
        <f t="shared" si="0"/>
        <v>1.4016911849320359E-3</v>
      </c>
      <c r="AC3" s="4">
        <f t="shared" si="0"/>
        <v>1.4016911849320359E-3</v>
      </c>
      <c r="AD3" s="4">
        <f t="shared" si="0"/>
        <v>1.4016911849320359E-3</v>
      </c>
      <c r="AE3" s="4">
        <f t="shared" si="0"/>
        <v>1.4016911849320359E-3</v>
      </c>
      <c r="AF3" s="4">
        <f t="shared" si="0"/>
        <v>1.4016911849320359E-3</v>
      </c>
      <c r="AH3" s="4"/>
      <c r="AI3" s="4"/>
    </row>
    <row r="4" spans="1:35">
      <c r="A4" t="s">
        <v>4</v>
      </c>
      <c r="B4" s="4">
        <f>Extrapolations!W13</f>
        <v>1.4016911849320363E-3</v>
      </c>
      <c r="C4" s="4">
        <f>Extrapolations!X13</f>
        <v>1.4016911849320363E-3</v>
      </c>
      <c r="D4" s="4">
        <f>Extrapolations!Y13</f>
        <v>1.4016911849320363E-3</v>
      </c>
      <c r="E4" s="4">
        <f>Extrapolations!Z13</f>
        <v>1.4016911849320363E-3</v>
      </c>
      <c r="F4" s="4">
        <f>Extrapolations!AA13</f>
        <v>1.4016911849320363E-3</v>
      </c>
      <c r="G4" s="4">
        <f>Extrapolations!AB13</f>
        <v>1.4016911849320363E-3</v>
      </c>
      <c r="H4" s="4">
        <f>Extrapolations!AC13</f>
        <v>1.4016911849320363E-3</v>
      </c>
      <c r="I4" s="4">
        <f>Extrapolations!AD13</f>
        <v>1.4016911849320363E-3</v>
      </c>
      <c r="J4" s="4">
        <f>Extrapolations!AE13</f>
        <v>1.4016911849320363E-3</v>
      </c>
      <c r="K4" s="4">
        <f>Extrapolations!AF13</f>
        <v>1.4016911849320363E-3</v>
      </c>
      <c r="L4" s="4">
        <f>Extrapolations!AG13</f>
        <v>1.4016911849320363E-3</v>
      </c>
      <c r="M4" s="4">
        <f>Extrapolations!AH13</f>
        <v>1.4016911849320363E-3</v>
      </c>
      <c r="N4" s="4">
        <f>Extrapolations!AI13</f>
        <v>1.4016911849320363E-3</v>
      </c>
      <c r="O4" s="4">
        <f>Extrapolations!AJ13</f>
        <v>1.4016911849320363E-3</v>
      </c>
      <c r="P4" s="4">
        <f>Extrapolations!AK13</f>
        <v>1.4016911849320363E-3</v>
      </c>
      <c r="Q4" s="4">
        <f>Extrapolations!AL13</f>
        <v>1.4016911849320363E-3</v>
      </c>
      <c r="R4" s="4">
        <f>Extrapolations!AM13</f>
        <v>1.4016911849320363E-3</v>
      </c>
      <c r="S4" s="4">
        <f>Extrapolations!AN13</f>
        <v>1.4016911849320359E-3</v>
      </c>
      <c r="T4" s="4">
        <f>Extrapolations!AO13</f>
        <v>1.4016911849320359E-3</v>
      </c>
      <c r="U4" s="4">
        <f>Extrapolations!AP13</f>
        <v>1.4016911849320359E-3</v>
      </c>
      <c r="V4" s="4">
        <f>Extrapolations!AQ13</f>
        <v>1.4016911849320359E-3</v>
      </c>
      <c r="W4" s="4">
        <f>Extrapolations!AR13</f>
        <v>1.4016911849320359E-3</v>
      </c>
      <c r="X4" s="4">
        <f>Extrapolations!AS13</f>
        <v>1.4016911849320359E-3</v>
      </c>
      <c r="Y4" s="4">
        <f>Extrapolations!AT13</f>
        <v>1.4016911849320359E-3</v>
      </c>
      <c r="Z4" s="4">
        <f>Extrapolations!AU13</f>
        <v>1.4016911849320359E-3</v>
      </c>
      <c r="AA4" s="4">
        <f>Extrapolations!AV13</f>
        <v>1.4016911849320359E-3</v>
      </c>
      <c r="AB4" s="4">
        <f>Extrapolations!AW13</f>
        <v>1.4016911849320359E-3</v>
      </c>
      <c r="AC4" s="4">
        <f>Extrapolations!AX13</f>
        <v>1.4016911849320359E-3</v>
      </c>
      <c r="AD4" s="4">
        <f>Extrapolations!AY13</f>
        <v>1.4016911849320359E-3</v>
      </c>
      <c r="AE4" s="4">
        <f>Extrapolations!AZ13</f>
        <v>1.4016911849320359E-3</v>
      </c>
      <c r="AF4" s="4">
        <f>Extrapolations!BA13</f>
        <v>1.4016911849320359E-3</v>
      </c>
      <c r="AH4" s="4"/>
      <c r="AI4" s="4"/>
    </row>
    <row r="5" spans="1:35">
      <c r="A5" t="s">
        <v>5</v>
      </c>
      <c r="B5" s="4">
        <f t="shared" ref="B5:AF5" si="1">B$4</f>
        <v>1.4016911849320363E-3</v>
      </c>
      <c r="C5" s="4">
        <f t="shared" si="1"/>
        <v>1.4016911849320363E-3</v>
      </c>
      <c r="D5" s="4">
        <f t="shared" si="1"/>
        <v>1.4016911849320363E-3</v>
      </c>
      <c r="E5" s="4">
        <f t="shared" si="1"/>
        <v>1.4016911849320363E-3</v>
      </c>
      <c r="F5" s="4">
        <f t="shared" si="1"/>
        <v>1.4016911849320363E-3</v>
      </c>
      <c r="G5" s="4">
        <f t="shared" si="1"/>
        <v>1.4016911849320363E-3</v>
      </c>
      <c r="H5" s="4">
        <f t="shared" si="1"/>
        <v>1.4016911849320363E-3</v>
      </c>
      <c r="I5" s="4">
        <f t="shared" si="1"/>
        <v>1.4016911849320363E-3</v>
      </c>
      <c r="J5" s="4">
        <f t="shared" si="1"/>
        <v>1.4016911849320363E-3</v>
      </c>
      <c r="K5" s="4">
        <f t="shared" si="1"/>
        <v>1.4016911849320363E-3</v>
      </c>
      <c r="L5" s="4">
        <f t="shared" si="1"/>
        <v>1.4016911849320363E-3</v>
      </c>
      <c r="M5" s="4">
        <f t="shared" si="1"/>
        <v>1.4016911849320363E-3</v>
      </c>
      <c r="N5" s="4">
        <f t="shared" si="1"/>
        <v>1.4016911849320363E-3</v>
      </c>
      <c r="O5" s="4">
        <f t="shared" si="1"/>
        <v>1.4016911849320363E-3</v>
      </c>
      <c r="P5" s="4">
        <f t="shared" si="1"/>
        <v>1.4016911849320363E-3</v>
      </c>
      <c r="Q5" s="4">
        <f t="shared" si="1"/>
        <v>1.4016911849320363E-3</v>
      </c>
      <c r="R5" s="4">
        <f t="shared" si="1"/>
        <v>1.4016911849320363E-3</v>
      </c>
      <c r="S5" s="4">
        <f t="shared" si="1"/>
        <v>1.4016911849320359E-3</v>
      </c>
      <c r="T5" s="4">
        <f t="shared" si="1"/>
        <v>1.4016911849320359E-3</v>
      </c>
      <c r="U5" s="4">
        <f t="shared" si="1"/>
        <v>1.4016911849320359E-3</v>
      </c>
      <c r="V5" s="4">
        <f t="shared" si="1"/>
        <v>1.4016911849320359E-3</v>
      </c>
      <c r="W5" s="4">
        <f t="shared" si="1"/>
        <v>1.4016911849320359E-3</v>
      </c>
      <c r="X5" s="4">
        <f t="shared" si="1"/>
        <v>1.4016911849320359E-3</v>
      </c>
      <c r="Y5" s="4">
        <f t="shared" si="1"/>
        <v>1.4016911849320359E-3</v>
      </c>
      <c r="Z5" s="4">
        <f t="shared" si="1"/>
        <v>1.4016911849320359E-3</v>
      </c>
      <c r="AA5" s="4">
        <f t="shared" si="1"/>
        <v>1.4016911849320359E-3</v>
      </c>
      <c r="AB5" s="4">
        <f t="shared" si="1"/>
        <v>1.4016911849320359E-3</v>
      </c>
      <c r="AC5" s="4">
        <f t="shared" si="1"/>
        <v>1.4016911849320359E-3</v>
      </c>
      <c r="AD5" s="4">
        <f t="shared" si="1"/>
        <v>1.4016911849320359E-3</v>
      </c>
      <c r="AE5" s="4">
        <f t="shared" si="1"/>
        <v>1.4016911849320359E-3</v>
      </c>
      <c r="AF5" s="4">
        <f t="shared" si="1"/>
        <v>1.4016911849320359E-3</v>
      </c>
      <c r="AH5" s="4"/>
      <c r="AI5" s="4"/>
    </row>
    <row r="6" spans="1:35">
      <c r="A6" t="s">
        <v>6</v>
      </c>
      <c r="B6" s="4">
        <f>B$4/(1-'Other Values'!$B$2)*'Other Values'!$B$6+B$4*(1-'Other Values'!$B$6)</f>
        <v>3.0855649373569688E-3</v>
      </c>
      <c r="C6" s="4">
        <f>C$4/(1-'Other Values'!$B$2)*'Other Values'!$B$6+C$4*(1-'Other Values'!$B$6)</f>
        <v>3.0855649373569688E-3</v>
      </c>
      <c r="D6" s="4">
        <f>D$4/(1-'Other Values'!$B$2)*'Other Values'!$B$6+D$4*(1-'Other Values'!$B$6)</f>
        <v>3.0855649373569688E-3</v>
      </c>
      <c r="E6" s="4">
        <f>E$4/(1-'Other Values'!$B$2)*'Other Values'!$B$6+E$4*(1-'Other Values'!$B$6)</f>
        <v>3.0855649373569688E-3</v>
      </c>
      <c r="F6" s="4">
        <f>F$4/(1-'Other Values'!$B$2)*'Other Values'!$B$6+F$4*(1-'Other Values'!$B$6)</f>
        <v>3.0855649373569688E-3</v>
      </c>
      <c r="G6" s="4">
        <f>G$4/(1-'Other Values'!$B$2)*'Other Values'!$B$6+G$4*(1-'Other Values'!$B$6)</f>
        <v>3.0855649373569688E-3</v>
      </c>
      <c r="H6" s="4">
        <f>H$4/(1-'Other Values'!$B$2)*'Other Values'!$B$6+H$4*(1-'Other Values'!$B$6)</f>
        <v>3.0855649373569688E-3</v>
      </c>
      <c r="I6" s="4">
        <f>I$4/(1-'Other Values'!$B$2)*'Other Values'!$B$6+I$4*(1-'Other Values'!$B$6)</f>
        <v>3.0855649373569688E-3</v>
      </c>
      <c r="J6" s="4">
        <f>J$4/(1-'Other Values'!$B$2)*'Other Values'!$B$6+J$4*(1-'Other Values'!$B$6)</f>
        <v>3.0855649373569688E-3</v>
      </c>
      <c r="K6" s="4">
        <f>K$4/(1-'Other Values'!$B$2)*'Other Values'!$B$6+K$4*(1-'Other Values'!$B$6)</f>
        <v>3.0855649373569688E-3</v>
      </c>
      <c r="L6" s="4">
        <f>L$4/(1-'Other Values'!$B$2)*'Other Values'!$B$6+L$4*(1-'Other Values'!$B$6)</f>
        <v>3.0855649373569688E-3</v>
      </c>
      <c r="M6" s="4">
        <f>M$4/(1-'Other Values'!$B$2)*'Other Values'!$B$6+M$4*(1-'Other Values'!$B$6)</f>
        <v>3.0855649373569688E-3</v>
      </c>
      <c r="N6" s="4">
        <f>N$4/(1-'Other Values'!$B$2)*'Other Values'!$B$6+N$4*(1-'Other Values'!$B$6)</f>
        <v>3.0855649373569688E-3</v>
      </c>
      <c r="O6" s="4">
        <f>O$4/(1-'Other Values'!$B$2)*'Other Values'!$B$6+O$4*(1-'Other Values'!$B$6)</f>
        <v>3.0855649373569688E-3</v>
      </c>
      <c r="P6" s="4">
        <f>P$4/(1-'Other Values'!$B$2)*'Other Values'!$B$6+P$4*(1-'Other Values'!$B$6)</f>
        <v>3.0855649373569688E-3</v>
      </c>
      <c r="Q6" s="4">
        <f>Q$4/(1-'Other Values'!$B$2)*'Other Values'!$B$6+Q$4*(1-'Other Values'!$B$6)</f>
        <v>3.0855649373569688E-3</v>
      </c>
      <c r="R6" s="4">
        <f>R$4/(1-'Other Values'!$B$2)*'Other Values'!$B$6+R$4*(1-'Other Values'!$B$6)</f>
        <v>3.0855649373569688E-3</v>
      </c>
      <c r="S6" s="4">
        <f>S$4/(1-'Other Values'!$B$2)*'Other Values'!$B$6+S$4*(1-'Other Values'!$B$6)</f>
        <v>3.0855649373569679E-3</v>
      </c>
      <c r="T6" s="4">
        <f>T$4/(1-'Other Values'!$B$2)*'Other Values'!$B$6+T$4*(1-'Other Values'!$B$6)</f>
        <v>3.0855649373569679E-3</v>
      </c>
      <c r="U6" s="4">
        <f>U$4/(1-'Other Values'!$B$2)*'Other Values'!$B$6+U$4*(1-'Other Values'!$B$6)</f>
        <v>3.0855649373569679E-3</v>
      </c>
      <c r="V6" s="4">
        <f>V$4/(1-'Other Values'!$B$2)*'Other Values'!$B$6+V$4*(1-'Other Values'!$B$6)</f>
        <v>3.0855649373569679E-3</v>
      </c>
      <c r="W6" s="4">
        <f>W$4/(1-'Other Values'!$B$2)*'Other Values'!$B$6+W$4*(1-'Other Values'!$B$6)</f>
        <v>3.0855649373569679E-3</v>
      </c>
      <c r="X6" s="4">
        <f>X$4/(1-'Other Values'!$B$2)*'Other Values'!$B$6+X$4*(1-'Other Values'!$B$6)</f>
        <v>3.0855649373569679E-3</v>
      </c>
      <c r="Y6" s="4">
        <f>Y$4/(1-'Other Values'!$B$2)*'Other Values'!$B$6+Y$4*(1-'Other Values'!$B$6)</f>
        <v>3.0855649373569679E-3</v>
      </c>
      <c r="Z6" s="4">
        <f>Z$4/(1-'Other Values'!$B$2)*'Other Values'!$B$6+Z$4*(1-'Other Values'!$B$6)</f>
        <v>3.0855649373569679E-3</v>
      </c>
      <c r="AA6" s="4">
        <f>AA$4/(1-'Other Values'!$B$2)*'Other Values'!$B$6+AA$4*(1-'Other Values'!$B$6)</f>
        <v>3.0855649373569679E-3</v>
      </c>
      <c r="AB6" s="4">
        <f>AB$4/(1-'Other Values'!$B$2)*'Other Values'!$B$6+AB$4*(1-'Other Values'!$B$6)</f>
        <v>3.0855649373569679E-3</v>
      </c>
      <c r="AC6" s="4">
        <f>AC$4/(1-'Other Values'!$B$2)*'Other Values'!$B$6+AC$4*(1-'Other Values'!$B$6)</f>
        <v>3.0855649373569679E-3</v>
      </c>
      <c r="AD6" s="4">
        <f>AD$4/(1-'Other Values'!$B$2)*'Other Values'!$B$6+AD$4*(1-'Other Values'!$B$6)</f>
        <v>3.0855649373569679E-3</v>
      </c>
      <c r="AE6" s="4">
        <f>AE$4/(1-'Other Values'!$B$2)*'Other Values'!$B$6+AE$4*(1-'Other Values'!$B$6)</f>
        <v>3.0855649373569679E-3</v>
      </c>
      <c r="AF6" s="4">
        <f>AF$4/(1-'Other Values'!$B$2)*'Other Values'!$B$6+AF$4*(1-'Other Values'!$B$6)</f>
        <v>3.0855649373569679E-3</v>
      </c>
      <c r="AH6" s="4"/>
      <c r="AI6" s="4"/>
    </row>
    <row r="7" spans="1:35">
      <c r="A7" t="s">
        <v>88</v>
      </c>
      <c r="B7" s="4">
        <f>B$4*Calculations!$B$31</f>
        <v>1.0863106683223281E-3</v>
      </c>
      <c r="C7" s="4">
        <f>C$4*Calculations!$B$31</f>
        <v>1.0863106683223281E-3</v>
      </c>
      <c r="D7" s="4">
        <f>D$4*Calculations!$B$31</f>
        <v>1.0863106683223281E-3</v>
      </c>
      <c r="E7" s="4">
        <f>E$4*Calculations!$B$31</f>
        <v>1.0863106683223281E-3</v>
      </c>
      <c r="F7" s="4">
        <f>F$4*Calculations!$B$31</f>
        <v>1.0863106683223281E-3</v>
      </c>
      <c r="G7" s="4">
        <f>G$4*Calculations!$B$31</f>
        <v>1.0863106683223281E-3</v>
      </c>
      <c r="H7" s="4">
        <f>H$4*Calculations!$B$31</f>
        <v>1.0863106683223281E-3</v>
      </c>
      <c r="I7" s="4">
        <f>I$4*Calculations!$B$31</f>
        <v>1.0863106683223281E-3</v>
      </c>
      <c r="J7" s="4">
        <f>J$4*Calculations!$B$31</f>
        <v>1.0863106683223281E-3</v>
      </c>
      <c r="K7" s="4">
        <f>K$4*Calculations!$B$31</f>
        <v>1.0863106683223281E-3</v>
      </c>
      <c r="L7" s="4">
        <f>L$4*Calculations!$B$31</f>
        <v>1.0863106683223281E-3</v>
      </c>
      <c r="M7" s="4">
        <f>M$4*Calculations!$B$31</f>
        <v>1.0863106683223281E-3</v>
      </c>
      <c r="N7" s="4">
        <f>N$4*Calculations!$B$31</f>
        <v>1.0863106683223281E-3</v>
      </c>
      <c r="O7" s="4">
        <f>O$4*Calculations!$B$31</f>
        <v>1.0863106683223281E-3</v>
      </c>
      <c r="P7" s="4">
        <f>P$4*Calculations!$B$31</f>
        <v>1.0863106683223281E-3</v>
      </c>
      <c r="Q7" s="4">
        <f>Q$4*Calculations!$B$31</f>
        <v>1.0863106683223281E-3</v>
      </c>
      <c r="R7" s="4">
        <f>R$4*Calculations!$B$31</f>
        <v>1.0863106683223281E-3</v>
      </c>
      <c r="S7" s="4">
        <f>S$4*Calculations!$B$31</f>
        <v>1.0863106683223279E-3</v>
      </c>
      <c r="T7" s="4">
        <f>T$4*Calculations!$B$31</f>
        <v>1.0863106683223279E-3</v>
      </c>
      <c r="U7" s="4">
        <f>U$4*Calculations!$B$31</f>
        <v>1.0863106683223279E-3</v>
      </c>
      <c r="V7" s="4">
        <f>V$4*Calculations!$B$31</f>
        <v>1.0863106683223279E-3</v>
      </c>
      <c r="W7" s="4">
        <f>W$4*Calculations!$B$31</f>
        <v>1.0863106683223279E-3</v>
      </c>
      <c r="X7" s="4">
        <f>X$4*Calculations!$B$31</f>
        <v>1.0863106683223279E-3</v>
      </c>
      <c r="Y7" s="4">
        <f>Y$4*Calculations!$B$31</f>
        <v>1.0863106683223279E-3</v>
      </c>
      <c r="Z7" s="4">
        <f>Z$4*Calculations!$B$31</f>
        <v>1.0863106683223279E-3</v>
      </c>
      <c r="AA7" s="4">
        <f>AA$4*Calculations!$B$31</f>
        <v>1.0863106683223279E-3</v>
      </c>
      <c r="AB7" s="4">
        <f>AB$4*Calculations!$B$31</f>
        <v>1.0863106683223279E-3</v>
      </c>
      <c r="AC7" s="4">
        <f>AC$4*Calculations!$B$31</f>
        <v>1.0863106683223279E-3</v>
      </c>
      <c r="AD7" s="4">
        <f>AD$4*Calculations!$B$31</f>
        <v>1.0863106683223279E-3</v>
      </c>
      <c r="AE7" s="4">
        <f>AE$4*Calculations!$B$31</f>
        <v>1.0863106683223279E-3</v>
      </c>
      <c r="AF7" s="4">
        <f>AF$4*Calculations!$B$31</f>
        <v>1.0863106683223279E-3</v>
      </c>
      <c r="AH7" s="4"/>
      <c r="AI7" s="4"/>
    </row>
    <row r="8" spans="1:35">
      <c r="A8" t="s">
        <v>89</v>
      </c>
      <c r="B8" s="4">
        <f>B$4*Calculations!$B$27</f>
        <v>4.2050735547961085E-3</v>
      </c>
      <c r="C8" s="4">
        <f>C$4*Calculations!$B$27</f>
        <v>4.2050735547961085E-3</v>
      </c>
      <c r="D8" s="4">
        <f>D$4*Calculations!$B$27</f>
        <v>4.2050735547961085E-3</v>
      </c>
      <c r="E8" s="4">
        <f>E$4*Calculations!$B$27</f>
        <v>4.2050735547961085E-3</v>
      </c>
      <c r="F8" s="4">
        <f>F$4*Calculations!$B$27</f>
        <v>4.2050735547961085E-3</v>
      </c>
      <c r="G8" s="4">
        <f>G$4*Calculations!$B$27</f>
        <v>4.2050735547961085E-3</v>
      </c>
      <c r="H8" s="4">
        <f>H$4*Calculations!$B$27</f>
        <v>4.2050735547961085E-3</v>
      </c>
      <c r="I8" s="4">
        <f>I$4*Calculations!$B$27</f>
        <v>4.2050735547961085E-3</v>
      </c>
      <c r="J8" s="4">
        <f>J$4*Calculations!$B$27</f>
        <v>4.2050735547961085E-3</v>
      </c>
      <c r="K8" s="4">
        <f>K$4*Calculations!$B$27</f>
        <v>4.2050735547961085E-3</v>
      </c>
      <c r="L8" s="4">
        <f>L$4*Calculations!$B$27</f>
        <v>4.2050735547961085E-3</v>
      </c>
      <c r="M8" s="4">
        <f>M$4*Calculations!$B$27</f>
        <v>4.2050735547961085E-3</v>
      </c>
      <c r="N8" s="4">
        <f>N$4*Calculations!$B$27</f>
        <v>4.2050735547961085E-3</v>
      </c>
      <c r="O8" s="4">
        <f>O$4*Calculations!$B$27</f>
        <v>4.2050735547961085E-3</v>
      </c>
      <c r="P8" s="4">
        <f>P$4*Calculations!$B$27</f>
        <v>4.2050735547961085E-3</v>
      </c>
      <c r="Q8" s="4">
        <f>Q$4*Calculations!$B$27</f>
        <v>4.2050735547961085E-3</v>
      </c>
      <c r="R8" s="4">
        <f>R$4*Calculations!$B$27</f>
        <v>4.2050735547961085E-3</v>
      </c>
      <c r="S8" s="4">
        <f>S$4*Calculations!$B$27</f>
        <v>4.2050735547961068E-3</v>
      </c>
      <c r="T8" s="4">
        <f>T$4*Calculations!$B$27</f>
        <v>4.2050735547961068E-3</v>
      </c>
      <c r="U8" s="4">
        <f>U$4*Calculations!$B$27</f>
        <v>4.2050735547961068E-3</v>
      </c>
      <c r="V8" s="4">
        <f>V$4*Calculations!$B$27</f>
        <v>4.2050735547961068E-3</v>
      </c>
      <c r="W8" s="4">
        <f>W$4*Calculations!$B$27</f>
        <v>4.2050735547961068E-3</v>
      </c>
      <c r="X8" s="4">
        <f>X$4*Calculations!$B$27</f>
        <v>4.2050735547961068E-3</v>
      </c>
      <c r="Y8" s="4">
        <f>Y$4*Calculations!$B$27</f>
        <v>4.2050735547961068E-3</v>
      </c>
      <c r="Z8" s="4">
        <f>Z$4*Calculations!$B$27</f>
        <v>4.2050735547961068E-3</v>
      </c>
      <c r="AA8" s="4">
        <f>AA$4*Calculations!$B$27</f>
        <v>4.2050735547961068E-3</v>
      </c>
      <c r="AB8" s="4">
        <f>AB$4*Calculations!$B$27</f>
        <v>4.2050735547961068E-3</v>
      </c>
      <c r="AC8" s="4">
        <f>AC$4*Calculations!$B$27</f>
        <v>4.2050735547961068E-3</v>
      </c>
      <c r="AD8" s="4">
        <f>AD$4*Calculations!$B$27</f>
        <v>4.2050735547961068E-3</v>
      </c>
      <c r="AE8" s="4">
        <f>AE$4*Calculations!$B$27</f>
        <v>4.2050735547961068E-3</v>
      </c>
      <c r="AF8" s="4">
        <f>AF$4*Calculations!$B$27</f>
        <v>4.2050735547961068E-3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G8"/>
  <sheetViews>
    <sheetView topLeftCell="E1" workbookViewId="0">
      <selection activeCell="AG1" sqref="AG1"/>
    </sheetView>
  </sheetViews>
  <sheetFormatPr baseColWidth="10" defaultColWidth="8.83203125" defaultRowHeight="15"/>
  <cols>
    <col min="1" max="1" width="31.1640625" customWidth="1"/>
  </cols>
  <sheetData>
    <row r="1" spans="1:33" ht="16">
      <c r="A1" s="28" t="s">
        <v>91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Other Values</vt:lpstr>
      <vt:lpstr>Calculations</vt:lpstr>
      <vt:lpstr>Extrapolations</vt:lpstr>
      <vt:lpstr>SYFAFE (for NG vehicles)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2017-06-26T22:04:22Z</dcterms:created>
  <dcterms:modified xsi:type="dcterms:W3CDTF">2021-04-22T14:10:55Z</dcterms:modified>
</cp:coreProperties>
</file>