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A\elec\EIaE\"/>
    </mc:Choice>
  </mc:AlternateContent>
  <xr:revisionPtr revIDLastSave="0" documentId="8_{258D2C4B-75C3-432B-B280-9912BF254725}"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F30" i="28"/>
  <c r="F22" i="3" s="1"/>
  <c r="G5" i="28"/>
  <c r="G17" i="28" s="1"/>
  <c r="G9" i="3" s="1"/>
  <c r="F32" i="28"/>
  <c r="F24" i="3" s="1"/>
  <c r="F28" i="28"/>
  <c r="F20" i="3" s="1"/>
  <c r="F24" i="28"/>
  <c r="F16" i="3" s="1"/>
  <c r="F26" i="28"/>
  <c r="F18" i="3" s="1"/>
  <c r="F22" i="28"/>
  <c r="F14" i="3" s="1"/>
  <c r="F31" i="28"/>
  <c r="F23" i="3" s="1"/>
  <c r="F29" i="28"/>
  <c r="F21" i="3" s="1"/>
  <c r="F17" i="28"/>
  <c r="F9" i="3" s="1"/>
  <c r="H2" i="20"/>
  <c r="E2" i="5"/>
  <c r="C33" i="23"/>
  <c r="D33" i="23" s="1"/>
  <c r="B85" i="28"/>
  <c r="G24" i="28"/>
  <c r="G16" i="3" s="1"/>
  <c r="G32" i="28"/>
  <c r="G24" i="3" s="1"/>
  <c r="G21" i="28"/>
  <c r="G13" i="3" s="1"/>
  <c r="G25" i="28"/>
  <c r="G17" i="3" s="1"/>
  <c r="G22" i="28"/>
  <c r="G14"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26" i="28" l="1"/>
  <c r="G18" i="3" s="1"/>
  <c r="G28" i="28"/>
  <c r="G20" i="3" s="1"/>
  <c r="G12" i="28"/>
  <c r="G4" i="3" s="1"/>
  <c r="G31" i="28"/>
  <c r="G23" i="3" s="1"/>
  <c r="G33" i="28"/>
  <c r="G27" i="28"/>
  <c r="G19" i="3" s="1"/>
  <c r="G29" i="28"/>
  <c r="G21"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I923" i="22"/>
  <c r="N922" i="22"/>
  <c r="L914" i="22"/>
  <c r="Q913" i="22"/>
  <c r="F915" i="22"/>
  <c r="K914" i="22"/>
  <c r="N918" i="22"/>
  <c r="R914" i="22"/>
  <c r="H919" i="22"/>
  <c r="M918" i="22"/>
  <c r="O919" i="22"/>
  <c r="G919" i="22"/>
  <c r="P893" i="22"/>
  <c r="G890" i="22"/>
  <c r="N879" i="22"/>
  <c r="F879" i="22"/>
  <c r="P880" i="22"/>
  <c r="H880" i="22"/>
  <c r="K884" i="22"/>
  <c r="O880" i="22"/>
  <c r="R884" i="22"/>
  <c r="J884" i="22"/>
  <c r="L885" i="22"/>
  <c r="Q884" i="22"/>
  <c r="G889" i="22"/>
  <c r="K885" i="22"/>
  <c r="I890" i="22"/>
  <c r="N889" i="22"/>
  <c r="K891" i="22"/>
  <c r="P890" i="22"/>
  <c r="J880"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976"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L1205" i="22"/>
  <c r="L1200" i="22"/>
  <c r="P1207" i="22"/>
  <c r="I1197" i="22"/>
  <c r="H1208" i="22"/>
  <c r="F1202"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M1332" i="22"/>
  <c r="O1341" i="22"/>
  <c r="H1336" i="22"/>
  <c r="P1339" i="22"/>
  <c r="Q1334" i="22"/>
  <c r="R1329" i="22"/>
  <c r="P1334" i="22"/>
  <c r="Q1329" i="22"/>
  <c r="I1340" i="22"/>
  <c r="K1330" i="22"/>
  <c r="O1340" i="22"/>
  <c r="P1335" i="22"/>
  <c r="I1341" i="22"/>
  <c r="J1336" i="22"/>
  <c r="K1331" i="22"/>
  <c r="G1329" i="22"/>
  <c r="L1336" i="22"/>
  <c r="Q1133" i="22"/>
  <c r="O1122" i="22"/>
  <c r="P1131" i="22"/>
  <c r="P1126" i="22"/>
  <c r="P1121" i="22"/>
  <c r="G1132"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L1236" i="22"/>
  <c r="Q1235" i="22"/>
  <c r="P1235" i="22"/>
  <c r="G1235" i="22"/>
  <c r="L1234" i="22"/>
  <c r="F1235" i="22"/>
  <c r="F1236" i="22"/>
  <c r="K1235" i="22"/>
  <c r="M1226" i="22"/>
  <c r="Q1225" i="22"/>
  <c r="I1225" i="22"/>
  <c r="F1227" i="22"/>
  <c r="P1228" i="22"/>
  <c r="H1228" i="22"/>
  <c r="O1233" i="22"/>
  <c r="K1224" i="22"/>
  <c r="Q1231" i="22"/>
  <c r="H1226" i="22"/>
  <c r="H1229" i="22"/>
  <c r="O1226" i="22"/>
  <c r="N1230"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I1117" i="22"/>
  <c r="M1113" i="22"/>
  <c r="R1112" i="22"/>
  <c r="J1112" i="22"/>
  <c r="Q1109" i="22"/>
  <c r="K1107" i="22"/>
  <c r="P1106" i="22"/>
  <c r="R1104" i="22"/>
  <c r="K1118" i="22"/>
  <c r="O1114" i="22"/>
  <c r="G1114" i="22"/>
  <c r="L1113" i="22"/>
  <c r="I1112" i="22"/>
  <c r="M1108" i="22"/>
  <c r="R1107" i="22"/>
  <c r="J1107" i="22"/>
  <c r="Q1104" i="22"/>
  <c r="O1117" i="22"/>
  <c r="G1117" i="22"/>
  <c r="I1115" i="22"/>
  <c r="F1114" i="22"/>
  <c r="J1110" i="22"/>
  <c r="O1109" i="22"/>
  <c r="G1109" i="22"/>
  <c r="Q1107" i="22"/>
  <c r="H1104" i="22"/>
  <c r="Q1118" i="22"/>
  <c r="I1118" i="22"/>
  <c r="P1115" i="22"/>
  <c r="J1113" i="22"/>
  <c r="O1112" i="22"/>
  <c r="Q1110" i="22"/>
  <c r="N1109" i="22"/>
  <c r="R1105" i="22"/>
  <c r="J1105" i="22"/>
  <c r="O1104" i="22"/>
  <c r="P1118" i="22"/>
  <c r="G1115" i="22"/>
  <c r="L1114" i="22"/>
  <c r="Q1113" i="22"/>
  <c r="K1111" i="22"/>
  <c r="R1108" i="22"/>
  <c r="J1108" i="22"/>
  <c r="L1106" i="22"/>
  <c r="I1105" i="22"/>
  <c r="Q1116" i="22"/>
  <c r="I1116" i="22"/>
  <c r="N1115" i="22"/>
  <c r="K1114" i="22"/>
  <c r="O1110" i="22"/>
  <c r="G1110" i="22"/>
  <c r="L1109" i="22"/>
  <c r="F1107" i="22"/>
  <c r="M1104" i="22"/>
  <c r="N1118" i="22"/>
  <c r="P1116" i="22"/>
  <c r="M1115" i="22"/>
  <c r="G1113" i="22"/>
  <c r="Q1111" i="22"/>
  <c r="I1111" i="22"/>
  <c r="F1110" i="22"/>
  <c r="R1106" i="22"/>
  <c r="J1106" i="22"/>
  <c r="O1105" i="22"/>
  <c r="L1104" i="22"/>
  <c r="G1116" i="22"/>
  <c r="L1115" i="22"/>
  <c r="Q1114" i="22"/>
  <c r="N1113" i="22"/>
  <c r="H1111" i="22"/>
  <c r="M1110" i="22"/>
  <c r="R1109" i="22"/>
  <c r="O1108" i="22"/>
  <c r="I1106" i="22"/>
  <c r="N1105" i="22"/>
  <c r="F1105"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116" i="22" l="1"/>
  <c r="G1111" i="22"/>
  <c r="H1106" i="22"/>
  <c r="R1115" i="22"/>
  <c r="F1111" i="22"/>
  <c r="G1106" i="22"/>
  <c r="L1116" i="22"/>
  <c r="M1111" i="22"/>
  <c r="N1106" i="22"/>
  <c r="F1117" i="22"/>
  <c r="G1112" i="22"/>
  <c r="H1107" i="22"/>
  <c r="M1117" i="22"/>
  <c r="N1112" i="22"/>
  <c r="O1107" i="22"/>
  <c r="G1118" i="22"/>
  <c r="H1113" i="22"/>
  <c r="I1108" i="22"/>
  <c r="F1118" i="22"/>
  <c r="K1115" i="22"/>
  <c r="L1110" i="22"/>
  <c r="M1105" i="22"/>
  <c r="J1115" i="22"/>
  <c r="K1110" i="22"/>
  <c r="L1105" i="22"/>
  <c r="Q1115" i="22"/>
  <c r="R1110" i="22"/>
  <c r="F1106" i="22"/>
  <c r="K1116" i="22"/>
  <c r="L1111" i="22"/>
  <c r="M1106" i="22"/>
  <c r="R1116" i="22"/>
  <c r="F1112" i="22"/>
  <c r="G1107" i="22"/>
  <c r="L1117" i="22"/>
  <c r="M1112" i="22"/>
  <c r="N1107" i="22"/>
  <c r="K1117" i="22"/>
  <c r="L1112" i="22"/>
  <c r="M1107" i="22"/>
  <c r="J1117" i="22"/>
  <c r="I1133" i="22"/>
  <c r="J1128" i="22"/>
  <c r="K1123" i="22"/>
  <c r="P1133" i="22"/>
  <c r="Q1128" i="22"/>
  <c r="R1123" i="22"/>
  <c r="P1130" i="22"/>
  <c r="Q1125" i="22"/>
  <c r="R1120" i="22"/>
  <c r="J1131" i="22"/>
  <c r="K1126" i="22"/>
  <c r="L1121" i="22"/>
  <c r="Q1131" i="22"/>
  <c r="N1132" i="22"/>
  <c r="L1126" i="22"/>
  <c r="O1119" i="22"/>
  <c r="I1128" i="22"/>
  <c r="G1122" i="22"/>
  <c r="I1131" i="22"/>
  <c r="J1126" i="22"/>
  <c r="K1121" i="22"/>
  <c r="H1131" i="22"/>
  <c r="I1126" i="22"/>
  <c r="J1121" i="22"/>
  <c r="G1131" i="22"/>
  <c r="H1126" i="22"/>
  <c r="I1121" i="22"/>
  <c r="F1131" i="22"/>
  <c r="G1126" i="22"/>
  <c r="H1121" i="22"/>
  <c r="R1130" i="22"/>
  <c r="F1126" i="22"/>
  <c r="G1121" i="22"/>
  <c r="L1131" i="22"/>
  <c r="M1126" i="22"/>
  <c r="N1121" i="22"/>
  <c r="F1132" i="22"/>
  <c r="I1125" i="22"/>
  <c r="G1119" i="22"/>
  <c r="N1127" i="22"/>
  <c r="Q1120" i="22"/>
  <c r="N1130" i="22"/>
  <c r="O1125" i="22"/>
  <c r="P1120" i="22"/>
  <c r="M1130" i="22"/>
  <c r="N1125" i="22"/>
  <c r="O1120" i="22"/>
  <c r="L1130" i="22"/>
  <c r="M1125" i="22"/>
  <c r="N1120" i="22"/>
  <c r="K1130" i="22"/>
  <c r="L1125" i="22"/>
  <c r="M1120" i="22"/>
  <c r="J1130" i="22"/>
  <c r="K1125" i="22"/>
  <c r="L1120" i="22"/>
  <c r="Q1130" i="22"/>
  <c r="R1125" i="22"/>
  <c r="F1121" i="22"/>
  <c r="K1131" i="22"/>
  <c r="N1124" i="22"/>
  <c r="H1133" i="22"/>
  <c r="F1127" i="22"/>
  <c r="I1120" i="22"/>
  <c r="F1130" i="22"/>
  <c r="G1125" i="22"/>
  <c r="H1120" i="22"/>
  <c r="R1129" i="22"/>
  <c r="F1125" i="22"/>
  <c r="G1120" i="22"/>
  <c r="Q1129" i="22"/>
  <c r="R1124" i="22"/>
  <c r="F1120" i="22"/>
  <c r="P1129" i="22"/>
  <c r="Q1124" i="22"/>
  <c r="R1119" i="22"/>
  <c r="O1129" i="22"/>
  <c r="P1124" i="22"/>
  <c r="Q1119" i="22"/>
  <c r="I1130" i="22"/>
  <c r="J1125" i="22"/>
  <c r="K1120" i="22"/>
  <c r="H1130" i="22"/>
  <c r="F1124" i="22"/>
  <c r="M1132" i="22"/>
  <c r="P1125" i="22"/>
  <c r="N1119" i="22"/>
  <c r="K1129" i="22"/>
  <c r="L1124" i="22"/>
  <c r="M1119" i="22"/>
  <c r="J1129" i="22"/>
  <c r="K1124" i="22"/>
  <c r="L1119" i="22"/>
  <c r="I1129" i="22"/>
  <c r="J1124" i="22"/>
  <c r="K1119" i="22"/>
  <c r="H1129" i="22"/>
  <c r="I1124" i="22"/>
  <c r="J1119" i="22"/>
  <c r="G1129" i="22"/>
  <c r="H1124" i="22"/>
  <c r="I1119" i="22"/>
  <c r="N1129" i="22"/>
  <c r="O1124" i="22"/>
  <c r="P1119" i="22"/>
  <c r="M1129" i="22"/>
  <c r="P1122" i="22"/>
  <c r="R1131" i="22"/>
  <c r="H1125" i="22"/>
  <c r="F1119" i="22"/>
  <c r="P1128" i="22"/>
  <c r="Q1123" i="22"/>
  <c r="N1133" i="22"/>
  <c r="O1128" i="22"/>
  <c r="P1123" i="22"/>
  <c r="M1133" i="22"/>
  <c r="N1128" i="22"/>
  <c r="O1123" i="22"/>
  <c r="L1133" i="22"/>
  <c r="M1128" i="22"/>
  <c r="N1123" i="22"/>
  <c r="K1133" i="22"/>
  <c r="L1128" i="22"/>
  <c r="M1123" i="22"/>
  <c r="R1133" i="22"/>
  <c r="F1129" i="22"/>
  <c r="G1124" i="22"/>
  <c r="H1119" i="22"/>
  <c r="R1128" i="22"/>
  <c r="H1122" i="22"/>
  <c r="O1130" i="22"/>
  <c r="M1124" i="22"/>
  <c r="O1133" i="22"/>
  <c r="H1128" i="22"/>
  <c r="I1123" i="22"/>
  <c r="F1133" i="22"/>
  <c r="G1128" i="22"/>
  <c r="H1123" i="22"/>
  <c r="R1132" i="22"/>
  <c r="F1128" i="22"/>
  <c r="G1123" i="22"/>
  <c r="Q1132" i="22"/>
  <c r="R1127" i="22"/>
  <c r="F1123" i="22"/>
  <c r="P1132" i="22"/>
  <c r="Q1127" i="22"/>
  <c r="R1122" i="22"/>
  <c r="J1133" i="22"/>
  <c r="K1128" i="22"/>
  <c r="L1123" i="22"/>
  <c r="O1127" i="22"/>
  <c r="M1121" i="22"/>
  <c r="G1130" i="22"/>
  <c r="J1123" i="22"/>
  <c r="G1133" i="22"/>
  <c r="M1127" i="22"/>
  <c r="N1122" i="22"/>
  <c r="K1132" i="22"/>
  <c r="L1127" i="22"/>
  <c r="M1122" i="22"/>
  <c r="J1132" i="22"/>
  <c r="K1127" i="22"/>
  <c r="L1122" i="22"/>
  <c r="I1132" i="22"/>
  <c r="J1127" i="22"/>
  <c r="K1122" i="22"/>
  <c r="H1132" i="22"/>
  <c r="I1127" i="22"/>
  <c r="J1122" i="22"/>
  <c r="O1132" i="22"/>
  <c r="P1127" i="22"/>
  <c r="Q1122" i="22"/>
  <c r="J1235" i="22"/>
  <c r="I1235" i="22"/>
  <c r="J1230" i="22"/>
  <c r="M1234" i="22"/>
  <c r="P1238" i="22"/>
  <c r="Q1233" i="22"/>
  <c r="O1238" i="22"/>
  <c r="R1237" i="22"/>
  <c r="F1233" i="22"/>
  <c r="P1234" i="22"/>
  <c r="M1230" i="22"/>
  <c r="J1225" i="22"/>
  <c r="N1229" i="22"/>
  <c r="N1224" i="22"/>
  <c r="Q1228" i="22"/>
  <c r="K1237" i="22"/>
  <c r="M1227" i="22"/>
  <c r="R1231" i="22"/>
  <c r="I1226" i="22"/>
  <c r="R1229" i="22"/>
  <c r="R1224" i="22"/>
  <c r="M1228" i="22"/>
  <c r="R1234" i="22"/>
  <c r="I1227" i="22"/>
  <c r="O1234" i="22"/>
  <c r="N1234" i="22"/>
  <c r="Q1238" i="22"/>
  <c r="R1233" i="22"/>
  <c r="H1238" i="22"/>
  <c r="I1233" i="22"/>
  <c r="G1238" i="22"/>
  <c r="J1237" i="22"/>
  <c r="K1232" i="22"/>
  <c r="H1234" i="22"/>
  <c r="O1229" i="22"/>
  <c r="O1224" i="22"/>
  <c r="R1228" i="22"/>
  <c r="F1224" i="22"/>
  <c r="I1228" i="22"/>
  <c r="P1233" i="22"/>
  <c r="R1226" i="22"/>
  <c r="G1231" i="22"/>
  <c r="N1225" i="22"/>
  <c r="I1229" i="22"/>
  <c r="J1224" i="22"/>
  <c r="R1227" i="22"/>
  <c r="G1233" i="22"/>
  <c r="N1226" i="22"/>
  <c r="R1238" i="22"/>
  <c r="F1234" i="22"/>
  <c r="I1238" i="22"/>
  <c r="J1233" i="22"/>
  <c r="M1237" i="22"/>
  <c r="N1232" i="22"/>
  <c r="L1237" i="22"/>
  <c r="O1236" i="22"/>
  <c r="L1238" i="22"/>
  <c r="M1233" i="22"/>
  <c r="F1229" i="22"/>
  <c r="G1224" i="22"/>
  <c r="J1228" i="22"/>
  <c r="F1238" i="22"/>
  <c r="N1227" i="22"/>
  <c r="I1232" i="22"/>
  <c r="J1226" i="22"/>
  <c r="F1230" i="22"/>
  <c r="F1225" i="22"/>
  <c r="N1228" i="22"/>
  <c r="M1235" i="22"/>
  <c r="J1227" i="22"/>
  <c r="O1231" i="22"/>
  <c r="F1226" i="22"/>
  <c r="K1238" i="22"/>
  <c r="J1238" i="22"/>
  <c r="K1233" i="22"/>
  <c r="N1237" i="22"/>
  <c r="O1232" i="22"/>
  <c r="R1236" i="22"/>
  <c r="F1232" i="22"/>
  <c r="Q1236" i="22"/>
  <c r="G1236" i="22"/>
  <c r="Q1237" i="22"/>
  <c r="R1232" i="22"/>
  <c r="K1228" i="22"/>
  <c r="N1238" i="22"/>
  <c r="O1227" i="22"/>
  <c r="G1234" i="22"/>
  <c r="P1237" i="22"/>
  <c r="O1237" i="22"/>
  <c r="P1232" i="22"/>
  <c r="F1237" i="22"/>
  <c r="G1232" i="22"/>
  <c r="J1236" i="22"/>
  <c r="K1231" i="22"/>
  <c r="I1236" i="22"/>
  <c r="L1235" i="22"/>
  <c r="I1237" i="22"/>
  <c r="J1232" i="22"/>
  <c r="P1227" i="22"/>
  <c r="J1234" i="22"/>
  <c r="G1227" i="22"/>
  <c r="L1232" i="22"/>
  <c r="K1226" i="22"/>
  <c r="G1230" i="22"/>
  <c r="G1225" i="22"/>
  <c r="O1228" i="22"/>
  <c r="H1236" i="22"/>
  <c r="K1227" i="22"/>
  <c r="P1231" i="22"/>
  <c r="G1226" i="22"/>
  <c r="P1229" i="22"/>
  <c r="P1224" i="22"/>
  <c r="H1237" i="22"/>
  <c r="G1237" i="22"/>
  <c r="H1232" i="22"/>
  <c r="K1236" i="22"/>
  <c r="L1231" i="22"/>
  <c r="O1235" i="22"/>
  <c r="P1230" i="22"/>
  <c r="N1235" i="22"/>
  <c r="Q1234" i="22"/>
  <c r="N1236" i="22"/>
  <c r="K1234" i="22"/>
  <c r="H1227" i="22"/>
  <c r="M1232" i="22"/>
  <c r="L1226" i="22"/>
  <c r="I1231" i="22"/>
  <c r="P1225" i="22"/>
  <c r="K1229" i="22"/>
  <c r="L1224" i="22"/>
  <c r="G1228" i="22"/>
  <c r="L1233" i="22"/>
  <c r="P1226" i="22"/>
  <c r="O1230" i="22"/>
  <c r="L1225" i="22"/>
  <c r="G1229" i="22"/>
  <c r="H1224" i="22"/>
  <c r="G1087" i="22"/>
  <c r="Q1088" i="22"/>
  <c r="R1083" i="22"/>
  <c r="F1079" i="22"/>
  <c r="O1085" i="22"/>
  <c r="P1080" i="22"/>
  <c r="I1086" i="22"/>
  <c r="J1081" i="22"/>
  <c r="P1086" i="22"/>
  <c r="Q1081" i="22"/>
  <c r="R1076" i="22"/>
  <c r="L1086" i="22"/>
  <c r="I1088" i="22"/>
  <c r="Q1085" i="22"/>
  <c r="N1087" i="22"/>
  <c r="O1082" i="22"/>
  <c r="P1077" i="22"/>
  <c r="L1084" i="22"/>
  <c r="I1085" i="22"/>
  <c r="F1087" i="22"/>
  <c r="G1082" i="22"/>
  <c r="P1088" i="22"/>
  <c r="Q1083" i="22"/>
  <c r="R1078" i="22"/>
  <c r="K1084" i="22"/>
  <c r="L1079" i="22"/>
  <c r="R1084" i="22"/>
  <c r="F1080" i="22"/>
  <c r="R1087" i="22"/>
  <c r="N1084" i="22"/>
  <c r="K1086" i="22"/>
  <c r="L1081" i="22"/>
  <c r="H1088" i="22"/>
  <c r="I1083" i="22"/>
  <c r="O1088" i="22"/>
  <c r="P1083" i="22"/>
  <c r="Q1078" i="22"/>
  <c r="P1082" i="22"/>
  <c r="K1078" i="22"/>
  <c r="H1080" i="22"/>
  <c r="M1082" i="22"/>
  <c r="M1085" i="22"/>
  <c r="P1078" i="22"/>
  <c r="L1085" i="22"/>
  <c r="M1080" i="22"/>
  <c r="N1086" i="22"/>
  <c r="O1081" i="22"/>
  <c r="H1087" i="22"/>
  <c r="I1082" i="22"/>
  <c r="O1077" i="22"/>
  <c r="Q1076" i="22"/>
  <c r="G1076" i="22"/>
  <c r="K1075" i="22"/>
  <c r="J1075" i="22"/>
  <c r="I1075" i="22"/>
  <c r="H1075" i="22"/>
  <c r="L1074" i="22"/>
  <c r="P1085" i="22"/>
  <c r="M1087" i="22"/>
  <c r="M1079" i="22"/>
  <c r="R1081" i="22"/>
  <c r="J1084" i="22"/>
  <c r="H1078" i="22"/>
  <c r="Q1084" i="22"/>
  <c r="R1079" i="22"/>
  <c r="F1086" i="22"/>
  <c r="G1081" i="22"/>
  <c r="M1086" i="22"/>
  <c r="N1081" i="22"/>
  <c r="F1077" i="22"/>
  <c r="H1076" i="22"/>
  <c r="L1075" i="22"/>
  <c r="P1074" i="22"/>
  <c r="O1074" i="22"/>
  <c r="N1074" i="22"/>
  <c r="M1074" i="22"/>
  <c r="H1085" i="22"/>
  <c r="R1086" i="22"/>
  <c r="G1088" i="22"/>
  <c r="O1080" i="22"/>
  <c r="O1083" i="22"/>
  <c r="M1077" i="22"/>
  <c r="I1084" i="22"/>
  <c r="J1079" i="22"/>
  <c r="K1085" i="22"/>
  <c r="L1080" i="22"/>
  <c r="R1085" i="22"/>
  <c r="F1081" i="22"/>
  <c r="I1076" i="22"/>
  <c r="M1075" i="22"/>
  <c r="Q1074" i="22"/>
  <c r="H1074" i="22"/>
  <c r="G1074" i="22"/>
  <c r="F1074" i="22"/>
  <c r="J1080" i="22"/>
  <c r="R1088" i="22"/>
  <c r="M1084" i="22"/>
  <c r="J1086" i="22"/>
  <c r="L1087" i="22"/>
  <c r="G1080" i="22"/>
  <c r="G1083" i="22"/>
  <c r="J1076" i="22"/>
  <c r="N1083" i="22"/>
  <c r="O1078" i="22"/>
  <c r="P1084" i="22"/>
  <c r="Q1079" i="22"/>
  <c r="J1085" i="22"/>
  <c r="K1080" i="22"/>
  <c r="N1075" i="22"/>
  <c r="R1074" i="22"/>
  <c r="I1074" i="22"/>
  <c r="H1082" i="22"/>
  <c r="M1081" i="22"/>
  <c r="R1080" i="22"/>
  <c r="Q1077" i="22"/>
  <c r="J1088" i="22"/>
  <c r="J1083" i="22"/>
  <c r="G1085" i="22"/>
  <c r="Q1086" i="22"/>
  <c r="N1088" i="22"/>
  <c r="L1082" i="22"/>
  <c r="M1088" i="22"/>
  <c r="F1083" i="22"/>
  <c r="G1078" i="22"/>
  <c r="H1084" i="22"/>
  <c r="I1079" i="22"/>
  <c r="O1084" i="22"/>
  <c r="P1079" i="22"/>
  <c r="F1075" i="22"/>
  <c r="J1074" i="22"/>
  <c r="J1078" i="22"/>
  <c r="I1078" i="22"/>
  <c r="F1078" i="22"/>
  <c r="R1077" i="22"/>
  <c r="G1077" i="22"/>
  <c r="O1087" i="22"/>
  <c r="Q1080" i="22"/>
  <c r="N1082" i="22"/>
  <c r="N1085" i="22"/>
  <c r="F1088" i="22"/>
  <c r="I1081" i="22"/>
  <c r="J1087" i="22"/>
  <c r="K1082" i="22"/>
  <c r="L1088" i="22"/>
  <c r="M1083" i="22"/>
  <c r="N1078" i="22"/>
  <c r="G1084" i="22"/>
  <c r="H1079" i="22"/>
  <c r="K1074" i="22"/>
  <c r="L1078" i="22"/>
  <c r="K1077" i="22"/>
  <c r="J1077" i="22"/>
  <c r="I1077" i="22"/>
  <c r="H1077" i="22"/>
  <c r="K1076" i="22"/>
  <c r="K1083" i="22"/>
  <c r="H1086" i="22"/>
  <c r="I1087" i="22"/>
  <c r="O1079" i="22"/>
  <c r="R1075" i="22"/>
  <c r="I1080" i="22"/>
  <c r="N1080" i="22"/>
  <c r="R1082" i="22"/>
  <c r="G1079" i="22"/>
  <c r="M1076" i="22"/>
  <c r="N1079" i="22"/>
  <c r="K1079" i="22"/>
  <c r="J1082" i="22"/>
  <c r="N1077" i="22"/>
  <c r="Q1075" i="22"/>
  <c r="F1082" i="22"/>
  <c r="O1086" i="22"/>
  <c r="K1088" i="22"/>
  <c r="L1077" i="22"/>
  <c r="L1076" i="22"/>
  <c r="K1081" i="22"/>
  <c r="G1086" i="22"/>
  <c r="P1087" i="22"/>
  <c r="P1076" i="22"/>
  <c r="P1075" i="22"/>
  <c r="F1085" i="22"/>
  <c r="P1081" i="22"/>
  <c r="L1083" i="22"/>
  <c r="O1076" i="22"/>
  <c r="O1075" i="22"/>
  <c r="H1083" i="22"/>
  <c r="H1081" i="22"/>
  <c r="Q1082" i="22"/>
  <c r="F1076" i="22"/>
  <c r="G1075" i="22"/>
  <c r="F1011" i="22"/>
  <c r="G1006" i="22"/>
  <c r="H1001" i="22"/>
  <c r="R1010" i="22"/>
  <c r="F1006" i="22"/>
  <c r="G1001" i="22"/>
  <c r="L1011" i="22"/>
  <c r="M1006" i="22"/>
  <c r="N1001" i="22"/>
  <c r="F1012" i="22"/>
  <c r="G1007" i="22"/>
  <c r="H1002" i="22"/>
  <c r="M1012" i="22"/>
  <c r="N1007" i="22"/>
  <c r="O1002" i="22"/>
  <c r="G1013" i="22"/>
  <c r="H1008" i="22"/>
  <c r="I1003" i="22"/>
  <c r="F1013" i="22"/>
  <c r="G1008" i="22"/>
  <c r="H1003" i="22"/>
  <c r="R1012" i="22"/>
  <c r="F1008" i="22"/>
  <c r="G1003"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H1012" i="22"/>
  <c r="P1007" i="22"/>
  <c r="K1003" i="22"/>
  <c r="F999" i="22"/>
  <c r="J1009" i="22"/>
  <c r="J1004" i="22"/>
  <c r="M1011" i="22"/>
  <c r="H1007" i="22"/>
  <c r="P1002" i="22"/>
  <c r="O1013" i="22"/>
  <c r="O1008" i="22"/>
  <c r="O1003" i="22"/>
  <c r="I1012" i="22"/>
  <c r="I1007" i="22"/>
  <c r="Q1002" i="22"/>
  <c r="P1013" i="22"/>
  <c r="K1009" i="22"/>
  <c r="K1004" i="22"/>
  <c r="K999" i="22"/>
  <c r="N1011" i="22"/>
  <c r="N1006" i="22"/>
  <c r="I1002" i="22"/>
  <c r="H1013" i="22"/>
  <c r="P1008" i="22"/>
  <c r="P1003" i="22"/>
  <c r="J1007" i="22"/>
  <c r="J1002" i="22"/>
  <c r="I1013" i="22"/>
  <c r="Q1008" i="22"/>
  <c r="L1004" i="22"/>
  <c r="L999" i="22"/>
  <c r="O1006" i="22"/>
  <c r="O1001" i="22"/>
  <c r="N1012" i="22"/>
  <c r="I1008" i="22"/>
  <c r="Q1003" i="22"/>
  <c r="M1013" i="22"/>
  <c r="K1002" i="22"/>
  <c r="O1012" i="22"/>
  <c r="J1008" i="22"/>
  <c r="R1003" i="22"/>
  <c r="M999" i="22"/>
  <c r="I1009"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R975" i="22"/>
  <c r="M982" i="22"/>
  <c r="M977" i="22"/>
  <c r="I976" i="22"/>
  <c r="I982" i="22"/>
  <c r="I977" i="22"/>
  <c r="N970" i="22"/>
  <c r="N971" i="22"/>
  <c r="R973" i="22"/>
  <c r="N982" i="22"/>
  <c r="R981" i="22"/>
  <c r="R976" i="22"/>
  <c r="R982" i="22"/>
  <c r="N981" i="22"/>
  <c r="N976" i="22"/>
  <c r="P971" i="22"/>
  <c r="F971" i="22"/>
  <c r="I973" i="22"/>
  <c r="F982" i="22"/>
  <c r="I978" i="22"/>
  <c r="J976" i="22"/>
  <c r="J982" i="22"/>
  <c r="R977" i="22"/>
  <c r="F976" i="22"/>
  <c r="H971" i="22"/>
  <c r="P972" i="22"/>
  <c r="N972" i="22"/>
  <c r="G982" i="22"/>
  <c r="K981" i="22"/>
  <c r="N977" i="22"/>
  <c r="K982" i="22"/>
  <c r="O981" i="22"/>
  <c r="J977" i="22"/>
  <c r="R971" i="22"/>
  <c r="M970" i="22"/>
  <c r="H972" i="22"/>
  <c r="L981" i="22"/>
  <c r="O977" i="22"/>
  <c r="F977" i="22"/>
  <c r="P981" i="22"/>
  <c r="F978" i="22"/>
  <c r="O976" i="22"/>
  <c r="J971" i="22"/>
  <c r="O971" i="22"/>
  <c r="M971" i="22"/>
  <c r="Q980" i="22"/>
  <c r="G977" i="22"/>
  <c r="L982" i="22"/>
  <c r="H981" i="22"/>
  <c r="K977" i="22"/>
  <c r="H982" i="22"/>
  <c r="O970" i="22"/>
  <c r="G971" i="22"/>
  <c r="J973" i="22"/>
  <c r="H983" i="22"/>
  <c r="R980" i="22"/>
  <c r="Q981" i="22"/>
  <c r="Q971" i="22"/>
  <c r="I981" i="22"/>
  <c r="I971" i="22"/>
  <c r="L977" i="22"/>
  <c r="L970" i="22"/>
  <c r="Q976" i="22"/>
  <c r="I972" i="22"/>
  <c r="H977" i="22"/>
  <c r="P976" i="22"/>
  <c r="O972" i="22"/>
  <c r="M976" i="22"/>
  <c r="Q982" i="22"/>
  <c r="G972" i="22"/>
  <c r="G857" i="22"/>
  <c r="F863" i="22"/>
  <c r="F853" i="22"/>
  <c r="K1104" i="22"/>
  <c r="J1109" i="22"/>
  <c r="I1114" i="22"/>
  <c r="G1105" i="22"/>
  <c r="N1110" i="22"/>
  <c r="H1116" i="22"/>
  <c r="Q1108" i="22"/>
  <c r="F1115" i="22"/>
  <c r="Q1105" i="22"/>
  <c r="I1113" i="22"/>
  <c r="G1104" i="22"/>
  <c r="I1110" i="22"/>
  <c r="N1117" i="22"/>
  <c r="L1108" i="22"/>
  <c r="N1114" i="22"/>
  <c r="O1106" i="22"/>
  <c r="Q1112" i="22"/>
  <c r="J1104" i="22"/>
  <c r="O1111" i="22"/>
  <c r="Q1117" i="22"/>
  <c r="I1224" i="22"/>
  <c r="F1228" i="22"/>
  <c r="P1236" i="22"/>
  <c r="L1229" i="22"/>
  <c r="N1231" i="22"/>
  <c r="M1229" i="22"/>
  <c r="R1230" i="22"/>
  <c r="O1121" i="22"/>
  <c r="O1131" i="22"/>
  <c r="L1129" i="22"/>
  <c r="N1008" i="22"/>
  <c r="Q1224" i="22"/>
  <c r="F1231" i="22"/>
  <c r="O1225" i="22"/>
  <c r="K1230" i="22"/>
  <c r="Q1232" i="22"/>
  <c r="H1230" i="22"/>
  <c r="M1231" i="22"/>
  <c r="N1126" i="22"/>
  <c r="R1121" i="22"/>
  <c r="J1120" i="22"/>
  <c r="N1013" i="22"/>
  <c r="N1076" i="22"/>
  <c r="M1131" i="22"/>
  <c r="Q1126" i="22"/>
  <c r="G1127" i="22"/>
  <c r="J1003" i="22"/>
  <c r="M1078" i="22"/>
  <c r="O1007" i="22"/>
  <c r="Q1087" i="22"/>
  <c r="Q1106" i="22"/>
  <c r="P1111" i="22"/>
  <c r="O1116" i="22"/>
  <c r="H1108" i="22"/>
  <c r="O1113" i="22"/>
  <c r="H1105" i="22"/>
  <c r="J1111" i="22"/>
  <c r="O1118" i="22"/>
  <c r="M1109" i="22"/>
  <c r="O1115" i="22"/>
  <c r="P1107" i="22"/>
  <c r="R1113" i="22"/>
  <c r="P1104" i="22"/>
  <c r="H1112" i="22"/>
  <c r="J1118" i="22"/>
  <c r="H1109" i="22"/>
  <c r="M1116" i="22"/>
  <c r="F1108" i="22"/>
  <c r="H1114" i="22"/>
  <c r="K1225" i="22"/>
  <c r="Q1229" i="22"/>
  <c r="Q1226" i="22"/>
  <c r="H1231" i="22"/>
  <c r="L1230" i="22"/>
  <c r="N1233" i="22"/>
  <c r="I1230" i="22"/>
  <c r="R1235" i="22"/>
  <c r="O1126" i="22"/>
  <c r="F1122" i="22"/>
  <c r="G1012" i="22"/>
  <c r="K1087" i="22"/>
  <c r="L1107" i="22"/>
  <c r="K1112" i="22"/>
  <c r="R1117" i="22"/>
  <c r="P1108" i="22"/>
  <c r="J1114" i="22"/>
  <c r="P1105" i="22"/>
  <c r="R1111" i="22"/>
  <c r="F1104" i="22"/>
  <c r="H1110" i="22"/>
  <c r="J1116" i="22"/>
  <c r="K1108" i="22"/>
  <c r="M1114" i="22"/>
  <c r="K1105" i="22"/>
  <c r="P1112" i="22"/>
  <c r="R1118" i="22"/>
  <c r="P1109" i="22"/>
  <c r="H1117" i="22"/>
  <c r="N1108" i="22"/>
  <c r="P1114" i="22"/>
  <c r="Q1227" i="22"/>
  <c r="H1233" i="22"/>
  <c r="L1227" i="22"/>
  <c r="M1224" i="22"/>
  <c r="J1231" i="22"/>
  <c r="I1234" i="22"/>
  <c r="Q1230" i="22"/>
  <c r="M1236" i="22"/>
  <c r="I1122" i="22"/>
  <c r="N1131" i="22"/>
  <c r="R1126" i="22"/>
  <c r="P1001" i="22"/>
  <c r="F1084" i="22"/>
  <c r="G1108" i="22"/>
  <c r="F1113" i="22"/>
  <c r="M1118" i="22"/>
  <c r="K1109" i="22"/>
  <c r="R1114" i="22"/>
  <c r="K1106" i="22"/>
  <c r="P1113" i="22"/>
  <c r="N1104" i="22"/>
  <c r="P1110" i="22"/>
  <c r="H1118" i="22"/>
  <c r="F1109" i="22"/>
  <c r="H1115" i="22"/>
  <c r="I1107" i="22"/>
  <c r="K1113" i="22"/>
  <c r="I1104" i="22"/>
  <c r="N1111" i="22"/>
  <c r="P1117" i="22"/>
  <c r="I1109" i="22"/>
  <c r="N1116" i="22"/>
  <c r="L1228" i="22"/>
  <c r="M1225" i="22"/>
  <c r="J1229" i="22"/>
  <c r="H1225" i="22"/>
  <c r="R1225" i="22"/>
  <c r="M1238" i="22"/>
  <c r="H1235" i="22"/>
  <c r="H1127" i="22"/>
  <c r="Q1121" i="22"/>
  <c r="L1132" i="22"/>
  <c r="M981" i="22"/>
  <c r="G1338" i="22"/>
  <c r="O1339" i="22"/>
  <c r="Q1330" i="22"/>
  <c r="N1330" i="22"/>
  <c r="J1335" i="22"/>
  <c r="I1335" i="22"/>
  <c r="P1195" i="22"/>
  <c r="N1201" i="22"/>
  <c r="N1194" i="22"/>
  <c r="G1203" i="22"/>
  <c r="L1195" i="22"/>
  <c r="R1196" i="22"/>
  <c r="K1203" i="22"/>
  <c r="G1198" i="22"/>
  <c r="K1206" i="22"/>
  <c r="N1206" i="22"/>
  <c r="F1199" i="22"/>
  <c r="G1424" i="22"/>
  <c r="N1430" i="22"/>
  <c r="M1420"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P917" i="22"/>
  <c r="R918" i="22"/>
  <c r="H923" i="22"/>
  <c r="F909" i="22"/>
  <c r="H910" i="22"/>
  <c r="P913" i="22"/>
  <c r="J914" i="22"/>
  <c r="Q914" i="22"/>
  <c r="L918" i="22"/>
  <c r="H917" i="22"/>
  <c r="J918" i="22"/>
  <c r="L919" i="22"/>
  <c r="O923" i="22"/>
  <c r="M909" i="22"/>
  <c r="G910" i="22"/>
  <c r="O913" i="22"/>
  <c r="I914" i="22"/>
  <c r="P914" i="22"/>
  <c r="L913" i="22"/>
  <c r="O917" i="22"/>
  <c r="Q918" i="22"/>
  <c r="F920" i="22"/>
  <c r="N923" i="22"/>
  <c r="L909" i="22"/>
  <c r="F910" i="22"/>
  <c r="N913" i="22"/>
  <c r="H914" i="22"/>
  <c r="Q912" i="22"/>
  <c r="F914" i="22"/>
  <c r="I918" i="22"/>
  <c r="K919" i="22"/>
  <c r="R919" i="22"/>
  <c r="M923" i="22"/>
  <c r="K909" i="22"/>
  <c r="R909" i="22"/>
  <c r="M913" i="22"/>
  <c r="J923" i="22"/>
  <c r="I912" i="22"/>
  <c r="K913" i="22"/>
  <c r="M914" i="22"/>
  <c r="P918" i="22"/>
  <c r="J919" i="22"/>
  <c r="Q919" i="22"/>
  <c r="L923" i="22"/>
  <c r="J909" i="22"/>
  <c r="Q909" i="22"/>
  <c r="O922" i="22"/>
  <c r="Q923" i="22"/>
  <c r="P912" i="22"/>
  <c r="R913" i="22"/>
  <c r="G915" i="22"/>
  <c r="O918" i="22"/>
  <c r="I919" i="22"/>
  <c r="P919" i="22"/>
  <c r="K923" i="22"/>
  <c r="I909"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L889" i="22"/>
  <c r="N890" i="22"/>
  <c r="M879" i="22"/>
  <c r="G880" i="22"/>
  <c r="N880" i="22"/>
  <c r="I884" i="22"/>
  <c r="P884" i="22"/>
  <c r="R885" i="22"/>
  <c r="H890" i="22"/>
  <c r="Q888" i="22"/>
  <c r="F890" i="22"/>
  <c r="M890" i="22"/>
  <c r="L879" i="22"/>
  <c r="F880" i="22"/>
  <c r="M880" i="22"/>
  <c r="H884" i="22"/>
  <c r="J885" i="22"/>
  <c r="L886" i="22"/>
  <c r="H885" i="22"/>
  <c r="K889" i="22"/>
  <c r="R889" i="22"/>
  <c r="L890" i="22"/>
  <c r="K879" i="22"/>
  <c r="R879" i="22"/>
  <c r="L880" i="22"/>
  <c r="O884" i="22"/>
  <c r="Q885" i="22"/>
  <c r="M884" i="22"/>
  <c r="O885" i="22"/>
  <c r="J889" i="22"/>
  <c r="Q889" i="22"/>
  <c r="K890" i="22"/>
  <c r="J879" i="22"/>
  <c r="Q879" i="22"/>
  <c r="F881" i="22"/>
  <c r="I885" i="22"/>
  <c r="R883" i="22"/>
  <c r="G885" i="22"/>
  <c r="N885" i="22"/>
  <c r="I889" i="22"/>
  <c r="P889" i="22"/>
  <c r="K72" i="23" s="1"/>
  <c r="J890" i="22"/>
  <c r="I879" i="22"/>
  <c r="K880" i="22"/>
  <c r="M881" i="22"/>
  <c r="I880" i="22"/>
  <c r="L884" i="22"/>
  <c r="F885" i="22"/>
  <c r="M885" i="22"/>
  <c r="H889" i="22"/>
  <c r="O889" i="22"/>
  <c r="Q890" i="22"/>
  <c r="P879" i="22"/>
  <c r="R880" i="22"/>
  <c r="K918" i="22"/>
  <c r="G922" i="22"/>
  <c r="N909" i="22"/>
  <c r="J913" i="22"/>
  <c r="P923" i="22"/>
  <c r="G90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C64" i="23" s="1"/>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H73" i="23" s="1"/>
  <c r="N1050" i="22"/>
  <c r="O1045" i="22"/>
  <c r="L1055" i="22"/>
  <c r="M1050" i="22"/>
  <c r="N1045" i="22"/>
  <c r="K1055" i="22"/>
  <c r="L1050" i="22"/>
  <c r="M1045" i="22"/>
  <c r="H60" i="23" s="1"/>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B62" i="23" s="1"/>
  <c r="F743" i="22"/>
  <c r="H730" i="22"/>
  <c r="G735" i="22"/>
  <c r="B64" i="23" s="1"/>
  <c r="F740" i="22"/>
  <c r="F729" i="22"/>
  <c r="R733" i="22"/>
  <c r="Q738" i="22"/>
  <c r="P743" i="22"/>
  <c r="K65" i="23" s="1"/>
  <c r="M731" i="22"/>
  <c r="L736" i="22"/>
  <c r="G61" i="23" s="1"/>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F67" i="23" s="1"/>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F68" i="23"/>
  <c r="C73" i="23"/>
  <c r="D62" i="23"/>
  <c r="D66" i="23"/>
  <c r="C66" i="23"/>
  <c r="B73" i="23"/>
  <c r="M70" i="23"/>
  <c r="AM10" i="26"/>
  <c r="AL14" i="26"/>
  <c r="AL15" i="26"/>
  <c r="AM11" i="26"/>
  <c r="AF93" i="23"/>
  <c r="AG87" i="23"/>
  <c r="AG93" i="23" s="1"/>
  <c r="AF101" i="23"/>
  <c r="AG88" i="23"/>
  <c r="AG101" i="23" s="1"/>
  <c r="AF96" i="23"/>
  <c r="AG82" i="23"/>
  <c r="AG96" i="23" s="1"/>
  <c r="AF100" i="23"/>
  <c r="AF99" i="23"/>
  <c r="AG83" i="23"/>
  <c r="AF92" i="23"/>
  <c r="AG86" i="23"/>
  <c r="AG92" i="23" s="1"/>
  <c r="L68" i="23" l="1"/>
  <c r="K62" i="23"/>
  <c r="D73" i="23"/>
  <c r="H67" i="23"/>
  <c r="H64" i="23"/>
  <c r="B65" i="23"/>
  <c r="B63" i="23"/>
  <c r="D63" i="23"/>
  <c r="E64" i="23"/>
  <c r="G66" i="23"/>
  <c r="H70" i="23"/>
  <c r="I72" i="23"/>
  <c r="G68" i="23"/>
  <c r="K64" i="23"/>
  <c r="L65" i="23"/>
  <c r="K66" i="23"/>
  <c r="H63" i="23"/>
  <c r="B67" i="23"/>
  <c r="E72" i="23"/>
  <c r="G62" i="23"/>
  <c r="E62" i="23"/>
  <c r="G67" i="23"/>
  <c r="J72" i="23"/>
  <c r="C68" i="23"/>
  <c r="J62" i="23"/>
  <c r="G72" i="23"/>
  <c r="I68" i="23"/>
  <c r="J67" i="23"/>
  <c r="J65" i="23"/>
  <c r="L72" i="23"/>
  <c r="G60" i="23"/>
  <c r="M61" i="23"/>
  <c r="E66" i="23"/>
  <c r="H61" i="23"/>
  <c r="L67" i="23"/>
  <c r="B66" i="23"/>
  <c r="B68" i="23"/>
  <c r="E70" i="23"/>
  <c r="C63" i="23"/>
  <c r="F64" i="23"/>
  <c r="F61" i="23"/>
  <c r="F66" i="23"/>
  <c r="J61" i="23"/>
  <c r="C60" i="23"/>
  <c r="I73" i="23"/>
  <c r="K61"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<sst xmlns="http://schemas.openxmlformats.org/spreadsheetml/2006/main" count="14980" uniqueCount="1049">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</sst>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488</v>
      </c>
      <c r="C1" s="86">
        <v>45301</v>
      </c>
      <c r="D1" s="87"/>
      <c r="E1" s="87"/>
      <c r="F1" s="87"/>
      <c r="G1" s="87"/>
      <c r="H1" s="87"/>
      <c r="I1" s="87"/>
      <c r="J1" s="87"/>
      <c r="K1" s="85" t="s">
        <v>534</v>
      </c>
      <c r="L1" s="85" t="s">
        <v>536</v>
      </c>
    </row>
    <row r="2" spans="1:12">
      <c r="A2" s="1" t="s">
        <v>1</v>
      </c>
      <c r="B2" s="87" t="str">
        <f>LOOKUP(B1,K1:L50,L1:L50)</f>
        <v>WA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WA</v>
      </c>
      <c r="C6" s="91">
        <f t="shared" ref="C6:AE6" si="1">SUMIFS(C$20:C$119,$B$20:$B$119,$B$6,$A$20:$A$119,$A$6)</f>
        <v>0</v>
      </c>
      <c r="D6" s="91">
        <f t="shared" si="1"/>
        <v>0</v>
      </c>
      <c r="E6" s="91">
        <f t="shared" si="1"/>
        <v>7787678</v>
      </c>
      <c r="F6" s="91">
        <f t="shared" si="1"/>
        <v>13219397</v>
      </c>
      <c r="G6" s="91">
        <f t="shared" si="1"/>
        <v>6341351</v>
      </c>
      <c r="H6" s="91">
        <f t="shared" si="1"/>
        <v>0</v>
      </c>
      <c r="I6" s="91">
        <f t="shared" si="1"/>
        <v>0</v>
      </c>
      <c r="J6" s="91">
        <f t="shared" si="1"/>
        <v>0</v>
      </c>
      <c r="K6" s="91">
        <f t="shared" si="1"/>
        <v>1343594</v>
      </c>
      <c r="L6" s="91">
        <f t="shared" si="1"/>
        <v>0</v>
      </c>
      <c r="M6" s="91">
        <f t="shared" si="1"/>
        <v>1096439</v>
      </c>
      <c r="N6" s="91">
        <f t="shared" si="1"/>
        <v>10176675</v>
      </c>
      <c r="O6" s="91">
        <f t="shared" si="1"/>
        <v>0</v>
      </c>
      <c r="P6" s="91">
        <f t="shared" si="1"/>
        <v>0</v>
      </c>
      <c r="Q6" s="91">
        <f t="shared" si="1"/>
        <v>0</v>
      </c>
      <c r="R6" s="91">
        <f t="shared" si="1"/>
        <v>0</v>
      </c>
      <c r="S6" s="91">
        <f t="shared" si="1"/>
        <v>0</v>
      </c>
      <c r="T6" s="91">
        <f t="shared" si="1"/>
        <v>0</v>
      </c>
      <c r="U6" s="91">
        <f t="shared" si="1"/>
        <v>0</v>
      </c>
      <c r="V6" s="91">
        <f t="shared" si="1"/>
        <v>0</v>
      </c>
      <c r="W6" s="91">
        <f t="shared" si="1"/>
        <v>1279785</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WA</v>
      </c>
      <c r="C7" s="91">
        <f t="shared" ref="C7:AE7" si="3">SUMIFS(C$20:C$119,$B$20:$B$119,$B$7,$A$20:$A$119,$A$7)</f>
        <v>317343</v>
      </c>
      <c r="D7" s="91">
        <f t="shared" si="3"/>
        <v>1642326</v>
      </c>
      <c r="E7" s="91">
        <f t="shared" si="3"/>
        <v>0</v>
      </c>
      <c r="F7" s="91">
        <f t="shared" si="3"/>
        <v>0</v>
      </c>
      <c r="G7" s="91">
        <f t="shared" si="3"/>
        <v>0</v>
      </c>
      <c r="H7" s="91">
        <f t="shared" si="3"/>
        <v>1979467</v>
      </c>
      <c r="I7" s="91">
        <f t="shared" si="3"/>
        <v>23939720</v>
      </c>
      <c r="J7" s="91">
        <f t="shared" si="3"/>
        <v>23842204</v>
      </c>
      <c r="K7" s="91">
        <f t="shared" si="3"/>
        <v>0</v>
      </c>
      <c r="L7" s="91">
        <f t="shared" si="3"/>
        <v>7546923</v>
      </c>
      <c r="M7" s="91">
        <f t="shared" si="3"/>
        <v>0</v>
      </c>
      <c r="N7" s="91">
        <f t="shared" si="3"/>
        <v>0</v>
      </c>
      <c r="O7" s="91">
        <f t="shared" si="3"/>
        <v>16434917</v>
      </c>
      <c r="P7" s="91">
        <f t="shared" si="3"/>
        <v>11143844</v>
      </c>
      <c r="Q7" s="91">
        <f t="shared" si="3"/>
        <v>7523404</v>
      </c>
      <c r="R7" s="91">
        <f t="shared" si="3"/>
        <v>5979960</v>
      </c>
      <c r="S7" s="91">
        <f t="shared" si="3"/>
        <v>4932257</v>
      </c>
      <c r="T7" s="91">
        <f t="shared" si="3"/>
        <v>10572266</v>
      </c>
      <c r="U7" s="91">
        <f t="shared" si="3"/>
        <v>8868168</v>
      </c>
      <c r="V7" s="91">
        <f t="shared" si="3"/>
        <v>638330</v>
      </c>
      <c r="W7" s="91">
        <f t="shared" si="3"/>
        <v>0</v>
      </c>
      <c r="X7" s="91">
        <f t="shared" si="3"/>
        <v>7387481</v>
      </c>
      <c r="Y7" s="91">
        <f t="shared" si="3"/>
        <v>10927423</v>
      </c>
      <c r="Z7" s="91">
        <f t="shared" si="3"/>
        <v>7323509</v>
      </c>
      <c r="AA7" s="91">
        <f t="shared" si="3"/>
        <v>9719464</v>
      </c>
      <c r="AB7" s="91">
        <f t="shared" si="3"/>
        <v>9038692</v>
      </c>
      <c r="AC7" s="91">
        <f t="shared" si="3"/>
        <v>17821779</v>
      </c>
      <c r="AD7" s="91">
        <f t="shared" si="3"/>
        <v>16289601</v>
      </c>
      <c r="AE7" s="91">
        <f t="shared" si="3"/>
        <v>16614416</v>
      </c>
      <c r="AF7" s="119">
        <f>AVERAGE(U7:AE7)</f>
        <v>9511714.8181818184</v>
      </c>
      <c r="AG7" s="119">
        <f t="shared" si="2"/>
        <v>9511714.8181818184</v>
      </c>
      <c r="AH7" s="119">
        <f t="shared" si="2"/>
        <v>9511714.8181818184</v>
      </c>
      <c r="AI7" s="119">
        <f t="shared" si="2"/>
        <v>9511714.8181818184</v>
      </c>
      <c r="AJ7" s="119">
        <f t="shared" si="2"/>
        <v>9511714.8181818184</v>
      </c>
      <c r="AK7" s="119">
        <f t="shared" si="2"/>
        <v>9511714.8181818184</v>
      </c>
      <c r="AL7" s="119">
        <f t="shared" si="2"/>
        <v>9511714.8181818184</v>
      </c>
      <c r="AM7" s="119">
        <f t="shared" si="2"/>
        <v>9511714.8181818184</v>
      </c>
      <c r="AN7" s="119">
        <f t="shared" si="2"/>
        <v>9511714.8181818184</v>
      </c>
      <c r="AO7" s="119">
        <f t="shared" si="2"/>
        <v>9511714.8181818184</v>
      </c>
      <c r="AP7" s="119">
        <f t="shared" si="2"/>
        <v>9511714.8181818184</v>
      </c>
      <c r="AQ7" s="119">
        <f t="shared" si="2"/>
        <v>9511714.8181818184</v>
      </c>
      <c r="AR7" s="119">
        <f t="shared" si="2"/>
        <v>9511714.8181818184</v>
      </c>
      <c r="AS7" s="119">
        <f t="shared" si="2"/>
        <v>9511714.8181818184</v>
      </c>
      <c r="AT7" s="119">
        <f t="shared" si="2"/>
        <v>9511714.8181818184</v>
      </c>
      <c r="AU7" s="119">
        <f t="shared" si="2"/>
        <v>9511714.8181818184</v>
      </c>
      <c r="AV7" s="119">
        <f t="shared" si="2"/>
        <v>9511714.8181818184</v>
      </c>
      <c r="AW7" s="119">
        <f t="shared" si="2"/>
        <v>9511714.8181818184</v>
      </c>
      <c r="AX7" s="119">
        <f t="shared" si="2"/>
        <v>9511714.8181818184</v>
      </c>
      <c r="AY7" s="119">
        <f t="shared" si="2"/>
        <v>9511714.8181818184</v>
      </c>
      <c r="AZ7" s="119">
        <f t="shared" si="2"/>
        <v>9511714.8181818184</v>
      </c>
      <c r="BA7" s="119">
        <f t="shared" si="2"/>
        <v>9511714.8181818184</v>
      </c>
      <c r="BB7" s="119">
        <f t="shared" si="2"/>
        <v>9511714.8181818184</v>
      </c>
      <c r="BC7" s="119">
        <f t="shared" si="2"/>
        <v>9511714.8181818184</v>
      </c>
      <c r="BD7" s="119">
        <f t="shared" si="2"/>
        <v>9511714.8181818184</v>
      </c>
      <c r="BE7" s="119">
        <f t="shared" si="2"/>
        <v>9511714.8181818184</v>
      </c>
      <c r="BF7" s="119">
        <f t="shared" si="2"/>
        <v>9511714.8181818184</v>
      </c>
      <c r="BG7" s="119">
        <f t="shared" si="2"/>
        <v>9511714.8181818184</v>
      </c>
      <c r="BH7" s="119">
        <f t="shared" si="2"/>
        <v>9511714.8181818184</v>
      </c>
      <c r="BI7" s="119">
        <f t="shared" si="2"/>
        <v>9511714.8181818184</v>
      </c>
      <c r="BJ7" s="119">
        <f t="shared" si="2"/>
        <v>9511714.8181818184</v>
      </c>
      <c r="BK7" s="119">
        <f t="shared" si="2"/>
        <v>9511714.8181818184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WA</v>
      </c>
      <c r="C10" s="91">
        <f t="shared" ref="C10:AE10" si="5">SUMIFS(C$122:C$219,$B$122:$B$219,$B$6,$A$122:$A$219,$A$6)</f>
        <v>280050</v>
      </c>
      <c r="D10" s="91">
        <f t="shared" si="5"/>
        <v>2617362</v>
      </c>
      <c r="E10" s="91">
        <f t="shared" si="5"/>
        <v>6245029</v>
      </c>
      <c r="F10" s="91">
        <f t="shared" si="5"/>
        <v>1801202</v>
      </c>
      <c r="G10" s="91">
        <f t="shared" si="5"/>
        <v>2822891</v>
      </c>
      <c r="H10" s="91">
        <f t="shared" si="5"/>
        <v>883468</v>
      </c>
      <c r="I10" s="91">
        <f t="shared" si="5"/>
        <v>5270168</v>
      </c>
      <c r="J10" s="91">
        <f t="shared" si="5"/>
        <v>7198952</v>
      </c>
      <c r="K10" s="91">
        <f t="shared" si="5"/>
        <v>6868703</v>
      </c>
      <c r="L10" s="91">
        <f t="shared" si="5"/>
        <v>8833922</v>
      </c>
      <c r="M10" s="91">
        <f t="shared" si="5"/>
        <v>4257197</v>
      </c>
      <c r="N10" s="91">
        <f t="shared" si="5"/>
        <v>3152421</v>
      </c>
      <c r="O10" s="91">
        <f t="shared" si="5"/>
        <v>4361543</v>
      </c>
      <c r="P10" s="91">
        <f t="shared" si="5"/>
        <v>3445319</v>
      </c>
      <c r="Q10" s="91">
        <f t="shared" si="5"/>
        <v>2228741</v>
      </c>
      <c r="R10" s="91">
        <f t="shared" si="5"/>
        <v>2532518</v>
      </c>
      <c r="S10" s="91">
        <f t="shared" si="5"/>
        <v>2429604</v>
      </c>
      <c r="T10" s="91">
        <f t="shared" si="5"/>
        <v>3622104</v>
      </c>
      <c r="U10" s="91">
        <f t="shared" si="5"/>
        <v>2973166</v>
      </c>
      <c r="V10" s="91">
        <f t="shared" si="5"/>
        <v>3150023</v>
      </c>
      <c r="W10" s="91">
        <f t="shared" si="5"/>
        <v>2211420</v>
      </c>
      <c r="X10" s="91">
        <f t="shared" si="5"/>
        <v>3045037</v>
      </c>
      <c r="Y10" s="91">
        <f t="shared" si="5"/>
        <v>2246709</v>
      </c>
      <c r="Z10" s="91">
        <f t="shared" si="5"/>
        <v>1889261</v>
      </c>
      <c r="AA10" s="91">
        <f t="shared" si="5"/>
        <v>1687101</v>
      </c>
      <c r="AB10" s="91">
        <f t="shared" si="5"/>
        <v>3618887</v>
      </c>
      <c r="AC10" s="91">
        <f t="shared" si="5"/>
        <v>1514335</v>
      </c>
      <c r="AD10" s="91">
        <f t="shared" si="5"/>
        <v>1814257</v>
      </c>
      <c r="AE10" s="91">
        <f t="shared" si="5"/>
        <v>1435330</v>
      </c>
      <c r="AF10" s="119">
        <f t="shared" ref="AF10:BK11" si="6">AE10</f>
        <v>1435330</v>
      </c>
      <c r="AG10" s="119">
        <f t="shared" si="6"/>
        <v>1435330</v>
      </c>
      <c r="AH10" s="119">
        <f t="shared" si="6"/>
        <v>1435330</v>
      </c>
      <c r="AI10" s="119">
        <f t="shared" si="6"/>
        <v>1435330</v>
      </c>
      <c r="AJ10" s="119">
        <f t="shared" si="6"/>
        <v>1435330</v>
      </c>
      <c r="AK10" s="119">
        <f t="shared" si="6"/>
        <v>1435330</v>
      </c>
      <c r="AL10" s="119">
        <f t="shared" si="6"/>
        <v>1435330</v>
      </c>
      <c r="AM10" s="119">
        <f t="shared" si="6"/>
        <v>1435330</v>
      </c>
      <c r="AN10" s="119">
        <f t="shared" si="6"/>
        <v>1435330</v>
      </c>
      <c r="AO10" s="119">
        <f t="shared" si="6"/>
        <v>1435330</v>
      </c>
      <c r="AP10" s="119">
        <f t="shared" si="6"/>
        <v>1435330</v>
      </c>
      <c r="AQ10" s="119">
        <f t="shared" si="6"/>
        <v>1435330</v>
      </c>
      <c r="AR10" s="119">
        <f t="shared" si="6"/>
        <v>1435330</v>
      </c>
      <c r="AS10" s="119">
        <f t="shared" si="6"/>
        <v>1435330</v>
      </c>
      <c r="AT10" s="119">
        <f t="shared" si="6"/>
        <v>1435330</v>
      </c>
      <c r="AU10" s="119">
        <f t="shared" si="6"/>
        <v>1435330</v>
      </c>
      <c r="AV10" s="119">
        <f t="shared" si="6"/>
        <v>1435330</v>
      </c>
      <c r="AW10" s="119">
        <f t="shared" si="6"/>
        <v>1435330</v>
      </c>
      <c r="AX10" s="119">
        <f t="shared" si="6"/>
        <v>1435330</v>
      </c>
      <c r="AY10" s="119">
        <f t="shared" si="6"/>
        <v>1435330</v>
      </c>
      <c r="AZ10" s="119">
        <f t="shared" si="6"/>
        <v>1435330</v>
      </c>
      <c r="BA10" s="119">
        <f t="shared" si="6"/>
        <v>1435330</v>
      </c>
      <c r="BB10" s="119">
        <f t="shared" si="6"/>
        <v>1435330</v>
      </c>
      <c r="BC10" s="119">
        <f t="shared" si="6"/>
        <v>1435330</v>
      </c>
      <c r="BD10" s="119">
        <f t="shared" si="6"/>
        <v>1435330</v>
      </c>
      <c r="BE10" s="119">
        <f t="shared" si="6"/>
        <v>1435330</v>
      </c>
      <c r="BF10" s="119">
        <f t="shared" si="6"/>
        <v>1435330</v>
      </c>
      <c r="BG10" s="119">
        <f t="shared" si="6"/>
        <v>1435330</v>
      </c>
      <c r="BH10" s="119">
        <f t="shared" si="6"/>
        <v>1435330</v>
      </c>
      <c r="BI10" s="119">
        <f t="shared" si="6"/>
        <v>1435330</v>
      </c>
      <c r="BJ10" s="119">
        <f t="shared" si="6"/>
        <v>1435330</v>
      </c>
      <c r="BK10" s="119">
        <f t="shared" si="6"/>
        <v>1435330</v>
      </c>
    </row>
    <row r="11" spans="1:63">
      <c r="A11" s="91" t="s">
        <v>849</v>
      </c>
      <c r="B11" s="91" t="str">
        <f>About!B2</f>
        <v>WA</v>
      </c>
      <c r="C11" s="91">
        <f t="shared" ref="C11:AE11" si="7">SUMIFS(C$122:C$219,$B$122:$B$219,$B$7,$A$122:$A$219,$A$7)</f>
        <v>36917</v>
      </c>
      <c r="D11" s="91">
        <f t="shared" si="7"/>
        <v>2955</v>
      </c>
      <c r="E11" s="91">
        <f t="shared" si="7"/>
        <v>2623</v>
      </c>
      <c r="F11" s="91">
        <f t="shared" si="7"/>
        <v>1083688</v>
      </c>
      <c r="G11" s="91">
        <f t="shared" si="7"/>
        <v>25538</v>
      </c>
      <c r="H11" s="91">
        <f t="shared" si="7"/>
        <v>1648456</v>
      </c>
      <c r="I11" s="91">
        <f t="shared" si="7"/>
        <v>663705</v>
      </c>
      <c r="J11" s="91">
        <f t="shared" si="7"/>
        <v>3567105</v>
      </c>
      <c r="K11" s="91">
        <f t="shared" si="7"/>
        <v>4401860</v>
      </c>
      <c r="L11" s="91">
        <f t="shared" si="7"/>
        <v>7025492</v>
      </c>
      <c r="M11" s="91">
        <f t="shared" si="7"/>
        <v>5390058</v>
      </c>
      <c r="N11" s="91">
        <f t="shared" si="7"/>
        <v>8209880</v>
      </c>
      <c r="O11" s="91">
        <f t="shared" si="7"/>
        <v>5548924</v>
      </c>
      <c r="P11" s="91">
        <f t="shared" si="7"/>
        <v>5401791</v>
      </c>
      <c r="Q11" s="91">
        <f t="shared" si="7"/>
        <v>7076947</v>
      </c>
      <c r="R11" s="91">
        <f t="shared" si="7"/>
        <v>5537369</v>
      </c>
      <c r="S11" s="91">
        <f t="shared" si="7"/>
        <v>11086396</v>
      </c>
      <c r="T11" s="91">
        <f t="shared" si="7"/>
        <v>6880724</v>
      </c>
      <c r="U11" s="91">
        <f t="shared" si="7"/>
        <v>10246628</v>
      </c>
      <c r="V11" s="91">
        <f t="shared" si="7"/>
        <v>9328182</v>
      </c>
      <c r="W11" s="91">
        <f t="shared" si="7"/>
        <v>9164045</v>
      </c>
      <c r="X11" s="91">
        <f t="shared" si="7"/>
        <v>9805972</v>
      </c>
      <c r="Y11" s="91">
        <f t="shared" si="7"/>
        <v>8420115</v>
      </c>
      <c r="Z11" s="91">
        <f t="shared" si="7"/>
        <v>8220860</v>
      </c>
      <c r="AA11" s="91">
        <f t="shared" si="7"/>
        <v>9226485</v>
      </c>
      <c r="AB11" s="91">
        <f t="shared" si="7"/>
        <v>6929097</v>
      </c>
      <c r="AC11" s="91">
        <f t="shared" si="7"/>
        <v>2292801</v>
      </c>
      <c r="AD11" s="91">
        <f t="shared" si="7"/>
        <v>2883609</v>
      </c>
      <c r="AE11" s="91">
        <f t="shared" si="7"/>
        <v>5447095</v>
      </c>
      <c r="AF11" s="119">
        <f>AVERAGE(W11:AE11)</f>
        <v>6932231</v>
      </c>
      <c r="AG11" s="119">
        <f t="shared" si="6"/>
        <v>6932231</v>
      </c>
      <c r="AH11" s="119">
        <f t="shared" si="6"/>
        <v>6932231</v>
      </c>
      <c r="AI11" s="119">
        <f t="shared" si="6"/>
        <v>6932231</v>
      </c>
      <c r="AJ11" s="119">
        <f t="shared" si="6"/>
        <v>6932231</v>
      </c>
      <c r="AK11" s="119">
        <f t="shared" si="6"/>
        <v>6932231</v>
      </c>
      <c r="AL11" s="119">
        <f t="shared" si="6"/>
        <v>6932231</v>
      </c>
      <c r="AM11" s="119">
        <f t="shared" si="6"/>
        <v>6932231</v>
      </c>
      <c r="AN11" s="119">
        <f t="shared" si="6"/>
        <v>6932231</v>
      </c>
      <c r="AO11" s="119">
        <f t="shared" si="6"/>
        <v>6932231</v>
      </c>
      <c r="AP11" s="119">
        <f t="shared" si="6"/>
        <v>6932231</v>
      </c>
      <c r="AQ11" s="119">
        <f t="shared" si="6"/>
        <v>6932231</v>
      </c>
      <c r="AR11" s="119">
        <f t="shared" si="6"/>
        <v>6932231</v>
      </c>
      <c r="AS11" s="119">
        <f t="shared" si="6"/>
        <v>6932231</v>
      </c>
      <c r="AT11" s="119">
        <f t="shared" si="6"/>
        <v>6932231</v>
      </c>
      <c r="AU11" s="119">
        <f t="shared" si="6"/>
        <v>6932231</v>
      </c>
      <c r="AV11" s="119">
        <f t="shared" si="6"/>
        <v>6932231</v>
      </c>
      <c r="AW11" s="119">
        <f t="shared" si="6"/>
        <v>6932231</v>
      </c>
      <c r="AX11" s="119">
        <f t="shared" si="6"/>
        <v>6932231</v>
      </c>
      <c r="AY11" s="119">
        <f t="shared" si="6"/>
        <v>6932231</v>
      </c>
      <c r="AZ11" s="119">
        <f t="shared" si="6"/>
        <v>6932231</v>
      </c>
      <c r="BA11" s="119">
        <f t="shared" si="6"/>
        <v>6932231</v>
      </c>
      <c r="BB11" s="119">
        <f t="shared" si="6"/>
        <v>6932231</v>
      </c>
      <c r="BC11" s="119">
        <f t="shared" si="6"/>
        <v>6932231</v>
      </c>
      <c r="BD11" s="119">
        <f t="shared" si="6"/>
        <v>6932231</v>
      </c>
      <c r="BE11" s="119">
        <f t="shared" si="6"/>
        <v>6932231</v>
      </c>
      <c r="BF11" s="119">
        <f t="shared" si="6"/>
        <v>6932231</v>
      </c>
      <c r="BG11" s="119">
        <f t="shared" si="6"/>
        <v>6932231</v>
      </c>
      <c r="BH11" s="119">
        <f t="shared" si="6"/>
        <v>6932231</v>
      </c>
      <c r="BI11" s="119">
        <f t="shared" si="6"/>
        <v>6932231</v>
      </c>
      <c r="BJ11" s="119">
        <f t="shared" si="6"/>
        <v>6932231</v>
      </c>
      <c r="BK11" s="119">
        <f t="shared" si="6"/>
        <v>6932231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WA</v>
      </c>
      <c r="C14" s="91">
        <f t="shared" ref="C14:BK14" si="9">IF(C10&gt;C11,C10-C11,0)</f>
        <v>243133</v>
      </c>
      <c r="D14" s="91">
        <f t="shared" si="9"/>
        <v>2614407</v>
      </c>
      <c r="E14" s="91">
        <f t="shared" si="9"/>
        <v>6242406</v>
      </c>
      <c r="F14" s="91">
        <f t="shared" si="9"/>
        <v>717514</v>
      </c>
      <c r="G14" s="91">
        <f t="shared" si="9"/>
        <v>2797353</v>
      </c>
      <c r="H14" s="91">
        <f t="shared" si="9"/>
        <v>0</v>
      </c>
      <c r="I14" s="91">
        <f t="shared" si="9"/>
        <v>4606463</v>
      </c>
      <c r="J14" s="91">
        <f t="shared" si="9"/>
        <v>3631847</v>
      </c>
      <c r="K14" s="91">
        <f t="shared" si="9"/>
        <v>2466843</v>
      </c>
      <c r="L14" s="91">
        <f t="shared" si="9"/>
        <v>1808430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WA</v>
      </c>
      <c r="C15" s="91">
        <f t="shared" ref="C15:BK15" si="10">IF(C11&gt;C10,C11-C10,0)</f>
        <v>0</v>
      </c>
      <c r="D15" s="91">
        <f t="shared" si="10"/>
        <v>0</v>
      </c>
      <c r="E15" s="91">
        <f t="shared" si="10"/>
        <v>0</v>
      </c>
      <c r="F15" s="91">
        <f t="shared" si="10"/>
        <v>0</v>
      </c>
      <c r="G15" s="91">
        <f t="shared" si="10"/>
        <v>0</v>
      </c>
      <c r="H15" s="91">
        <f t="shared" si="10"/>
        <v>764988</v>
      </c>
      <c r="I15" s="91">
        <f t="shared" si="10"/>
        <v>0</v>
      </c>
      <c r="J15" s="91">
        <f t="shared" si="10"/>
        <v>0</v>
      </c>
      <c r="K15" s="91">
        <f t="shared" si="10"/>
        <v>0</v>
      </c>
      <c r="L15" s="91">
        <f t="shared" si="10"/>
        <v>0</v>
      </c>
      <c r="M15" s="91">
        <f t="shared" si="10"/>
        <v>1132861</v>
      </c>
      <c r="N15" s="91">
        <f t="shared" si="10"/>
        <v>5057459</v>
      </c>
      <c r="O15" s="91">
        <f t="shared" si="10"/>
        <v>1187381</v>
      </c>
      <c r="P15" s="91">
        <f t="shared" si="10"/>
        <v>1956472</v>
      </c>
      <c r="Q15" s="91">
        <f t="shared" si="10"/>
        <v>4848206</v>
      </c>
      <c r="R15" s="91">
        <f t="shared" si="10"/>
        <v>3004851</v>
      </c>
      <c r="S15" s="91">
        <f t="shared" si="10"/>
        <v>8656792</v>
      </c>
      <c r="T15" s="91">
        <f t="shared" si="10"/>
        <v>3258620</v>
      </c>
      <c r="U15" s="91">
        <f t="shared" si="10"/>
        <v>7273462</v>
      </c>
      <c r="V15" s="91">
        <f t="shared" si="10"/>
        <v>6178159</v>
      </c>
      <c r="W15" s="91">
        <f t="shared" si="10"/>
        <v>6952625</v>
      </c>
      <c r="X15" s="91">
        <f t="shared" si="10"/>
        <v>6760935</v>
      </c>
      <c r="Y15" s="91">
        <f t="shared" si="10"/>
        <v>6173406</v>
      </c>
      <c r="Z15" s="91">
        <f t="shared" si="10"/>
        <v>6331599</v>
      </c>
      <c r="AA15" s="91">
        <f t="shared" si="10"/>
        <v>7539384</v>
      </c>
      <c r="AB15" s="91">
        <f t="shared" si="10"/>
        <v>3310210</v>
      </c>
      <c r="AC15" s="91">
        <f t="shared" si="10"/>
        <v>778466</v>
      </c>
      <c r="AD15" s="91">
        <f t="shared" si="10"/>
        <v>1069352</v>
      </c>
      <c r="AE15" s="91">
        <f t="shared" si="10"/>
        <v>4011765</v>
      </c>
      <c r="AF15" s="91">
        <f t="shared" si="10"/>
        <v>5496901</v>
      </c>
      <c r="AG15" s="91">
        <f t="shared" si="10"/>
        <v>5496901</v>
      </c>
      <c r="AH15" s="91">
        <f t="shared" si="10"/>
        <v>5496901</v>
      </c>
      <c r="AI15" s="91">
        <f t="shared" si="10"/>
        <v>5496901</v>
      </c>
      <c r="AJ15" s="91">
        <f t="shared" si="10"/>
        <v>5496901</v>
      </c>
      <c r="AK15" s="91">
        <f t="shared" si="10"/>
        <v>5496901</v>
      </c>
      <c r="AL15" s="91">
        <f t="shared" si="10"/>
        <v>5496901</v>
      </c>
      <c r="AM15" s="91">
        <f t="shared" si="10"/>
        <v>5496901</v>
      </c>
      <c r="AN15" s="91">
        <f t="shared" si="10"/>
        <v>5496901</v>
      </c>
      <c r="AO15" s="91">
        <f t="shared" si="10"/>
        <v>5496901</v>
      </c>
      <c r="AP15" s="91">
        <f t="shared" si="10"/>
        <v>5496901</v>
      </c>
      <c r="AQ15" s="91">
        <f t="shared" si="10"/>
        <v>5496901</v>
      </c>
      <c r="AR15" s="91">
        <f t="shared" si="10"/>
        <v>5496901</v>
      </c>
      <c r="AS15" s="91">
        <f t="shared" si="10"/>
        <v>5496901</v>
      </c>
      <c r="AT15" s="91">
        <f t="shared" si="10"/>
        <v>5496901</v>
      </c>
      <c r="AU15" s="91">
        <f t="shared" si="10"/>
        <v>5496901</v>
      </c>
      <c r="AV15" s="91">
        <f t="shared" si="10"/>
        <v>5496901</v>
      </c>
      <c r="AW15" s="91">
        <f t="shared" si="10"/>
        <v>5496901</v>
      </c>
      <c r="AX15" s="91">
        <f t="shared" si="10"/>
        <v>5496901</v>
      </c>
      <c r="AY15" s="91">
        <f t="shared" si="10"/>
        <v>5496901</v>
      </c>
      <c r="AZ15" s="91">
        <f t="shared" si="10"/>
        <v>5496901</v>
      </c>
      <c r="BA15" s="91">
        <f t="shared" si="10"/>
        <v>5496901</v>
      </c>
      <c r="BB15" s="91">
        <f t="shared" si="10"/>
        <v>5496901</v>
      </c>
      <c r="BC15" s="91">
        <f t="shared" si="10"/>
        <v>5496901</v>
      </c>
      <c r="BD15" s="91">
        <f t="shared" si="10"/>
        <v>5496901</v>
      </c>
      <c r="BE15" s="91">
        <f t="shared" si="10"/>
        <v>5496901</v>
      </c>
      <c r="BF15" s="91">
        <f t="shared" si="10"/>
        <v>5496901</v>
      </c>
      <c r="BG15" s="91">
        <f t="shared" si="10"/>
        <v>5496901</v>
      </c>
      <c r="BH15" s="91">
        <f t="shared" si="10"/>
        <v>5496901</v>
      </c>
      <c r="BI15" s="91">
        <f t="shared" si="10"/>
        <v>5496901</v>
      </c>
      <c r="BJ15" s="91">
        <f t="shared" si="10"/>
        <v>5496901</v>
      </c>
      <c r="BK15" s="91">
        <f t="shared" si="10"/>
        <v>5496901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6.4420952893714661E-2</v>
      </c>
      <c r="G1075" s="107">
        <f>G349/SUMIFS(G$3:G$722,$B$3:$B$722,$B1075)*SUMIFS(Calculations!$E$3:$E$53,Calculations!$A$3:$A$53,$B1075)</f>
        <v>6.0583399005584411E-2</v>
      </c>
      <c r="H1075" s="107">
        <f>H349/SUMIFS(H$3:H$722,$B$3:$B$722,$B1075)*SUMIFS(Calculations!$E$3:$E$53,Calculations!$A$3:$A$53,$B1075)</f>
        <v>5.7049082654590653E-2</v>
      </c>
      <c r="I1075" s="107">
        <f>I349/SUMIFS(I$3:I$722,$B$3:$B$722,$B1075)*SUMIFS(Calculations!$E$3:$E$53,Calculations!$A$3:$A$53,$B1075)</f>
        <v>6.0084194960806761E-2</v>
      </c>
      <c r="J1075" s="107">
        <f>J349/SUMIFS(J$3:J$722,$B$3:$B$722,$B1075)*SUMIFS(Calculations!$E$3:$E$53,Calculations!$A$3:$A$53,$B1075)</f>
        <v>6.2923070231009709E-2</v>
      </c>
      <c r="K1075" s="107">
        <f>K349/SUMIFS(K$3:K$722,$B$3:$B$722,$B1075)*SUMIFS(Calculations!$E$3:$E$53,Calculations!$A$3:$A$53,$B1075)</f>
        <v>6.309826908375081E-2</v>
      </c>
      <c r="L1075" s="107">
        <f>L349/SUMIFS(L$3:L$722,$B$3:$B$722,$B1075)*SUMIFS(Calculations!$E$3:$E$53,Calculations!$A$3:$A$53,$B1075)</f>
        <v>6.3272218416218412E-2</v>
      </c>
      <c r="M1075" s="107">
        <f>M349/SUMIFS(M$3:M$722,$B$3:$B$722,$B1075)*SUMIFS(Calculations!$E$3:$E$53,Calculations!$A$3:$A$53,$B1075)</f>
        <v>4.0528422302295503E-2</v>
      </c>
      <c r="N1075" s="107">
        <f>N349/SUMIFS(N$3:N$722,$B$3:$B$722,$B1075)*SUMIFS(Calculations!$E$3:$E$53,Calculations!$A$3:$A$53,$B1075)</f>
        <v>1.8997700247599635E-3</v>
      </c>
      <c r="O1075" s="107">
        <f>O349/SUMIFS(O$3:O$722,$B$3:$B$722,$B1075)*SUMIFS(Calculations!$E$3:$E$53,Calculations!$A$3:$A$53,$B1075)</f>
        <v>1.791241053233941E-3</v>
      </c>
      <c r="P1075" s="107">
        <f>P349/SUMIFS(P$3:P$722,$B$3:$B$722,$B1075)*SUMIFS(Calculations!$E$3:$E$53,Calculations!$A$3:$A$53,$B1075)</f>
        <v>1.6825418370717841E-3</v>
      </c>
      <c r="Q1075" s="107">
        <f>Q349/SUMIFS(Q$3:Q$722,$B$3:$B$722,$B1075)*SUMIFS(Calculations!$E$3:$E$53,Calculations!$A$3:$A$53,$B1075)</f>
        <v>1.2040014524887803E-3</v>
      </c>
      <c r="R1075" s="107">
        <f>R349/SUMIFS(R$3:R$722,$B$3:$B$722,$B1075)*SUMIFS(Calculations!$E$3:$E$53,Calculations!$A$3:$A$53,$B1075)</f>
        <v>8.9908703534202869E-4</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6.7081805190738128E-2</v>
      </c>
      <c r="G1078" s="107">
        <f>G352/SUMIFS(G$3:G$722,$B$3:$B$722,$B1078)*SUMIFS(Calculations!$E$3:$E$53,Calculations!$A$3:$A$53,$B1078)</f>
        <v>6.5169190168480939E-2</v>
      </c>
      <c r="H1078" s="107">
        <f>H352/SUMIFS(H$3:H$722,$B$3:$B$722,$B1078)*SUMIFS(Calculations!$E$3:$E$53,Calculations!$A$3:$A$53,$B1078)</f>
        <v>6.3407707009318443E-2</v>
      </c>
      <c r="I1078" s="107">
        <f>I352/SUMIFS(I$3:I$722,$B$3:$B$722,$B1078)*SUMIFS(Calculations!$E$3:$E$53,Calculations!$A$3:$A$53,$B1078)</f>
        <v>6.128939464961055E-2</v>
      </c>
      <c r="J1078" s="107">
        <f>J352/SUMIFS(J$3:J$722,$B$3:$B$722,$B1078)*SUMIFS(Calculations!$E$3:$E$53,Calculations!$A$3:$A$53,$B1078)</f>
        <v>5.9308043066598717E-2</v>
      </c>
      <c r="K1078" s="107">
        <f>K352/SUMIFS(K$3:K$722,$B$3:$B$722,$B1078)*SUMIFS(Calculations!$E$3:$E$53,Calculations!$A$3:$A$53,$B1078)</f>
        <v>5.9241668821705576E-2</v>
      </c>
      <c r="L1078" s="107">
        <f>L352/SUMIFS(L$3:L$722,$B$3:$B$722,$B1078)*SUMIFS(Calculations!$E$3:$E$53,Calculations!$A$3:$A$53,$B1078)</f>
        <v>5.9175767958705876E-2</v>
      </c>
      <c r="M1078" s="107">
        <f>M352/SUMIFS(M$3:M$722,$B$3:$B$722,$B1078)*SUMIFS(Calculations!$E$3:$E$53,Calculations!$A$3:$A$53,$B1078)</f>
        <v>7.4492063577216411E-2</v>
      </c>
      <c r="N1078" s="107">
        <f>N352/SUMIFS(N$3:N$722,$B$3:$B$722,$B1078)*SUMIFS(Calculations!$E$3:$E$53,Calculations!$A$3:$A$53,$B1078)</f>
        <v>0.10050565667591638</v>
      </c>
      <c r="O1078" s="107">
        <f>O352/SUMIFS(O$3:O$722,$B$3:$B$722,$B1078)*SUMIFS(Calculations!$E$3:$E$53,Calculations!$A$3:$A$53,$B1078)</f>
        <v>0.10058442430332427</v>
      </c>
      <c r="P1078" s="107">
        <f>P352/SUMIFS(P$3:P$722,$B$3:$B$722,$B1078)*SUMIFS(Calculations!$E$3:$E$53,Calculations!$A$3:$A$53,$B1078)</f>
        <v>0.10066331549005353</v>
      </c>
      <c r="Q1078" s="107">
        <f>Q352/SUMIFS(Q$3:Q$722,$B$3:$B$722,$B1078)*SUMIFS(Calculations!$E$3:$E$53,Calculations!$A$3:$A$53,$B1078)</f>
        <v>7.8354733681999217E-2</v>
      </c>
      <c r="R1078" s="107">
        <f>R352/SUMIFS(R$3:R$722,$B$3:$B$722,$B1078)*SUMIFS(Calculations!$E$3:$E$53,Calculations!$A$3:$A$53,$B1078)</f>
        <v>6.4140242202244832E-2</v>
      </c>
    </row>
    <row r="1079" spans="2:18" ht="15.75" customHeight="1">
      <c r="B1079" s="107" t="s">
        <v>561</v>
      </c>
      <c r="C1079" s="107" t="s">
        <v>449</v>
      </c>
      <c r="D1079" s="107" t="s">
        <v>633</v>
      </c>
      <c r="E1079" s="107" t="str">
        <f t="shared" si="305"/>
        <v>hydro</v>
      </c>
      <c r="F1079" s="107">
        <f>F353/SUMIFS(F$3:F$722,$B$3:$B$722,$B1079)*SUMIFS(Calculations!$E$3:$E$53,Calculations!$A$3:$A$53,$B1079)</f>
        <v>6.1346090644253827E-5</v>
      </c>
      <c r="G1079" s="107">
        <f>G353/SUMIFS(G$3:G$722,$B$3:$B$722,$B1079)*SUMIFS(Calculations!$E$3:$E$53,Calculations!$A$3:$A$53,$B1079)</f>
        <v>2.5500403126880398E-4</v>
      </c>
      <c r="H1079" s="107">
        <f>H353/SUMIFS(H$3:H$722,$B$3:$B$722,$B1079)*SUMIFS(Calculations!$E$3:$E$53,Calculations!$A$3:$A$53,$B1079)</f>
        <v>4.3335942275038257E-4</v>
      </c>
      <c r="I1079" s="107">
        <f>I353/SUMIFS(I$3:I$722,$B$3:$B$722,$B1079)*SUMIFS(Calculations!$E$3:$E$53,Calculations!$A$3:$A$53,$B1079)</f>
        <v>4.1888183532913894E-4</v>
      </c>
      <c r="J1079" s="107">
        <f>J353/SUMIFS(J$3:J$722,$B$3:$B$722,$B1079)*SUMIFS(Calculations!$E$3:$E$53,Calculations!$A$3:$A$53,$B1079)</f>
        <v>4.0534030514648498E-4</v>
      </c>
      <c r="K1079" s="107">
        <f>K353/SUMIFS(K$3:K$722,$B$3:$B$722,$B1079)*SUMIFS(Calculations!$E$3:$E$53,Calculations!$A$3:$A$53,$B1079)</f>
        <v>4.0388968632497791E-4</v>
      </c>
      <c r="L1079" s="107">
        <f>L353/SUMIFS(L$3:L$722,$B$3:$B$722,$B1079)*SUMIFS(Calculations!$E$3:$E$53,Calculations!$A$3:$A$53,$B1079)</f>
        <v>4.0244941333392756E-4</v>
      </c>
      <c r="M1079" s="107">
        <f>M353/SUMIFS(M$3:M$722,$B$3:$B$722,$B1079)*SUMIFS(Calculations!$E$3:$E$53,Calculations!$A$3:$A$53,$B1079)</f>
        <v>5.0661424969769E-4</v>
      </c>
      <c r="N1079" s="107">
        <f>N353/SUMIFS(N$3:N$722,$B$3:$B$722,$B1079)*SUMIFS(Calculations!$E$3:$E$53,Calculations!$A$3:$A$53,$B1079)</f>
        <v>6.8353050515862306E-4</v>
      </c>
      <c r="O1079" s="107">
        <f>O353/SUMIFS(O$3:O$722,$B$3:$B$722,$B1079)*SUMIFS(Calculations!$E$3:$E$53,Calculations!$A$3:$A$53,$B1079)</f>
        <v>6.8406619715778965E-4</v>
      </c>
      <c r="P1079" s="107">
        <f>P353/SUMIFS(P$3:P$722,$B$3:$B$722,$B1079)*SUMIFS(Calculations!$E$3:$E$53,Calculations!$A$3:$A$53,$B1079)</f>
        <v>6.8460272947349287E-4</v>
      </c>
      <c r="Q1079" s="107">
        <f>Q353/SUMIFS(Q$3:Q$722,$B$3:$B$722,$B1079)*SUMIFS(Calculations!$E$3:$E$53,Calculations!$A$3:$A$53,$B1079)</f>
        <v>5.3288394371597673E-4</v>
      </c>
      <c r="R1079" s="107">
        <f>R353/SUMIFS(R$3:R$722,$B$3:$B$722,$B1079)*SUMIFS(Calculations!$E$3:$E$53,Calculations!$A$3:$A$53,$B1079)</f>
        <v>4.3621238449161254E-4</v>
      </c>
    </row>
    <row r="1080" spans="2:18" ht="15.75" customHeight="1">
      <c r="B1080" s="107" t="s">
        <v>561</v>
      </c>
      <c r="C1080" s="107" t="s">
        <v>449</v>
      </c>
      <c r="D1080" s="107" t="s">
        <v>644</v>
      </c>
      <c r="E1080" s="107" t="str">
        <f t="shared" si="305"/>
        <v>onshore wind</v>
      </c>
      <c r="F1080" s="107">
        <f>F354/SUMIFS(F$3:F$722,$B$3:$B$722,$B1080)*SUMIFS(Calculations!$E$3:$E$53,Calculations!$A$3:$A$53,$B1080)</f>
        <v>1.7699566118641059E-2</v>
      </c>
      <c r="G1080" s="107">
        <f>G354/SUMIFS(G$3:G$722,$B$3:$B$722,$B1080)*SUMIFS(Calculations!$E$3:$E$53,Calculations!$A$3:$A$53,$B1080)</f>
        <v>2.3276835527218338E-2</v>
      </c>
      <c r="H1080" s="107">
        <f>H354/SUMIFS(H$3:H$722,$B$3:$B$722,$B1080)*SUMIFS(Calculations!$E$3:$E$53,Calculations!$A$3:$A$53,$B1080)</f>
        <v>2.8413397785171674E-2</v>
      </c>
      <c r="I1080" s="107">
        <f>I354/SUMIFS(I$3:I$722,$B$3:$B$722,$B1080)*SUMIFS(Calculations!$E$3:$E$53,Calculations!$A$3:$A$53,$B1080)</f>
        <v>2.7491418988808369E-2</v>
      </c>
      <c r="J1080" s="107">
        <f>J354/SUMIFS(J$3:J$722,$B$3:$B$722,$B1080)*SUMIFS(Calculations!$E$3:$E$53,Calculations!$A$3:$A$53,$B1080)</f>
        <v>2.6629051293455976E-2</v>
      </c>
      <c r="K1080" s="107">
        <f>K354/SUMIFS(K$3:K$722,$B$3:$B$722,$B1080)*SUMIFS(Calculations!$E$3:$E$53,Calculations!$A$3:$A$53,$B1080)</f>
        <v>2.653726992840786E-2</v>
      </c>
      <c r="L1080" s="107">
        <f>L354/SUMIFS(L$3:L$722,$B$3:$B$722,$B1080)*SUMIFS(Calculations!$E$3:$E$53,Calculations!$A$3:$A$53,$B1080)</f>
        <v>2.644614314913224E-2</v>
      </c>
      <c r="M1080" s="107">
        <f>M354/SUMIFS(M$3:M$722,$B$3:$B$722,$B1080)*SUMIFS(Calculations!$E$3:$E$53,Calculations!$A$3:$A$53,$B1080)</f>
        <v>3.3291131357601013E-2</v>
      </c>
      <c r="N1080" s="107">
        <f>N354/SUMIFS(N$3:N$722,$B$3:$B$722,$B1080)*SUMIFS(Calculations!$E$3:$E$53,Calculations!$A$3:$A$53,$B1080)</f>
        <v>4.4916836583955337E-2</v>
      </c>
      <c r="O1080" s="107">
        <f>O354/SUMIFS(O$3:O$722,$B$3:$B$722,$B1080)*SUMIFS(Calculations!$E$3:$E$53,Calculations!$A$3:$A$53,$B1080)</f>
        <v>4.4954161584351851E-2</v>
      </c>
      <c r="P1080" s="107">
        <f>P354/SUMIFS(P$3:P$722,$B$3:$B$722,$B1080)*SUMIFS(Calculations!$E$3:$E$53,Calculations!$A$3:$A$53,$B1080)</f>
        <v>4.4991545134838939E-2</v>
      </c>
      <c r="Q1080" s="107">
        <f>Q354/SUMIFS(Q$3:Q$722,$B$3:$B$722,$B1080)*SUMIFS(Calculations!$E$3:$E$53,Calculations!$A$3:$A$53,$B1080)</f>
        <v>6.831617490453136E-2</v>
      </c>
      <c r="R1080" s="107">
        <f>R354/SUMIFS(R$3:R$722,$B$3:$B$722,$B1080)*SUMIFS(Calculations!$E$3:$E$53,Calculations!$A$3:$A$53,$B1080)</f>
        <v>8.3178067694597319E-2</v>
      </c>
    </row>
    <row r="1081" spans="2:18" ht="15.75" customHeight="1">
      <c r="B1081" s="107" t="s">
        <v>561</v>
      </c>
      <c r="C1081" s="107" t="s">
        <v>449</v>
      </c>
      <c r="D1081" s="107" t="s">
        <v>645</v>
      </c>
      <c r="E1081" s="107" t="str">
        <f t="shared" si="305"/>
        <v>natural gas nonpeaker</v>
      </c>
      <c r="F1081" s="107">
        <f>F355/SUMIFS(F$3:F$722,$B$3:$B$722,$B1081)*SUMIFS(Calculations!$E$3:$E$53,Calculations!$A$3:$A$53,$B1081)</f>
        <v>4.0620365568165556E-5</v>
      </c>
      <c r="G1081" s="107">
        <f>G355/SUMIFS(G$3:G$722,$B$3:$B$722,$B1081)*SUMIFS(Calculations!$E$3:$E$53,Calculations!$A$3:$A$53,$B1081)</f>
        <v>2.4913682760691188E-5</v>
      </c>
      <c r="H1081" s="107">
        <f>H355/SUMIFS(H$3:H$722,$B$3:$B$722,$B1081)*SUMIFS(Calculations!$E$3:$E$53,Calculations!$A$3:$A$53,$B1081)</f>
        <v>1.0448117589598265E-5</v>
      </c>
      <c r="I1081" s="107">
        <f>I355/SUMIFS(I$3:I$722,$B$3:$B$722,$B1081)*SUMIFS(Calculations!$E$3:$E$53,Calculations!$A$3:$A$53,$B1081)</f>
        <v>3.3045571067676335E-5</v>
      </c>
      <c r="J1081" s="107">
        <f>J355/SUMIFS(J$3:J$722,$B$3:$B$722,$B1081)*SUMIFS(Calculations!$E$3:$E$53,Calculations!$A$3:$A$53,$B1081)</f>
        <v>5.4181972418325348E-5</v>
      </c>
      <c r="K1081" s="107">
        <f>K355/SUMIFS(K$3:K$722,$B$3:$B$722,$B1081)*SUMIFS(Calculations!$E$3:$E$53,Calculations!$A$3:$A$53,$B1081)</f>
        <v>3.1862841038371265E-5</v>
      </c>
      <c r="L1081" s="107">
        <f>L355/SUMIFS(L$3:L$722,$B$3:$B$722,$B1081)*SUMIFS(Calculations!$E$3:$E$53,Calculations!$A$3:$A$53,$B1081)</f>
        <v>9.7028899653111302E-6</v>
      </c>
      <c r="M1081" s="107">
        <f>M355/SUMIFS(M$3:M$722,$B$3:$B$722,$B1081)*SUMIFS(Calculations!$E$3:$E$53,Calculations!$A$3:$A$53,$B1081)</f>
        <v>3.9191870541827745E-4</v>
      </c>
      <c r="N1081" s="107">
        <f>N355/SUMIFS(N$3:N$722,$B$3:$B$722,$B1081)*SUMIFS(Calculations!$E$3:$E$53,Calculations!$A$3:$A$53,$B1081)</f>
        <v>1.0410839439805881E-3</v>
      </c>
      <c r="O1081" s="107">
        <f>O355/SUMIFS(O$3:O$722,$B$3:$B$722,$B1081)*SUMIFS(Calculations!$E$3:$E$53,Calculations!$A$3:$A$53,$B1081)</f>
        <v>9.9874676310833695E-4</v>
      </c>
      <c r="P1081" s="107">
        <f>P355/SUMIFS(P$3:P$722,$B$3:$B$722,$B1081)*SUMIFS(Calculations!$E$3:$E$53,Calculations!$A$3:$A$53,$B1081)</f>
        <v>9.5634316975791336E-4</v>
      </c>
      <c r="Q1081" s="107">
        <f>Q355/SUMIFS(Q$3:Q$722,$B$3:$B$722,$B1081)*SUMIFS(Calculations!$E$3:$E$53,Calculations!$A$3:$A$53,$B1081)</f>
        <v>6.7828470029528424E-4</v>
      </c>
      <c r="R1081" s="107">
        <f>R355/SUMIFS(R$3:R$722,$B$3:$B$722,$B1081)*SUMIFS(Calculations!$E$3:$E$53,Calculations!$A$3:$A$53,$B1081)</f>
        <v>5.0111253493499719E-4</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9.6005147533895717E-5</v>
      </c>
      <c r="G1086" s="107">
        <f>G360/SUMIFS(G$3:G$722,$B$3:$B$722,$B1086)*SUMIFS(Calculations!$E$3:$E$53,Calculations!$A$3:$A$53,$B1086)</f>
        <v>9.9829348216438291E-5</v>
      </c>
      <c r="H1086" s="107">
        <f>H360/SUMIFS(H$3:H$722,$B$3:$B$722,$B1086)*SUMIFS(Calculations!$E$3:$E$53,Calculations!$A$3:$A$53,$B1086)</f>
        <v>1.0335136651137273E-4</v>
      </c>
      <c r="I1086" s="107">
        <f>I360/SUMIFS(I$3:I$722,$B$3:$B$722,$B1086)*SUMIFS(Calculations!$E$3:$E$53,Calculations!$A$3:$A$53,$B1086)</f>
        <v>1.0705052278256965E-4</v>
      </c>
      <c r="J1086" s="107">
        <f>J360/SUMIFS(J$3:J$722,$B$3:$B$722,$B1086)*SUMIFS(Calculations!$E$3:$E$53,Calculations!$A$3:$A$53,$B1086)</f>
        <v>1.1051050785047287E-4</v>
      </c>
      <c r="K1086" s="107">
        <f>K360/SUMIFS(K$3:K$722,$B$3:$B$722,$B1086)*SUMIFS(Calculations!$E$3:$E$53,Calculations!$A$3:$A$53,$B1086)</f>
        <v>1.1881684926373069E-4</v>
      </c>
      <c r="L1086" s="107">
        <f>L360/SUMIFS(L$3:L$722,$B$3:$B$722,$B1086)*SUMIFS(Calculations!$E$3:$E$53,Calculations!$A$3:$A$53,$B1086)</f>
        <v>1.2706394975256282E-4</v>
      </c>
      <c r="M1086" s="107">
        <f>M360/SUMIFS(M$3:M$722,$B$3:$B$722,$B1086)*SUMIFS(Calculations!$E$3:$E$53,Calculations!$A$3:$A$53,$B1086)</f>
        <v>1.7711173517411341E-4</v>
      </c>
      <c r="N1086" s="107">
        <f>N360/SUMIFS(N$3:N$722,$B$3:$B$722,$B1086)*SUMIFS(Calculations!$E$3:$E$53,Calculations!$A$3:$A$53,$B1086)</f>
        <v>2.6211418993698848E-4</v>
      </c>
      <c r="O1086" s="107">
        <f>O360/SUMIFS(O$3:O$722,$B$3:$B$722,$B1086)*SUMIFS(Calculations!$E$3:$E$53,Calculations!$A$3:$A$53,$B1086)</f>
        <v>2.9764568219795365E-4</v>
      </c>
      <c r="P1086" s="107">
        <f>P360/SUMIFS(P$3:P$722,$B$3:$B$722,$B1086)*SUMIFS(Calculations!$E$3:$E$53,Calculations!$A$3:$A$53,$B1086)</f>
        <v>3.3323291115195346E-4</v>
      </c>
      <c r="Q1086" s="107">
        <f>Q360/SUMIFS(Q$3:Q$722,$B$3:$B$722,$B1086)*SUMIFS(Calculations!$E$3:$E$53,Calculations!$A$3:$A$53,$B1086)</f>
        <v>2.9411165286689011E-4</v>
      </c>
      <c r="R1086" s="107">
        <f>R360/SUMIFS(R$3:R$722,$B$3:$B$722,$B1086)*SUMIFS(Calculations!$E$3:$E$53,Calculations!$A$3:$A$53,$B1086)</f>
        <v>2.6918452852725446E-4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2.1553410580059238E-4</v>
      </c>
      <c r="G1088" s="107">
        <f>G362/SUMIFS(G$3:G$722,$B$3:$B$722,$B1088)*SUMIFS(Calculations!$E$3:$E$53,Calculations!$A$3:$A$53,$B1088)</f>
        <v>2.0665814911114929E-4</v>
      </c>
      <c r="H1088" s="107">
        <f>H362/SUMIFS(H$3:H$722,$B$3:$B$722,$B1088)*SUMIFS(Calculations!$E$3:$E$53,Calculations!$A$3:$A$53,$B1088)</f>
        <v>1.9848355670861863E-4</v>
      </c>
      <c r="I1088" s="107">
        <f>I362/SUMIFS(I$3:I$722,$B$3:$B$722,$B1088)*SUMIFS(Calculations!$E$3:$E$53,Calculations!$A$3:$A$53,$B1088)</f>
        <v>1.9184338423570245E-4</v>
      </c>
      <c r="J1088" s="107">
        <f>J362/SUMIFS(J$3:J$722,$B$3:$B$722,$B1088)*SUMIFS(Calculations!$E$3:$E$53,Calculations!$A$3:$A$53,$B1088)</f>
        <v>1.856325361611067E-4</v>
      </c>
      <c r="K1088" s="107">
        <f>K362/SUMIFS(K$3:K$722,$B$3:$B$722,$B1088)*SUMIFS(Calculations!$E$3:$E$53,Calculations!$A$3:$A$53,$B1088)</f>
        <v>1.8405270214941734E-4</v>
      </c>
      <c r="L1088" s="107">
        <f>L362/SUMIFS(L$3:L$722,$B$3:$B$722,$B1088)*SUMIFS(Calculations!$E$3:$E$53,Calculations!$A$3:$A$53,$B1088)</f>
        <v>1.8248413553243717E-4</v>
      </c>
      <c r="M1088" s="107">
        <f>M362/SUMIFS(M$3:M$722,$B$3:$B$722,$B1088)*SUMIFS(Calculations!$E$3:$E$53,Calculations!$A$3:$A$53,$B1088)</f>
        <v>2.2856798523777664E-4</v>
      </c>
      <c r="N1088" s="107">
        <f>N362/SUMIFS(N$3:N$722,$B$3:$B$722,$B1088)*SUMIFS(Calculations!$E$3:$E$53,Calculations!$A$3:$A$53,$B1088)</f>
        <v>3.0683798893289496E-4</v>
      </c>
      <c r="O1088" s="107">
        <f>O362/SUMIFS(O$3:O$722,$B$3:$B$722,$B1088)*SUMIFS(Calculations!$E$3:$E$53,Calculations!$A$3:$A$53,$B1088)</f>
        <v>3.0554432926661396E-4</v>
      </c>
      <c r="P1088" s="107">
        <f>P362/SUMIFS(P$3:P$722,$B$3:$B$722,$B1088)*SUMIFS(Calculations!$E$3:$E$53,Calculations!$A$3:$A$53,$B1088)</f>
        <v>3.0424864029317142E-4</v>
      </c>
      <c r="Q1088" s="107">
        <f>Q362/SUMIFS(Q$3:Q$722,$B$3:$B$722,$B1088)*SUMIFS(Calculations!$E$3:$E$53,Calculations!$A$3:$A$53,$B1088)</f>
        <v>2.3563957674325211E-4</v>
      </c>
      <c r="R1088" s="107">
        <f>R362/SUMIFS(R$3:R$722,$B$3:$B$722,$B1088)*SUMIFS(Calculations!$E$3:$E$53,Calculations!$A$3:$A$53,$B1088)</f>
        <v>1.9192353250272791E-4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2.2074693607890598E-5</v>
      </c>
      <c r="R1239" s="107">
        <f>R513/SUMIFS(R$3:R$722,$B$3:$B$722,$B1239)*SUMIFS(Calculations!$E$3:$E$53,Calculations!$A$3:$A$53,$B1239)</f>
        <v>4.5033314973660795E-5</v>
      </c>
    </row>
    <row r="1240" spans="2:18" ht="15.75" customHeight="1">
      <c r="B1240" s="107" t="s">
        <v>572</v>
      </c>
      <c r="C1240" s="107" t="s">
        <v>449</v>
      </c>
      <c r="D1240" s="107" t="s">
        <v>640</v>
      </c>
      <c r="E1240" s="107" t="str">
        <f t="shared" si="307"/>
        <v>hard coal</v>
      </c>
      <c r="F1240" s="107">
        <f>F514/SUMIFS(F$3:F$722,$B$3:$B$722,$B1240)*SUMIFS(Calculations!$E$3:$E$53,Calculations!$A$3:$A$53,$B1240)</f>
        <v>3.8074833722527027E-2</v>
      </c>
      <c r="G1240" s="107">
        <f>G514/SUMIFS(G$3:G$722,$B$3:$B$722,$B1240)*SUMIFS(Calculations!$E$3:$E$53,Calculations!$A$3:$A$53,$B1240)</f>
        <v>3.4136783323908786E-2</v>
      </c>
      <c r="H1240" s="107">
        <f>H514/SUMIFS(H$3:H$722,$B$3:$B$722,$B1240)*SUMIFS(Calculations!$E$3:$E$53,Calculations!$A$3:$A$53,$B1240)</f>
        <v>3.029470065287674E-2</v>
      </c>
      <c r="I1240" s="107">
        <f>I514/SUMIFS(I$3:I$722,$B$3:$B$722,$B1240)*SUMIFS(Calculations!$E$3:$E$53,Calculations!$A$3:$A$53,$B1240)</f>
        <v>1.4005941805069975E-2</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0.42467714678925478</v>
      </c>
      <c r="G1243" s="107">
        <f>G517/SUMIFS(G$3:G$722,$B$3:$B$722,$B1243)*SUMIFS(Calculations!$E$3:$E$53,Calculations!$A$3:$A$53,$B1243)</f>
        <v>0.42968427502517226</v>
      </c>
      <c r="H1243" s="107">
        <f>H517/SUMIFS(H$3:H$722,$B$3:$B$722,$B1243)*SUMIFS(Calculations!$E$3:$E$53,Calculations!$A$3:$A$53,$B1243)</f>
        <v>0.43456938280175228</v>
      </c>
      <c r="I1243" s="107">
        <f>I517/SUMIFS(I$3:I$722,$B$3:$B$722,$B1243)*SUMIFS(Calculations!$E$3:$E$53,Calculations!$A$3:$A$53,$B1243)</f>
        <v>0.40182298254256232</v>
      </c>
      <c r="J1243" s="107">
        <f>J517/SUMIFS(J$3:J$722,$B$3:$B$722,$B1243)*SUMIFS(Calculations!$E$3:$E$53,Calculations!$A$3:$A$53,$B1243)</f>
        <v>0.37366588471570739</v>
      </c>
      <c r="K1243" s="107">
        <f>K517/SUMIFS(K$3:K$722,$B$3:$B$722,$B1243)*SUMIFS(Calculations!$E$3:$E$53,Calculations!$A$3:$A$53,$B1243)</f>
        <v>0.35144349550485759</v>
      </c>
      <c r="L1243" s="107">
        <f>L517/SUMIFS(L$3:L$722,$B$3:$B$722,$B1243)*SUMIFS(Calculations!$E$3:$E$53,Calculations!$A$3:$A$53,$B1243)</f>
        <v>0.33171592422503898</v>
      </c>
      <c r="M1243" s="107">
        <f>M517/SUMIFS(M$3:M$722,$B$3:$B$722,$B1243)*SUMIFS(Calculations!$E$3:$E$53,Calculations!$A$3:$A$53,$B1243)</f>
        <v>0.33760220936970059</v>
      </c>
      <c r="N1243" s="107">
        <f>N517/SUMIFS(N$3:N$722,$B$3:$B$722,$B1243)*SUMIFS(Calculations!$E$3:$E$53,Calculations!$A$3:$A$53,$B1243)</f>
        <v>0.34370117223700314</v>
      </c>
      <c r="O1243" s="107">
        <f>O517/SUMIFS(O$3:O$722,$B$3:$B$722,$B1243)*SUMIFS(Calculations!$E$3:$E$53,Calculations!$A$3:$A$53,$B1243)</f>
        <v>0.34104789057307394</v>
      </c>
      <c r="P1243" s="107">
        <f>P517/SUMIFS(P$3:P$722,$B$3:$B$722,$B1243)*SUMIFS(Calculations!$E$3:$E$53,Calculations!$A$3:$A$53,$B1243)</f>
        <v>0.33843526034878324</v>
      </c>
      <c r="Q1243" s="107">
        <f>Q517/SUMIFS(Q$3:Q$722,$B$3:$B$722,$B1243)*SUMIFS(Calculations!$E$3:$E$53,Calculations!$A$3:$A$53,$B1243)</f>
        <v>0.34507817173655175</v>
      </c>
      <c r="R1243" s="107">
        <f>R517/SUMIFS(R$3:R$722,$B$3:$B$722,$B1243)*SUMIFS(Calculations!$E$3:$E$53,Calculations!$A$3:$A$53,$B1243)</f>
        <v>0.35198708245699883</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0.13338034698446902</v>
      </c>
      <c r="G1245" s="107">
        <f>G519/SUMIFS(G$3:G$722,$B$3:$B$722,$B1245)*SUMIFS(Calculations!$E$3:$E$53,Calculations!$A$3:$A$53,$B1245)</f>
        <v>0.14860174913354562</v>
      </c>
      <c r="H1245" s="107">
        <f>H519/SUMIFS(H$3:H$722,$B$3:$B$722,$B1245)*SUMIFS(Calculations!$E$3:$E$53,Calculations!$A$3:$A$53,$B1245)</f>
        <v>0.1634522156096215</v>
      </c>
      <c r="I1245" s="107">
        <f>I519/SUMIFS(I$3:I$722,$B$3:$B$722,$B1245)*SUMIFS(Calculations!$E$3:$E$53,Calculations!$A$3:$A$53,$B1245)</f>
        <v>0.15163356566292413</v>
      </c>
      <c r="J1245" s="107">
        <f>J519/SUMIFS(J$3:J$722,$B$3:$B$722,$B1245)*SUMIFS(Calculations!$E$3:$E$53,Calculations!$A$3:$A$53,$B1245)</f>
        <v>0.14147126140668392</v>
      </c>
      <c r="K1245" s="107">
        <f>K519/SUMIFS(K$3:K$722,$B$3:$B$722,$B1245)*SUMIFS(Calculations!$E$3:$E$53,Calculations!$A$3:$A$53,$B1245)</f>
        <v>0.13300109886077244</v>
      </c>
      <c r="L1245" s="107">
        <f>L519/SUMIFS(L$3:L$722,$B$3:$B$722,$B1245)*SUMIFS(Calculations!$E$3:$E$53,Calculations!$A$3:$A$53,$B1245)</f>
        <v>0.12548184727217476</v>
      </c>
      <c r="M1245" s="107">
        <f>M519/SUMIFS(M$3:M$722,$B$3:$B$722,$B1245)*SUMIFS(Calculations!$E$3:$E$53,Calculations!$A$3:$A$53,$B1245)</f>
        <v>0.12766117441062441</v>
      </c>
      <c r="N1245" s="107">
        <f>N519/SUMIFS(N$3:N$722,$B$3:$B$722,$B1245)*SUMIFS(Calculations!$E$3:$E$53,Calculations!$A$3:$A$53,$B1245)</f>
        <v>0.12991924294900703</v>
      </c>
      <c r="O1245" s="107">
        <f>O519/SUMIFS(O$3:O$722,$B$3:$B$722,$B1245)*SUMIFS(Calculations!$E$3:$E$53,Calculations!$A$3:$A$53,$B1245)</f>
        <v>0.12836848975355167</v>
      </c>
      <c r="P1245" s="107">
        <f>P519/SUMIFS(P$3:P$722,$B$3:$B$722,$B1245)*SUMIFS(Calculations!$E$3:$E$53,Calculations!$A$3:$A$53,$B1245)</f>
        <v>0.12684149594662114</v>
      </c>
      <c r="Q1245" s="107">
        <f>Q519/SUMIFS(Q$3:Q$722,$B$3:$B$722,$B1245)*SUMIFS(Calculations!$E$3:$E$53,Calculations!$A$3:$A$53,$B1245)</f>
        <v>0.13136103798825313</v>
      </c>
      <c r="R1245" s="107">
        <f>R519/SUMIFS(R$3:R$722,$B$3:$B$722,$B1245)*SUMIFS(Calculations!$E$3:$E$53,Calculations!$A$3:$A$53,$B1245)</f>
        <v>0.13606155416861901</v>
      </c>
    </row>
    <row r="1246" spans="2:18" ht="15.75" customHeight="1">
      <c r="B1246" s="107" t="s">
        <v>572</v>
      </c>
      <c r="C1246" s="107" t="s">
        <v>449</v>
      </c>
      <c r="D1246" s="107" t="s">
        <v>645</v>
      </c>
      <c r="E1246" s="107" t="str">
        <f t="shared" si="308"/>
        <v>natural gas nonpeaker</v>
      </c>
      <c r="F1246" s="107">
        <f>F520/SUMIFS(F$3:F$722,$B$3:$B$722,$B1246)*SUMIFS(Calculations!$E$3:$E$53,Calculations!$A$3:$A$53,$B1246)</f>
        <v>0.23700425902176842</v>
      </c>
      <c r="G1246" s="107">
        <f>G520/SUMIFS(G$3:G$722,$B$3:$B$722,$B1246)*SUMIFS(Calculations!$E$3:$E$53,Calculations!$A$3:$A$53,$B1246)</f>
        <v>0.21973254784980339</v>
      </c>
      <c r="H1246" s="107">
        <f>H520/SUMIFS(H$3:H$722,$B$3:$B$722,$B1246)*SUMIFS(Calculations!$E$3:$E$53,Calculations!$A$3:$A$53,$B1246)</f>
        <v>0.20288173704856</v>
      </c>
      <c r="I1246" s="107">
        <f>I520/SUMIFS(I$3:I$722,$B$3:$B$722,$B1246)*SUMIFS(Calculations!$E$3:$E$53,Calculations!$A$3:$A$53,$B1246)</f>
        <v>0.26488408353875026</v>
      </c>
      <c r="J1246" s="107">
        <f>J520/SUMIFS(J$3:J$722,$B$3:$B$722,$B1246)*SUMIFS(Calculations!$E$3:$E$53,Calculations!$A$3:$A$53,$B1246)</f>
        <v>0.31819700104420645</v>
      </c>
      <c r="K1246" s="107">
        <f>K520/SUMIFS(K$3:K$722,$B$3:$B$722,$B1246)*SUMIFS(Calculations!$E$3:$E$53,Calculations!$A$3:$A$53,$B1246)</f>
        <v>0.34966537132403425</v>
      </c>
      <c r="L1246" s="107">
        <f>L520/SUMIFS(L$3:L$722,$B$3:$B$722,$B1246)*SUMIFS(Calculations!$E$3:$E$53,Calculations!$A$3:$A$53,$B1246)</f>
        <v>0.37760091470169821</v>
      </c>
      <c r="M1246" s="107">
        <f>M520/SUMIFS(M$3:M$722,$B$3:$B$722,$B1246)*SUMIFS(Calculations!$E$3:$E$53,Calculations!$A$3:$A$53,$B1246)</f>
        <v>0.36882509879019748</v>
      </c>
      <c r="N1246" s="107">
        <f>N520/SUMIFS(N$3:N$722,$B$3:$B$722,$B1246)*SUMIFS(Calculations!$E$3:$E$53,Calculations!$A$3:$A$53,$B1246)</f>
        <v>0.35973220334610462</v>
      </c>
      <c r="O1246" s="107">
        <f>O520/SUMIFS(O$3:O$722,$B$3:$B$722,$B1246)*SUMIFS(Calculations!$E$3:$E$53,Calculations!$A$3:$A$53,$B1246)</f>
        <v>0.36356138283451728</v>
      </c>
      <c r="P1246" s="107">
        <f>P520/SUMIFS(P$3:P$722,$B$3:$B$722,$B1246)*SUMIFS(Calculations!$E$3:$E$53,Calculations!$A$3:$A$53,$B1246)</f>
        <v>0.36733189472613664</v>
      </c>
      <c r="Q1246" s="107">
        <f>Q520/SUMIFS(Q$3:Q$722,$B$3:$B$722,$B1246)*SUMIFS(Calculations!$E$3:$E$53,Calculations!$A$3:$A$53,$B1246)</f>
        <v>0.35503046753645368</v>
      </c>
      <c r="R1246" s="107">
        <f>R520/SUMIFS(R$3:R$722,$B$3:$B$722,$B1246)*SUMIFS(Calculations!$E$3:$E$53,Calculations!$A$3:$A$53,$B1246)</f>
        <v>0.34223645942367198</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2.1720812534923708E-5</v>
      </c>
      <c r="L1247" s="107">
        <f>L521/SUMIFS(L$3:L$722,$B$3:$B$722,$B1247)*SUMIFS(Calculations!$E$3:$E$53,Calculations!$A$3:$A$53,$B1247)</f>
        <v>4.1003117127495345E-5</v>
      </c>
      <c r="M1247" s="107">
        <f>M521/SUMIFS(M$3:M$722,$B$3:$B$722,$B1247)*SUMIFS(Calculations!$E$3:$E$53,Calculations!$A$3:$A$53,$B1247)</f>
        <v>6.5989707662514181E-5</v>
      </c>
      <c r="N1247" s="107">
        <f>N521/SUMIFS(N$3:N$722,$B$3:$B$722,$B1247)*SUMIFS(Calculations!$E$3:$E$53,Calculations!$A$3:$A$53,$B1247)</f>
        <v>9.1879090203178293E-5</v>
      </c>
      <c r="O1247" s="107">
        <f>O521/SUMIFS(O$3:O$722,$B$3:$B$722,$B1247)*SUMIFS(Calculations!$E$3:$E$53,Calculations!$A$3:$A$53,$B1247)</f>
        <v>4.5584904028141642E-5</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3.2695778279048003E-3</v>
      </c>
      <c r="G1250" s="107">
        <f>G524/SUMIFS(G$3:G$722,$B$3:$B$722,$B1250)*SUMIFS(Calculations!$E$3:$E$53,Calculations!$A$3:$A$53,$B1250)</f>
        <v>3.229247675258156E-3</v>
      </c>
      <c r="H1250" s="107">
        <f>H524/SUMIFS(H$3:H$722,$B$3:$B$722,$B1250)*SUMIFS(Calculations!$E$3:$E$53,Calculations!$A$3:$A$53,$B1250)</f>
        <v>3.189900342207742E-3</v>
      </c>
      <c r="I1250" s="107">
        <f>I524/SUMIFS(I$3:I$722,$B$3:$B$722,$B1250)*SUMIFS(Calculations!$E$3:$E$53,Calculations!$A$3:$A$53,$B1250)</f>
        <v>2.9495296269046929E-3</v>
      </c>
      <c r="J1250" s="107">
        <f>J524/SUMIFS(J$3:J$722,$B$3:$B$722,$B1250)*SUMIFS(Calculations!$E$3:$E$53,Calculations!$A$3:$A$53,$B1250)</f>
        <v>2.7428460924725493E-3</v>
      </c>
      <c r="K1250" s="107">
        <f>K524/SUMIFS(K$3:K$722,$B$3:$B$722,$B1250)*SUMIFS(Calculations!$E$3:$E$53,Calculations!$A$3:$A$53,$B1250)</f>
        <v>2.5797255189720877E-3</v>
      </c>
      <c r="L1250" s="107">
        <f>L524/SUMIFS(L$3:L$722,$B$3:$B$722,$B1250)*SUMIFS(Calculations!$E$3:$E$53,Calculations!$A$3:$A$53,$B1250)</f>
        <v>2.4349178337856494E-3</v>
      </c>
      <c r="M1250" s="107">
        <f>M524/SUMIFS(M$3:M$722,$B$3:$B$722,$B1250)*SUMIFS(Calculations!$E$3:$E$53,Calculations!$A$3:$A$53,$B1250)</f>
        <v>2.4781253484895882E-3</v>
      </c>
      <c r="N1250" s="107">
        <f>N524/SUMIFS(N$3:N$722,$B$3:$B$722,$B1250)*SUMIFS(Calculations!$E$3:$E$53,Calculations!$A$3:$A$53,$B1250)</f>
        <v>2.5228939965063679E-3</v>
      </c>
      <c r="O1250" s="107">
        <f>O524/SUMIFS(O$3:O$722,$B$3:$B$722,$B1250)*SUMIFS(Calculations!$E$3:$E$53,Calculations!$A$3:$A$53,$B1250)</f>
        <v>2.5034179256585454E-3</v>
      </c>
      <c r="P1250" s="107">
        <f>P524/SUMIFS(P$3:P$722,$B$3:$B$722,$B1250)*SUMIFS(Calculations!$E$3:$E$53,Calculations!$A$3:$A$53,$B1250)</f>
        <v>2.4842402514450605E-3</v>
      </c>
      <c r="Q1250" s="107">
        <f>Q524/SUMIFS(Q$3:Q$722,$B$3:$B$722,$B1250)*SUMIFS(Calculations!$E$3:$E$53,Calculations!$A$3:$A$53,$B1250)</f>
        <v>2.5330016832157045E-3</v>
      </c>
      <c r="R1250" s="107">
        <f>R524/SUMIFS(R$3:R$722,$B$3:$B$722,$B1250)*SUMIFS(Calculations!$E$3:$E$53,Calculations!$A$3:$A$53,$B1250)</f>
        <v>2.5837156486804343E-3</v>
      </c>
    </row>
    <row r="1251" spans="2:18" ht="15.75" customHeight="1">
      <c r="B1251" s="107" t="s">
        <v>572</v>
      </c>
      <c r="C1251" s="107" t="s">
        <v>449</v>
      </c>
      <c r="D1251" s="107" t="s">
        <v>650</v>
      </c>
      <c r="E1251" s="107" t="str">
        <f t="shared" si="308"/>
        <v>solar PV</v>
      </c>
      <c r="F1251" s="107">
        <f>F525/SUMIFS(F$3:F$722,$B$3:$B$722,$B1251)*SUMIFS(Calculations!$E$3:$E$53,Calculations!$A$3:$A$53,$B1251)</f>
        <v>3.2204371483260611E-3</v>
      </c>
      <c r="G1251" s="107">
        <f>G525/SUMIFS(G$3:G$722,$B$3:$B$722,$B1251)*SUMIFS(Calculations!$E$3:$E$53,Calculations!$A$3:$A$53,$B1251)</f>
        <v>3.6571375152912445E-3</v>
      </c>
      <c r="H1251" s="107">
        <f>H525/SUMIFS(H$3:H$722,$B$3:$B$722,$B1251)*SUMIFS(Calculations!$E$3:$E$53,Calculations!$A$3:$A$53,$B1251)</f>
        <v>4.0831957782680164E-3</v>
      </c>
      <c r="I1251" s="107">
        <f>I525/SUMIFS(I$3:I$722,$B$3:$B$722,$B1251)*SUMIFS(Calculations!$E$3:$E$53,Calculations!$A$3:$A$53,$B1251)</f>
        <v>4.0731166453057133E-3</v>
      </c>
      <c r="J1251" s="107">
        <f>J525/SUMIFS(J$3:J$722,$B$3:$B$722,$B1251)*SUMIFS(Calculations!$E$3:$E$53,Calculations!$A$3:$A$53,$B1251)</f>
        <v>4.0644500703361543E-3</v>
      </c>
      <c r="K1251" s="107">
        <f>K525/SUMIFS(K$3:K$722,$B$3:$B$722,$B1251)*SUMIFS(Calculations!$E$3:$E$53,Calculations!$A$3:$A$53,$B1251)</f>
        <v>4.092667549968663E-3</v>
      </c>
      <c r="L1251" s="107">
        <f>L525/SUMIFS(L$3:L$722,$B$3:$B$722,$B1251)*SUMIFS(Calculations!$E$3:$E$53,Calculations!$A$3:$A$53,$B1251)</f>
        <v>4.1177171670690304E-3</v>
      </c>
      <c r="M1251" s="107">
        <f>M525/SUMIFS(M$3:M$722,$B$3:$B$722,$B1251)*SUMIFS(Calculations!$E$3:$E$53,Calculations!$A$3:$A$53,$B1251)</f>
        <v>4.6457732865232285E-3</v>
      </c>
      <c r="N1251" s="107">
        <f>N525/SUMIFS(N$3:N$722,$B$3:$B$722,$B1251)*SUMIFS(Calculations!$E$3:$E$53,Calculations!$A$3:$A$53,$B1251)</f>
        <v>5.1929086333937172E-3</v>
      </c>
      <c r="O1251" s="107">
        <f>O525/SUMIFS(O$3:O$722,$B$3:$B$722,$B1251)*SUMIFS(Calculations!$E$3:$E$53,Calculations!$A$3:$A$53,$B1251)</f>
        <v>5.7467082015686278E-3</v>
      </c>
      <c r="P1251" s="107">
        <f>P525/SUMIFS(P$3:P$722,$B$3:$B$722,$B1251)*SUMIFS(Calculations!$E$3:$E$53,Calculations!$A$3:$A$53,$B1251)</f>
        <v>6.2920228998469283E-3</v>
      </c>
      <c r="Q1251" s="107">
        <f>Q525/SUMIFS(Q$3:Q$722,$B$3:$B$722,$B1251)*SUMIFS(Calculations!$E$3:$E$53,Calculations!$A$3:$A$53,$B1251)</f>
        <v>7.2268766697011731E-3</v>
      </c>
      <c r="R1251" s="107">
        <f>R525/SUMIFS(R$3:R$722,$B$3:$B$722,$B1251)*SUMIFS(Calculations!$E$3:$E$53,Calculations!$A$3:$A$53,$B1251)</f>
        <v>8.199164399519291E-3</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1.0757568593109029E-2</v>
      </c>
      <c r="G1253" s="107">
        <f>G527/SUMIFS(G$3:G$722,$B$3:$B$722,$B1253)*SUMIFS(Calculations!$E$3:$E$53,Calculations!$A$3:$A$53,$B1253)</f>
        <v>1.1342429564379652E-2</v>
      </c>
      <c r="H1253" s="107">
        <f>H527/SUMIFS(H$3:H$722,$B$3:$B$722,$B1253)*SUMIFS(Calculations!$E$3:$E$53,Calculations!$A$3:$A$53,$B1253)</f>
        <v>1.191303785407302E-2</v>
      </c>
      <c r="I1253" s="107">
        <f>I527/SUMIFS(I$3:I$722,$B$3:$B$722,$B1253)*SUMIFS(Calculations!$E$3:$E$53,Calculations!$A$3:$A$53,$B1253)</f>
        <v>1.1014950265842103E-2</v>
      </c>
      <c r="J1253" s="107">
        <f>J527/SUMIFS(J$3:J$722,$B$3:$B$722,$B1253)*SUMIFS(Calculations!$E$3:$E$53,Calculations!$A$3:$A$53,$B1253)</f>
        <v>1.0242726757952699E-2</v>
      </c>
      <c r="K1253" s="107">
        <f>K527/SUMIFS(K$3:K$722,$B$3:$B$722,$B1253)*SUMIFS(Calculations!$E$3:$E$53,Calculations!$A$3:$A$53,$B1253)</f>
        <v>9.580090516219289E-3</v>
      </c>
      <c r="L1253" s="107">
        <f>L527/SUMIFS(L$3:L$722,$B$3:$B$722,$B1253)*SUMIFS(Calculations!$E$3:$E$53,Calculations!$A$3:$A$53,$B1253)</f>
        <v>8.991845770465098E-3</v>
      </c>
      <c r="M1253" s="107">
        <f>M527/SUMIFS(M$3:M$722,$B$3:$B$722,$B1253)*SUMIFS(Calculations!$E$3:$E$53,Calculations!$A$3:$A$53,$B1253)</f>
        <v>9.1057991741612908E-3</v>
      </c>
      <c r="N1253" s="107">
        <f>N527/SUMIFS(N$3:N$722,$B$3:$B$722,$B1253)*SUMIFS(Calculations!$E$3:$E$53,Calculations!$A$3:$A$53,$B1253)</f>
        <v>9.2238698351411012E-3</v>
      </c>
      <c r="O1253" s="107">
        <f>O527/SUMIFS(O$3:O$722,$B$3:$B$722,$B1253)*SUMIFS(Calculations!$E$3:$E$53,Calculations!$A$3:$A$53,$B1253)</f>
        <v>9.1106958949610743E-3</v>
      </c>
      <c r="P1253" s="107">
        <f>P527/SUMIFS(P$3:P$722,$B$3:$B$722,$B1253)*SUMIFS(Calculations!$E$3:$E$53,Calculations!$A$3:$A$53,$B1253)</f>
        <v>8.9992559145262267E-3</v>
      </c>
      <c r="Q1253" s="107">
        <f>Q527/SUMIFS(Q$3:Q$722,$B$3:$B$722,$B1253)*SUMIFS(Calculations!$E$3:$E$53,Calculations!$A$3:$A$53,$B1253)</f>
        <v>9.1325397795759197E-3</v>
      </c>
      <c r="R1253" s="107">
        <f>R527/SUMIFS(R$3:R$722,$B$3:$B$722,$B1253)*SUMIFS(Calculations!$E$3:$E$53,Calculations!$A$3:$A$53,$B1253)</f>
        <v>9.2711606748960007E-3</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0.99999999999999989</v>
      </c>
      <c r="H1449" s="95">
        <f t="shared" si="312"/>
        <v>1</v>
      </c>
      <c r="I1449" s="95">
        <f t="shared" si="312"/>
        <v>0.99999999999999989</v>
      </c>
      <c r="J1449" s="95">
        <f t="shared" si="312"/>
        <v>1</v>
      </c>
      <c r="K1449" s="95">
        <f t="shared" si="312"/>
        <v>1</v>
      </c>
      <c r="L1449" s="95">
        <f t="shared" si="312"/>
        <v>1</v>
      </c>
      <c r="M1449" s="95">
        <f t="shared" si="312"/>
        <v>0.99999999999999989</v>
      </c>
      <c r="N1449" s="95">
        <f t="shared" si="312"/>
        <v>1</v>
      </c>
      <c r="O1449" s="95">
        <f t="shared" si="312"/>
        <v>1.0000000000000002</v>
      </c>
      <c r="P1449" s="95">
        <f t="shared" si="312"/>
        <v>1.0000000000000002</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f t="shared" si="0"/>
        <v>15397</v>
      </c>
      <c r="M6" s="91" t="str">
        <f t="shared" si="1"/>
        <v>OR</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f t="shared" si="0"/>
        <v>5207</v>
      </c>
      <c r="M7" s="91" t="str">
        <f t="shared" si="1"/>
        <v>ID</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f t="shared" si="0"/>
        <v>762</v>
      </c>
      <c r="M9" s="91" t="str">
        <f t="shared" si="1"/>
        <v>OR</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f t="shared" si="0"/>
        <v>8360</v>
      </c>
      <c r="M10" s="91" t="str">
        <f t="shared" si="1"/>
        <v>ID</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f t="shared" si="0"/>
        <v>2843</v>
      </c>
      <c r="M11" s="91" t="str">
        <f t="shared" si="1"/>
        <v>MT</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13567</v>
      </c>
      <c r="R15" s="91">
        <f t="shared" si="2"/>
        <v>0.41656176118394794</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2843</v>
      </c>
      <c r="R29" s="91">
        <f t="shared" si="2"/>
        <v>8.7291596303233132E-2</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16159</v>
      </c>
      <c r="R40" s="91">
        <f t="shared" si="2"/>
        <v>0.49614664251281893</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32569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32569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0.41656176118394794</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8.7291596303233132E-2</v>
      </c>
      <c r="D29" s="91">
        <f t="shared" si="0"/>
        <v>8.7291596303233132E-2</v>
      </c>
      <c r="E29" s="91">
        <f t="shared" si="1"/>
        <v>0.14961582991264077</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0.49614664251281893</v>
      </c>
      <c r="D40" s="91">
        <f t="shared" si="0"/>
        <v>0.49614664251281893</v>
      </c>
      <c r="E40" s="91">
        <f t="shared" si="1"/>
        <v>0.85038417008735923</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0.58343823881605206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9.4720182329493197E-2</v>
      </c>
      <c r="C60" s="91">
        <f>SUMIFS('ReEDs Generation Data'!H$729:H$1448,'ReEDs Generation Data'!$E$729:$E$1448,Calculations!$A60)</f>
        <v>8.7343783307467393E-2</v>
      </c>
      <c r="D60" s="91">
        <f>SUMIFS('ReEDs Generation Data'!I$729:I$1448,'ReEDs Generation Data'!$E$729:$E$1448,Calculations!$A60)</f>
        <v>7.4090136765876738E-2</v>
      </c>
      <c r="E60" s="91">
        <f>SUMIFS('ReEDs Generation Data'!J$729:J$1448,'ReEDs Generation Data'!$E$729:$E$1448,Calculations!$A60)</f>
        <v>6.2923070231009709E-2</v>
      </c>
      <c r="F60" s="91">
        <f>SUMIFS('ReEDs Generation Data'!K$729:K$1448,'ReEDs Generation Data'!$E$729:$E$1448,Calculations!$A60)</f>
        <v>6.309826908375081E-2</v>
      </c>
      <c r="G60" s="91">
        <f>SUMIFS('ReEDs Generation Data'!L$729:L$1448,'ReEDs Generation Data'!$E$729:$E$1448,Calculations!$A60)</f>
        <v>6.3272218416218412E-2</v>
      </c>
      <c r="H60" s="91">
        <f>SUMIFS('ReEDs Generation Data'!M$729:M$1448,'ReEDs Generation Data'!$E$729:$E$1448,Calculations!$A60)</f>
        <v>4.0528422302295503E-2</v>
      </c>
      <c r="I60" s="91">
        <f>SUMIFS('ReEDs Generation Data'!N$729:N$1448,'ReEDs Generation Data'!$E$729:$E$1448,Calculations!$A60)</f>
        <v>1.8997700247599635E-3</v>
      </c>
      <c r="J60" s="91">
        <f>SUMIFS('ReEDs Generation Data'!O$729:O$1448,'ReEDs Generation Data'!$E$729:$E$1448,Calculations!$A60)</f>
        <v>1.791241053233941E-3</v>
      </c>
      <c r="K60" s="91">
        <f>SUMIFS('ReEDs Generation Data'!P$729:P$1448,'ReEDs Generation Data'!$E$729:$E$1448,Calculations!$A60)</f>
        <v>1.6825418370717841E-3</v>
      </c>
      <c r="L60" s="91">
        <f>SUMIFS('ReEDs Generation Data'!Q$729:Q$1448,'ReEDs Generation Data'!$E$729:$E$1448,Calculations!$A60)</f>
        <v>1.2040014524887803E-3</v>
      </c>
      <c r="M60" s="91">
        <f>SUMIFS('ReEDs Generation Data'!R$729:R$1448,'ReEDs Generation Data'!$E$729:$E$1448,Calculations!$A60)</f>
        <v>8.9908703534202869E-4</v>
      </c>
    </row>
    <row r="61" spans="1:33" ht="15.75" customHeight="1">
      <c r="A61" s="111" t="s">
        <v>634</v>
      </c>
      <c r="B61" s="91">
        <f>SUMIFS('ReEDs Generation Data'!G$729:G$1448,'ReEDs Generation Data'!$E$729:$E$1448,Calculations!$A61)</f>
        <v>0.21975746153256409</v>
      </c>
      <c r="C61" s="91">
        <f>SUMIFS('ReEDs Generation Data'!H$729:H$1448,'ReEDs Generation Data'!$E$729:$E$1448,Calculations!$A61)</f>
        <v>0.2028921851661496</v>
      </c>
      <c r="D61" s="91">
        <f>SUMIFS('ReEDs Generation Data'!I$729:I$1448,'ReEDs Generation Data'!$E$729:$E$1448,Calculations!$A61)</f>
        <v>0.26491712910981796</v>
      </c>
      <c r="E61" s="91">
        <f>SUMIFS('ReEDs Generation Data'!J$729:J$1448,'ReEDs Generation Data'!$E$729:$E$1448,Calculations!$A61)</f>
        <v>0.31825118301662475</v>
      </c>
      <c r="F61" s="91">
        <f>SUMIFS('ReEDs Generation Data'!K$729:K$1448,'ReEDs Generation Data'!$E$729:$E$1448,Calculations!$A61)</f>
        <v>0.34969723416507259</v>
      </c>
      <c r="G61" s="91">
        <f>SUMIFS('ReEDs Generation Data'!L$729:L$1448,'ReEDs Generation Data'!$E$729:$E$1448,Calculations!$A61)</f>
        <v>0.37761061759166353</v>
      </c>
      <c r="H61" s="91">
        <f>SUMIFS('ReEDs Generation Data'!M$729:M$1448,'ReEDs Generation Data'!$E$729:$E$1448,Calculations!$A61)</f>
        <v>0.36921701749561575</v>
      </c>
      <c r="I61" s="91">
        <f>SUMIFS('ReEDs Generation Data'!N$729:N$1448,'ReEDs Generation Data'!$E$729:$E$1448,Calculations!$A61)</f>
        <v>0.36077328729008523</v>
      </c>
      <c r="J61" s="91">
        <f>SUMIFS('ReEDs Generation Data'!O$729:O$1448,'ReEDs Generation Data'!$E$729:$E$1448,Calculations!$A61)</f>
        <v>0.36456012959762563</v>
      </c>
      <c r="K61" s="91">
        <f>SUMIFS('ReEDs Generation Data'!P$729:P$1448,'ReEDs Generation Data'!$E$729:$E$1448,Calculations!$A61)</f>
        <v>0.36828823789589454</v>
      </c>
      <c r="L61" s="91">
        <f>SUMIFS('ReEDs Generation Data'!Q$729:Q$1448,'ReEDs Generation Data'!$E$729:$E$1448,Calculations!$A61)</f>
        <v>0.35570875223674897</v>
      </c>
      <c r="M61" s="91">
        <f>SUMIFS('ReEDs Generation Data'!R$729:R$1448,'ReEDs Generation Data'!$E$729:$E$1448,Calculations!$A61)</f>
        <v>0.34273757195860699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0.49510846922492202</v>
      </c>
      <c r="C63" s="91">
        <f>SUMIFS('ReEDs Generation Data'!H$729:H$1448,'ReEDs Generation Data'!$E$729:$E$1448,Calculations!$A63)</f>
        <v>0.49841044923382111</v>
      </c>
      <c r="D63" s="91">
        <f>SUMIFS('ReEDs Generation Data'!I$729:I$1448,'ReEDs Generation Data'!$E$729:$E$1448,Calculations!$A63)</f>
        <v>0.46353125902750203</v>
      </c>
      <c r="E63" s="91">
        <f>SUMIFS('ReEDs Generation Data'!J$729:J$1448,'ReEDs Generation Data'!$E$729:$E$1448,Calculations!$A63)</f>
        <v>0.43337926808745258</v>
      </c>
      <c r="F63" s="91">
        <f>SUMIFS('ReEDs Generation Data'!K$729:K$1448,'ReEDs Generation Data'!$E$729:$E$1448,Calculations!$A63)</f>
        <v>0.41108905401288814</v>
      </c>
      <c r="G63" s="91">
        <f>SUMIFS('ReEDs Generation Data'!L$729:L$1448,'ReEDs Generation Data'!$E$729:$E$1448,Calculations!$A63)</f>
        <v>0.39129414159707876</v>
      </c>
      <c r="H63" s="91">
        <f>SUMIFS('ReEDs Generation Data'!M$729:M$1448,'ReEDs Generation Data'!$E$729:$E$1448,Calculations!$A63)</f>
        <v>0.4126008871966147</v>
      </c>
      <c r="I63" s="91">
        <f>SUMIFS('ReEDs Generation Data'!N$729:N$1448,'ReEDs Generation Data'!$E$729:$E$1448,Calculations!$A63)</f>
        <v>0.44489035941807814</v>
      </c>
      <c r="J63" s="91">
        <f>SUMIFS('ReEDs Generation Data'!O$729:O$1448,'ReEDs Generation Data'!$E$729:$E$1448,Calculations!$A63)</f>
        <v>0.44231638107355598</v>
      </c>
      <c r="K63" s="91">
        <f>SUMIFS('ReEDs Generation Data'!P$729:P$1448,'ReEDs Generation Data'!$E$729:$E$1448,Calculations!$A63)</f>
        <v>0.43978317856831028</v>
      </c>
      <c r="L63" s="91">
        <f>SUMIFS('ReEDs Generation Data'!Q$729:Q$1448,'ReEDs Generation Data'!$E$729:$E$1448,Calculations!$A63)</f>
        <v>0.42396578936226692</v>
      </c>
      <c r="M63" s="91">
        <f>SUMIFS('ReEDs Generation Data'!R$729:R$1448,'ReEDs Generation Data'!$E$729:$E$1448,Calculations!$A63)</f>
        <v>0.41656353704373528</v>
      </c>
    </row>
    <row r="64" spans="1:33" ht="15.75" customHeight="1">
      <c r="A64" s="111" t="s">
        <v>100</v>
      </c>
      <c r="B64" s="91">
        <f>SUMIFS('ReEDs Generation Data'!G$729:G$1448,'ReEDs Generation Data'!$E$729:$E$1448,Calculations!$A64)</f>
        <v>0.17187858466076397</v>
      </c>
      <c r="C64" s="91">
        <f>SUMIFS('ReEDs Generation Data'!H$729:H$1448,'ReEDs Generation Data'!$E$729:$E$1448,Calculations!$A64)</f>
        <v>0.19186561339479319</v>
      </c>
      <c r="D64" s="91">
        <f>SUMIFS('ReEDs Generation Data'!I$729:I$1448,'ReEDs Generation Data'!$E$729:$E$1448,Calculations!$A64)</f>
        <v>0.17912498465173249</v>
      </c>
      <c r="E64" s="91">
        <f>SUMIFS('ReEDs Generation Data'!J$729:J$1448,'ReEDs Generation Data'!$E$729:$E$1448,Calculations!$A64)</f>
        <v>0.16810031270013989</v>
      </c>
      <c r="F64" s="91">
        <f>SUMIFS('ReEDs Generation Data'!K$729:K$1448,'ReEDs Generation Data'!$E$729:$E$1448,Calculations!$A64)</f>
        <v>0.15953836878918029</v>
      </c>
      <c r="G64" s="91">
        <f>SUMIFS('ReEDs Generation Data'!L$729:L$1448,'ReEDs Generation Data'!$E$729:$E$1448,Calculations!$A64)</f>
        <v>0.151927990421307</v>
      </c>
      <c r="H64" s="91">
        <f>SUMIFS('ReEDs Generation Data'!M$729:M$1448,'ReEDs Generation Data'!$E$729:$E$1448,Calculations!$A64)</f>
        <v>0.16095230576822542</v>
      </c>
      <c r="I64" s="91">
        <f>SUMIFS('ReEDs Generation Data'!N$729:N$1448,'ReEDs Generation Data'!$E$729:$E$1448,Calculations!$A64)</f>
        <v>0.17483607953296237</v>
      </c>
      <c r="J64" s="91">
        <f>SUMIFS('ReEDs Generation Data'!O$729:O$1448,'ReEDs Generation Data'!$E$729:$E$1448,Calculations!$A64)</f>
        <v>0.17332265133790353</v>
      </c>
      <c r="K64" s="91">
        <f>SUMIFS('ReEDs Generation Data'!P$729:P$1448,'ReEDs Generation Data'!$E$729:$E$1448,Calculations!$A64)</f>
        <v>0.17183304108146008</v>
      </c>
      <c r="L64" s="91">
        <f>SUMIFS('ReEDs Generation Data'!Q$729:Q$1448,'ReEDs Generation Data'!$E$729:$E$1448,Calculations!$A64)</f>
        <v>0.19967721289278451</v>
      </c>
      <c r="M64" s="91">
        <f>SUMIFS('ReEDs Generation Data'!R$729:R$1448,'ReEDs Generation Data'!$E$729:$E$1448,Calculations!$A64)</f>
        <v>0.21923962186321633</v>
      </c>
    </row>
    <row r="65" spans="1:37" ht="15.75" customHeight="1">
      <c r="A65" s="111" t="s">
        <v>102</v>
      </c>
      <c r="B65" s="91">
        <f>SUMIFS('ReEDs Generation Data'!G$729:G$1448,'ReEDs Generation Data'!$E$729:$E$1448,Calculations!$A65)</f>
        <v>1.5306054576998483E-2</v>
      </c>
      <c r="C65" s="91">
        <f>SUMIFS('ReEDs Generation Data'!H$729:H$1448,'ReEDs Generation Data'!$E$729:$E$1448,Calculations!$A65)</f>
        <v>1.6298068555561027E-2</v>
      </c>
      <c r="D65" s="91">
        <f>SUMIFS('ReEDs Generation Data'!I$729:I$1448,'ReEDs Generation Data'!$E$729:$E$1448,Calculations!$A65)</f>
        <v>1.5386960818166089E-2</v>
      </c>
      <c r="E65" s="91">
        <f>SUMIFS('ReEDs Generation Data'!J$729:J$1448,'ReEDs Generation Data'!$E$729:$E$1448,Calculations!$A65)</f>
        <v>1.4603319872300433E-2</v>
      </c>
      <c r="F65" s="91">
        <f>SUMIFS('ReEDs Generation Data'!K$729:K$1448,'ReEDs Generation Data'!$E$729:$E$1448,Calculations!$A65)</f>
        <v>1.39756276176011E-2</v>
      </c>
      <c r="G65" s="91">
        <f>SUMIFS('ReEDs Generation Data'!L$729:L$1448,'ReEDs Generation Data'!$E$729:$E$1448,Calculations!$A65)</f>
        <v>1.3419111022819129E-2</v>
      </c>
      <c r="H65" s="91">
        <f>SUMIFS('ReEDs Generation Data'!M$729:M$1448,'ReEDs Generation Data'!$E$729:$E$1448,Calculations!$A65)</f>
        <v>1.4157252181096409E-2</v>
      </c>
      <c r="I65" s="91">
        <f>SUMIFS('ReEDs Generation Data'!N$729:N$1448,'ReEDs Generation Data'!$E$729:$E$1448,Calculations!$A65)</f>
        <v>1.4985730647404702E-2</v>
      </c>
      <c r="J65" s="91">
        <f>SUMIFS('ReEDs Generation Data'!O$729:O$1448,'ReEDs Generation Data'!$E$729:$E$1448,Calculations!$A65)</f>
        <v>1.5460594107994269E-2</v>
      </c>
      <c r="K65" s="91">
        <f>SUMIFS('ReEDs Generation Data'!P$729:P$1448,'ReEDs Generation Data'!$E$729:$E$1448,Calculations!$A65)</f>
        <v>1.5928760365818279E-2</v>
      </c>
      <c r="L65" s="91">
        <f>SUMIFS('ReEDs Generation Data'!Q$729:Q$1448,'ReEDs Generation Data'!$E$729:$E$1448,Calculations!$A65)</f>
        <v>1.6889167678887235E-2</v>
      </c>
      <c r="M65" s="91">
        <f>SUMIFS('ReEDs Generation Data'!R$729:R$1448,'ReEDs Generation Data'!$E$729:$E$1448,Calculations!$A65)</f>
        <v>1.7931433135445277E-2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2.2074693607890598E-5</v>
      </c>
      <c r="M67" s="91">
        <f>SUMIFS('ReEDs Generation Data'!R$729:R$1448,'ReEDs Generation Data'!$E$729:$E$1448,Calculations!$A67)</f>
        <v>4.5033314973660795E-5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2.1720812534923708E-5</v>
      </c>
      <c r="G70" s="91">
        <f>SUMIFS('ReEDs Generation Data'!L$729:L$1448,'ReEDs Generation Data'!$E$729:$E$1448,Calculations!$A70)</f>
        <v>4.1003117127495345E-5</v>
      </c>
      <c r="H70" s="91">
        <f>SUMIFS('ReEDs Generation Data'!M$729:M$1448,'ReEDs Generation Data'!$E$729:$E$1448,Calculations!$A70)</f>
        <v>6.5989707662514181E-5</v>
      </c>
      <c r="I70" s="91">
        <f>SUMIFS('ReEDs Generation Data'!N$729:N$1448,'ReEDs Generation Data'!$E$729:$E$1448,Calculations!$A70)</f>
        <v>9.1879090203178293E-5</v>
      </c>
      <c r="J70" s="91">
        <f>SUMIFS('ReEDs Generation Data'!O$729:O$1448,'ReEDs Generation Data'!$E$729:$E$1448,Calculations!$A70)</f>
        <v>4.5584904028141642E-5</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3.229247675258156E-3</v>
      </c>
      <c r="C73" s="91">
        <f>SUMIFS('ReEDs Generation Data'!H$729:H$1448,'ReEDs Generation Data'!$E$729:$E$1448,Calculations!$A73)</f>
        <v>3.189900342207742E-3</v>
      </c>
      <c r="D73" s="91">
        <f>SUMIFS('ReEDs Generation Data'!I$729:I$1448,'ReEDs Generation Data'!$E$729:$E$1448,Calculations!$A73)</f>
        <v>2.9495296269046929E-3</v>
      </c>
      <c r="E73" s="91">
        <f>SUMIFS('ReEDs Generation Data'!J$729:J$1448,'ReEDs Generation Data'!$E$729:$E$1448,Calculations!$A73)</f>
        <v>2.7428460924725493E-3</v>
      </c>
      <c r="F73" s="91">
        <f>SUMIFS('ReEDs Generation Data'!K$729:K$1448,'ReEDs Generation Data'!$E$729:$E$1448,Calculations!$A73)</f>
        <v>2.5797255189720877E-3</v>
      </c>
      <c r="G73" s="91">
        <f>SUMIFS('ReEDs Generation Data'!L$729:L$1448,'ReEDs Generation Data'!$E$729:$E$1448,Calculations!$A73)</f>
        <v>2.4349178337856494E-3</v>
      </c>
      <c r="H73" s="91">
        <f>SUMIFS('ReEDs Generation Data'!M$729:M$1448,'ReEDs Generation Data'!$E$729:$E$1448,Calculations!$A73)</f>
        <v>2.4781253484895882E-3</v>
      </c>
      <c r="I73" s="91">
        <f>SUMIFS('ReEDs Generation Data'!N$729:N$1448,'ReEDs Generation Data'!$E$729:$E$1448,Calculations!$A73)</f>
        <v>2.5228939965063679E-3</v>
      </c>
      <c r="J73" s="91">
        <f>SUMIFS('ReEDs Generation Data'!O$729:O$1448,'ReEDs Generation Data'!$E$729:$E$1448,Calculations!$A73)</f>
        <v>2.5034179256585454E-3</v>
      </c>
      <c r="K73" s="91">
        <f>SUMIFS('ReEDs Generation Data'!P$729:P$1448,'ReEDs Generation Data'!$E$729:$E$1448,Calculations!$A73)</f>
        <v>2.4842402514450605E-3</v>
      </c>
      <c r="L73" s="91">
        <f>SUMIFS('ReEDs Generation Data'!Q$729:Q$1448,'ReEDs Generation Data'!$E$729:$E$1448,Calculations!$A73)</f>
        <v>2.5330016832157045E-3</v>
      </c>
      <c r="M73" s="91">
        <f>SUMIFS('ReEDs Generation Data'!R$729:R$1448,'ReEDs Generation Data'!$E$729:$E$1448,Calculations!$A73)</f>
        <v>2.5837156486804343E-3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Washington</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94799447</v>
      </c>
      <c r="C5" s="172">
        <f>SUMIFS(Cambium!C:C,Cambium!B:B,About!B2)</f>
        <v>94799447</v>
      </c>
      <c r="D5" s="174">
        <f>C5</f>
        <v>94799447</v>
      </c>
      <c r="E5" s="174">
        <f t="shared" ref="E5:AF5" si="0">D5</f>
        <v>94799447</v>
      </c>
      <c r="F5" s="174">
        <f t="shared" si="0"/>
        <v>94799447</v>
      </c>
      <c r="G5" s="174">
        <f t="shared" si="0"/>
        <v>94799447</v>
      </c>
      <c r="H5" s="174">
        <f t="shared" si="0"/>
        <v>94799447</v>
      </c>
      <c r="I5" s="174">
        <f t="shared" si="0"/>
        <v>94799447</v>
      </c>
      <c r="J5" s="174">
        <f t="shared" si="0"/>
        <v>94799447</v>
      </c>
      <c r="K5" s="174">
        <f t="shared" si="0"/>
        <v>94799447</v>
      </c>
      <c r="L5" s="174">
        <f t="shared" si="0"/>
        <v>94799447</v>
      </c>
      <c r="M5" s="174">
        <f t="shared" si="0"/>
        <v>94799447</v>
      </c>
      <c r="N5" s="174">
        <f t="shared" si="0"/>
        <v>94799447</v>
      </c>
      <c r="O5" s="174">
        <f t="shared" si="0"/>
        <v>94799447</v>
      </c>
      <c r="P5" s="174">
        <f t="shared" si="0"/>
        <v>94799447</v>
      </c>
      <c r="Q5" s="174">
        <f t="shared" si="0"/>
        <v>94799447</v>
      </c>
      <c r="R5" s="174">
        <f t="shared" si="0"/>
        <v>94799447</v>
      </c>
      <c r="S5" s="174">
        <f t="shared" si="0"/>
        <v>94799447</v>
      </c>
      <c r="T5" s="174">
        <f t="shared" si="0"/>
        <v>94799447</v>
      </c>
      <c r="U5" s="174">
        <f t="shared" si="0"/>
        <v>94799447</v>
      </c>
      <c r="V5" s="174">
        <f t="shared" si="0"/>
        <v>94799447</v>
      </c>
      <c r="W5" s="174">
        <f t="shared" si="0"/>
        <v>94799447</v>
      </c>
      <c r="X5" s="174">
        <f t="shared" si="0"/>
        <v>94799447</v>
      </c>
      <c r="Y5" s="174">
        <f t="shared" si="0"/>
        <v>94799447</v>
      </c>
      <c r="Z5" s="174">
        <f t="shared" si="0"/>
        <v>94799447</v>
      </c>
      <c r="AA5" s="174">
        <f t="shared" si="0"/>
        <v>94799447</v>
      </c>
      <c r="AB5" s="174">
        <f t="shared" si="0"/>
        <v>94799447</v>
      </c>
      <c r="AC5" s="174">
        <f t="shared" si="0"/>
        <v>94799447</v>
      </c>
      <c r="AD5" s="174">
        <f t="shared" si="0"/>
        <v>94799447</v>
      </c>
      <c r="AE5" s="174">
        <f t="shared" si="0"/>
        <v>94799447</v>
      </c>
      <c r="AF5" s="174">
        <f t="shared" si="0"/>
        <v>94799447</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3313576.1433188883</v>
      </c>
      <c r="C10">
        <f>D10</f>
        <v>3313576.1433188883</v>
      </c>
      <c r="D10" s="170">
        <f>SUM(D$5*SUMIFS(C$39:C$48,$B$39:$B$48,$A10),D$6*IF($B$2=TRUE,SUMIFS($B$147:$B$162,$A$147:$A$162,$A10),SUMIFS(E$125:E$140,$A$125:$A$140,$A10)))</f>
        <v>3313576.1433188883</v>
      </c>
      <c r="E10">
        <f t="shared" ref="E10:N10" si="1">SUM(E$5*SUMIFS(D$39:D$48,$B$39:$B$48,$A10),E$6*IF($B$2=TRUE,SUMIFS($B$147:$B$162,$A$147:$A$162,$A10),SUMIFS(F$125:F$140,$A$125:$A$140,$A10)))</f>
        <v>1660788.74925846</v>
      </c>
      <c r="F10">
        <f t="shared" si="1"/>
        <v>1465741.7809027822</v>
      </c>
      <c r="G10">
        <f t="shared" si="1"/>
        <v>146422.47425362212</v>
      </c>
      <c r="H10">
        <f t="shared" si="1"/>
        <v>234458.17944907528</v>
      </c>
      <c r="I10">
        <f t="shared" si="1"/>
        <v>339472.78805224475</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18303875.297176529</v>
      </c>
      <c r="C11">
        <f t="shared" ref="C11:C33" si="4">D11</f>
        <v>18303875.297176529</v>
      </c>
      <c r="D11" s="170">
        <f t="shared" ref="D11:D33" si="5">SUM(D$5*SUMIFS(C$39:C$48,$B$39:$B$48,$A11),D$6*IF($B$2=TRUE,SUMIFS($B$147:$B$162,$A$147:$A$162,$A11),SUMIFS(E$125:E$140,$A$125:$A$140,$A11)))</f>
        <v>18303875.297176529</v>
      </c>
      <c r="E11">
        <f t="shared" ref="E11:N11" si="6">SUM(E$5*SUMIFS(D$39:D$48,$B$39:$B$48,$A11),E$6*IF($B$2=TRUE,SUMIFS($B$147:$B$162,$A$147:$A$162,$A11),SUMIFS(F$125:F$140,$A$125:$A$140,$A11)))</f>
        <v>15312999.492817001</v>
      </c>
      <c r="F11">
        <f t="shared" si="6"/>
        <v>15224347.439595658</v>
      </c>
      <c r="G11">
        <f t="shared" si="6"/>
        <v>14238182.315533627</v>
      </c>
      <c r="H11">
        <f t="shared" si="6"/>
        <v>13559589.399033213</v>
      </c>
      <c r="I11">
        <f t="shared" si="6"/>
        <v>11863358.086327787</v>
      </c>
      <c r="J11">
        <f t="shared" si="6"/>
        <v>8503941.0881266464</v>
      </c>
      <c r="K11">
        <f t="shared" si="6"/>
        <v>7887445.6746353153</v>
      </c>
      <c r="L11">
        <f t="shared" si="6"/>
        <v>4970573.6385329487</v>
      </c>
      <c r="M11">
        <f t="shared" si="6"/>
        <v>4970573.6385329487</v>
      </c>
      <c r="N11">
        <f t="shared" si="6"/>
        <v>4970573.6385329487</v>
      </c>
      <c r="O11">
        <f t="shared" ref="O11:AF11" si="7">SUM(O$5*SUMIFS(N$39:N$48,$B$39:$B$48,$A11),O$6*IF($B$2=TRUE,SUMIFS($B$147:$B$162,$A$147:$A$162,$A11),SUMIFS(P$125:P$140,$A$125:$A$140,$A11)))</f>
        <v>4970573.6385329487</v>
      </c>
      <c r="P11">
        <f t="shared" si="7"/>
        <v>4970573.6385329487</v>
      </c>
      <c r="Q11">
        <f t="shared" si="7"/>
        <v>4970573.6385329487</v>
      </c>
      <c r="R11">
        <f t="shared" si="7"/>
        <v>4970573.6385329487</v>
      </c>
      <c r="S11">
        <f t="shared" si="7"/>
        <v>4970573.6385329487</v>
      </c>
      <c r="T11">
        <f t="shared" si="7"/>
        <v>4970573.6385329487</v>
      </c>
      <c r="U11">
        <f t="shared" si="7"/>
        <v>4970573.6385329487</v>
      </c>
      <c r="V11">
        <f t="shared" si="7"/>
        <v>4970573.6385329487</v>
      </c>
      <c r="W11">
        <f t="shared" si="7"/>
        <v>4970573.6385329487</v>
      </c>
      <c r="X11">
        <f t="shared" si="7"/>
        <v>4970573.6385329487</v>
      </c>
      <c r="Y11">
        <f t="shared" si="7"/>
        <v>4970573.6385329487</v>
      </c>
      <c r="Z11">
        <f t="shared" si="7"/>
        <v>4970573.6385329487</v>
      </c>
      <c r="AA11">
        <f t="shared" si="7"/>
        <v>4970573.6385329487</v>
      </c>
      <c r="AB11">
        <f t="shared" si="7"/>
        <v>4970573.6385329487</v>
      </c>
      <c r="AC11">
        <f t="shared" si="7"/>
        <v>4970573.6385329487</v>
      </c>
      <c r="AD11">
        <f t="shared" si="7"/>
        <v>4970573.6385329487</v>
      </c>
      <c r="AE11">
        <f t="shared" si="7"/>
        <v>4970573.6385329487</v>
      </c>
      <c r="AF11">
        <f t="shared" si="7"/>
        <v>4970573.6385329487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8786179.1869399641</v>
      </c>
      <c r="M13">
        <f t="shared" si="10"/>
        <v>8786179.1869399641</v>
      </c>
      <c r="N13">
        <f t="shared" si="10"/>
        <v>8786179.1869399641</v>
      </c>
      <c r="O13">
        <f t="shared" ref="O13:AF13" si="11">SUM(O$5*SUMIFS(N$39:N$48,$B$39:$B$48,$A13),O$6*IF($B$2=TRUE,SUMIFS($B$147:$B$162,$A$147:$A$162,$A13),SUMIFS(P$125:P$140,$A$125:$A$140,$A13)))</f>
        <v>8786179.1869399641</v>
      </c>
      <c r="P13">
        <f t="shared" si="11"/>
        <v>8786179.1869399641</v>
      </c>
      <c r="Q13">
        <f t="shared" si="11"/>
        <v>8786179.1869399641</v>
      </c>
      <c r="R13">
        <f t="shared" si="11"/>
        <v>8786179.1869399641</v>
      </c>
      <c r="S13">
        <f t="shared" si="11"/>
        <v>8786179.1869399641</v>
      </c>
      <c r="T13">
        <f t="shared" si="11"/>
        <v>8786179.1869399641</v>
      </c>
      <c r="U13">
        <f t="shared" si="11"/>
        <v>8786179.1869399641</v>
      </c>
      <c r="V13">
        <f t="shared" si="11"/>
        <v>8786179.1869399641</v>
      </c>
      <c r="W13">
        <f t="shared" si="11"/>
        <v>8786179.1869399641</v>
      </c>
      <c r="X13">
        <f t="shared" si="11"/>
        <v>8786179.1869399641</v>
      </c>
      <c r="Y13">
        <f t="shared" si="11"/>
        <v>8786179.1869399641</v>
      </c>
      <c r="Z13">
        <f t="shared" si="11"/>
        <v>8786179.1869399641</v>
      </c>
      <c r="AA13">
        <f t="shared" si="11"/>
        <v>8786179.1869399641</v>
      </c>
      <c r="AB13">
        <f t="shared" si="11"/>
        <v>8786179.1869399641</v>
      </c>
      <c r="AC13">
        <f t="shared" si="11"/>
        <v>8786179.1869399641</v>
      </c>
      <c r="AD13">
        <f t="shared" si="11"/>
        <v>8786179.1869399641</v>
      </c>
      <c r="AE13">
        <f t="shared" si="11"/>
        <v>8786179.1869399641</v>
      </c>
      <c r="AF13">
        <f t="shared" si="11"/>
        <v>8786179.1869399641</v>
      </c>
    </row>
    <row r="14" spans="1:32">
      <c r="A14" s="100" t="s">
        <v>101</v>
      </c>
      <c r="B14">
        <f t="shared" si="3"/>
        <v>55725080.819240391</v>
      </c>
      <c r="C14">
        <f t="shared" si="4"/>
        <v>55725080.819240391</v>
      </c>
      <c r="D14" s="170">
        <f t="shared" si="5"/>
        <v>55725080.819240391</v>
      </c>
      <c r="E14">
        <f t="shared" ref="E14:N14" si="12">SUM(E$5*SUMIFS(D$39:D$48,$B$39:$B$48,$A14),E$6*IF($B$2=TRUE,SUMIFS($B$147:$B$162,$A$147:$A$162,$A14),SUMIFS(F$125:F$140,$A$125:$A$140,$A14)))</f>
        <v>58050230.606125906</v>
      </c>
      <c r="F14">
        <f t="shared" si="12"/>
        <v>57992997.434769645</v>
      </c>
      <c r="G14">
        <f t="shared" si="12"/>
        <v>59789426.695277594</v>
      </c>
      <c r="H14">
        <f t="shared" si="12"/>
        <v>59924105.535982981</v>
      </c>
      <c r="I14">
        <f t="shared" si="12"/>
        <v>60455705.23625952</v>
      </c>
      <c r="J14">
        <f t="shared" si="12"/>
        <v>62616630.093524337</v>
      </c>
      <c r="K14">
        <f t="shared" si="12"/>
        <v>62257229.057008147</v>
      </c>
      <c r="L14">
        <f t="shared" si="12"/>
        <v>57348382.222163662</v>
      </c>
      <c r="M14">
        <f t="shared" si="12"/>
        <v>57348382.222163662</v>
      </c>
      <c r="N14">
        <f t="shared" si="12"/>
        <v>57348382.222163662</v>
      </c>
      <c r="O14">
        <f t="shared" ref="O14:AF14" si="13">SUM(O$5*SUMIFS(N$39:N$48,$B$39:$B$48,$A14),O$6*IF($B$2=TRUE,SUMIFS($B$147:$B$162,$A$147:$A$162,$A14),SUMIFS(P$125:P$140,$A$125:$A$140,$A14)))</f>
        <v>57348382.222163662</v>
      </c>
      <c r="P14">
        <f t="shared" si="13"/>
        <v>57348382.222163662</v>
      </c>
      <c r="Q14">
        <f t="shared" si="13"/>
        <v>57348382.222163662</v>
      </c>
      <c r="R14">
        <f t="shared" si="13"/>
        <v>57348382.222163662</v>
      </c>
      <c r="S14">
        <f t="shared" si="13"/>
        <v>57348382.222163662</v>
      </c>
      <c r="T14">
        <f t="shared" si="13"/>
        <v>57348382.222163662</v>
      </c>
      <c r="U14">
        <f t="shared" si="13"/>
        <v>57348382.222163662</v>
      </c>
      <c r="V14">
        <f t="shared" si="13"/>
        <v>57348382.222163662</v>
      </c>
      <c r="W14">
        <f t="shared" si="13"/>
        <v>57348382.222163662</v>
      </c>
      <c r="X14">
        <f t="shared" si="13"/>
        <v>57348382.222163662</v>
      </c>
      <c r="Y14">
        <f t="shared" si="13"/>
        <v>57348382.222163662</v>
      </c>
      <c r="Z14">
        <f t="shared" si="13"/>
        <v>57348382.222163662</v>
      </c>
      <c r="AA14">
        <f t="shared" si="13"/>
        <v>57348382.222163662</v>
      </c>
      <c r="AB14">
        <f t="shared" si="13"/>
        <v>57348382.222163662</v>
      </c>
      <c r="AC14">
        <f t="shared" si="13"/>
        <v>57348382.222163662</v>
      </c>
      <c r="AD14">
        <f t="shared" si="13"/>
        <v>57348382.222163662</v>
      </c>
      <c r="AE14">
        <f t="shared" si="13"/>
        <v>57348382.222163662</v>
      </c>
      <c r="AF14">
        <f t="shared" si="13"/>
        <v>57348382.222163662</v>
      </c>
    </row>
    <row r="15" spans="1:32">
      <c r="A15" s="100" t="s">
        <v>100</v>
      </c>
      <c r="B15">
        <f t="shared" si="3"/>
        <v>13863878.202460473</v>
      </c>
      <c r="C15">
        <f t="shared" si="4"/>
        <v>13863878.202460473</v>
      </c>
      <c r="D15" s="170">
        <f t="shared" si="5"/>
        <v>13863878.202460473</v>
      </c>
      <c r="E15">
        <f t="shared" ref="E15:N15" si="14">SUM(E$5*SUMIFS(D$39:D$48,$B$39:$B$48,$A15),E$6*IF($B$2=TRUE,SUMIFS($B$147:$B$162,$A$147:$A$162,$A15),SUMIFS(F$125:F$140,$A$125:$A$140,$A15)))</f>
        <v>16159900.235217908</v>
      </c>
      <c r="F15">
        <f t="shared" si="14"/>
        <v>16491907.308630357</v>
      </c>
      <c r="G15">
        <f t="shared" si="14"/>
        <v>17032329.200357091</v>
      </c>
      <c r="H15">
        <f t="shared" si="14"/>
        <v>17505573.262084641</v>
      </c>
      <c r="I15">
        <f t="shared" si="14"/>
        <v>17799029.824242681</v>
      </c>
      <c r="J15">
        <f t="shared" si="14"/>
        <v>19189525.340476327</v>
      </c>
      <c r="K15">
        <f t="shared" si="14"/>
        <v>20080920.288008172</v>
      </c>
      <c r="L15">
        <f t="shared" si="14"/>
        <v>19336017.607532073</v>
      </c>
      <c r="M15">
        <f t="shared" si="14"/>
        <v>19336017.607532073</v>
      </c>
      <c r="N15">
        <f t="shared" si="14"/>
        <v>19336017.607532073</v>
      </c>
      <c r="O15">
        <f t="shared" ref="O15:AF15" si="15">SUM(O$5*SUMIFS(N$39:N$48,$B$39:$B$48,$A15),O$6*IF($B$2=TRUE,SUMIFS($B$147:$B$162,$A$147:$A$162,$A15),SUMIFS(P$125:P$140,$A$125:$A$140,$A15)))</f>
        <v>19336017.607532073</v>
      </c>
      <c r="P15">
        <f t="shared" si="15"/>
        <v>19336017.607532073</v>
      </c>
      <c r="Q15">
        <f t="shared" si="15"/>
        <v>19336017.607532073</v>
      </c>
      <c r="R15">
        <f t="shared" si="15"/>
        <v>19336017.607532073</v>
      </c>
      <c r="S15">
        <f t="shared" si="15"/>
        <v>19336017.607532073</v>
      </c>
      <c r="T15">
        <f t="shared" si="15"/>
        <v>19336017.607532073</v>
      </c>
      <c r="U15">
        <f t="shared" si="15"/>
        <v>19336017.607532073</v>
      </c>
      <c r="V15">
        <f t="shared" si="15"/>
        <v>19336017.607532073</v>
      </c>
      <c r="W15">
        <f t="shared" si="15"/>
        <v>19336017.607532073</v>
      </c>
      <c r="X15">
        <f t="shared" si="15"/>
        <v>19336017.607532073</v>
      </c>
      <c r="Y15">
        <f t="shared" si="15"/>
        <v>19336017.607532073</v>
      </c>
      <c r="Z15">
        <f t="shared" si="15"/>
        <v>19336017.607532073</v>
      </c>
      <c r="AA15">
        <f t="shared" si="15"/>
        <v>19336017.607532073</v>
      </c>
      <c r="AB15">
        <f t="shared" si="15"/>
        <v>19336017.607532073</v>
      </c>
      <c r="AC15">
        <f t="shared" si="15"/>
        <v>19336017.607532073</v>
      </c>
      <c r="AD15">
        <f t="shared" si="15"/>
        <v>19336017.607532073</v>
      </c>
      <c r="AE15">
        <f t="shared" si="15"/>
        <v>19336017.607532073</v>
      </c>
      <c r="AF15">
        <f t="shared" si="15"/>
        <v>19336017.607532073</v>
      </c>
    </row>
    <row r="16" spans="1:32">
      <c r="A16" s="100" t="s">
        <v>102</v>
      </c>
      <c r="B16">
        <f t="shared" si="3"/>
        <v>2894816.6144100912</v>
      </c>
      <c r="C16">
        <f t="shared" si="4"/>
        <v>2894816.6144100912</v>
      </c>
      <c r="D16" s="170">
        <f t="shared" si="5"/>
        <v>2894816.6144100912</v>
      </c>
      <c r="E16">
        <f t="shared" ref="E16:N16" si="16">SUM(E$5*SUMIFS(D$39:D$48,$B$39:$B$48,$A16),E$6*IF($B$2=TRUE,SUMIFS($B$147:$B$162,$A$147:$A$162,$A16),SUMIFS(F$125:F$140,$A$125:$A$140,$A16)))</f>
        <v>3112407.2668955335</v>
      </c>
      <c r="F16">
        <f t="shared" si="16"/>
        <v>3126836.400186121</v>
      </c>
      <c r="G16">
        <f t="shared" si="16"/>
        <v>3101009.4303962789</v>
      </c>
      <c r="H16">
        <f t="shared" si="16"/>
        <v>3081981.6532033109</v>
      </c>
      <c r="I16">
        <f t="shared" si="16"/>
        <v>3050700.9552344116</v>
      </c>
      <c r="J16">
        <f t="shared" si="16"/>
        <v>3182648.1288986783</v>
      </c>
      <c r="K16">
        <f t="shared" si="16"/>
        <v>3298033.4799065329</v>
      </c>
      <c r="L16">
        <f t="shared" si="16"/>
        <v>3100221.6328668729</v>
      </c>
      <c r="M16">
        <f t="shared" si="16"/>
        <v>3100221.6328668729</v>
      </c>
      <c r="N16">
        <f t="shared" si="16"/>
        <v>3100221.6328668729</v>
      </c>
      <c r="O16">
        <f t="shared" ref="O16:AF16" si="17">SUM(O$5*SUMIFS(N$39:N$48,$B$39:$B$48,$A16),O$6*IF($B$2=TRUE,SUMIFS($B$147:$B$162,$A$147:$A$162,$A16),SUMIFS(P$125:P$140,$A$125:$A$140,$A16)))</f>
        <v>3100221.6328668729</v>
      </c>
      <c r="P16">
        <f t="shared" si="17"/>
        <v>3100221.6328668729</v>
      </c>
      <c r="Q16">
        <f t="shared" si="17"/>
        <v>3100221.6328668729</v>
      </c>
      <c r="R16">
        <f t="shared" si="17"/>
        <v>3100221.6328668729</v>
      </c>
      <c r="S16">
        <f t="shared" si="17"/>
        <v>3100221.6328668729</v>
      </c>
      <c r="T16">
        <f t="shared" si="17"/>
        <v>3100221.6328668729</v>
      </c>
      <c r="U16">
        <f t="shared" si="17"/>
        <v>3100221.6328668729</v>
      </c>
      <c r="V16">
        <f t="shared" si="17"/>
        <v>3100221.6328668729</v>
      </c>
      <c r="W16">
        <f t="shared" si="17"/>
        <v>3100221.6328668729</v>
      </c>
      <c r="X16">
        <f t="shared" si="17"/>
        <v>3100221.6328668729</v>
      </c>
      <c r="Y16">
        <f t="shared" si="17"/>
        <v>3100221.6328668729</v>
      </c>
      <c r="Z16">
        <f t="shared" si="17"/>
        <v>3100221.6328668729</v>
      </c>
      <c r="AA16">
        <f t="shared" si="17"/>
        <v>3100221.6328668729</v>
      </c>
      <c r="AB16">
        <f t="shared" si="17"/>
        <v>3100221.6328668729</v>
      </c>
      <c r="AC16">
        <f t="shared" si="17"/>
        <v>3100221.6328668729</v>
      </c>
      <c r="AD16">
        <f t="shared" si="17"/>
        <v>3100221.6328668729</v>
      </c>
      <c r="AE16">
        <f t="shared" si="17"/>
        <v>3100221.6328668729</v>
      </c>
      <c r="AF16">
        <f t="shared" si="17"/>
        <v>3100221.6328668729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594437.02832456061</v>
      </c>
      <c r="C18">
        <f t="shared" si="4"/>
        <v>594437.02832456061</v>
      </c>
      <c r="D18" s="170">
        <f t="shared" si="5"/>
        <v>594437.02832456061</v>
      </c>
      <c r="E18">
        <f t="shared" ref="E18:N18" si="20">SUM(E$5*SUMIFS(D$39:D$48,$B$39:$B$48,$A18),E$6*IF($B$2=TRUE,SUMIFS($B$147:$B$162,$A$147:$A$162,$A18),SUMIFS(F$125:F$140,$A$125:$A$140,$A18)))</f>
        <v>392812.59076621279</v>
      </c>
      <c r="F18">
        <f t="shared" si="20"/>
        <v>387627.97097251844</v>
      </c>
      <c r="G18">
        <f t="shared" si="20"/>
        <v>382885.69491835398</v>
      </c>
      <c r="H18">
        <f t="shared" si="20"/>
        <v>382751.90706373227</v>
      </c>
      <c r="I18">
        <f t="shared" si="20"/>
        <v>383651.62995481747</v>
      </c>
      <c r="J18">
        <f t="shared" si="20"/>
        <v>321582.37398405926</v>
      </c>
      <c r="K18">
        <f t="shared" si="20"/>
        <v>294251.6120718575</v>
      </c>
      <c r="L18">
        <f t="shared" si="20"/>
        <v>246181.09368094831</v>
      </c>
      <c r="M18">
        <f t="shared" si="20"/>
        <v>246181.09368094831</v>
      </c>
      <c r="N18">
        <f t="shared" si="20"/>
        <v>246181.09368094831</v>
      </c>
      <c r="O18">
        <f t="shared" ref="O18:AF18" si="21">SUM(O$5*SUMIFS(N$39:N$48,$B$39:$B$48,$A18),O$6*IF($B$2=TRUE,SUMIFS($B$147:$B$162,$A$147:$A$162,$A18),SUMIFS(P$125:P$140,$A$125:$A$140,$A18)))</f>
        <v>246181.09368094831</v>
      </c>
      <c r="P18">
        <f t="shared" si="21"/>
        <v>246181.09368094831</v>
      </c>
      <c r="Q18">
        <f t="shared" si="21"/>
        <v>246181.09368094831</v>
      </c>
      <c r="R18">
        <f t="shared" si="21"/>
        <v>246181.09368094831</v>
      </c>
      <c r="S18">
        <f t="shared" si="21"/>
        <v>246181.09368094831</v>
      </c>
      <c r="T18">
        <f t="shared" si="21"/>
        <v>246181.09368094831</v>
      </c>
      <c r="U18">
        <f t="shared" si="21"/>
        <v>246181.09368094831</v>
      </c>
      <c r="V18">
        <f t="shared" si="21"/>
        <v>246181.09368094831</v>
      </c>
      <c r="W18">
        <f t="shared" si="21"/>
        <v>246181.09368094831</v>
      </c>
      <c r="X18">
        <f t="shared" si="21"/>
        <v>246181.09368094831</v>
      </c>
      <c r="Y18">
        <f t="shared" si="21"/>
        <v>246181.09368094831</v>
      </c>
      <c r="Z18">
        <f t="shared" si="21"/>
        <v>246181.09368094831</v>
      </c>
      <c r="AA18">
        <f t="shared" si="21"/>
        <v>246181.09368094831</v>
      </c>
      <c r="AB18">
        <f t="shared" si="21"/>
        <v>246181.09368094831</v>
      </c>
      <c r="AC18">
        <f t="shared" si="21"/>
        <v>246181.09368094831</v>
      </c>
      <c r="AD18">
        <f t="shared" si="21"/>
        <v>246181.09368094831</v>
      </c>
      <c r="AE18">
        <f t="shared" si="21"/>
        <v>246181.09368094831</v>
      </c>
      <c r="AF18">
        <f t="shared" si="21"/>
        <v>246181.09368094831</v>
      </c>
    </row>
    <row r="19" spans="1:32">
      <c r="A19" s="100" t="s">
        <v>105</v>
      </c>
      <c r="B19">
        <f t="shared" si="3"/>
        <v>103782.89506908105</v>
      </c>
      <c r="C19">
        <f t="shared" si="4"/>
        <v>103782.89506908105</v>
      </c>
      <c r="D19" s="170">
        <f t="shared" si="5"/>
        <v>103782.89506908105</v>
      </c>
      <c r="E19">
        <f t="shared" ref="E19:N19" si="22">SUM(E$5*SUMIFS(D$39:D$48,$B$39:$B$48,$A19),E$6*IF($B$2=TRUE,SUMIFS($B$147:$B$162,$A$147:$A$162,$A19),SUMIFS(F$125:F$140,$A$125:$A$140,$A19)))</f>
        <v>110308.05891898026</v>
      </c>
      <c r="F19">
        <f t="shared" si="22"/>
        <v>109988.66494291584</v>
      </c>
      <c r="G19">
        <f t="shared" si="22"/>
        <v>109191.18926342559</v>
      </c>
      <c r="H19">
        <f t="shared" si="22"/>
        <v>110987.06318305711</v>
      </c>
      <c r="I19">
        <f t="shared" si="22"/>
        <v>907528.47992854111</v>
      </c>
      <c r="J19">
        <f t="shared" si="22"/>
        <v>985119.9749899545</v>
      </c>
      <c r="K19">
        <f t="shared" si="22"/>
        <v>981566.88836998388</v>
      </c>
      <c r="L19">
        <f t="shared" si="22"/>
        <v>1011891.618283528</v>
      </c>
      <c r="M19">
        <f t="shared" si="22"/>
        <v>1011891.618283528</v>
      </c>
      <c r="N19">
        <f t="shared" si="22"/>
        <v>1011891.618283528</v>
      </c>
      <c r="O19">
        <f t="shared" ref="O19:AF19" si="23">SUM(O$5*SUMIFS(N$39:N$48,$B$39:$B$48,$A19),O$6*IF($B$2=TRUE,SUMIFS($B$147:$B$162,$A$147:$A$162,$A19),SUMIFS(P$125:P$140,$A$125:$A$140,$A19)))</f>
        <v>1011891.618283528</v>
      </c>
      <c r="P19">
        <f t="shared" si="23"/>
        <v>1011891.618283528</v>
      </c>
      <c r="Q19">
        <f t="shared" si="23"/>
        <v>1011891.618283528</v>
      </c>
      <c r="R19">
        <f t="shared" si="23"/>
        <v>1011891.618283528</v>
      </c>
      <c r="S19">
        <f t="shared" si="23"/>
        <v>1011891.618283528</v>
      </c>
      <c r="T19">
        <f t="shared" si="23"/>
        <v>1011891.618283528</v>
      </c>
      <c r="U19">
        <f t="shared" si="23"/>
        <v>1011891.618283528</v>
      </c>
      <c r="V19">
        <f t="shared" si="23"/>
        <v>1011891.618283528</v>
      </c>
      <c r="W19">
        <f t="shared" si="23"/>
        <v>1011891.618283528</v>
      </c>
      <c r="X19">
        <f t="shared" si="23"/>
        <v>1011891.618283528</v>
      </c>
      <c r="Y19">
        <f t="shared" si="23"/>
        <v>1011891.618283528</v>
      </c>
      <c r="Z19">
        <f t="shared" si="23"/>
        <v>1011891.618283528</v>
      </c>
      <c r="AA19">
        <f t="shared" si="23"/>
        <v>1011891.618283528</v>
      </c>
      <c r="AB19">
        <f t="shared" si="23"/>
        <v>1011891.618283528</v>
      </c>
      <c r="AC19">
        <f t="shared" si="23"/>
        <v>1011891.618283528</v>
      </c>
      <c r="AD19">
        <f t="shared" si="23"/>
        <v>1011891.618283528</v>
      </c>
      <c r="AE19">
        <f t="shared" si="23"/>
        <v>1011891.618283528</v>
      </c>
      <c r="AF19">
        <f t="shared" si="23"/>
        <v>1011891.618283528</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6.2704693659717302E-3</v>
      </c>
      <c r="D39">
        <f>SUMPRODUCT(P$57:P$106,$B$57:$B$106)</f>
        <v>4.1436169006999878E-3</v>
      </c>
      <c r="E39">
        <f>SUMPRODUCT(AB$57:AB$106,$B$57:$B$106)</f>
        <v>4.0889264994606817E-3</v>
      </c>
      <c r="F39">
        <f>SUMPRODUCT(AN$57:AN$106,$B$57:$B$106)</f>
        <v>4.0389021986420868E-3</v>
      </c>
      <c r="G39">
        <f>SUMPRODUCT(AZ$57:AZ$106,$B$57:$B$106)</f>
        <v>4.0374909261204055E-3</v>
      </c>
      <c r="H39">
        <f>SUMPRODUCT(BL$57:BL$106,$B$57:$B$106)</f>
        <v>4.0469817292796808E-3</v>
      </c>
      <c r="I39">
        <f>SUMPRODUCT(BX$57:BX$106,$B$57:$B$106)</f>
        <v>3.3922389229133296E-3</v>
      </c>
      <c r="J39">
        <f>SUMPRODUCT(CJ$57:CJ$106,$B$57:$B$106)</f>
        <v>3.1039380648692758E-3</v>
      </c>
      <c r="K39">
        <f>SUMPRODUCT(CV$57:CV$106,$B$57:$B$106)</f>
        <v>2.5968621281192527E-3</v>
      </c>
      <c r="L39" s="156">
        <f>K39</f>
        <v>2.5968621281192527E-3</v>
      </c>
      <c r="M39" s="156">
        <f t="shared" ref="M39:AE50" si="53">L39</f>
        <v>2.5968621281192527E-3</v>
      </c>
      <c r="N39" s="156">
        <f t="shared" si="53"/>
        <v>2.5968621281192527E-3</v>
      </c>
      <c r="O39" s="156">
        <f t="shared" si="53"/>
        <v>2.5968621281192527E-3</v>
      </c>
      <c r="P39" s="156">
        <f t="shared" si="53"/>
        <v>2.5968621281192527E-3</v>
      </c>
      <c r="Q39" s="156">
        <f t="shared" si="53"/>
        <v>2.5968621281192527E-3</v>
      </c>
      <c r="R39" s="156">
        <f t="shared" si="53"/>
        <v>2.5968621281192527E-3</v>
      </c>
      <c r="S39" s="156">
        <f t="shared" si="53"/>
        <v>2.5968621281192527E-3</v>
      </c>
      <c r="T39" s="156">
        <f t="shared" si="53"/>
        <v>2.5968621281192527E-3</v>
      </c>
      <c r="U39" s="156">
        <f t="shared" si="53"/>
        <v>2.5968621281192527E-3</v>
      </c>
      <c r="V39" s="156">
        <f t="shared" si="53"/>
        <v>2.5968621281192527E-3</v>
      </c>
      <c r="W39" s="156">
        <f t="shared" si="53"/>
        <v>2.5968621281192527E-3</v>
      </c>
      <c r="X39" s="156">
        <f t="shared" si="53"/>
        <v>2.5968621281192527E-3</v>
      </c>
      <c r="Y39" s="156">
        <f t="shared" si="53"/>
        <v>2.5968621281192527E-3</v>
      </c>
      <c r="Z39" s="156">
        <f t="shared" si="53"/>
        <v>2.5968621281192527E-3</v>
      </c>
      <c r="AA39" s="156">
        <f t="shared" si="53"/>
        <v>2.5968621281192527E-3</v>
      </c>
      <c r="AB39" s="156">
        <f t="shared" si="53"/>
        <v>2.5968621281192527E-3</v>
      </c>
      <c r="AC39" s="156">
        <f t="shared" si="53"/>
        <v>2.5968621281192527E-3</v>
      </c>
      <c r="AD39" s="156">
        <f t="shared" si="53"/>
        <v>2.5968621281192527E-3</v>
      </c>
      <c r="AE39" s="156">
        <f t="shared" si="53"/>
        <v>2.5968621281192527E-3</v>
      </c>
    </row>
    <row r="40" spans="1:32">
      <c r="B40" s="2" t="s">
        <v>98</v>
      </c>
      <c r="C40">
        <f>SUMPRODUCT(E57:E106,$B$57:$B$106)</f>
        <v>3.4953538740778604E-2</v>
      </c>
      <c r="D40">
        <f>SUMPRODUCT(Q$57:Q$106,$B$57:$B$106)</f>
        <v>1.7518970857060591E-2</v>
      </c>
      <c r="E40">
        <f>SUMPRODUCT(AC$57:AC$106,$B$57:$B$106)</f>
        <v>1.5461501383049019E-2</v>
      </c>
      <c r="F40">
        <f>SUMPRODUCT(AO$57:AO$106,$B$57:$B$106)</f>
        <v>1.5445498775285274E-3</v>
      </c>
      <c r="G40">
        <f>SUMPRODUCT(BA$57:BA$106,$B$57:$B$106)</f>
        <v>2.4732019739426886E-3</v>
      </c>
      <c r="H40">
        <f>SUMPRODUCT(BM$57:BM$106,$B$57:$B$106)</f>
        <v>3.580957471748171E-3</v>
      </c>
      <c r="I40">
        <f>SUMPRODUCT(BY$57:BY$106,$B$57:$B$106)</f>
        <v>0</v>
      </c>
      <c r="J40">
        <f>SUMPRODUCT(CK$57:CK$106,$B$57:$B$106)</f>
        <v>0</v>
      </c>
      <c r="K40">
        <f>SUMPRODUCT(CW$57:CW$106,$B$57:$B$106)</f>
        <v>0</v>
      </c>
      <c r="L40" s="156">
        <f t="shared" ref="L40:AA50" si="54">K40</f>
        <v>0</v>
      </c>
      <c r="M40" s="156">
        <f t="shared" si="54"/>
        <v>0</v>
      </c>
      <c r="N40" s="156">
        <f t="shared" si="54"/>
        <v>0</v>
      </c>
      <c r="O40" s="156">
        <f t="shared" si="54"/>
        <v>0</v>
      </c>
      <c r="P40" s="156">
        <f t="shared" si="54"/>
        <v>0</v>
      </c>
      <c r="Q40" s="156">
        <f t="shared" si="54"/>
        <v>0</v>
      </c>
      <c r="R40" s="156">
        <f t="shared" si="54"/>
        <v>0</v>
      </c>
      <c r="S40" s="156">
        <f t="shared" si="54"/>
        <v>0</v>
      </c>
      <c r="T40" s="156">
        <f t="shared" si="54"/>
        <v>0</v>
      </c>
      <c r="U40" s="156">
        <f t="shared" si="54"/>
        <v>0</v>
      </c>
      <c r="V40" s="156">
        <f t="shared" si="54"/>
        <v>0</v>
      </c>
      <c r="W40" s="156">
        <f t="shared" si="54"/>
        <v>0</v>
      </c>
      <c r="X40" s="156">
        <f t="shared" si="54"/>
        <v>0</v>
      </c>
      <c r="Y40" s="156">
        <f t="shared" si="54"/>
        <v>0</v>
      </c>
      <c r="Z40" s="156">
        <f t="shared" si="54"/>
        <v>0</v>
      </c>
      <c r="AA40" s="156">
        <f t="shared" si="54"/>
        <v>0</v>
      </c>
      <c r="AB40" s="156">
        <f t="shared" si="53"/>
        <v>0</v>
      </c>
      <c r="AC40" s="156">
        <f t="shared" si="53"/>
        <v>0</v>
      </c>
      <c r="AD40" s="156">
        <f t="shared" si="53"/>
        <v>0</v>
      </c>
      <c r="AE40" s="156">
        <f t="shared" si="53"/>
        <v>0</v>
      </c>
    </row>
    <row r="41" spans="1:32">
      <c r="B41" s="2" t="s">
        <v>105</v>
      </c>
      <c r="C41">
        <f>SUMPRODUCT(F57:F106,$B$57:$B$106)</f>
        <v>1.0947626632155465E-3</v>
      </c>
      <c r="D41">
        <f>SUMPRODUCT(R$57:R$106,$B$57:$B$106)</f>
        <v>1.1635939070296503E-3</v>
      </c>
      <c r="E41">
        <f>SUMPRODUCT(AD$57:AD$106,$B$57:$B$106)</f>
        <v>1.1602247526076375E-3</v>
      </c>
      <c r="F41">
        <f>SUMPRODUCT(AP$57:AP$106,$B$57:$B$106)</f>
        <v>1.1518125128243163E-3</v>
      </c>
      <c r="G41">
        <f>SUMPRODUCT(BB$57:BB$106,$B$57:$B$106)</f>
        <v>1.1707564410481962E-3</v>
      </c>
      <c r="H41">
        <f>SUMPRODUCT(BN$57:BN$106,$B$57:$B$106)</f>
        <v>9.57314107463666E-3</v>
      </c>
      <c r="I41">
        <f>SUMPRODUCT(BZ$57:BZ$106,$B$57:$B$106)</f>
        <v>1.0391621535407843E-2</v>
      </c>
      <c r="J41">
        <f>SUMPRODUCT(CL$57:CL$106,$B$57:$B$106)</f>
        <v>1.0354141500107947E-2</v>
      </c>
      <c r="K41">
        <f>SUMPRODUCT(CX$57:CX$106,$B$57:$B$106)</f>
        <v>1.0674024483323495E-2</v>
      </c>
      <c r="L41" s="156">
        <f t="shared" si="54"/>
        <v>1.0674024483323495E-2</v>
      </c>
      <c r="M41" s="156">
        <f t="shared" si="53"/>
        <v>1.0674024483323495E-2</v>
      </c>
      <c r="N41" s="156">
        <f t="shared" si="53"/>
        <v>1.0674024483323495E-2</v>
      </c>
      <c r="O41" s="156">
        <f t="shared" si="53"/>
        <v>1.0674024483323495E-2</v>
      </c>
      <c r="P41" s="156">
        <f t="shared" si="53"/>
        <v>1.0674024483323495E-2</v>
      </c>
      <c r="Q41" s="156">
        <f t="shared" si="53"/>
        <v>1.0674024483323495E-2</v>
      </c>
      <c r="R41" s="156">
        <f t="shared" si="53"/>
        <v>1.0674024483323495E-2</v>
      </c>
      <c r="S41" s="156">
        <f t="shared" si="53"/>
        <v>1.0674024483323495E-2</v>
      </c>
      <c r="T41" s="156">
        <f t="shared" si="53"/>
        <v>1.0674024483323495E-2</v>
      </c>
      <c r="U41" s="156">
        <f t="shared" si="53"/>
        <v>1.0674024483323495E-2</v>
      </c>
      <c r="V41" s="156">
        <f t="shared" si="53"/>
        <v>1.0674024483323495E-2</v>
      </c>
      <c r="W41" s="156">
        <f t="shared" si="53"/>
        <v>1.0674024483323495E-2</v>
      </c>
      <c r="X41" s="156">
        <f t="shared" si="53"/>
        <v>1.0674024483323495E-2</v>
      </c>
      <c r="Y41" s="156">
        <f t="shared" si="53"/>
        <v>1.0674024483323495E-2</v>
      </c>
      <c r="Z41" s="156">
        <f t="shared" si="53"/>
        <v>1.0674024483323495E-2</v>
      </c>
      <c r="AA41" s="156">
        <f t="shared" si="53"/>
        <v>1.0674024483323495E-2</v>
      </c>
      <c r="AB41" s="156">
        <f t="shared" si="53"/>
        <v>1.0674024483323495E-2</v>
      </c>
      <c r="AC41" s="156">
        <f t="shared" si="53"/>
        <v>1.0674024483323495E-2</v>
      </c>
      <c r="AD41" s="156">
        <f t="shared" si="53"/>
        <v>1.0674024483323495E-2</v>
      </c>
      <c r="AE41" s="156">
        <f t="shared" si="53"/>
        <v>1.0674024483323495E-2</v>
      </c>
    </row>
    <row r="42" spans="1:32">
      <c r="B42" s="2" t="s">
        <v>101</v>
      </c>
      <c r="C42">
        <f>SUMPRODUCT(G57:G106,$B$57:$B$106)</f>
        <v>0.58782073717413552</v>
      </c>
      <c r="D42">
        <f>SUMPRODUCT(S$57:S$106,$B$57:$B$106)</f>
        <v>0.61234777673466712</v>
      </c>
      <c r="E42">
        <f>SUMPRODUCT(AE$57:AE$106,$B$57:$B$106)</f>
        <v>0.61174404777666735</v>
      </c>
      <c r="F42">
        <f>SUMPRODUCT(AQ$57:AQ$106,$B$57:$B$106)</f>
        <v>0.63069383406084212</v>
      </c>
      <c r="G42">
        <f>SUMPRODUCT(BC$57:BC$106,$B$57:$B$106)</f>
        <v>0.63211450522472967</v>
      </c>
      <c r="H42">
        <f>SUMPRODUCT(BO$57:BO$106,$B$57:$B$106)</f>
        <v>0.63772212971094144</v>
      </c>
      <c r="I42">
        <f>SUMPRODUCT(CA$57:CA$106,$B$57:$B$106)</f>
        <v>0.6605168286849219</v>
      </c>
      <c r="J42">
        <f>SUMPRODUCT(CM$57:CM$106,$B$57:$B$106)</f>
        <v>0.65672565639552882</v>
      </c>
      <c r="K42">
        <f>SUMPRODUCT(CY$57:CY$106,$B$57:$B$106)</f>
        <v>0.60494426958169556</v>
      </c>
      <c r="L42" s="156">
        <f t="shared" si="54"/>
        <v>0.60494426958169556</v>
      </c>
      <c r="M42" s="156">
        <f t="shared" si="53"/>
        <v>0.60494426958169556</v>
      </c>
      <c r="N42" s="156">
        <f t="shared" si="53"/>
        <v>0.60494426958169556</v>
      </c>
      <c r="O42" s="156">
        <f t="shared" si="53"/>
        <v>0.60494426958169556</v>
      </c>
      <c r="P42" s="156">
        <f t="shared" si="53"/>
        <v>0.60494426958169556</v>
      </c>
      <c r="Q42" s="156">
        <f t="shared" si="53"/>
        <v>0.60494426958169556</v>
      </c>
      <c r="R42" s="156">
        <f t="shared" si="53"/>
        <v>0.60494426958169556</v>
      </c>
      <c r="S42" s="156">
        <f t="shared" si="53"/>
        <v>0.60494426958169556</v>
      </c>
      <c r="T42" s="156">
        <f t="shared" si="53"/>
        <v>0.60494426958169556</v>
      </c>
      <c r="U42" s="156">
        <f t="shared" si="53"/>
        <v>0.60494426958169556</v>
      </c>
      <c r="V42" s="156">
        <f t="shared" si="53"/>
        <v>0.60494426958169556</v>
      </c>
      <c r="W42" s="156">
        <f t="shared" si="53"/>
        <v>0.60494426958169556</v>
      </c>
      <c r="X42" s="156">
        <f t="shared" si="53"/>
        <v>0.60494426958169556</v>
      </c>
      <c r="Y42" s="156">
        <f t="shared" si="53"/>
        <v>0.60494426958169556</v>
      </c>
      <c r="Z42" s="156">
        <f t="shared" si="53"/>
        <v>0.60494426958169556</v>
      </c>
      <c r="AA42" s="156">
        <f t="shared" si="53"/>
        <v>0.60494426958169556</v>
      </c>
      <c r="AB42" s="156">
        <f t="shared" si="53"/>
        <v>0.60494426958169556</v>
      </c>
      <c r="AC42" s="156">
        <f t="shared" si="53"/>
        <v>0.60494426958169556</v>
      </c>
      <c r="AD42" s="156">
        <f t="shared" si="53"/>
        <v>0.60494426958169556</v>
      </c>
      <c r="AE42" s="156">
        <f t="shared" si="53"/>
        <v>0.60494426958169556</v>
      </c>
    </row>
    <row r="43" spans="1:32">
      <c r="B43" s="2" t="s">
        <v>347</v>
      </c>
      <c r="C43">
        <f>SUMPRODUCT(H57:H106,$B$57:$B$106)</f>
        <v>0.19307997964562523</v>
      </c>
      <c r="D43">
        <f>SUMPRODUCT(T$57:T$106,$B$57:$B$106)</f>
        <v>0.16153047277603846</v>
      </c>
      <c r="E43">
        <f>SUMPRODUCT(AF$57:AF$106,$B$57:$B$106)</f>
        <v>0.16059531908024377</v>
      </c>
      <c r="F43">
        <f>SUMPRODUCT(AR$57:AR$106,$B$57:$B$106)</f>
        <v>0.15019267270128303</v>
      </c>
      <c r="G43">
        <f>SUMPRODUCT(BD$57:BD$106,$B$57:$B$106)</f>
        <v>0.1430344778175047</v>
      </c>
      <c r="H43">
        <f>SUMPRODUCT(BP$57:BP$106,$B$57:$B$106)</f>
        <v>0.12514163807651524</v>
      </c>
      <c r="I43">
        <f>SUMPRODUCT(CB$57:CB$106,$B$57:$B$106)</f>
        <v>8.9704543193449698E-2</v>
      </c>
      <c r="J43">
        <f>SUMPRODUCT(CN$57:CN$106,$B$57:$B$106)</f>
        <v>8.3201389082315169E-2</v>
      </c>
      <c r="K43">
        <f>SUMPRODUCT(CZ$57:CZ$106,$B$57:$B$106)</f>
        <v>5.2432517233280365E-2</v>
      </c>
      <c r="L43" s="156">
        <f t="shared" si="54"/>
        <v>5.2432517233280365E-2</v>
      </c>
      <c r="M43" s="156">
        <f t="shared" si="53"/>
        <v>5.2432517233280365E-2</v>
      </c>
      <c r="N43" s="156">
        <f t="shared" si="53"/>
        <v>5.2432517233280365E-2</v>
      </c>
      <c r="O43" s="156">
        <f t="shared" si="53"/>
        <v>5.2432517233280365E-2</v>
      </c>
      <c r="P43" s="156">
        <f t="shared" si="53"/>
        <v>5.2432517233280365E-2</v>
      </c>
      <c r="Q43" s="156">
        <f t="shared" si="53"/>
        <v>5.2432517233280365E-2</v>
      </c>
      <c r="R43" s="156">
        <f t="shared" si="53"/>
        <v>5.2432517233280365E-2</v>
      </c>
      <c r="S43" s="156">
        <f t="shared" si="53"/>
        <v>5.2432517233280365E-2</v>
      </c>
      <c r="T43" s="156">
        <f t="shared" si="53"/>
        <v>5.2432517233280365E-2</v>
      </c>
      <c r="U43" s="156">
        <f t="shared" si="53"/>
        <v>5.2432517233280365E-2</v>
      </c>
      <c r="V43" s="156">
        <f t="shared" si="53"/>
        <v>5.2432517233280365E-2</v>
      </c>
      <c r="W43" s="156">
        <f t="shared" si="53"/>
        <v>5.2432517233280365E-2</v>
      </c>
      <c r="X43" s="156">
        <f t="shared" si="53"/>
        <v>5.2432517233280365E-2</v>
      </c>
      <c r="Y43" s="156">
        <f t="shared" si="53"/>
        <v>5.2432517233280365E-2</v>
      </c>
      <c r="Z43" s="156">
        <f t="shared" si="53"/>
        <v>5.2432517233280365E-2</v>
      </c>
      <c r="AA43" s="156">
        <f t="shared" si="53"/>
        <v>5.2432517233280365E-2</v>
      </c>
      <c r="AB43" s="156">
        <f t="shared" si="53"/>
        <v>5.2432517233280365E-2</v>
      </c>
      <c r="AC43" s="156">
        <f t="shared" si="53"/>
        <v>5.2432517233280365E-2</v>
      </c>
      <c r="AD43" s="156">
        <f t="shared" si="53"/>
        <v>5.2432517233280365E-2</v>
      </c>
      <c r="AE43" s="156">
        <f t="shared" si="53"/>
        <v>5.2432517233280365E-2</v>
      </c>
    </row>
    <row r="44" spans="1:32">
      <c r="B44" s="2" t="s">
        <v>99</v>
      </c>
      <c r="C44">
        <f>SUMPRODUCT(I57:I106,$B$57:$B$106)</f>
        <v>0</v>
      </c>
      <c r="D44">
        <f>SUMPRODUCT(U$57:U$106,$B$57:$B$106)</f>
        <v>0</v>
      </c>
      <c r="E44">
        <f>SUMPRODUCT(AG$57:AG$106,$B$57:$B$106)</f>
        <v>0</v>
      </c>
      <c r="F44">
        <f>SUMPRODUCT(AS$57:AS$106,$B$57:$B$106)</f>
        <v>0</v>
      </c>
      <c r="G44">
        <f>SUMPRODUCT(BE$57:BE$106,$B$57:$B$106)</f>
        <v>0</v>
      </c>
      <c r="H44">
        <f>SUMPRODUCT(BQ$57:BQ$106,$B$57:$B$106)</f>
        <v>0</v>
      </c>
      <c r="I44">
        <f>SUMPRODUCT(CC$57:CC$106,$B$57:$B$106)</f>
        <v>0</v>
      </c>
      <c r="J44">
        <f>SUMPRODUCT(CO$57:CO$106,$B$57:$B$106)</f>
        <v>0</v>
      </c>
      <c r="K44">
        <f>SUMPRODUCT(DA$57:DA$106,$B$57:$B$106)</f>
        <v>9.2681755695684223E-2</v>
      </c>
      <c r="L44" s="156">
        <f t="shared" si="54"/>
        <v>9.2681755695684223E-2</v>
      </c>
      <c r="M44" s="156">
        <f t="shared" si="53"/>
        <v>9.2681755695684223E-2</v>
      </c>
      <c r="N44" s="156">
        <f t="shared" si="53"/>
        <v>9.2681755695684223E-2</v>
      </c>
      <c r="O44" s="156">
        <f t="shared" si="53"/>
        <v>9.2681755695684223E-2</v>
      </c>
      <c r="P44" s="156">
        <f t="shared" si="53"/>
        <v>9.2681755695684223E-2</v>
      </c>
      <c r="Q44" s="156">
        <f t="shared" si="53"/>
        <v>9.2681755695684223E-2</v>
      </c>
      <c r="R44" s="156">
        <f t="shared" si="53"/>
        <v>9.2681755695684223E-2</v>
      </c>
      <c r="S44" s="156">
        <f t="shared" si="53"/>
        <v>9.2681755695684223E-2</v>
      </c>
      <c r="T44" s="156">
        <f t="shared" si="53"/>
        <v>9.2681755695684223E-2</v>
      </c>
      <c r="U44" s="156">
        <f t="shared" si="53"/>
        <v>9.2681755695684223E-2</v>
      </c>
      <c r="V44" s="156">
        <f t="shared" si="53"/>
        <v>9.2681755695684223E-2</v>
      </c>
      <c r="W44" s="156">
        <f t="shared" si="53"/>
        <v>9.2681755695684223E-2</v>
      </c>
      <c r="X44" s="156">
        <f t="shared" si="53"/>
        <v>9.2681755695684223E-2</v>
      </c>
      <c r="Y44" s="156">
        <f t="shared" si="53"/>
        <v>9.2681755695684223E-2</v>
      </c>
      <c r="Z44" s="156">
        <f t="shared" si="53"/>
        <v>9.2681755695684223E-2</v>
      </c>
      <c r="AA44" s="156">
        <f t="shared" si="53"/>
        <v>9.2681755695684223E-2</v>
      </c>
      <c r="AB44" s="156">
        <f t="shared" si="53"/>
        <v>9.2681755695684223E-2</v>
      </c>
      <c r="AC44" s="156">
        <f t="shared" si="53"/>
        <v>9.2681755695684223E-2</v>
      </c>
      <c r="AD44" s="156">
        <f t="shared" si="53"/>
        <v>9.2681755695684223E-2</v>
      </c>
      <c r="AE44" s="156">
        <f t="shared" si="53"/>
        <v>9.2681755695684223E-2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0</v>
      </c>
      <c r="D46">
        <f>SUMPRODUCT(W$57:W$106,$B$57:$B$106)</f>
        <v>0</v>
      </c>
      <c r="E46">
        <f>SUMPRODUCT(AI$57:AI$106,$B$57:$B$106)</f>
        <v>0</v>
      </c>
      <c r="F46">
        <f>SUMPRODUCT(AU$57:AU$106,$B$57:$B$106)</f>
        <v>0</v>
      </c>
      <c r="G46">
        <f>SUMPRODUCT(BG$57:BG$106,$B$57:$B$106)</f>
        <v>0</v>
      </c>
      <c r="H46">
        <f>SUMPRODUCT(BS$57:BS$106,$B$57:$B$106)</f>
        <v>0</v>
      </c>
      <c r="I46">
        <f>SUMPRODUCT(CE$57:CE$106,$B$57:$B$106)</f>
        <v>0</v>
      </c>
      <c r="J46">
        <f>SUMPRODUCT(CQ$57:CQ$106,$B$57:$B$106)</f>
        <v>0</v>
      </c>
      <c r="K46">
        <f>SUMPRODUCT(DC$57:DC$106,$B$57:$B$106)</f>
        <v>0</v>
      </c>
      <c r="L46" s="156">
        <f t="shared" si="54"/>
        <v>0</v>
      </c>
      <c r="M46" s="156">
        <f t="shared" si="53"/>
        <v>0</v>
      </c>
      <c r="N46" s="156">
        <f t="shared" si="53"/>
        <v>0</v>
      </c>
      <c r="O46" s="156">
        <f t="shared" si="53"/>
        <v>0</v>
      </c>
      <c r="P46" s="156">
        <f t="shared" si="53"/>
        <v>0</v>
      </c>
      <c r="Q46" s="156">
        <f t="shared" si="53"/>
        <v>0</v>
      </c>
      <c r="R46" s="156">
        <f t="shared" si="53"/>
        <v>0</v>
      </c>
      <c r="S46" s="156">
        <f t="shared" si="53"/>
        <v>0</v>
      </c>
      <c r="T46" s="156">
        <f t="shared" si="53"/>
        <v>0</v>
      </c>
      <c r="U46" s="156">
        <f t="shared" si="53"/>
        <v>0</v>
      </c>
      <c r="V46" s="156">
        <f t="shared" si="53"/>
        <v>0</v>
      </c>
      <c r="W46" s="156">
        <f t="shared" si="53"/>
        <v>0</v>
      </c>
      <c r="X46" s="156">
        <f t="shared" si="53"/>
        <v>0</v>
      </c>
      <c r="Y46" s="156">
        <f t="shared" si="53"/>
        <v>0</v>
      </c>
      <c r="Z46" s="156">
        <f t="shared" si="53"/>
        <v>0</v>
      </c>
      <c r="AA46" s="156">
        <f t="shared" si="53"/>
        <v>0</v>
      </c>
      <c r="AB46" s="156">
        <f t="shared" si="53"/>
        <v>0</v>
      </c>
      <c r="AC46" s="156">
        <f t="shared" si="53"/>
        <v>0</v>
      </c>
      <c r="AD46" s="156">
        <f t="shared" si="53"/>
        <v>0</v>
      </c>
      <c r="AE46" s="156">
        <f t="shared" si="53"/>
        <v>0</v>
      </c>
    </row>
    <row r="47" spans="1:32">
      <c r="B47" s="2" t="s">
        <v>100</v>
      </c>
      <c r="C47">
        <f>SUMPRODUCT(L57:L106,$B$57:$B$106)</f>
        <v>0.14624429404593967</v>
      </c>
      <c r="D47">
        <f>SUMPRODUCT(X$57:X$106,$B$57:$B$106)</f>
        <v>0.17046407702376057</v>
      </c>
      <c r="E47">
        <f>SUMPRODUCT(AJ$57:AJ$106,$B$57:$B$106)</f>
        <v>0.17396628177198498</v>
      </c>
      <c r="F47">
        <f>SUMPRODUCT(AV$57:AV$106,$B$57:$B$106)</f>
        <v>0.1796669678923031</v>
      </c>
      <c r="G47">
        <f>SUMPRODUCT(BH$57:BH$106,$B$57:$B$106)</f>
        <v>0.18465902298021464</v>
      </c>
      <c r="H47">
        <f>SUMPRODUCT(BT$57:BT$106,$B$57:$B$106)</f>
        <v>0.18775457439369536</v>
      </c>
      <c r="I47">
        <f>SUMPRODUCT(CF$57:CF$106,$B$57:$B$106)</f>
        <v>0.20242233417750136</v>
      </c>
      <c r="J47">
        <f>SUMPRODUCT(CR$57:CR$106,$B$57:$B$106)</f>
        <v>0.21182528931849329</v>
      </c>
      <c r="K47">
        <f>SUMPRODUCT(DD$57:DD$106,$B$57:$B$106)</f>
        <v>0.20396762027031734</v>
      </c>
      <c r="L47" s="156">
        <f t="shared" si="54"/>
        <v>0.20396762027031734</v>
      </c>
      <c r="M47" s="156">
        <f t="shared" si="53"/>
        <v>0.20396762027031734</v>
      </c>
      <c r="N47" s="156">
        <f t="shared" si="53"/>
        <v>0.20396762027031734</v>
      </c>
      <c r="O47" s="156">
        <f t="shared" si="53"/>
        <v>0.20396762027031734</v>
      </c>
      <c r="P47" s="156">
        <f t="shared" si="53"/>
        <v>0.20396762027031734</v>
      </c>
      <c r="Q47" s="156">
        <f t="shared" si="53"/>
        <v>0.20396762027031734</v>
      </c>
      <c r="R47" s="156">
        <f t="shared" si="53"/>
        <v>0.20396762027031734</v>
      </c>
      <c r="S47" s="156">
        <f t="shared" si="53"/>
        <v>0.20396762027031734</v>
      </c>
      <c r="T47" s="156">
        <f t="shared" si="53"/>
        <v>0.20396762027031734</v>
      </c>
      <c r="U47" s="156">
        <f t="shared" si="53"/>
        <v>0.20396762027031734</v>
      </c>
      <c r="V47" s="156">
        <f t="shared" si="53"/>
        <v>0.20396762027031734</v>
      </c>
      <c r="W47" s="156">
        <f t="shared" si="53"/>
        <v>0.20396762027031734</v>
      </c>
      <c r="X47" s="156">
        <f t="shared" si="53"/>
        <v>0.20396762027031734</v>
      </c>
      <c r="Y47" s="156">
        <f t="shared" si="53"/>
        <v>0.20396762027031734</v>
      </c>
      <c r="Z47" s="156">
        <f t="shared" si="53"/>
        <v>0.20396762027031734</v>
      </c>
      <c r="AA47" s="156">
        <f t="shared" si="53"/>
        <v>0.20396762027031734</v>
      </c>
      <c r="AB47" s="156">
        <f t="shared" si="53"/>
        <v>0.20396762027031734</v>
      </c>
      <c r="AC47" s="156">
        <f t="shared" si="53"/>
        <v>0.20396762027031734</v>
      </c>
      <c r="AD47" s="156">
        <f t="shared" si="53"/>
        <v>0.20396762027031734</v>
      </c>
      <c r="AE47" s="156">
        <f t="shared" si="53"/>
        <v>0.20396762027031734</v>
      </c>
    </row>
    <row r="48" spans="1:32">
      <c r="B48" s="2" t="s">
        <v>102</v>
      </c>
      <c r="C48">
        <f>SUMPRODUCT(N57:N106,$B$57:$B$106)</f>
        <v>3.0536218364333824E-2</v>
      </c>
      <c r="D48">
        <f>SUMPRODUCT(Z$57:Z$106,$B$57:$B$106)</f>
        <v>3.2831491800743663E-2</v>
      </c>
      <c r="E48">
        <f>SUMPRODUCT(AL$57:AL$106,$B$57:$B$106)</f>
        <v>3.2983698735986521E-2</v>
      </c>
      <c r="F48">
        <f>SUMPRODUCT(AX$57:AX$106,$B$57:$B$106)</f>
        <v>3.2711260756576765E-2</v>
      </c>
      <c r="G48">
        <f>SUMPRODUCT(BJ$57:BJ$106,$B$57:$B$106)</f>
        <v>3.251054463643982E-2</v>
      </c>
      <c r="H48">
        <f>SUMPRODUCT(BV$57:BV$106,$B$57:$B$106)</f>
        <v>3.2180577543183472E-2</v>
      </c>
      <c r="I48">
        <f>SUMPRODUCT(CH$57:CH$106,$B$57:$B$106)</f>
        <v>3.3572433485805867E-2</v>
      </c>
      <c r="J48">
        <f>SUMPRODUCT(CT$57:CT$106,$B$57:$B$106)</f>
        <v>3.4789585638685561E-2</v>
      </c>
      <c r="K48">
        <f>SUMPRODUCT(DF$57:DF$106,$B$57:$B$106)</f>
        <v>3.2702950607579738E-2</v>
      </c>
      <c r="L48" s="156">
        <f t="shared" si="54"/>
        <v>3.2702950607579738E-2</v>
      </c>
      <c r="M48" s="156">
        <f t="shared" si="53"/>
        <v>3.2702950607579738E-2</v>
      </c>
      <c r="N48" s="156">
        <f t="shared" si="53"/>
        <v>3.2702950607579738E-2</v>
      </c>
      <c r="O48" s="156">
        <f t="shared" si="53"/>
        <v>3.2702950607579738E-2</v>
      </c>
      <c r="P48" s="156">
        <f t="shared" si="53"/>
        <v>3.2702950607579738E-2</v>
      </c>
      <c r="Q48" s="156">
        <f t="shared" si="53"/>
        <v>3.2702950607579738E-2</v>
      </c>
      <c r="R48" s="156">
        <f t="shared" si="53"/>
        <v>3.2702950607579738E-2</v>
      </c>
      <c r="S48" s="156">
        <f t="shared" si="53"/>
        <v>3.2702950607579738E-2</v>
      </c>
      <c r="T48" s="156">
        <f t="shared" si="53"/>
        <v>3.2702950607579738E-2</v>
      </c>
      <c r="U48" s="156">
        <f t="shared" si="53"/>
        <v>3.2702950607579738E-2</v>
      </c>
      <c r="V48" s="156">
        <f t="shared" si="53"/>
        <v>3.2702950607579738E-2</v>
      </c>
      <c r="W48" s="156">
        <f t="shared" si="53"/>
        <v>3.2702950607579738E-2</v>
      </c>
      <c r="X48" s="156">
        <f t="shared" si="53"/>
        <v>3.2702950607579738E-2</v>
      </c>
      <c r="Y48" s="156">
        <f t="shared" si="53"/>
        <v>3.2702950607579738E-2</v>
      </c>
      <c r="Z48" s="156">
        <f t="shared" si="53"/>
        <v>3.2702950607579738E-2</v>
      </c>
      <c r="AA48" s="156">
        <f t="shared" si="53"/>
        <v>3.2702950607579738E-2</v>
      </c>
      <c r="AB48" s="156">
        <f t="shared" si="53"/>
        <v>3.2702950607579738E-2</v>
      </c>
      <c r="AC48" s="156">
        <f t="shared" si="53"/>
        <v>3.2702950607579738E-2</v>
      </c>
      <c r="AD48" s="156">
        <f t="shared" si="53"/>
        <v>3.2702950607579738E-2</v>
      </c>
      <c r="AE48" s="156">
        <f t="shared" si="53"/>
        <v>3.2702950607579738E-2</v>
      </c>
    </row>
    <row r="49" spans="1:110">
      <c r="B49" s="1"/>
    </row>
    <row r="50" spans="1:110">
      <c r="B50" s="1"/>
      <c r="C50" s="160">
        <f>SUM(C39:C48)</f>
        <v>1.0000000000000002</v>
      </c>
      <c r="D50" s="160">
        <f>SUM(D39:D48)</f>
        <v>1</v>
      </c>
      <c r="E50" s="160">
        <f>SUM(E39:E48)</f>
        <v>0.99999999999999989</v>
      </c>
      <c r="F50" s="160">
        <f>SUM(F39:F48)</f>
        <v>1</v>
      </c>
      <c r="G50" s="160">
        <f t="shared" ref="G50:K50" si="55">SUM(G39:G48)</f>
        <v>1</v>
      </c>
      <c r="H50" s="160">
        <f t="shared" si="55"/>
        <v>1</v>
      </c>
      <c r="I50" s="160">
        <f t="shared" si="55"/>
        <v>0.99999999999999989</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0.41656176118394794</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8.7291596303233132E-2</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0.49614664251281893</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93715930</v>
      </c>
      <c r="D2" s="91">
        <f>C2</f>
        <v>93715930</v>
      </c>
      <c r="E2" s="91">
        <f t="shared" ref="E2:AH2" si="0">D2</f>
        <v>93715930</v>
      </c>
      <c r="F2" s="91">
        <f t="shared" si="0"/>
        <v>93715930</v>
      </c>
      <c r="G2" s="91">
        <f t="shared" si="0"/>
        <v>93715930</v>
      </c>
      <c r="H2" s="91">
        <f t="shared" si="0"/>
        <v>93715930</v>
      </c>
      <c r="I2" s="91">
        <f t="shared" si="0"/>
        <v>93715930</v>
      </c>
      <c r="J2" s="91">
        <f t="shared" si="0"/>
        <v>93715930</v>
      </c>
      <c r="K2" s="91">
        <f t="shared" si="0"/>
        <v>93715930</v>
      </c>
      <c r="L2" s="91">
        <f t="shared" si="0"/>
        <v>93715930</v>
      </c>
      <c r="M2" s="91">
        <f t="shared" si="0"/>
        <v>93715930</v>
      </c>
      <c r="N2" s="91">
        <f t="shared" si="0"/>
        <v>93715930</v>
      </c>
      <c r="O2" s="91">
        <f t="shared" si="0"/>
        <v>93715930</v>
      </c>
      <c r="P2" s="91">
        <f t="shared" si="0"/>
        <v>93715930</v>
      </c>
      <c r="Q2" s="91">
        <f t="shared" si="0"/>
        <v>93715930</v>
      </c>
      <c r="R2" s="91">
        <f t="shared" si="0"/>
        <v>93715930</v>
      </c>
      <c r="S2" s="91">
        <f t="shared" si="0"/>
        <v>93715930</v>
      </c>
      <c r="T2" s="91">
        <f t="shared" si="0"/>
        <v>93715930</v>
      </c>
      <c r="U2" s="91">
        <f t="shared" si="0"/>
        <v>93715930</v>
      </c>
      <c r="V2" s="91">
        <f t="shared" si="0"/>
        <v>93715930</v>
      </c>
      <c r="W2" s="91">
        <f t="shared" si="0"/>
        <v>93715930</v>
      </c>
      <c r="X2" s="91">
        <f t="shared" si="0"/>
        <v>93715930</v>
      </c>
      <c r="Y2" s="91">
        <f t="shared" si="0"/>
        <v>93715930</v>
      </c>
      <c r="Z2" s="91">
        <f t="shared" si="0"/>
        <v>93715930</v>
      </c>
      <c r="AA2" s="91">
        <f t="shared" si="0"/>
        <v>93715930</v>
      </c>
      <c r="AB2" s="91">
        <f t="shared" si="0"/>
        <v>93715930</v>
      </c>
      <c r="AC2" s="91">
        <f t="shared" si="0"/>
        <v>93715930</v>
      </c>
      <c r="AD2" s="91">
        <f t="shared" si="0"/>
        <v>93715930</v>
      </c>
      <c r="AE2" s="91">
        <f t="shared" si="0"/>
        <v>93715930</v>
      </c>
      <c r="AF2" s="91">
        <f t="shared" si="0"/>
        <v>93715930</v>
      </c>
      <c r="AG2" s="91">
        <f t="shared" si="0"/>
        <v>93715930</v>
      </c>
      <c r="AH2" s="91">
        <f t="shared" si="0"/>
        <v>93715930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3313576.1433188883</v>
      </c>
      <c r="C2" s="5">
        <f>SUMIFS(Imports_new!C$10:C$33,Imports_new!$A$10:$A$33,$A2)</f>
        <v>3313576.1433188883</v>
      </c>
      <c r="D2" s="5">
        <f>SUMIFS(Imports_new!D$10:D$33,Imports_new!$A$10:$A$33,$A2)</f>
        <v>3313576.1433188883</v>
      </c>
      <c r="E2" s="5">
        <f>SUMIFS(Imports_new!E$10:E$33,Imports_new!$A$10:$A$33,$A2)</f>
        <v>1660788.74925846</v>
      </c>
      <c r="F2" s="5">
        <f>SUMIFS(Imports_new!F$10:F$33,Imports_new!$A$10:$A$33,$A2)</f>
        <v>1465741.7809027822</v>
      </c>
      <c r="G2" s="5">
        <f>SUMIFS(Imports_new!G$10:G$33,Imports_new!$A$10:$A$33,$A2)</f>
        <v>146422.47425362212</v>
      </c>
      <c r="H2" s="5">
        <f>SUMIFS(Imports_new!H$10:H$33,Imports_new!$A$10:$A$33,$A2)</f>
        <v>234458.17944907528</v>
      </c>
      <c r="I2" s="5">
        <f>SUMIFS(Imports_new!I$10:I$33,Imports_new!$A$10:$A$33,$A2)</f>
        <v>339472.78805224475</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18303875.297176529</v>
      </c>
      <c r="C3" s="5">
        <f>SUMIFS(Imports_new!C$10:C$33,Imports_new!$A$10:$A$33,$A3)</f>
        <v>18303875.297176529</v>
      </c>
      <c r="D3" s="5">
        <f>SUMIFS(Imports_new!D$10:D$33,Imports_new!$A$10:$A$33,$A3)</f>
        <v>18303875.297176529</v>
      </c>
      <c r="E3" s="5">
        <f>SUMIFS(Imports_new!E$10:E$33,Imports_new!$A$10:$A$33,$A3)</f>
        <v>15312999.492817001</v>
      </c>
      <c r="F3" s="5">
        <f>SUMIFS(Imports_new!F$10:F$33,Imports_new!$A$10:$A$33,$A3)</f>
        <v>15224347.439595658</v>
      </c>
      <c r="G3" s="5">
        <f>SUMIFS(Imports_new!G$10:G$33,Imports_new!$A$10:$A$33,$A3)</f>
        <v>14238182.315533627</v>
      </c>
      <c r="H3" s="5">
        <f>SUMIFS(Imports_new!H$10:H$33,Imports_new!$A$10:$A$33,$A3)</f>
        <v>13559589.399033213</v>
      </c>
      <c r="I3" s="5">
        <f>SUMIFS(Imports_new!I$10:I$33,Imports_new!$A$10:$A$33,$A3)</f>
        <v>11863358.086327787</v>
      </c>
      <c r="J3" s="5">
        <f>SUMIFS(Imports_new!J$10:J$33,Imports_new!$A$10:$A$33,$A3)</f>
        <v>8503941.0881266464</v>
      </c>
      <c r="K3" s="5">
        <f>SUMIFS(Imports_new!K$10:K$33,Imports_new!$A$10:$A$33,$A3)</f>
        <v>7887445.6746353153</v>
      </c>
      <c r="L3" s="5">
        <f>SUMIFS(Imports_new!L$10:L$33,Imports_new!$A$10:$A$33,$A3)</f>
        <v>4970573.6385329487</v>
      </c>
      <c r="M3" s="5">
        <f>SUMIFS(Imports_new!M$10:M$33,Imports_new!$A$10:$A$33,$A3)</f>
        <v>4970573.6385329487</v>
      </c>
      <c r="N3" s="5">
        <f>SUMIFS(Imports_new!N$10:N$33,Imports_new!$A$10:$A$33,$A3)</f>
        <v>4970573.6385329487</v>
      </c>
      <c r="O3" s="5">
        <f>SUMIFS(Imports_new!O$10:O$33,Imports_new!$A$10:$A$33,$A3)</f>
        <v>4970573.6385329487</v>
      </c>
      <c r="P3" s="5">
        <f>SUMIFS(Imports_new!P$10:P$33,Imports_new!$A$10:$A$33,$A3)</f>
        <v>4970573.6385329487</v>
      </c>
      <c r="Q3" s="5">
        <f>SUMIFS(Imports_new!Q$10:Q$33,Imports_new!$A$10:$A$33,$A3)</f>
        <v>4970573.6385329487</v>
      </c>
      <c r="R3" s="5">
        <f>SUMIFS(Imports_new!R$10:R$33,Imports_new!$A$10:$A$33,$A3)</f>
        <v>4970573.6385329487</v>
      </c>
      <c r="S3" s="5">
        <f>SUMIFS(Imports_new!S$10:S$33,Imports_new!$A$10:$A$33,$A3)</f>
        <v>4970573.6385329487</v>
      </c>
      <c r="T3" s="5">
        <f>SUMIFS(Imports_new!T$10:T$33,Imports_new!$A$10:$A$33,$A3)</f>
        <v>4970573.6385329487</v>
      </c>
      <c r="U3" s="5">
        <f>SUMIFS(Imports_new!U$10:U$33,Imports_new!$A$10:$A$33,$A3)</f>
        <v>4970573.6385329487</v>
      </c>
      <c r="V3" s="5">
        <f>SUMIFS(Imports_new!V$10:V$33,Imports_new!$A$10:$A$33,$A3)</f>
        <v>4970573.6385329487</v>
      </c>
      <c r="W3" s="5">
        <f>SUMIFS(Imports_new!W$10:W$33,Imports_new!$A$10:$A$33,$A3)</f>
        <v>4970573.6385329487</v>
      </c>
      <c r="X3" s="5">
        <f>SUMIFS(Imports_new!X$10:X$33,Imports_new!$A$10:$A$33,$A3)</f>
        <v>4970573.6385329487</v>
      </c>
      <c r="Y3" s="5">
        <f>SUMIFS(Imports_new!Y$10:Y$33,Imports_new!$A$10:$A$33,$A3)</f>
        <v>4970573.6385329487</v>
      </c>
      <c r="Z3" s="5">
        <f>SUMIFS(Imports_new!Z$10:Z$33,Imports_new!$A$10:$A$33,$A3)</f>
        <v>4970573.6385329487</v>
      </c>
      <c r="AA3" s="5">
        <f>SUMIFS(Imports_new!AA$10:AA$33,Imports_new!$A$10:$A$33,$A3)</f>
        <v>4970573.6385329487</v>
      </c>
      <c r="AB3" s="5">
        <f>SUMIFS(Imports_new!AB$10:AB$33,Imports_new!$A$10:$A$33,$A3)</f>
        <v>4970573.6385329487</v>
      </c>
      <c r="AC3" s="5">
        <f>SUMIFS(Imports_new!AC$10:AC$33,Imports_new!$A$10:$A$33,$A3)</f>
        <v>4970573.6385329487</v>
      </c>
      <c r="AD3" s="5">
        <f>SUMIFS(Imports_new!AD$10:AD$33,Imports_new!$A$10:$A$33,$A3)</f>
        <v>4970573.6385329487</v>
      </c>
      <c r="AE3" s="5">
        <f>SUMIFS(Imports_new!AE$10:AE$33,Imports_new!$A$10:$A$33,$A3)</f>
        <v>4970573.6385329487</v>
      </c>
      <c r="AF3" s="5">
        <f>SUMIFS(Imports_new!AF$10:AF$33,Imports_new!$A$10:$A$33,$A3)</f>
        <v>4970573.6385329487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8786179.1869399641</v>
      </c>
      <c r="M5" s="5">
        <f>SUMIFS(Imports_new!M$10:M$33,Imports_new!$A$10:$A$33,$A5)</f>
        <v>8786179.1869399641</v>
      </c>
      <c r="N5" s="5">
        <f>SUMIFS(Imports_new!N$10:N$33,Imports_new!$A$10:$A$33,$A5)</f>
        <v>8786179.1869399641</v>
      </c>
      <c r="O5" s="5">
        <f>SUMIFS(Imports_new!O$10:O$33,Imports_new!$A$10:$A$33,$A5)</f>
        <v>8786179.1869399641</v>
      </c>
      <c r="P5" s="5">
        <f>SUMIFS(Imports_new!P$10:P$33,Imports_new!$A$10:$A$33,$A5)</f>
        <v>8786179.1869399641</v>
      </c>
      <c r="Q5" s="5">
        <f>SUMIFS(Imports_new!Q$10:Q$33,Imports_new!$A$10:$A$33,$A5)</f>
        <v>8786179.1869399641</v>
      </c>
      <c r="R5" s="5">
        <f>SUMIFS(Imports_new!R$10:R$33,Imports_new!$A$10:$A$33,$A5)</f>
        <v>8786179.1869399641</v>
      </c>
      <c r="S5" s="5">
        <f>SUMIFS(Imports_new!S$10:S$33,Imports_new!$A$10:$A$33,$A5)</f>
        <v>8786179.1869399641</v>
      </c>
      <c r="T5" s="5">
        <f>SUMIFS(Imports_new!T$10:T$33,Imports_new!$A$10:$A$33,$A5)</f>
        <v>8786179.1869399641</v>
      </c>
      <c r="U5" s="5">
        <f>SUMIFS(Imports_new!U$10:U$33,Imports_new!$A$10:$A$33,$A5)</f>
        <v>8786179.1869399641</v>
      </c>
      <c r="V5" s="5">
        <f>SUMIFS(Imports_new!V$10:V$33,Imports_new!$A$10:$A$33,$A5)</f>
        <v>8786179.1869399641</v>
      </c>
      <c r="W5" s="5">
        <f>SUMIFS(Imports_new!W$10:W$33,Imports_new!$A$10:$A$33,$A5)</f>
        <v>8786179.1869399641</v>
      </c>
      <c r="X5" s="5">
        <f>SUMIFS(Imports_new!X$10:X$33,Imports_new!$A$10:$A$33,$A5)</f>
        <v>8786179.1869399641</v>
      </c>
      <c r="Y5" s="5">
        <f>SUMIFS(Imports_new!Y$10:Y$33,Imports_new!$A$10:$A$33,$A5)</f>
        <v>8786179.1869399641</v>
      </c>
      <c r="Z5" s="5">
        <f>SUMIFS(Imports_new!Z$10:Z$33,Imports_new!$A$10:$A$33,$A5)</f>
        <v>8786179.1869399641</v>
      </c>
      <c r="AA5" s="5">
        <f>SUMIFS(Imports_new!AA$10:AA$33,Imports_new!$A$10:$A$33,$A5)</f>
        <v>8786179.1869399641</v>
      </c>
      <c r="AB5" s="5">
        <f>SUMIFS(Imports_new!AB$10:AB$33,Imports_new!$A$10:$A$33,$A5)</f>
        <v>8786179.1869399641</v>
      </c>
      <c r="AC5" s="5">
        <f>SUMIFS(Imports_new!AC$10:AC$33,Imports_new!$A$10:$A$33,$A5)</f>
        <v>8786179.1869399641</v>
      </c>
      <c r="AD5" s="5">
        <f>SUMIFS(Imports_new!AD$10:AD$33,Imports_new!$A$10:$A$33,$A5)</f>
        <v>8786179.1869399641</v>
      </c>
      <c r="AE5" s="5">
        <f>SUMIFS(Imports_new!AE$10:AE$33,Imports_new!$A$10:$A$33,$A5)</f>
        <v>8786179.1869399641</v>
      </c>
      <c r="AF5" s="5">
        <f>SUMIFS(Imports_new!AF$10:AF$33,Imports_new!$A$10:$A$33,$A5)</f>
        <v>8786179.1869399641</v>
      </c>
    </row>
    <row r="6" spans="1:32">
      <c r="A6" s="2" t="s">
        <v>101</v>
      </c>
      <c r="B6" s="5">
        <f>SUMIFS(Imports_new!B$10:B$33,Imports_new!$A$10:$A$33,$A6)</f>
        <v>55725080.819240391</v>
      </c>
      <c r="C6" s="5">
        <f>SUMIFS(Imports_new!C$10:C$33,Imports_new!$A$10:$A$33,$A6)</f>
        <v>55725080.819240391</v>
      </c>
      <c r="D6" s="5">
        <f>SUMIFS(Imports_new!D$10:D$33,Imports_new!$A$10:$A$33,$A6)</f>
        <v>55725080.819240391</v>
      </c>
      <c r="E6" s="5">
        <f>SUMIFS(Imports_new!E$10:E$33,Imports_new!$A$10:$A$33,$A6)</f>
        <v>58050230.606125906</v>
      </c>
      <c r="F6" s="5">
        <f>SUMIFS(Imports_new!F$10:F$33,Imports_new!$A$10:$A$33,$A6)</f>
        <v>57992997.434769645</v>
      </c>
      <c r="G6" s="5">
        <f>SUMIFS(Imports_new!G$10:G$33,Imports_new!$A$10:$A$33,$A6)</f>
        <v>59789426.695277594</v>
      </c>
      <c r="H6" s="5">
        <f>SUMIFS(Imports_new!H$10:H$33,Imports_new!$A$10:$A$33,$A6)</f>
        <v>59924105.535982981</v>
      </c>
      <c r="I6" s="5">
        <f>SUMIFS(Imports_new!I$10:I$33,Imports_new!$A$10:$A$33,$A6)</f>
        <v>60455705.23625952</v>
      </c>
      <c r="J6" s="5">
        <f>SUMIFS(Imports_new!J$10:J$33,Imports_new!$A$10:$A$33,$A6)</f>
        <v>62616630.093524337</v>
      </c>
      <c r="K6" s="5">
        <f>SUMIFS(Imports_new!K$10:K$33,Imports_new!$A$10:$A$33,$A6)</f>
        <v>62257229.057008147</v>
      </c>
      <c r="L6" s="5">
        <f>SUMIFS(Imports_new!L$10:L$33,Imports_new!$A$10:$A$33,$A6)</f>
        <v>57348382.222163662</v>
      </c>
      <c r="M6" s="5">
        <f>SUMIFS(Imports_new!M$10:M$33,Imports_new!$A$10:$A$33,$A6)</f>
        <v>57348382.222163662</v>
      </c>
      <c r="N6" s="5">
        <f>SUMIFS(Imports_new!N$10:N$33,Imports_new!$A$10:$A$33,$A6)</f>
        <v>57348382.222163662</v>
      </c>
      <c r="O6" s="5">
        <f>SUMIFS(Imports_new!O$10:O$33,Imports_new!$A$10:$A$33,$A6)</f>
        <v>57348382.222163662</v>
      </c>
      <c r="P6" s="5">
        <f>SUMIFS(Imports_new!P$10:P$33,Imports_new!$A$10:$A$33,$A6)</f>
        <v>57348382.222163662</v>
      </c>
      <c r="Q6" s="5">
        <f>SUMIFS(Imports_new!Q$10:Q$33,Imports_new!$A$10:$A$33,$A6)</f>
        <v>57348382.222163662</v>
      </c>
      <c r="R6" s="5">
        <f>SUMIFS(Imports_new!R$10:R$33,Imports_new!$A$10:$A$33,$A6)</f>
        <v>57348382.222163662</v>
      </c>
      <c r="S6" s="5">
        <f>SUMIFS(Imports_new!S$10:S$33,Imports_new!$A$10:$A$33,$A6)</f>
        <v>57348382.222163662</v>
      </c>
      <c r="T6" s="5">
        <f>SUMIFS(Imports_new!T$10:T$33,Imports_new!$A$10:$A$33,$A6)</f>
        <v>57348382.222163662</v>
      </c>
      <c r="U6" s="5">
        <f>SUMIFS(Imports_new!U$10:U$33,Imports_new!$A$10:$A$33,$A6)</f>
        <v>57348382.222163662</v>
      </c>
      <c r="V6" s="5">
        <f>SUMIFS(Imports_new!V$10:V$33,Imports_new!$A$10:$A$33,$A6)</f>
        <v>57348382.222163662</v>
      </c>
      <c r="W6" s="5">
        <f>SUMIFS(Imports_new!W$10:W$33,Imports_new!$A$10:$A$33,$A6)</f>
        <v>57348382.222163662</v>
      </c>
      <c r="X6" s="5">
        <f>SUMIFS(Imports_new!X$10:X$33,Imports_new!$A$10:$A$33,$A6)</f>
        <v>57348382.222163662</v>
      </c>
      <c r="Y6" s="5">
        <f>SUMIFS(Imports_new!Y$10:Y$33,Imports_new!$A$10:$A$33,$A6)</f>
        <v>57348382.222163662</v>
      </c>
      <c r="Z6" s="5">
        <f>SUMIFS(Imports_new!Z$10:Z$33,Imports_new!$A$10:$A$33,$A6)</f>
        <v>57348382.222163662</v>
      </c>
      <c r="AA6" s="5">
        <f>SUMIFS(Imports_new!AA$10:AA$33,Imports_new!$A$10:$A$33,$A6)</f>
        <v>57348382.222163662</v>
      </c>
      <c r="AB6" s="5">
        <f>SUMIFS(Imports_new!AB$10:AB$33,Imports_new!$A$10:$A$33,$A6)</f>
        <v>57348382.222163662</v>
      </c>
      <c r="AC6" s="5">
        <f>SUMIFS(Imports_new!AC$10:AC$33,Imports_new!$A$10:$A$33,$A6)</f>
        <v>57348382.222163662</v>
      </c>
      <c r="AD6" s="5">
        <f>SUMIFS(Imports_new!AD$10:AD$33,Imports_new!$A$10:$A$33,$A6)</f>
        <v>57348382.222163662</v>
      </c>
      <c r="AE6" s="5">
        <f>SUMIFS(Imports_new!AE$10:AE$33,Imports_new!$A$10:$A$33,$A6)</f>
        <v>57348382.222163662</v>
      </c>
      <c r="AF6" s="5">
        <f>SUMIFS(Imports_new!AF$10:AF$33,Imports_new!$A$10:$A$33,$A6)</f>
        <v>57348382.222163662</v>
      </c>
    </row>
    <row r="7" spans="1:32">
      <c r="A7" s="2" t="s">
        <v>100</v>
      </c>
      <c r="B7" s="5">
        <f>SUMIFS(Imports_new!B$10:B$33,Imports_new!$A$10:$A$33,$A7)</f>
        <v>13863878.202460473</v>
      </c>
      <c r="C7" s="5">
        <f>SUMIFS(Imports_new!C$10:C$33,Imports_new!$A$10:$A$33,$A7)</f>
        <v>13863878.202460473</v>
      </c>
      <c r="D7" s="5">
        <f>SUMIFS(Imports_new!D$10:D$33,Imports_new!$A$10:$A$33,$A7)</f>
        <v>13863878.202460473</v>
      </c>
      <c r="E7" s="5">
        <f>SUMIFS(Imports_new!E$10:E$33,Imports_new!$A$10:$A$33,$A7)</f>
        <v>16159900.235217908</v>
      </c>
      <c r="F7" s="5">
        <f>SUMIFS(Imports_new!F$10:F$33,Imports_new!$A$10:$A$33,$A7)</f>
        <v>16491907.308630357</v>
      </c>
      <c r="G7" s="5">
        <f>SUMIFS(Imports_new!G$10:G$33,Imports_new!$A$10:$A$33,$A7)</f>
        <v>17032329.200357091</v>
      </c>
      <c r="H7" s="5">
        <f>SUMIFS(Imports_new!H$10:H$33,Imports_new!$A$10:$A$33,$A7)</f>
        <v>17505573.262084641</v>
      </c>
      <c r="I7" s="5">
        <f>SUMIFS(Imports_new!I$10:I$33,Imports_new!$A$10:$A$33,$A7)</f>
        <v>17799029.824242681</v>
      </c>
      <c r="J7" s="5">
        <f>SUMIFS(Imports_new!J$10:J$33,Imports_new!$A$10:$A$33,$A7)</f>
        <v>19189525.340476327</v>
      </c>
      <c r="K7" s="5">
        <f>SUMIFS(Imports_new!K$10:K$33,Imports_new!$A$10:$A$33,$A7)</f>
        <v>20080920.288008172</v>
      </c>
      <c r="L7" s="5">
        <f>SUMIFS(Imports_new!L$10:L$33,Imports_new!$A$10:$A$33,$A7)</f>
        <v>19336017.607532073</v>
      </c>
      <c r="M7" s="5">
        <f>SUMIFS(Imports_new!M$10:M$33,Imports_new!$A$10:$A$33,$A7)</f>
        <v>19336017.607532073</v>
      </c>
      <c r="N7" s="5">
        <f>SUMIFS(Imports_new!N$10:N$33,Imports_new!$A$10:$A$33,$A7)</f>
        <v>19336017.607532073</v>
      </c>
      <c r="O7" s="5">
        <f>SUMIFS(Imports_new!O$10:O$33,Imports_new!$A$10:$A$33,$A7)</f>
        <v>19336017.607532073</v>
      </c>
      <c r="P7" s="5">
        <f>SUMIFS(Imports_new!P$10:P$33,Imports_new!$A$10:$A$33,$A7)</f>
        <v>19336017.607532073</v>
      </c>
      <c r="Q7" s="5">
        <f>SUMIFS(Imports_new!Q$10:Q$33,Imports_new!$A$10:$A$33,$A7)</f>
        <v>19336017.607532073</v>
      </c>
      <c r="R7" s="5">
        <f>SUMIFS(Imports_new!R$10:R$33,Imports_new!$A$10:$A$33,$A7)</f>
        <v>19336017.607532073</v>
      </c>
      <c r="S7" s="5">
        <f>SUMIFS(Imports_new!S$10:S$33,Imports_new!$A$10:$A$33,$A7)</f>
        <v>19336017.607532073</v>
      </c>
      <c r="T7" s="5">
        <f>SUMIFS(Imports_new!T$10:T$33,Imports_new!$A$10:$A$33,$A7)</f>
        <v>19336017.607532073</v>
      </c>
      <c r="U7" s="5">
        <f>SUMIFS(Imports_new!U$10:U$33,Imports_new!$A$10:$A$33,$A7)</f>
        <v>19336017.607532073</v>
      </c>
      <c r="V7" s="5">
        <f>SUMIFS(Imports_new!V$10:V$33,Imports_new!$A$10:$A$33,$A7)</f>
        <v>19336017.607532073</v>
      </c>
      <c r="W7" s="5">
        <f>SUMIFS(Imports_new!W$10:W$33,Imports_new!$A$10:$A$33,$A7)</f>
        <v>19336017.607532073</v>
      </c>
      <c r="X7" s="5">
        <f>SUMIFS(Imports_new!X$10:X$33,Imports_new!$A$10:$A$33,$A7)</f>
        <v>19336017.607532073</v>
      </c>
      <c r="Y7" s="5">
        <f>SUMIFS(Imports_new!Y$10:Y$33,Imports_new!$A$10:$A$33,$A7)</f>
        <v>19336017.607532073</v>
      </c>
      <c r="Z7" s="5">
        <f>SUMIFS(Imports_new!Z$10:Z$33,Imports_new!$A$10:$A$33,$A7)</f>
        <v>19336017.607532073</v>
      </c>
      <c r="AA7" s="5">
        <f>SUMIFS(Imports_new!AA$10:AA$33,Imports_new!$A$10:$A$33,$A7)</f>
        <v>19336017.607532073</v>
      </c>
      <c r="AB7" s="5">
        <f>SUMIFS(Imports_new!AB$10:AB$33,Imports_new!$A$10:$A$33,$A7)</f>
        <v>19336017.607532073</v>
      </c>
      <c r="AC7" s="5">
        <f>SUMIFS(Imports_new!AC$10:AC$33,Imports_new!$A$10:$A$33,$A7)</f>
        <v>19336017.607532073</v>
      </c>
      <c r="AD7" s="5">
        <f>SUMIFS(Imports_new!AD$10:AD$33,Imports_new!$A$10:$A$33,$A7)</f>
        <v>19336017.607532073</v>
      </c>
      <c r="AE7" s="5">
        <f>SUMIFS(Imports_new!AE$10:AE$33,Imports_new!$A$10:$A$33,$A7)</f>
        <v>19336017.607532073</v>
      </c>
      <c r="AF7" s="5">
        <f>SUMIFS(Imports_new!AF$10:AF$33,Imports_new!$A$10:$A$33,$A7)</f>
        <v>19336017.607532073</v>
      </c>
    </row>
    <row r="8" spans="1:32">
      <c r="A8" s="2" t="s">
        <v>102</v>
      </c>
      <c r="B8" s="5">
        <f>SUMIFS(Imports_new!B$10:B$33,Imports_new!$A$10:$A$33,$A8)</f>
        <v>2894816.6144100912</v>
      </c>
      <c r="C8" s="5">
        <f>SUMIFS(Imports_new!C$10:C$33,Imports_new!$A$10:$A$33,$A8)</f>
        <v>2894816.6144100912</v>
      </c>
      <c r="D8" s="5">
        <f>SUMIFS(Imports_new!D$10:D$33,Imports_new!$A$10:$A$33,$A8)</f>
        <v>2894816.6144100912</v>
      </c>
      <c r="E8" s="5">
        <f>SUMIFS(Imports_new!E$10:E$33,Imports_new!$A$10:$A$33,$A8)</f>
        <v>3112407.2668955335</v>
      </c>
      <c r="F8" s="5">
        <f>SUMIFS(Imports_new!F$10:F$33,Imports_new!$A$10:$A$33,$A8)</f>
        <v>3126836.400186121</v>
      </c>
      <c r="G8" s="5">
        <f>SUMIFS(Imports_new!G$10:G$33,Imports_new!$A$10:$A$33,$A8)</f>
        <v>3101009.4303962789</v>
      </c>
      <c r="H8" s="5">
        <f>SUMIFS(Imports_new!H$10:H$33,Imports_new!$A$10:$A$33,$A8)</f>
        <v>3081981.6532033109</v>
      </c>
      <c r="I8" s="5">
        <f>SUMIFS(Imports_new!I$10:I$33,Imports_new!$A$10:$A$33,$A8)</f>
        <v>3050700.9552344116</v>
      </c>
      <c r="J8" s="5">
        <f>SUMIFS(Imports_new!J$10:J$33,Imports_new!$A$10:$A$33,$A8)</f>
        <v>3182648.1288986783</v>
      </c>
      <c r="K8" s="5">
        <f>SUMIFS(Imports_new!K$10:K$33,Imports_new!$A$10:$A$33,$A8)</f>
        <v>3298033.4799065329</v>
      </c>
      <c r="L8" s="5">
        <f>SUMIFS(Imports_new!L$10:L$33,Imports_new!$A$10:$A$33,$A8)</f>
        <v>3100221.6328668729</v>
      </c>
      <c r="M8" s="5">
        <f>SUMIFS(Imports_new!M$10:M$33,Imports_new!$A$10:$A$33,$A8)</f>
        <v>3100221.6328668729</v>
      </c>
      <c r="N8" s="5">
        <f>SUMIFS(Imports_new!N$10:N$33,Imports_new!$A$10:$A$33,$A8)</f>
        <v>3100221.6328668729</v>
      </c>
      <c r="O8" s="5">
        <f>SUMIFS(Imports_new!O$10:O$33,Imports_new!$A$10:$A$33,$A8)</f>
        <v>3100221.6328668729</v>
      </c>
      <c r="P8" s="5">
        <f>SUMIFS(Imports_new!P$10:P$33,Imports_new!$A$10:$A$33,$A8)</f>
        <v>3100221.6328668729</v>
      </c>
      <c r="Q8" s="5">
        <f>SUMIFS(Imports_new!Q$10:Q$33,Imports_new!$A$10:$A$33,$A8)</f>
        <v>3100221.6328668729</v>
      </c>
      <c r="R8" s="5">
        <f>SUMIFS(Imports_new!R$10:R$33,Imports_new!$A$10:$A$33,$A8)</f>
        <v>3100221.6328668729</v>
      </c>
      <c r="S8" s="5">
        <f>SUMIFS(Imports_new!S$10:S$33,Imports_new!$A$10:$A$33,$A8)</f>
        <v>3100221.6328668729</v>
      </c>
      <c r="T8" s="5">
        <f>SUMIFS(Imports_new!T$10:T$33,Imports_new!$A$10:$A$33,$A8)</f>
        <v>3100221.6328668729</v>
      </c>
      <c r="U8" s="5">
        <f>SUMIFS(Imports_new!U$10:U$33,Imports_new!$A$10:$A$33,$A8)</f>
        <v>3100221.6328668729</v>
      </c>
      <c r="V8" s="5">
        <f>SUMIFS(Imports_new!V$10:V$33,Imports_new!$A$10:$A$33,$A8)</f>
        <v>3100221.6328668729</v>
      </c>
      <c r="W8" s="5">
        <f>SUMIFS(Imports_new!W$10:W$33,Imports_new!$A$10:$A$33,$A8)</f>
        <v>3100221.6328668729</v>
      </c>
      <c r="X8" s="5">
        <f>SUMIFS(Imports_new!X$10:X$33,Imports_new!$A$10:$A$33,$A8)</f>
        <v>3100221.6328668729</v>
      </c>
      <c r="Y8" s="5">
        <f>SUMIFS(Imports_new!Y$10:Y$33,Imports_new!$A$10:$A$33,$A8)</f>
        <v>3100221.6328668729</v>
      </c>
      <c r="Z8" s="5">
        <f>SUMIFS(Imports_new!Z$10:Z$33,Imports_new!$A$10:$A$33,$A8)</f>
        <v>3100221.6328668729</v>
      </c>
      <c r="AA8" s="5">
        <f>SUMIFS(Imports_new!AA$10:AA$33,Imports_new!$A$10:$A$33,$A8)</f>
        <v>3100221.6328668729</v>
      </c>
      <c r="AB8" s="5">
        <f>SUMIFS(Imports_new!AB$10:AB$33,Imports_new!$A$10:$A$33,$A8)</f>
        <v>3100221.6328668729</v>
      </c>
      <c r="AC8" s="5">
        <f>SUMIFS(Imports_new!AC$10:AC$33,Imports_new!$A$10:$A$33,$A8)</f>
        <v>3100221.6328668729</v>
      </c>
      <c r="AD8" s="5">
        <f>SUMIFS(Imports_new!AD$10:AD$33,Imports_new!$A$10:$A$33,$A8)</f>
        <v>3100221.6328668729</v>
      </c>
      <c r="AE8" s="5">
        <f>SUMIFS(Imports_new!AE$10:AE$33,Imports_new!$A$10:$A$33,$A8)</f>
        <v>3100221.6328668729</v>
      </c>
      <c r="AF8" s="5">
        <f>SUMIFS(Imports_new!AF$10:AF$33,Imports_new!$A$10:$A$33,$A8)</f>
        <v>3100221.6328668729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594437.02832456061</v>
      </c>
      <c r="C10" s="5">
        <f>SUMIFS(Imports_new!C$10:C$33,Imports_new!$A$10:$A$33,$A10)</f>
        <v>594437.02832456061</v>
      </c>
      <c r="D10" s="5">
        <f>SUMIFS(Imports_new!D$10:D$33,Imports_new!$A$10:$A$33,$A10)</f>
        <v>594437.02832456061</v>
      </c>
      <c r="E10" s="5">
        <f>SUMIFS(Imports_new!E$10:E$33,Imports_new!$A$10:$A$33,$A10)</f>
        <v>392812.59076621279</v>
      </c>
      <c r="F10" s="5">
        <f>SUMIFS(Imports_new!F$10:F$33,Imports_new!$A$10:$A$33,$A10)</f>
        <v>387627.97097251844</v>
      </c>
      <c r="G10" s="5">
        <f>SUMIFS(Imports_new!G$10:G$33,Imports_new!$A$10:$A$33,$A10)</f>
        <v>382885.69491835398</v>
      </c>
      <c r="H10" s="5">
        <f>SUMIFS(Imports_new!H$10:H$33,Imports_new!$A$10:$A$33,$A10)</f>
        <v>382751.90706373227</v>
      </c>
      <c r="I10" s="5">
        <f>SUMIFS(Imports_new!I$10:I$33,Imports_new!$A$10:$A$33,$A10)</f>
        <v>383651.62995481747</v>
      </c>
      <c r="J10" s="5">
        <f>SUMIFS(Imports_new!J$10:J$33,Imports_new!$A$10:$A$33,$A10)</f>
        <v>321582.37398405926</v>
      </c>
      <c r="K10" s="5">
        <f>SUMIFS(Imports_new!K$10:K$33,Imports_new!$A$10:$A$33,$A10)</f>
        <v>294251.6120718575</v>
      </c>
      <c r="L10" s="5">
        <f>SUMIFS(Imports_new!L$10:L$33,Imports_new!$A$10:$A$33,$A10)</f>
        <v>246181.09368094831</v>
      </c>
      <c r="M10" s="5">
        <f>SUMIFS(Imports_new!M$10:M$33,Imports_new!$A$10:$A$33,$A10)</f>
        <v>246181.09368094831</v>
      </c>
      <c r="N10" s="5">
        <f>SUMIFS(Imports_new!N$10:N$33,Imports_new!$A$10:$A$33,$A10)</f>
        <v>246181.09368094831</v>
      </c>
      <c r="O10" s="5">
        <f>SUMIFS(Imports_new!O$10:O$33,Imports_new!$A$10:$A$33,$A10)</f>
        <v>246181.09368094831</v>
      </c>
      <c r="P10" s="5">
        <f>SUMIFS(Imports_new!P$10:P$33,Imports_new!$A$10:$A$33,$A10)</f>
        <v>246181.09368094831</v>
      </c>
      <c r="Q10" s="5">
        <f>SUMIFS(Imports_new!Q$10:Q$33,Imports_new!$A$10:$A$33,$A10)</f>
        <v>246181.09368094831</v>
      </c>
      <c r="R10" s="5">
        <f>SUMIFS(Imports_new!R$10:R$33,Imports_new!$A$10:$A$33,$A10)</f>
        <v>246181.09368094831</v>
      </c>
      <c r="S10" s="5">
        <f>SUMIFS(Imports_new!S$10:S$33,Imports_new!$A$10:$A$33,$A10)</f>
        <v>246181.09368094831</v>
      </c>
      <c r="T10" s="5">
        <f>SUMIFS(Imports_new!T$10:T$33,Imports_new!$A$10:$A$33,$A10)</f>
        <v>246181.09368094831</v>
      </c>
      <c r="U10" s="5">
        <f>SUMIFS(Imports_new!U$10:U$33,Imports_new!$A$10:$A$33,$A10)</f>
        <v>246181.09368094831</v>
      </c>
      <c r="V10" s="5">
        <f>SUMIFS(Imports_new!V$10:V$33,Imports_new!$A$10:$A$33,$A10)</f>
        <v>246181.09368094831</v>
      </c>
      <c r="W10" s="5">
        <f>SUMIFS(Imports_new!W$10:W$33,Imports_new!$A$10:$A$33,$A10)</f>
        <v>246181.09368094831</v>
      </c>
      <c r="X10" s="5">
        <f>SUMIFS(Imports_new!X$10:X$33,Imports_new!$A$10:$A$33,$A10)</f>
        <v>246181.09368094831</v>
      </c>
      <c r="Y10" s="5">
        <f>SUMIFS(Imports_new!Y$10:Y$33,Imports_new!$A$10:$A$33,$A10)</f>
        <v>246181.09368094831</v>
      </c>
      <c r="Z10" s="5">
        <f>SUMIFS(Imports_new!Z$10:Z$33,Imports_new!$A$10:$A$33,$A10)</f>
        <v>246181.09368094831</v>
      </c>
      <c r="AA10" s="5">
        <f>SUMIFS(Imports_new!AA$10:AA$33,Imports_new!$A$10:$A$33,$A10)</f>
        <v>246181.09368094831</v>
      </c>
      <c r="AB10" s="5">
        <f>SUMIFS(Imports_new!AB$10:AB$33,Imports_new!$A$10:$A$33,$A10)</f>
        <v>246181.09368094831</v>
      </c>
      <c r="AC10" s="5">
        <f>SUMIFS(Imports_new!AC$10:AC$33,Imports_new!$A$10:$A$33,$A10)</f>
        <v>246181.09368094831</v>
      </c>
      <c r="AD10" s="5">
        <f>SUMIFS(Imports_new!AD$10:AD$33,Imports_new!$A$10:$A$33,$A10)</f>
        <v>246181.09368094831</v>
      </c>
      <c r="AE10" s="5">
        <f>SUMIFS(Imports_new!AE$10:AE$33,Imports_new!$A$10:$A$33,$A10)</f>
        <v>246181.09368094831</v>
      </c>
      <c r="AF10" s="5">
        <f>SUMIFS(Imports_new!AF$10:AF$33,Imports_new!$A$10:$A$33,$A10)</f>
        <v>246181.09368094831</v>
      </c>
    </row>
    <row r="11" spans="1:32">
      <c r="A11" s="2" t="s">
        <v>105</v>
      </c>
      <c r="B11" s="5">
        <f>SUMIFS(Imports_new!B$10:B$33,Imports_new!$A$10:$A$33,$A11)</f>
        <v>103782.89506908105</v>
      </c>
      <c r="C11" s="5">
        <f>SUMIFS(Imports_new!C$10:C$33,Imports_new!$A$10:$A$33,$A11)</f>
        <v>103782.89506908105</v>
      </c>
      <c r="D11" s="5">
        <f>SUMIFS(Imports_new!D$10:D$33,Imports_new!$A$10:$A$33,$A11)</f>
        <v>103782.89506908105</v>
      </c>
      <c r="E11" s="5">
        <f>SUMIFS(Imports_new!E$10:E$33,Imports_new!$A$10:$A$33,$A11)</f>
        <v>110308.05891898026</v>
      </c>
      <c r="F11" s="5">
        <f>SUMIFS(Imports_new!F$10:F$33,Imports_new!$A$10:$A$33,$A11)</f>
        <v>109988.66494291584</v>
      </c>
      <c r="G11" s="5">
        <f>SUMIFS(Imports_new!G$10:G$33,Imports_new!$A$10:$A$33,$A11)</f>
        <v>109191.18926342559</v>
      </c>
      <c r="H11" s="5">
        <f>SUMIFS(Imports_new!H$10:H$33,Imports_new!$A$10:$A$33,$A11)</f>
        <v>110987.06318305711</v>
      </c>
      <c r="I11" s="5">
        <f>SUMIFS(Imports_new!I$10:I$33,Imports_new!$A$10:$A$33,$A11)</f>
        <v>907528.47992854111</v>
      </c>
      <c r="J11" s="5">
        <f>SUMIFS(Imports_new!J$10:J$33,Imports_new!$A$10:$A$33,$A11)</f>
        <v>985119.9749899545</v>
      </c>
      <c r="K11" s="5">
        <f>SUMIFS(Imports_new!K$10:K$33,Imports_new!$A$10:$A$33,$A11)</f>
        <v>981566.88836998388</v>
      </c>
      <c r="L11" s="5">
        <f>SUMIFS(Imports_new!L$10:L$33,Imports_new!$A$10:$A$33,$A11)</f>
        <v>1011891.618283528</v>
      </c>
      <c r="M11" s="5">
        <f>SUMIFS(Imports_new!M$10:M$33,Imports_new!$A$10:$A$33,$A11)</f>
        <v>1011891.618283528</v>
      </c>
      <c r="N11" s="5">
        <f>SUMIFS(Imports_new!N$10:N$33,Imports_new!$A$10:$A$33,$A11)</f>
        <v>1011891.618283528</v>
      </c>
      <c r="O11" s="5">
        <f>SUMIFS(Imports_new!O$10:O$33,Imports_new!$A$10:$A$33,$A11)</f>
        <v>1011891.618283528</v>
      </c>
      <c r="P11" s="5">
        <f>SUMIFS(Imports_new!P$10:P$33,Imports_new!$A$10:$A$33,$A11)</f>
        <v>1011891.618283528</v>
      </c>
      <c r="Q11" s="5">
        <f>SUMIFS(Imports_new!Q$10:Q$33,Imports_new!$A$10:$A$33,$A11)</f>
        <v>1011891.618283528</v>
      </c>
      <c r="R11" s="5">
        <f>SUMIFS(Imports_new!R$10:R$33,Imports_new!$A$10:$A$33,$A11)</f>
        <v>1011891.618283528</v>
      </c>
      <c r="S11" s="5">
        <f>SUMIFS(Imports_new!S$10:S$33,Imports_new!$A$10:$A$33,$A11)</f>
        <v>1011891.618283528</v>
      </c>
      <c r="T11" s="5">
        <f>SUMIFS(Imports_new!T$10:T$33,Imports_new!$A$10:$A$33,$A11)</f>
        <v>1011891.618283528</v>
      </c>
      <c r="U11" s="5">
        <f>SUMIFS(Imports_new!U$10:U$33,Imports_new!$A$10:$A$33,$A11)</f>
        <v>1011891.618283528</v>
      </c>
      <c r="V11" s="5">
        <f>SUMIFS(Imports_new!V$10:V$33,Imports_new!$A$10:$A$33,$A11)</f>
        <v>1011891.618283528</v>
      </c>
      <c r="W11" s="5">
        <f>SUMIFS(Imports_new!W$10:W$33,Imports_new!$A$10:$A$33,$A11)</f>
        <v>1011891.618283528</v>
      </c>
      <c r="X11" s="5">
        <f>SUMIFS(Imports_new!X$10:X$33,Imports_new!$A$10:$A$33,$A11)</f>
        <v>1011891.618283528</v>
      </c>
      <c r="Y11" s="5">
        <f>SUMIFS(Imports_new!Y$10:Y$33,Imports_new!$A$10:$A$33,$A11)</f>
        <v>1011891.618283528</v>
      </c>
      <c r="Z11" s="5">
        <f>SUMIFS(Imports_new!Z$10:Z$33,Imports_new!$A$10:$A$33,$A11)</f>
        <v>1011891.618283528</v>
      </c>
      <c r="AA11" s="5">
        <f>SUMIFS(Imports_new!AA$10:AA$33,Imports_new!$A$10:$A$33,$A11)</f>
        <v>1011891.618283528</v>
      </c>
      <c r="AB11" s="5">
        <f>SUMIFS(Imports_new!AB$10:AB$33,Imports_new!$A$10:$A$33,$A11)</f>
        <v>1011891.618283528</v>
      </c>
      <c r="AC11" s="5">
        <f>SUMIFS(Imports_new!AC$10:AC$33,Imports_new!$A$10:$A$33,$A11)</f>
        <v>1011891.618283528</v>
      </c>
      <c r="AD11" s="5">
        <f>SUMIFS(Imports_new!AD$10:AD$33,Imports_new!$A$10:$A$33,$A11)</f>
        <v>1011891.618283528</v>
      </c>
      <c r="AE11" s="5">
        <f>SUMIFS(Imports_new!AE$10:AE$33,Imports_new!$A$10:$A$33,$A11)</f>
        <v>1011891.618283528</v>
      </c>
      <c r="AF11" s="5">
        <f>SUMIFS(Imports_new!AF$10:AF$33,Imports_new!$A$10:$A$33,$A11)</f>
        <v>1011891.618283528</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93715930</v>
      </c>
      <c r="C2">
        <f>exports!E2</f>
        <v>93715930</v>
      </c>
      <c r="D2">
        <f>exports!F2</f>
        <v>93715930</v>
      </c>
      <c r="E2">
        <f>exports!G2</f>
        <v>93715930</v>
      </c>
      <c r="F2">
        <f>exports!H2</f>
        <v>93715930</v>
      </c>
      <c r="G2">
        <f>exports!I2</f>
        <v>93715930</v>
      </c>
      <c r="H2">
        <f>exports!J2</f>
        <v>93715930</v>
      </c>
      <c r="I2">
        <f>exports!K2</f>
        <v>93715930</v>
      </c>
      <c r="J2">
        <f>exports!L2</f>
        <v>93715930</v>
      </c>
      <c r="K2">
        <f>exports!M2</f>
        <v>93715930</v>
      </c>
      <c r="L2">
        <f>exports!N2</f>
        <v>93715930</v>
      </c>
      <c r="M2">
        <f>exports!O2</f>
        <v>93715930</v>
      </c>
      <c r="N2">
        <f>exports!P2</f>
        <v>93715930</v>
      </c>
      <c r="O2">
        <f>exports!Q2</f>
        <v>93715930</v>
      </c>
      <c r="P2">
        <f>exports!R2</f>
        <v>93715930</v>
      </c>
      <c r="Q2">
        <f>exports!S2</f>
        <v>93715930</v>
      </c>
      <c r="R2">
        <f>exports!T2</f>
        <v>93715930</v>
      </c>
      <c r="S2">
        <f>exports!U2</f>
        <v>93715930</v>
      </c>
      <c r="T2">
        <f>exports!V2</f>
        <v>93715930</v>
      </c>
      <c r="U2">
        <f>exports!W2</f>
        <v>93715930</v>
      </c>
      <c r="V2">
        <f>exports!X2</f>
        <v>93715930</v>
      </c>
      <c r="W2">
        <f>exports!Y2</f>
        <v>93715930</v>
      </c>
      <c r="X2">
        <f>exports!Z2</f>
        <v>93715930</v>
      </c>
      <c r="Y2">
        <f>exports!AA2</f>
        <v>93715930</v>
      </c>
      <c r="Z2">
        <f>exports!AB2</f>
        <v>93715930</v>
      </c>
      <c r="AA2">
        <f>exports!AC2</f>
        <v>93715930</v>
      </c>
      <c r="AB2">
        <f>exports!AD2</f>
        <v>93715930</v>
      </c>
      <c r="AC2">
        <f>exports!AE2</f>
        <v>93715930</v>
      </c>
      <c r="AD2">
        <f>exports!AF2</f>
        <v>93715930</v>
      </c>
      <c r="AE2">
        <f>exports!AG2</f>
        <v>93715930</v>
      </c>
      <c r="AF2">
        <f>exports!AH2</f>
        <v>93715930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41.693134737883021</v>
      </c>
      <c r="C2" s="12">
        <f>SUMIFS('State Generation Costs Calcs'!C105:C155,'State Generation Costs Calcs'!$A$105:$A$155,About!$B$2)*About!$A$67</f>
        <v>40.880083146389545</v>
      </c>
      <c r="D2" s="12">
        <f>SUMIFS('State Generation Costs Calcs'!D105:D155,'State Generation Costs Calcs'!$A$105:$A$155,About!$B$2)*About!$A$67</f>
        <v>40.120699368014954</v>
      </c>
      <c r="E2" s="12">
        <f>SUMIFS('State Generation Costs Calcs'!E105:E155,'State Generation Costs Calcs'!$A$105:$A$155,About!$B$2)*About!$A$67</f>
        <v>39.496207415739313</v>
      </c>
      <c r="F2" s="12">
        <f>SUMIFS('State Generation Costs Calcs'!F105:F155,'State Generation Costs Calcs'!$A$105:$A$155,About!$B$2)*About!$A$67</f>
        <v>39.324811894347285</v>
      </c>
      <c r="G2" s="12">
        <f>SUMIFS('State Generation Costs Calcs'!G105:G155,'State Generation Costs Calcs'!$A$105:$A$155,About!$B$2)*About!$A$67</f>
        <v>39.378879514626313</v>
      </c>
      <c r="H2" s="12">
        <f>SUMIFS('State Generation Costs Calcs'!H105:H155,'State Generation Costs Calcs'!$A$105:$A$155,About!$B$2)*About!$A$67</f>
        <v>39.752734024094622</v>
      </c>
      <c r="I2" s="12">
        <f>SUMIFS('State Generation Costs Calcs'!I105:I155,'State Generation Costs Calcs'!$A$105:$A$155,About!$B$2)*About!$A$67</f>
        <v>40.091240894993639</v>
      </c>
      <c r="J2" s="12">
        <f>SUMIFS('State Generation Costs Calcs'!J105:J155,'State Generation Costs Calcs'!$A$105:$A$155,About!$B$2)*About!$A$67</f>
        <v>39.911450760563298</v>
      </c>
      <c r="K2" s="12">
        <f>SUMIFS('State Generation Costs Calcs'!K105:K155,'State Generation Costs Calcs'!$A$105:$A$155,About!$B$2)*About!$A$67</f>
        <v>39.386982007562715</v>
      </c>
      <c r="L2" s="12">
        <f>SUMIFS('State Generation Costs Calcs'!L105:L155,'State Generation Costs Calcs'!$A$105:$A$155,About!$B$2)*About!$A$67</f>
        <v>38.784959634233537</v>
      </c>
      <c r="M2" s="12">
        <f>SUMIFS('State Generation Costs Calcs'!M105:M155,'State Generation Costs Calcs'!$A$105:$A$155,About!$B$2)*About!$A$67</f>
        <v>38.256461426458088</v>
      </c>
      <c r="N2" s="12">
        <f>SUMIFS('State Generation Costs Calcs'!N105:N155,'State Generation Costs Calcs'!$A$105:$A$155,About!$B$2)*About!$A$67</f>
        <v>37.696903198574113</v>
      </c>
      <c r="O2" s="12">
        <f>SUMIFS('State Generation Costs Calcs'!O105:O155,'State Generation Costs Calcs'!$A$105:$A$155,About!$B$2)*About!$A$67</f>
        <v>37.401963751026791</v>
      </c>
      <c r="P2" s="12">
        <f>SUMIFS('State Generation Costs Calcs'!P105:P155,'State Generation Costs Calcs'!$A$105:$A$155,About!$B$2)*About!$A$67</f>
        <v>37.328584205118304</v>
      </c>
      <c r="Q2" s="12">
        <f>SUMIFS('State Generation Costs Calcs'!Q105:Q155,'State Generation Costs Calcs'!$A$105:$A$155,About!$B$2)*About!$A$67</f>
        <v>36.991275989631887</v>
      </c>
      <c r="R2" s="12">
        <f>SUMIFS('State Generation Costs Calcs'!R105:R155,'State Generation Costs Calcs'!$A$105:$A$155,About!$B$2)*About!$A$67</f>
        <v>36.582277737019453</v>
      </c>
      <c r="S2" s="12">
        <f>SUMIFS('State Generation Costs Calcs'!S105:S155,'State Generation Costs Calcs'!$A$105:$A$155,About!$B$2)*About!$A$67</f>
        <v>36.291514163686571</v>
      </c>
      <c r="T2" s="12">
        <f>SUMIFS('State Generation Costs Calcs'!T105:T155,'State Generation Costs Calcs'!$A$105:$A$155,About!$B$2)*About!$A$67</f>
        <v>36.171219302508995</v>
      </c>
      <c r="U2" s="12">
        <f>SUMIFS('State Generation Costs Calcs'!U105:U155,'State Generation Costs Calcs'!$A$105:$A$155,About!$B$2)*About!$A$67</f>
        <v>36.071518993564318</v>
      </c>
      <c r="V2" s="12">
        <f>SUMIFS('State Generation Costs Calcs'!V105:V155,'State Generation Costs Calcs'!$A$105:$A$155,About!$B$2)*About!$A$67</f>
        <v>35.691211418698757</v>
      </c>
      <c r="W2" s="12">
        <f>SUMIFS('State Generation Costs Calcs'!W105:W155,'State Generation Costs Calcs'!$A$105:$A$155,About!$B$2)*About!$A$67</f>
        <v>35.342582650635407</v>
      </c>
      <c r="X2" s="12">
        <f>SUMIFS('State Generation Costs Calcs'!X105:X155,'State Generation Costs Calcs'!$A$105:$A$155,About!$B$2)*About!$A$67</f>
        <v>35.144987664955124</v>
      </c>
      <c r="Y2" s="12">
        <f>SUMIFS('State Generation Costs Calcs'!Y105:Y155,'State Generation Costs Calcs'!$A$105:$A$155,About!$B$2)*About!$A$67</f>
        <v>34.923127892351737</v>
      </c>
      <c r="Z2" s="12">
        <f>SUMIFS('State Generation Costs Calcs'!Z105:Z155,'State Generation Costs Calcs'!$A$105:$A$155,About!$B$2)*About!$A$67</f>
        <v>34.793635271212125</v>
      </c>
      <c r="AA2" s="12">
        <f>SUMIFS('State Generation Costs Calcs'!AA105:AA155,'State Generation Costs Calcs'!$A$105:$A$155,About!$B$2)*About!$A$67</f>
        <v>34.700658129000459</v>
      </c>
      <c r="AB2" s="12">
        <f>SUMIFS('State Generation Costs Calcs'!AB105:AB155,'State Generation Costs Calcs'!$A$105:$A$155,About!$B$2)*About!$A$67</f>
        <v>34.560410330937344</v>
      </c>
      <c r="AC2" s="12">
        <f>SUMIFS('State Generation Costs Calcs'!AC105:AC155,'State Generation Costs Calcs'!$A$105:$A$155,About!$B$2)*About!$A$67</f>
        <v>34.563972860496882</v>
      </c>
      <c r="AD2" s="12">
        <f>SUMIFS('State Generation Costs Calcs'!AD105:AD155,'State Generation Costs Calcs'!$A$105:$A$155,About!$B$2)*About!$A$67</f>
        <v>34.598374853833263</v>
      </c>
      <c r="AE2" s="12">
        <f>SUMIFS('State Generation Costs Calcs'!AE105:AE155,'State Generation Costs Calcs'!$A$105:$A$155,About!$B$2)*About!$A$67</f>
        <v>34.55747194602457</v>
      </c>
      <c r="AF2" s="12">
        <f>SUMIFS('State Generation Costs Calcs'!AF105:AF155,'State Generation Costs Calcs'!$A$105:$A$155,About!$B$2)*About!$A$67</f>
        <v>34.538195373142095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41.693134737883021</v>
      </c>
      <c r="C2" s="12">
        <f>SUMIFS('State Generation Costs Calcs'!C105:C155,'State Generation Costs Calcs'!$A$105:$A$155,About!$B$2)*About!$A$67</f>
        <v>40.880083146389545</v>
      </c>
      <c r="D2" s="12">
        <f>SUMIFS('State Generation Costs Calcs'!D105:D155,'State Generation Costs Calcs'!$A$105:$A$155,About!$B$2)*About!$A$67</f>
        <v>40.120699368014954</v>
      </c>
      <c r="E2" s="12">
        <f>SUMIFS('State Generation Costs Calcs'!E105:E155,'State Generation Costs Calcs'!$A$105:$A$155,About!$B$2)*About!$A$67</f>
        <v>39.496207415739313</v>
      </c>
      <c r="F2" s="12">
        <f>SUMIFS('State Generation Costs Calcs'!F105:F155,'State Generation Costs Calcs'!$A$105:$A$155,About!$B$2)*About!$A$67</f>
        <v>39.324811894347285</v>
      </c>
      <c r="G2" s="12">
        <f>SUMIFS('State Generation Costs Calcs'!G105:G155,'State Generation Costs Calcs'!$A$105:$A$155,About!$B$2)*About!$A$67</f>
        <v>39.378879514626313</v>
      </c>
      <c r="H2" s="12">
        <f>SUMIFS('State Generation Costs Calcs'!H105:H155,'State Generation Costs Calcs'!$A$105:$A$155,About!$B$2)*About!$A$67</f>
        <v>39.752734024094622</v>
      </c>
      <c r="I2" s="12">
        <f>SUMIFS('State Generation Costs Calcs'!I105:I155,'State Generation Costs Calcs'!$A$105:$A$155,About!$B$2)*About!$A$67</f>
        <v>40.091240894993639</v>
      </c>
      <c r="J2" s="12">
        <f>SUMIFS('State Generation Costs Calcs'!J105:J155,'State Generation Costs Calcs'!$A$105:$A$155,About!$B$2)*About!$A$67</f>
        <v>39.911450760563298</v>
      </c>
      <c r="K2" s="12">
        <f>SUMIFS('State Generation Costs Calcs'!K105:K155,'State Generation Costs Calcs'!$A$105:$A$155,About!$B$2)*About!$A$67</f>
        <v>39.386982007562715</v>
      </c>
      <c r="L2" s="12">
        <f>SUMIFS('State Generation Costs Calcs'!L105:L155,'State Generation Costs Calcs'!$A$105:$A$155,About!$B$2)*About!$A$67</f>
        <v>38.784959634233537</v>
      </c>
      <c r="M2" s="12">
        <f>SUMIFS('State Generation Costs Calcs'!M105:M155,'State Generation Costs Calcs'!$A$105:$A$155,About!$B$2)*About!$A$67</f>
        <v>38.256461426458088</v>
      </c>
      <c r="N2" s="12">
        <f>SUMIFS('State Generation Costs Calcs'!N105:N155,'State Generation Costs Calcs'!$A$105:$A$155,About!$B$2)*About!$A$67</f>
        <v>37.696903198574113</v>
      </c>
      <c r="O2" s="12">
        <f>SUMIFS('State Generation Costs Calcs'!O105:O155,'State Generation Costs Calcs'!$A$105:$A$155,About!$B$2)*About!$A$67</f>
        <v>37.401963751026791</v>
      </c>
      <c r="P2" s="12">
        <f>SUMIFS('State Generation Costs Calcs'!P105:P155,'State Generation Costs Calcs'!$A$105:$A$155,About!$B$2)*About!$A$67</f>
        <v>37.328584205118304</v>
      </c>
      <c r="Q2" s="12">
        <f>SUMIFS('State Generation Costs Calcs'!Q105:Q155,'State Generation Costs Calcs'!$A$105:$A$155,About!$B$2)*About!$A$67</f>
        <v>36.991275989631887</v>
      </c>
      <c r="R2" s="12">
        <f>SUMIFS('State Generation Costs Calcs'!R105:R155,'State Generation Costs Calcs'!$A$105:$A$155,About!$B$2)*About!$A$67</f>
        <v>36.582277737019453</v>
      </c>
      <c r="S2" s="12">
        <f>SUMIFS('State Generation Costs Calcs'!S105:S155,'State Generation Costs Calcs'!$A$105:$A$155,About!$B$2)*About!$A$67</f>
        <v>36.291514163686571</v>
      </c>
      <c r="T2" s="12">
        <f>SUMIFS('State Generation Costs Calcs'!T105:T155,'State Generation Costs Calcs'!$A$105:$A$155,About!$B$2)*About!$A$67</f>
        <v>36.171219302508995</v>
      </c>
      <c r="U2" s="12">
        <f>SUMIFS('State Generation Costs Calcs'!U105:U155,'State Generation Costs Calcs'!$A$105:$A$155,About!$B$2)*About!$A$67</f>
        <v>36.071518993564318</v>
      </c>
      <c r="V2" s="12">
        <f>SUMIFS('State Generation Costs Calcs'!V105:V155,'State Generation Costs Calcs'!$A$105:$A$155,About!$B$2)*About!$A$67</f>
        <v>35.691211418698757</v>
      </c>
      <c r="W2" s="12">
        <f>SUMIFS('State Generation Costs Calcs'!W105:W155,'State Generation Costs Calcs'!$A$105:$A$155,About!$B$2)*About!$A$67</f>
        <v>35.342582650635407</v>
      </c>
      <c r="X2" s="12">
        <f>SUMIFS('State Generation Costs Calcs'!X105:X155,'State Generation Costs Calcs'!$A$105:$A$155,About!$B$2)*About!$A$67</f>
        <v>35.144987664955124</v>
      </c>
      <c r="Y2" s="12">
        <f>SUMIFS('State Generation Costs Calcs'!Y105:Y155,'State Generation Costs Calcs'!$A$105:$A$155,About!$B$2)*About!$A$67</f>
        <v>34.923127892351737</v>
      </c>
      <c r="Z2" s="12">
        <f>SUMIFS('State Generation Costs Calcs'!Z105:Z155,'State Generation Costs Calcs'!$A$105:$A$155,About!$B$2)*About!$A$67</f>
        <v>34.793635271212125</v>
      </c>
      <c r="AA2" s="12">
        <f>SUMIFS('State Generation Costs Calcs'!AA105:AA155,'State Generation Costs Calcs'!$A$105:$A$155,About!$B$2)*About!$A$67</f>
        <v>34.700658129000459</v>
      </c>
      <c r="AB2" s="12">
        <f>SUMIFS('State Generation Costs Calcs'!AB105:AB155,'State Generation Costs Calcs'!$A$105:$A$155,About!$B$2)*About!$A$67</f>
        <v>34.560410330937344</v>
      </c>
      <c r="AC2" s="12">
        <f>SUMIFS('State Generation Costs Calcs'!AC105:AC155,'State Generation Costs Calcs'!$A$105:$A$155,About!$B$2)*About!$A$67</f>
        <v>34.563972860496882</v>
      </c>
      <c r="AD2" s="12">
        <f>SUMIFS('State Generation Costs Calcs'!AD105:AD155,'State Generation Costs Calcs'!$A$105:$A$155,About!$B$2)*About!$A$67</f>
        <v>34.598374853833263</v>
      </c>
      <c r="AE2" s="12">
        <f>SUMIFS('State Generation Costs Calcs'!AE105:AE155,'State Generation Costs Calcs'!$A$105:$A$155,About!$B$2)*About!$A$67</f>
        <v>34.55747194602457</v>
      </c>
      <c r="AF2" s="12">
        <f>SUMIFS('State Generation Costs Calcs'!AF105:AF155,'State Generation Costs Calcs'!$A$105:$A$155,About!$B$2)*About!$A$67</f>
        <v>34.538195373142095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2024-01-10T18:49:35Z</dcterms:modified>
</cp:coreProperties>
</file>