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elec\EIaE\"/>
    </mc:Choice>
  </mc:AlternateContent>
  <xr:revisionPtr revIDLastSave="0" documentId="8_{672E4E5E-0E3B-47FD-8CB6-C3978A0C5EF8}"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2"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O1437" i="22"/>
  <c r="R1441" i="22"/>
  <c r="M1448" i="22"/>
  <c r="L1437" i="22"/>
  <c r="J1442" i="22"/>
  <c r="Q1437" i="22"/>
  <c r="J1443"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438" i="22" l="1"/>
  <c r="I1447" i="22"/>
  <c r="L1447" i="22"/>
  <c r="J1160" i="22"/>
  <c r="K1031" i="22"/>
  <c r="H1040" i="22"/>
  <c r="I1448" i="22"/>
  <c r="F1443" i="22"/>
  <c r="I1443" i="22"/>
  <c r="G1360" i="22"/>
  <c r="I1034" i="22"/>
  <c r="P1442" i="22"/>
  <c r="K1439" i="22"/>
  <c r="R1365" i="22"/>
  <c r="L1443" i="22"/>
  <c r="O1447" i="22"/>
  <c r="R1444" i="22"/>
  <c r="F1363"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K65" i="23" l="1"/>
  <c r="D66" i="23"/>
  <c r="H73" i="23"/>
  <c r="K72" i="23"/>
  <c r="B64" i="23"/>
  <c r="M68" i="23"/>
  <c r="M67"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<sst xmlns="http://schemas.openxmlformats.org/spreadsheetml/2006/main" count="15218" uniqueCount="1083">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</sst>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487</v>
      </c>
      <c r="C1" s="86">
        <v>45460</v>
      </c>
      <c r="D1" s="87"/>
      <c r="E1" s="87"/>
      <c r="F1" s="87"/>
      <c r="G1" s="87"/>
      <c r="H1" s="87"/>
      <c r="I1" s="87"/>
      <c r="J1" s="87"/>
      <c r="K1" s="85" t="s">
        <v>533</v>
      </c>
      <c r="L1" s="85" t="s">
        <v>535</v>
      </c>
      <c r="M1" s="163" t="s">
        <v>1053</v>
      </c>
    </row>
    <row r="2" spans="1:13">
      <c r="A2" s="1" t="s">
        <v>1</v>
      </c>
      <c r="B2" s="87" t="str">
        <f>LOOKUP(B1,K1:L50,L1:L50)</f>
        <v>WA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WA</v>
      </c>
      <c r="C6" s="91">
        <f t="shared" ref="C6:AE6" si="1">SUMIFS(C$20:C$119,$B$20:$B$119,$B$6,$A$20:$A$119,$A$6)</f>
        <v>0</v>
      </c>
      <c r="D6" s="91">
        <f t="shared" si="1"/>
        <v>0</v>
      </c>
      <c r="E6" s="91">
        <f t="shared" si="1"/>
        <v>7787678</v>
      </c>
      <c r="F6" s="91">
        <f t="shared" si="1"/>
        <v>13219397</v>
      </c>
      <c r="G6" s="91">
        <f t="shared" si="1"/>
        <v>6341351</v>
      </c>
      <c r="H6" s="91">
        <f t="shared" si="1"/>
        <v>0</v>
      </c>
      <c r="I6" s="91">
        <f t="shared" si="1"/>
        <v>0</v>
      </c>
      <c r="J6" s="91">
        <f t="shared" si="1"/>
        <v>0</v>
      </c>
      <c r="K6" s="91">
        <f t="shared" si="1"/>
        <v>1343594</v>
      </c>
      <c r="L6" s="91">
        <f t="shared" si="1"/>
        <v>0</v>
      </c>
      <c r="M6" s="91">
        <f t="shared" si="1"/>
        <v>1096439</v>
      </c>
      <c r="N6" s="91">
        <f t="shared" si="1"/>
        <v>10176675</v>
      </c>
      <c r="O6" s="91">
        <f t="shared" si="1"/>
        <v>0</v>
      </c>
      <c r="P6" s="91">
        <f t="shared" si="1"/>
        <v>0</v>
      </c>
      <c r="Q6" s="91">
        <f t="shared" si="1"/>
        <v>0</v>
      </c>
      <c r="R6" s="91">
        <f t="shared" si="1"/>
        <v>0</v>
      </c>
      <c r="S6" s="91">
        <f t="shared" si="1"/>
        <v>0</v>
      </c>
      <c r="T6" s="91">
        <f t="shared" si="1"/>
        <v>0</v>
      </c>
      <c r="U6" s="91">
        <f t="shared" si="1"/>
        <v>0</v>
      </c>
      <c r="V6" s="91">
        <f t="shared" si="1"/>
        <v>0</v>
      </c>
      <c r="W6" s="91">
        <f t="shared" si="1"/>
        <v>1279785</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WA</v>
      </c>
      <c r="C7" s="91">
        <f t="shared" ref="C7:AE7" si="3">SUMIFS(C$20:C$119,$B$20:$B$119,$B$7,$A$20:$A$119,$A$7)</f>
        <v>317343</v>
      </c>
      <c r="D7" s="91">
        <f t="shared" si="3"/>
        <v>1642326</v>
      </c>
      <c r="E7" s="91">
        <f t="shared" si="3"/>
        <v>0</v>
      </c>
      <c r="F7" s="91">
        <f t="shared" si="3"/>
        <v>0</v>
      </c>
      <c r="G7" s="91">
        <f t="shared" si="3"/>
        <v>0</v>
      </c>
      <c r="H7" s="91">
        <f t="shared" si="3"/>
        <v>1979467</v>
      </c>
      <c r="I7" s="91">
        <f t="shared" si="3"/>
        <v>23939720</v>
      </c>
      <c r="J7" s="91">
        <f t="shared" si="3"/>
        <v>23842204</v>
      </c>
      <c r="K7" s="91">
        <f t="shared" si="3"/>
        <v>0</v>
      </c>
      <c r="L7" s="91">
        <f t="shared" si="3"/>
        <v>7546923</v>
      </c>
      <c r="M7" s="91">
        <f t="shared" si="3"/>
        <v>0</v>
      </c>
      <c r="N7" s="91">
        <f t="shared" si="3"/>
        <v>0</v>
      </c>
      <c r="O7" s="91">
        <f t="shared" si="3"/>
        <v>16434917</v>
      </c>
      <c r="P7" s="91">
        <f t="shared" si="3"/>
        <v>11143844</v>
      </c>
      <c r="Q7" s="91">
        <f t="shared" si="3"/>
        <v>7523404</v>
      </c>
      <c r="R7" s="91">
        <f t="shared" si="3"/>
        <v>5979960</v>
      </c>
      <c r="S7" s="91">
        <f t="shared" si="3"/>
        <v>4932257</v>
      </c>
      <c r="T7" s="91">
        <f t="shared" si="3"/>
        <v>10572266</v>
      </c>
      <c r="U7" s="91">
        <f t="shared" si="3"/>
        <v>8868168</v>
      </c>
      <c r="V7" s="91">
        <f t="shared" si="3"/>
        <v>638330</v>
      </c>
      <c r="W7" s="91">
        <f t="shared" si="3"/>
        <v>0</v>
      </c>
      <c r="X7" s="91">
        <f t="shared" si="3"/>
        <v>7387481</v>
      </c>
      <c r="Y7" s="91">
        <f t="shared" si="3"/>
        <v>10927423</v>
      </c>
      <c r="Z7" s="91">
        <f t="shared" si="3"/>
        <v>7323509</v>
      </c>
      <c r="AA7" s="91">
        <f t="shared" si="3"/>
        <v>9719464</v>
      </c>
      <c r="AB7" s="91">
        <f t="shared" si="3"/>
        <v>9038692</v>
      </c>
      <c r="AC7" s="91">
        <f t="shared" si="3"/>
        <v>17821779</v>
      </c>
      <c r="AD7" s="91">
        <f t="shared" si="3"/>
        <v>16289601</v>
      </c>
      <c r="AE7" s="91">
        <f t="shared" si="3"/>
        <v>16614416</v>
      </c>
      <c r="AF7" s="119">
        <f>AVERAGE(U7:AE7)</f>
        <v>9511714.8181818184</v>
      </c>
      <c r="AG7" s="119">
        <f t="shared" si="2"/>
        <v>9511714.8181818184</v>
      </c>
      <c r="AH7" s="119">
        <f t="shared" si="2"/>
        <v>9511714.8181818184</v>
      </c>
      <c r="AI7" s="119">
        <f t="shared" si="2"/>
        <v>9511714.8181818184</v>
      </c>
      <c r="AJ7" s="119">
        <f t="shared" si="2"/>
        <v>9511714.8181818184</v>
      </c>
      <c r="AK7" s="119">
        <f t="shared" si="2"/>
        <v>9511714.8181818184</v>
      </c>
      <c r="AL7" s="119">
        <f t="shared" si="2"/>
        <v>9511714.8181818184</v>
      </c>
      <c r="AM7" s="119">
        <f t="shared" si="2"/>
        <v>9511714.8181818184</v>
      </c>
      <c r="AN7" s="119">
        <f t="shared" si="2"/>
        <v>9511714.8181818184</v>
      </c>
      <c r="AO7" s="119">
        <f t="shared" si="2"/>
        <v>9511714.8181818184</v>
      </c>
      <c r="AP7" s="119">
        <f t="shared" si="2"/>
        <v>9511714.8181818184</v>
      </c>
      <c r="AQ7" s="119">
        <f t="shared" si="2"/>
        <v>9511714.8181818184</v>
      </c>
      <c r="AR7" s="119">
        <f t="shared" si="2"/>
        <v>9511714.8181818184</v>
      </c>
      <c r="AS7" s="119">
        <f t="shared" si="2"/>
        <v>9511714.8181818184</v>
      </c>
      <c r="AT7" s="119">
        <f t="shared" si="2"/>
        <v>9511714.8181818184</v>
      </c>
      <c r="AU7" s="119">
        <f t="shared" si="2"/>
        <v>9511714.8181818184</v>
      </c>
      <c r="AV7" s="119">
        <f t="shared" si="2"/>
        <v>9511714.8181818184</v>
      </c>
      <c r="AW7" s="119">
        <f t="shared" si="2"/>
        <v>9511714.8181818184</v>
      </c>
      <c r="AX7" s="119">
        <f t="shared" si="2"/>
        <v>9511714.8181818184</v>
      </c>
      <c r="AY7" s="119">
        <f t="shared" si="2"/>
        <v>9511714.8181818184</v>
      </c>
      <c r="AZ7" s="119">
        <f t="shared" si="2"/>
        <v>9511714.8181818184</v>
      </c>
      <c r="BA7" s="119">
        <f t="shared" si="2"/>
        <v>9511714.8181818184</v>
      </c>
      <c r="BB7" s="119">
        <f t="shared" si="2"/>
        <v>9511714.8181818184</v>
      </c>
      <c r="BC7" s="119">
        <f t="shared" si="2"/>
        <v>9511714.8181818184</v>
      </c>
      <c r="BD7" s="119">
        <f t="shared" si="2"/>
        <v>9511714.8181818184</v>
      </c>
      <c r="BE7" s="119">
        <f t="shared" si="2"/>
        <v>9511714.8181818184</v>
      </c>
      <c r="BF7" s="119">
        <f t="shared" si="2"/>
        <v>9511714.8181818184</v>
      </c>
      <c r="BG7" s="119">
        <f t="shared" si="2"/>
        <v>9511714.8181818184</v>
      </c>
      <c r="BH7" s="119">
        <f t="shared" si="2"/>
        <v>9511714.8181818184</v>
      </c>
      <c r="BI7" s="119">
        <f t="shared" si="2"/>
        <v>9511714.8181818184</v>
      </c>
      <c r="BJ7" s="119">
        <f t="shared" si="2"/>
        <v>9511714.8181818184</v>
      </c>
      <c r="BK7" s="119">
        <f t="shared" si="2"/>
        <v>9511714.8181818184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WA</v>
      </c>
      <c r="C10" s="91">
        <f t="shared" ref="C10:AE10" si="5">SUMIFS(C$122:C$219,$B$122:$B$219,$B$6,$A$122:$A$219,$A$6)</f>
        <v>280050</v>
      </c>
      <c r="D10" s="91">
        <f t="shared" si="5"/>
        <v>2617362</v>
      </c>
      <c r="E10" s="91">
        <f t="shared" si="5"/>
        <v>6245029</v>
      </c>
      <c r="F10" s="91">
        <f t="shared" si="5"/>
        <v>1801202</v>
      </c>
      <c r="G10" s="91">
        <f t="shared" si="5"/>
        <v>2822891</v>
      </c>
      <c r="H10" s="91">
        <f t="shared" si="5"/>
        <v>883468</v>
      </c>
      <c r="I10" s="91">
        <f t="shared" si="5"/>
        <v>5270168</v>
      </c>
      <c r="J10" s="91">
        <f t="shared" si="5"/>
        <v>7198952</v>
      </c>
      <c r="K10" s="91">
        <f t="shared" si="5"/>
        <v>6868703</v>
      </c>
      <c r="L10" s="91">
        <f t="shared" si="5"/>
        <v>8833922</v>
      </c>
      <c r="M10" s="91">
        <f t="shared" si="5"/>
        <v>4257197</v>
      </c>
      <c r="N10" s="91">
        <f t="shared" si="5"/>
        <v>3152421</v>
      </c>
      <c r="O10" s="91">
        <f t="shared" si="5"/>
        <v>4361543</v>
      </c>
      <c r="P10" s="91">
        <f t="shared" si="5"/>
        <v>3445319</v>
      </c>
      <c r="Q10" s="91">
        <f t="shared" si="5"/>
        <v>2228741</v>
      </c>
      <c r="R10" s="91">
        <f t="shared" si="5"/>
        <v>2532518</v>
      </c>
      <c r="S10" s="91">
        <f t="shared" si="5"/>
        <v>2429604</v>
      </c>
      <c r="T10" s="91">
        <f t="shared" si="5"/>
        <v>3622104</v>
      </c>
      <c r="U10" s="91">
        <f t="shared" si="5"/>
        <v>2973166</v>
      </c>
      <c r="V10" s="91">
        <f t="shared" si="5"/>
        <v>3150023</v>
      </c>
      <c r="W10" s="91">
        <f t="shared" si="5"/>
        <v>2211420</v>
      </c>
      <c r="X10" s="91">
        <f t="shared" si="5"/>
        <v>3045037</v>
      </c>
      <c r="Y10" s="91">
        <f t="shared" si="5"/>
        <v>2246709</v>
      </c>
      <c r="Z10" s="91">
        <f t="shared" si="5"/>
        <v>1889261</v>
      </c>
      <c r="AA10" s="91">
        <f t="shared" si="5"/>
        <v>1687101</v>
      </c>
      <c r="AB10" s="91">
        <f t="shared" si="5"/>
        <v>3618887</v>
      </c>
      <c r="AC10" s="91">
        <f t="shared" si="5"/>
        <v>1514335</v>
      </c>
      <c r="AD10" s="91">
        <f t="shared" si="5"/>
        <v>1814257</v>
      </c>
      <c r="AE10" s="91">
        <f t="shared" si="5"/>
        <v>1435330</v>
      </c>
      <c r="AF10" s="119">
        <f t="shared" ref="AF10:BK11" si="6">AE10</f>
        <v>1435330</v>
      </c>
      <c r="AG10" s="119">
        <f t="shared" si="6"/>
        <v>1435330</v>
      </c>
      <c r="AH10" s="119">
        <f t="shared" si="6"/>
        <v>1435330</v>
      </c>
      <c r="AI10" s="119">
        <f t="shared" si="6"/>
        <v>1435330</v>
      </c>
      <c r="AJ10" s="119">
        <f t="shared" si="6"/>
        <v>1435330</v>
      </c>
      <c r="AK10" s="119">
        <f t="shared" si="6"/>
        <v>1435330</v>
      </c>
      <c r="AL10" s="119">
        <f t="shared" si="6"/>
        <v>1435330</v>
      </c>
      <c r="AM10" s="119">
        <f t="shared" si="6"/>
        <v>1435330</v>
      </c>
      <c r="AN10" s="119">
        <f t="shared" si="6"/>
        <v>1435330</v>
      </c>
      <c r="AO10" s="119">
        <f t="shared" si="6"/>
        <v>1435330</v>
      </c>
      <c r="AP10" s="119">
        <f t="shared" si="6"/>
        <v>1435330</v>
      </c>
      <c r="AQ10" s="119">
        <f t="shared" si="6"/>
        <v>1435330</v>
      </c>
      <c r="AR10" s="119">
        <f t="shared" si="6"/>
        <v>1435330</v>
      </c>
      <c r="AS10" s="119">
        <f t="shared" si="6"/>
        <v>1435330</v>
      </c>
      <c r="AT10" s="119">
        <f t="shared" si="6"/>
        <v>1435330</v>
      </c>
      <c r="AU10" s="119">
        <f t="shared" si="6"/>
        <v>1435330</v>
      </c>
      <c r="AV10" s="119">
        <f t="shared" si="6"/>
        <v>1435330</v>
      </c>
      <c r="AW10" s="119">
        <f t="shared" si="6"/>
        <v>1435330</v>
      </c>
      <c r="AX10" s="119">
        <f t="shared" si="6"/>
        <v>1435330</v>
      </c>
      <c r="AY10" s="119">
        <f t="shared" si="6"/>
        <v>1435330</v>
      </c>
      <c r="AZ10" s="119">
        <f t="shared" si="6"/>
        <v>1435330</v>
      </c>
      <c r="BA10" s="119">
        <f t="shared" si="6"/>
        <v>1435330</v>
      </c>
      <c r="BB10" s="119">
        <f t="shared" si="6"/>
        <v>1435330</v>
      </c>
      <c r="BC10" s="119">
        <f t="shared" si="6"/>
        <v>1435330</v>
      </c>
      <c r="BD10" s="119">
        <f t="shared" si="6"/>
        <v>1435330</v>
      </c>
      <c r="BE10" s="119">
        <f t="shared" si="6"/>
        <v>1435330</v>
      </c>
      <c r="BF10" s="119">
        <f t="shared" si="6"/>
        <v>1435330</v>
      </c>
      <c r="BG10" s="119">
        <f t="shared" si="6"/>
        <v>1435330</v>
      </c>
      <c r="BH10" s="119">
        <f t="shared" si="6"/>
        <v>1435330</v>
      </c>
      <c r="BI10" s="119">
        <f t="shared" si="6"/>
        <v>1435330</v>
      </c>
      <c r="BJ10" s="119">
        <f t="shared" si="6"/>
        <v>1435330</v>
      </c>
      <c r="BK10" s="119">
        <f t="shared" si="6"/>
        <v>1435330</v>
      </c>
    </row>
    <row r="11" spans="1:63" ht="14.75">
      <c r="A11" s="91" t="s">
        <v>848</v>
      </c>
      <c r="B11" s="91" t="str">
        <f>About!B2</f>
        <v>WA</v>
      </c>
      <c r="C11" s="91">
        <f t="shared" ref="C11:AE11" si="7">SUMIFS(C$122:C$219,$B$122:$B$219,$B$7,$A$122:$A$219,$A$7)</f>
        <v>36917</v>
      </c>
      <c r="D11" s="91">
        <f t="shared" si="7"/>
        <v>2955</v>
      </c>
      <c r="E11" s="91">
        <f t="shared" si="7"/>
        <v>2623</v>
      </c>
      <c r="F11" s="91">
        <f t="shared" si="7"/>
        <v>1083688</v>
      </c>
      <c r="G11" s="91">
        <f t="shared" si="7"/>
        <v>25538</v>
      </c>
      <c r="H11" s="91">
        <f t="shared" si="7"/>
        <v>1648456</v>
      </c>
      <c r="I11" s="91">
        <f t="shared" si="7"/>
        <v>663705</v>
      </c>
      <c r="J11" s="91">
        <f t="shared" si="7"/>
        <v>3567105</v>
      </c>
      <c r="K11" s="91">
        <f t="shared" si="7"/>
        <v>4401860</v>
      </c>
      <c r="L11" s="91">
        <f t="shared" si="7"/>
        <v>7025492</v>
      </c>
      <c r="M11" s="91">
        <f t="shared" si="7"/>
        <v>5390058</v>
      </c>
      <c r="N11" s="91">
        <f t="shared" si="7"/>
        <v>8209880</v>
      </c>
      <c r="O11" s="91">
        <f t="shared" si="7"/>
        <v>5548924</v>
      </c>
      <c r="P11" s="91">
        <f t="shared" si="7"/>
        <v>5401791</v>
      </c>
      <c r="Q11" s="91">
        <f t="shared" si="7"/>
        <v>7076947</v>
      </c>
      <c r="R11" s="91">
        <f t="shared" si="7"/>
        <v>5537369</v>
      </c>
      <c r="S11" s="91">
        <f t="shared" si="7"/>
        <v>11086396</v>
      </c>
      <c r="T11" s="91">
        <f t="shared" si="7"/>
        <v>6880724</v>
      </c>
      <c r="U11" s="91">
        <f t="shared" si="7"/>
        <v>10246628</v>
      </c>
      <c r="V11" s="91">
        <f t="shared" si="7"/>
        <v>9328182</v>
      </c>
      <c r="W11" s="91">
        <f t="shared" si="7"/>
        <v>9164045</v>
      </c>
      <c r="X11" s="91">
        <f t="shared" si="7"/>
        <v>9805972</v>
      </c>
      <c r="Y11" s="91">
        <f t="shared" si="7"/>
        <v>8420115</v>
      </c>
      <c r="Z11" s="91">
        <f t="shared" si="7"/>
        <v>8220860</v>
      </c>
      <c r="AA11" s="91">
        <f t="shared" si="7"/>
        <v>9226485</v>
      </c>
      <c r="AB11" s="91">
        <f t="shared" si="7"/>
        <v>6929097</v>
      </c>
      <c r="AC11" s="91">
        <f t="shared" si="7"/>
        <v>2292801</v>
      </c>
      <c r="AD11" s="91">
        <f t="shared" si="7"/>
        <v>2883609</v>
      </c>
      <c r="AE11" s="91">
        <f t="shared" si="7"/>
        <v>5447095</v>
      </c>
      <c r="AF11" s="119">
        <f>AVERAGE(W11:AE11)</f>
        <v>6932231</v>
      </c>
      <c r="AG11" s="119">
        <f t="shared" si="6"/>
        <v>6932231</v>
      </c>
      <c r="AH11" s="119">
        <f t="shared" si="6"/>
        <v>6932231</v>
      </c>
      <c r="AI11" s="119">
        <f t="shared" si="6"/>
        <v>6932231</v>
      </c>
      <c r="AJ11" s="119">
        <f t="shared" si="6"/>
        <v>6932231</v>
      </c>
      <c r="AK11" s="119">
        <f t="shared" si="6"/>
        <v>6932231</v>
      </c>
      <c r="AL11" s="119">
        <f t="shared" si="6"/>
        <v>6932231</v>
      </c>
      <c r="AM11" s="119">
        <f t="shared" si="6"/>
        <v>6932231</v>
      </c>
      <c r="AN11" s="119">
        <f t="shared" si="6"/>
        <v>6932231</v>
      </c>
      <c r="AO11" s="119">
        <f t="shared" si="6"/>
        <v>6932231</v>
      </c>
      <c r="AP11" s="119">
        <f t="shared" si="6"/>
        <v>6932231</v>
      </c>
      <c r="AQ11" s="119">
        <f t="shared" si="6"/>
        <v>6932231</v>
      </c>
      <c r="AR11" s="119">
        <f t="shared" si="6"/>
        <v>6932231</v>
      </c>
      <c r="AS11" s="119">
        <f t="shared" si="6"/>
        <v>6932231</v>
      </c>
      <c r="AT11" s="119">
        <f t="shared" si="6"/>
        <v>6932231</v>
      </c>
      <c r="AU11" s="119">
        <f t="shared" si="6"/>
        <v>6932231</v>
      </c>
      <c r="AV11" s="119">
        <f t="shared" si="6"/>
        <v>6932231</v>
      </c>
      <c r="AW11" s="119">
        <f t="shared" si="6"/>
        <v>6932231</v>
      </c>
      <c r="AX11" s="119">
        <f t="shared" si="6"/>
        <v>6932231</v>
      </c>
      <c r="AY11" s="119">
        <f t="shared" si="6"/>
        <v>6932231</v>
      </c>
      <c r="AZ11" s="119">
        <f t="shared" si="6"/>
        <v>6932231</v>
      </c>
      <c r="BA11" s="119">
        <f t="shared" si="6"/>
        <v>6932231</v>
      </c>
      <c r="BB11" s="119">
        <f t="shared" si="6"/>
        <v>6932231</v>
      </c>
      <c r="BC11" s="119">
        <f t="shared" si="6"/>
        <v>6932231</v>
      </c>
      <c r="BD11" s="119">
        <f t="shared" si="6"/>
        <v>6932231</v>
      </c>
      <c r="BE11" s="119">
        <f t="shared" si="6"/>
        <v>6932231</v>
      </c>
      <c r="BF11" s="119">
        <f t="shared" si="6"/>
        <v>6932231</v>
      </c>
      <c r="BG11" s="119">
        <f t="shared" si="6"/>
        <v>6932231</v>
      </c>
      <c r="BH11" s="119">
        <f t="shared" si="6"/>
        <v>6932231</v>
      </c>
      <c r="BI11" s="119">
        <f t="shared" si="6"/>
        <v>6932231</v>
      </c>
      <c r="BJ11" s="119">
        <f t="shared" si="6"/>
        <v>6932231</v>
      </c>
      <c r="BK11" s="119">
        <f t="shared" si="6"/>
        <v>6932231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WA</v>
      </c>
      <c r="C14" s="91">
        <f t="shared" ref="C14:BK14" si="9">IF(C10&gt;C11,C10-C11,0)</f>
        <v>243133</v>
      </c>
      <c r="D14" s="91">
        <f t="shared" si="9"/>
        <v>2614407</v>
      </c>
      <c r="E14" s="91">
        <f t="shared" si="9"/>
        <v>6242406</v>
      </c>
      <c r="F14" s="91">
        <f t="shared" si="9"/>
        <v>717514</v>
      </c>
      <c r="G14" s="91">
        <f t="shared" si="9"/>
        <v>2797353</v>
      </c>
      <c r="H14" s="91">
        <f t="shared" si="9"/>
        <v>0</v>
      </c>
      <c r="I14" s="91">
        <f t="shared" si="9"/>
        <v>4606463</v>
      </c>
      <c r="J14" s="91">
        <f t="shared" si="9"/>
        <v>3631847</v>
      </c>
      <c r="K14" s="91">
        <f t="shared" si="9"/>
        <v>2466843</v>
      </c>
      <c r="L14" s="91">
        <f t="shared" si="9"/>
        <v>1808430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WA</v>
      </c>
      <c r="C15" s="91">
        <f t="shared" ref="C15:BK15" si="10">IF(C11&gt;C10,C11-C10,0)</f>
        <v>0</v>
      </c>
      <c r="D15" s="91">
        <f t="shared" si="10"/>
        <v>0</v>
      </c>
      <c r="E15" s="91">
        <f t="shared" si="10"/>
        <v>0</v>
      </c>
      <c r="F15" s="91">
        <f t="shared" si="10"/>
        <v>0</v>
      </c>
      <c r="G15" s="91">
        <f t="shared" si="10"/>
        <v>0</v>
      </c>
      <c r="H15" s="91">
        <f t="shared" si="10"/>
        <v>764988</v>
      </c>
      <c r="I15" s="91">
        <f t="shared" si="10"/>
        <v>0</v>
      </c>
      <c r="J15" s="91">
        <f t="shared" si="10"/>
        <v>0</v>
      </c>
      <c r="K15" s="91">
        <f t="shared" si="10"/>
        <v>0</v>
      </c>
      <c r="L15" s="91">
        <f t="shared" si="10"/>
        <v>0</v>
      </c>
      <c r="M15" s="91">
        <f t="shared" si="10"/>
        <v>1132861</v>
      </c>
      <c r="N15" s="91">
        <f t="shared" si="10"/>
        <v>5057459</v>
      </c>
      <c r="O15" s="91">
        <f t="shared" si="10"/>
        <v>1187381</v>
      </c>
      <c r="P15" s="91">
        <f t="shared" si="10"/>
        <v>1956472</v>
      </c>
      <c r="Q15" s="91">
        <f t="shared" si="10"/>
        <v>4848206</v>
      </c>
      <c r="R15" s="91">
        <f t="shared" si="10"/>
        <v>3004851</v>
      </c>
      <c r="S15" s="91">
        <f t="shared" si="10"/>
        <v>8656792</v>
      </c>
      <c r="T15" s="91">
        <f t="shared" si="10"/>
        <v>3258620</v>
      </c>
      <c r="U15" s="91">
        <f t="shared" si="10"/>
        <v>7273462</v>
      </c>
      <c r="V15" s="91">
        <f t="shared" si="10"/>
        <v>6178159</v>
      </c>
      <c r="W15" s="91">
        <f t="shared" si="10"/>
        <v>6952625</v>
      </c>
      <c r="X15" s="91">
        <f t="shared" si="10"/>
        <v>6760935</v>
      </c>
      <c r="Y15" s="91">
        <f t="shared" si="10"/>
        <v>6173406</v>
      </c>
      <c r="Z15" s="91">
        <f t="shared" si="10"/>
        <v>6331599</v>
      </c>
      <c r="AA15" s="91">
        <f t="shared" si="10"/>
        <v>7539384</v>
      </c>
      <c r="AB15" s="91">
        <f t="shared" si="10"/>
        <v>3310210</v>
      </c>
      <c r="AC15" s="91">
        <f t="shared" si="10"/>
        <v>778466</v>
      </c>
      <c r="AD15" s="91">
        <f t="shared" si="10"/>
        <v>1069352</v>
      </c>
      <c r="AE15" s="91">
        <f t="shared" si="10"/>
        <v>4011765</v>
      </c>
      <c r="AF15" s="91">
        <f t="shared" si="10"/>
        <v>5496901</v>
      </c>
      <c r="AG15" s="91">
        <f t="shared" si="10"/>
        <v>5496901</v>
      </c>
      <c r="AH15" s="91">
        <f t="shared" si="10"/>
        <v>5496901</v>
      </c>
      <c r="AI15" s="91">
        <f t="shared" si="10"/>
        <v>5496901</v>
      </c>
      <c r="AJ15" s="91">
        <f t="shared" si="10"/>
        <v>5496901</v>
      </c>
      <c r="AK15" s="91">
        <f t="shared" si="10"/>
        <v>5496901</v>
      </c>
      <c r="AL15" s="91">
        <f t="shared" si="10"/>
        <v>5496901</v>
      </c>
      <c r="AM15" s="91">
        <f t="shared" si="10"/>
        <v>5496901</v>
      </c>
      <c r="AN15" s="91">
        <f t="shared" si="10"/>
        <v>5496901</v>
      </c>
      <c r="AO15" s="91">
        <f t="shared" si="10"/>
        <v>5496901</v>
      </c>
      <c r="AP15" s="91">
        <f t="shared" si="10"/>
        <v>5496901</v>
      </c>
      <c r="AQ15" s="91">
        <f t="shared" si="10"/>
        <v>5496901</v>
      </c>
      <c r="AR15" s="91">
        <f t="shared" si="10"/>
        <v>5496901</v>
      </c>
      <c r="AS15" s="91">
        <f t="shared" si="10"/>
        <v>5496901</v>
      </c>
      <c r="AT15" s="91">
        <f t="shared" si="10"/>
        <v>5496901</v>
      </c>
      <c r="AU15" s="91">
        <f t="shared" si="10"/>
        <v>5496901</v>
      </c>
      <c r="AV15" s="91">
        <f t="shared" si="10"/>
        <v>5496901</v>
      </c>
      <c r="AW15" s="91">
        <f t="shared" si="10"/>
        <v>5496901</v>
      </c>
      <c r="AX15" s="91">
        <f t="shared" si="10"/>
        <v>5496901</v>
      </c>
      <c r="AY15" s="91">
        <f t="shared" si="10"/>
        <v>5496901</v>
      </c>
      <c r="AZ15" s="91">
        <f t="shared" si="10"/>
        <v>5496901</v>
      </c>
      <c r="BA15" s="91">
        <f t="shared" si="10"/>
        <v>5496901</v>
      </c>
      <c r="BB15" s="91">
        <f t="shared" si="10"/>
        <v>5496901</v>
      </c>
      <c r="BC15" s="91">
        <f t="shared" si="10"/>
        <v>5496901</v>
      </c>
      <c r="BD15" s="91">
        <f t="shared" si="10"/>
        <v>5496901</v>
      </c>
      <c r="BE15" s="91">
        <f t="shared" si="10"/>
        <v>5496901</v>
      </c>
      <c r="BF15" s="91">
        <f t="shared" si="10"/>
        <v>5496901</v>
      </c>
      <c r="BG15" s="91">
        <f t="shared" si="10"/>
        <v>5496901</v>
      </c>
      <c r="BH15" s="91">
        <f t="shared" si="10"/>
        <v>5496901</v>
      </c>
      <c r="BI15" s="91">
        <f t="shared" si="10"/>
        <v>5496901</v>
      </c>
      <c r="BJ15" s="91">
        <f t="shared" si="10"/>
        <v>5496901</v>
      </c>
      <c r="BK15" s="91">
        <f t="shared" si="10"/>
        <v>5496901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6.4420952893714661E-2</v>
      </c>
      <c r="G1075" s="107">
        <f>G349/SUMIFS(G$3:G$722,$B$3:$B$722,$B1075)*SUMIFS(Calculations!$E$3:$E$53,Calculations!$A$3:$A$53,$B1075)</f>
        <v>6.0583399005584411E-2</v>
      </c>
      <c r="H1075" s="107">
        <f>H349/SUMIFS(H$3:H$722,$B$3:$B$722,$B1075)*SUMIFS(Calculations!$E$3:$E$53,Calculations!$A$3:$A$53,$B1075)</f>
        <v>5.7049082654590653E-2</v>
      </c>
      <c r="I1075" s="107">
        <f>I349/SUMIFS(I$3:I$722,$B$3:$B$722,$B1075)*SUMIFS(Calculations!$E$3:$E$53,Calculations!$A$3:$A$53,$B1075)</f>
        <v>6.0084194960806761E-2</v>
      </c>
      <c r="J1075" s="107">
        <f>J349/SUMIFS(J$3:J$722,$B$3:$B$722,$B1075)*SUMIFS(Calculations!$E$3:$E$53,Calculations!$A$3:$A$53,$B1075)</f>
        <v>6.2923070231009709E-2</v>
      </c>
      <c r="K1075" s="107">
        <f>K349/SUMIFS(K$3:K$722,$B$3:$B$722,$B1075)*SUMIFS(Calculations!$E$3:$E$53,Calculations!$A$3:$A$53,$B1075)</f>
        <v>6.309826908375081E-2</v>
      </c>
      <c r="L1075" s="107">
        <f>L349/SUMIFS(L$3:L$722,$B$3:$B$722,$B1075)*SUMIFS(Calculations!$E$3:$E$53,Calculations!$A$3:$A$53,$B1075)</f>
        <v>6.3272218416218412E-2</v>
      </c>
      <c r="M1075" s="107">
        <f>M349/SUMIFS(M$3:M$722,$B$3:$B$722,$B1075)*SUMIFS(Calculations!$E$3:$E$53,Calculations!$A$3:$A$53,$B1075)</f>
        <v>4.0528422302295503E-2</v>
      </c>
      <c r="N1075" s="107">
        <f>N349/SUMIFS(N$3:N$722,$B$3:$B$722,$B1075)*SUMIFS(Calculations!$E$3:$E$53,Calculations!$A$3:$A$53,$B1075)</f>
        <v>1.8997700247599635E-3</v>
      </c>
      <c r="O1075" s="107">
        <f>O349/SUMIFS(O$3:O$722,$B$3:$B$722,$B1075)*SUMIFS(Calculations!$E$3:$E$53,Calculations!$A$3:$A$53,$B1075)</f>
        <v>1.791241053233941E-3</v>
      </c>
      <c r="P1075" s="107">
        <f>P349/SUMIFS(P$3:P$722,$B$3:$B$722,$B1075)*SUMIFS(Calculations!$E$3:$E$53,Calculations!$A$3:$A$53,$B1075)</f>
        <v>1.6825418370717841E-3</v>
      </c>
      <c r="Q1075" s="107">
        <f>Q349/SUMIFS(Q$3:Q$722,$B$3:$B$722,$B1075)*SUMIFS(Calculations!$E$3:$E$53,Calculations!$A$3:$A$53,$B1075)</f>
        <v>1.2040014524887803E-3</v>
      </c>
      <c r="R1075" s="107">
        <f>R349/SUMIFS(R$3:R$722,$B$3:$B$722,$B1075)*SUMIFS(Calculations!$E$3:$E$53,Calculations!$A$3:$A$53,$B1075)</f>
        <v>8.9908703534202869E-4</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6.7081805190738128E-2</v>
      </c>
      <c r="G1078" s="107">
        <f>G352/SUMIFS(G$3:G$722,$B$3:$B$722,$B1078)*SUMIFS(Calculations!$E$3:$E$53,Calculations!$A$3:$A$53,$B1078)</f>
        <v>6.5169190168480939E-2</v>
      </c>
      <c r="H1078" s="107">
        <f>H352/SUMIFS(H$3:H$722,$B$3:$B$722,$B1078)*SUMIFS(Calculations!$E$3:$E$53,Calculations!$A$3:$A$53,$B1078)</f>
        <v>6.3407707009318443E-2</v>
      </c>
      <c r="I1078" s="107">
        <f>I352/SUMIFS(I$3:I$722,$B$3:$B$722,$B1078)*SUMIFS(Calculations!$E$3:$E$53,Calculations!$A$3:$A$53,$B1078)</f>
        <v>6.128939464961055E-2</v>
      </c>
      <c r="J1078" s="107">
        <f>J352/SUMIFS(J$3:J$722,$B$3:$B$722,$B1078)*SUMIFS(Calculations!$E$3:$E$53,Calculations!$A$3:$A$53,$B1078)</f>
        <v>5.9308043066598717E-2</v>
      </c>
      <c r="K1078" s="107">
        <f>K352/SUMIFS(K$3:K$722,$B$3:$B$722,$B1078)*SUMIFS(Calculations!$E$3:$E$53,Calculations!$A$3:$A$53,$B1078)</f>
        <v>5.9241668821705576E-2</v>
      </c>
      <c r="L1078" s="107">
        <f>L352/SUMIFS(L$3:L$722,$B$3:$B$722,$B1078)*SUMIFS(Calculations!$E$3:$E$53,Calculations!$A$3:$A$53,$B1078)</f>
        <v>5.9175767958705876E-2</v>
      </c>
      <c r="M1078" s="107">
        <f>M352/SUMIFS(M$3:M$722,$B$3:$B$722,$B1078)*SUMIFS(Calculations!$E$3:$E$53,Calculations!$A$3:$A$53,$B1078)</f>
        <v>7.4492063577216411E-2</v>
      </c>
      <c r="N1078" s="107">
        <f>N352/SUMIFS(N$3:N$722,$B$3:$B$722,$B1078)*SUMIFS(Calculations!$E$3:$E$53,Calculations!$A$3:$A$53,$B1078)</f>
        <v>0.10050565667591638</v>
      </c>
      <c r="O1078" s="107">
        <f>O352/SUMIFS(O$3:O$722,$B$3:$B$722,$B1078)*SUMIFS(Calculations!$E$3:$E$53,Calculations!$A$3:$A$53,$B1078)</f>
        <v>0.10058442430332427</v>
      </c>
      <c r="P1078" s="107">
        <f>P352/SUMIFS(P$3:P$722,$B$3:$B$722,$B1078)*SUMIFS(Calculations!$E$3:$E$53,Calculations!$A$3:$A$53,$B1078)</f>
        <v>0.10066331549005353</v>
      </c>
      <c r="Q1078" s="107">
        <f>Q352/SUMIFS(Q$3:Q$722,$B$3:$B$722,$B1078)*SUMIFS(Calculations!$E$3:$E$53,Calculations!$A$3:$A$53,$B1078)</f>
        <v>7.8354733681999217E-2</v>
      </c>
      <c r="R1078" s="107">
        <f>R352/SUMIFS(R$3:R$722,$B$3:$B$722,$B1078)*SUMIFS(Calculations!$E$3:$E$53,Calculations!$A$3:$A$53,$B1078)</f>
        <v>6.4140242202244832E-2</v>
      </c>
    </row>
    <row r="1079" spans="2:18" ht="15.75" customHeight="1">
      <c r="B1079" s="107" t="s">
        <v>560</v>
      </c>
      <c r="C1079" s="107" t="s">
        <v>448</v>
      </c>
      <c r="D1079" s="107" t="s">
        <v>632</v>
      </c>
      <c r="E1079" s="107" t="str">
        <f t="shared" si="305"/>
        <v>hydro</v>
      </c>
      <c r="F1079" s="107">
        <f>F353/SUMIFS(F$3:F$722,$B$3:$B$722,$B1079)*SUMIFS(Calculations!$E$3:$E$53,Calculations!$A$3:$A$53,$B1079)</f>
        <v>6.1346090644253827E-5</v>
      </c>
      <c r="G1079" s="107">
        <f>G353/SUMIFS(G$3:G$722,$B$3:$B$722,$B1079)*SUMIFS(Calculations!$E$3:$E$53,Calculations!$A$3:$A$53,$B1079)</f>
        <v>2.5500403126880398E-4</v>
      </c>
      <c r="H1079" s="107">
        <f>H353/SUMIFS(H$3:H$722,$B$3:$B$722,$B1079)*SUMIFS(Calculations!$E$3:$E$53,Calculations!$A$3:$A$53,$B1079)</f>
        <v>4.3335942275038257E-4</v>
      </c>
      <c r="I1079" s="107">
        <f>I353/SUMIFS(I$3:I$722,$B$3:$B$722,$B1079)*SUMIFS(Calculations!$E$3:$E$53,Calculations!$A$3:$A$53,$B1079)</f>
        <v>4.1888183532913894E-4</v>
      </c>
      <c r="J1079" s="107">
        <f>J353/SUMIFS(J$3:J$722,$B$3:$B$722,$B1079)*SUMIFS(Calculations!$E$3:$E$53,Calculations!$A$3:$A$53,$B1079)</f>
        <v>4.0534030514648498E-4</v>
      </c>
      <c r="K1079" s="107">
        <f>K353/SUMIFS(K$3:K$722,$B$3:$B$722,$B1079)*SUMIFS(Calculations!$E$3:$E$53,Calculations!$A$3:$A$53,$B1079)</f>
        <v>4.0388968632497791E-4</v>
      </c>
      <c r="L1079" s="107">
        <f>L353/SUMIFS(L$3:L$722,$B$3:$B$722,$B1079)*SUMIFS(Calculations!$E$3:$E$53,Calculations!$A$3:$A$53,$B1079)</f>
        <v>4.0244941333392756E-4</v>
      </c>
      <c r="M1079" s="107">
        <f>M353/SUMIFS(M$3:M$722,$B$3:$B$722,$B1079)*SUMIFS(Calculations!$E$3:$E$53,Calculations!$A$3:$A$53,$B1079)</f>
        <v>5.0661424969769E-4</v>
      </c>
      <c r="N1079" s="107">
        <f>N353/SUMIFS(N$3:N$722,$B$3:$B$722,$B1079)*SUMIFS(Calculations!$E$3:$E$53,Calculations!$A$3:$A$53,$B1079)</f>
        <v>6.8353050515862306E-4</v>
      </c>
      <c r="O1079" s="107">
        <f>O353/SUMIFS(O$3:O$722,$B$3:$B$722,$B1079)*SUMIFS(Calculations!$E$3:$E$53,Calculations!$A$3:$A$53,$B1079)</f>
        <v>6.8406619715778965E-4</v>
      </c>
      <c r="P1079" s="107">
        <f>P353/SUMIFS(P$3:P$722,$B$3:$B$722,$B1079)*SUMIFS(Calculations!$E$3:$E$53,Calculations!$A$3:$A$53,$B1079)</f>
        <v>6.8460272947349287E-4</v>
      </c>
      <c r="Q1079" s="107">
        <f>Q353/SUMIFS(Q$3:Q$722,$B$3:$B$722,$B1079)*SUMIFS(Calculations!$E$3:$E$53,Calculations!$A$3:$A$53,$B1079)</f>
        <v>5.3288394371597673E-4</v>
      </c>
      <c r="R1079" s="107">
        <f>R353/SUMIFS(R$3:R$722,$B$3:$B$722,$B1079)*SUMIFS(Calculations!$E$3:$E$53,Calculations!$A$3:$A$53,$B1079)</f>
        <v>4.3621238449161254E-4</v>
      </c>
    </row>
    <row r="1080" spans="2:18" ht="15.75" customHeight="1">
      <c r="B1080" s="107" t="s">
        <v>560</v>
      </c>
      <c r="C1080" s="107" t="s">
        <v>448</v>
      </c>
      <c r="D1080" s="107" t="s">
        <v>643</v>
      </c>
      <c r="E1080" s="107" t="str">
        <f t="shared" si="305"/>
        <v>onshore wind</v>
      </c>
      <c r="F1080" s="107">
        <f>F354/SUMIFS(F$3:F$722,$B$3:$B$722,$B1080)*SUMIFS(Calculations!$E$3:$E$53,Calculations!$A$3:$A$53,$B1080)</f>
        <v>1.7699566118641059E-2</v>
      </c>
      <c r="G1080" s="107">
        <f>G354/SUMIFS(G$3:G$722,$B$3:$B$722,$B1080)*SUMIFS(Calculations!$E$3:$E$53,Calculations!$A$3:$A$53,$B1080)</f>
        <v>2.3276835527218338E-2</v>
      </c>
      <c r="H1080" s="107">
        <f>H354/SUMIFS(H$3:H$722,$B$3:$B$722,$B1080)*SUMIFS(Calculations!$E$3:$E$53,Calculations!$A$3:$A$53,$B1080)</f>
        <v>2.8413397785171674E-2</v>
      </c>
      <c r="I1080" s="107">
        <f>I354/SUMIFS(I$3:I$722,$B$3:$B$722,$B1080)*SUMIFS(Calculations!$E$3:$E$53,Calculations!$A$3:$A$53,$B1080)</f>
        <v>2.7491418988808369E-2</v>
      </c>
      <c r="J1080" s="107">
        <f>J354/SUMIFS(J$3:J$722,$B$3:$B$722,$B1080)*SUMIFS(Calculations!$E$3:$E$53,Calculations!$A$3:$A$53,$B1080)</f>
        <v>2.6629051293455976E-2</v>
      </c>
      <c r="K1080" s="107">
        <f>K354/SUMIFS(K$3:K$722,$B$3:$B$722,$B1080)*SUMIFS(Calculations!$E$3:$E$53,Calculations!$A$3:$A$53,$B1080)</f>
        <v>2.653726992840786E-2</v>
      </c>
      <c r="L1080" s="107">
        <f>L354/SUMIFS(L$3:L$722,$B$3:$B$722,$B1080)*SUMIFS(Calculations!$E$3:$E$53,Calculations!$A$3:$A$53,$B1080)</f>
        <v>2.644614314913224E-2</v>
      </c>
      <c r="M1080" s="107">
        <f>M354/SUMIFS(M$3:M$722,$B$3:$B$722,$B1080)*SUMIFS(Calculations!$E$3:$E$53,Calculations!$A$3:$A$53,$B1080)</f>
        <v>3.3291131357601013E-2</v>
      </c>
      <c r="N1080" s="107">
        <f>N354/SUMIFS(N$3:N$722,$B$3:$B$722,$B1080)*SUMIFS(Calculations!$E$3:$E$53,Calculations!$A$3:$A$53,$B1080)</f>
        <v>4.4916836583955337E-2</v>
      </c>
      <c r="O1080" s="107">
        <f>O354/SUMIFS(O$3:O$722,$B$3:$B$722,$B1080)*SUMIFS(Calculations!$E$3:$E$53,Calculations!$A$3:$A$53,$B1080)</f>
        <v>4.4954161584351851E-2</v>
      </c>
      <c r="P1080" s="107">
        <f>P354/SUMIFS(P$3:P$722,$B$3:$B$722,$B1080)*SUMIFS(Calculations!$E$3:$E$53,Calculations!$A$3:$A$53,$B1080)</f>
        <v>4.4991545134838939E-2</v>
      </c>
      <c r="Q1080" s="107">
        <f>Q354/SUMIFS(Q$3:Q$722,$B$3:$B$722,$B1080)*SUMIFS(Calculations!$E$3:$E$53,Calculations!$A$3:$A$53,$B1080)</f>
        <v>6.831617490453136E-2</v>
      </c>
      <c r="R1080" s="107">
        <f>R354/SUMIFS(R$3:R$722,$B$3:$B$722,$B1080)*SUMIFS(Calculations!$E$3:$E$53,Calculations!$A$3:$A$53,$B1080)</f>
        <v>8.3178067694597319E-2</v>
      </c>
    </row>
    <row r="1081" spans="2:18" ht="15.75" customHeight="1">
      <c r="B1081" s="107" t="s">
        <v>560</v>
      </c>
      <c r="C1081" s="107" t="s">
        <v>448</v>
      </c>
      <c r="D1081" s="107" t="s">
        <v>644</v>
      </c>
      <c r="E1081" s="107" t="str">
        <f t="shared" si="305"/>
        <v>natural gas nonpeaker</v>
      </c>
      <c r="F1081" s="107">
        <f>F355/SUMIFS(F$3:F$722,$B$3:$B$722,$B1081)*SUMIFS(Calculations!$E$3:$E$53,Calculations!$A$3:$A$53,$B1081)</f>
        <v>4.0620365568165556E-5</v>
      </c>
      <c r="G1081" s="107">
        <f>G355/SUMIFS(G$3:G$722,$B$3:$B$722,$B1081)*SUMIFS(Calculations!$E$3:$E$53,Calculations!$A$3:$A$53,$B1081)</f>
        <v>2.4913682760691188E-5</v>
      </c>
      <c r="H1081" s="107">
        <f>H355/SUMIFS(H$3:H$722,$B$3:$B$722,$B1081)*SUMIFS(Calculations!$E$3:$E$53,Calculations!$A$3:$A$53,$B1081)</f>
        <v>1.0448117589598265E-5</v>
      </c>
      <c r="I1081" s="107">
        <f>I355/SUMIFS(I$3:I$722,$B$3:$B$722,$B1081)*SUMIFS(Calculations!$E$3:$E$53,Calculations!$A$3:$A$53,$B1081)</f>
        <v>3.3045571067676335E-5</v>
      </c>
      <c r="J1081" s="107">
        <f>J355/SUMIFS(J$3:J$722,$B$3:$B$722,$B1081)*SUMIFS(Calculations!$E$3:$E$53,Calculations!$A$3:$A$53,$B1081)</f>
        <v>5.4181972418325348E-5</v>
      </c>
      <c r="K1081" s="107">
        <f>K355/SUMIFS(K$3:K$722,$B$3:$B$722,$B1081)*SUMIFS(Calculations!$E$3:$E$53,Calculations!$A$3:$A$53,$B1081)</f>
        <v>3.1862841038371265E-5</v>
      </c>
      <c r="L1081" s="107">
        <f>L355/SUMIFS(L$3:L$722,$B$3:$B$722,$B1081)*SUMIFS(Calculations!$E$3:$E$53,Calculations!$A$3:$A$53,$B1081)</f>
        <v>9.7028899653111302E-6</v>
      </c>
      <c r="M1081" s="107">
        <f>M355/SUMIFS(M$3:M$722,$B$3:$B$722,$B1081)*SUMIFS(Calculations!$E$3:$E$53,Calculations!$A$3:$A$53,$B1081)</f>
        <v>3.9191870541827745E-4</v>
      </c>
      <c r="N1081" s="107">
        <f>N355/SUMIFS(N$3:N$722,$B$3:$B$722,$B1081)*SUMIFS(Calculations!$E$3:$E$53,Calculations!$A$3:$A$53,$B1081)</f>
        <v>1.0410839439805881E-3</v>
      </c>
      <c r="O1081" s="107">
        <f>O355/SUMIFS(O$3:O$722,$B$3:$B$722,$B1081)*SUMIFS(Calculations!$E$3:$E$53,Calculations!$A$3:$A$53,$B1081)</f>
        <v>9.9874676310833695E-4</v>
      </c>
      <c r="P1081" s="107">
        <f>P355/SUMIFS(P$3:P$722,$B$3:$B$722,$B1081)*SUMIFS(Calculations!$E$3:$E$53,Calculations!$A$3:$A$53,$B1081)</f>
        <v>9.5634316975791336E-4</v>
      </c>
      <c r="Q1081" s="107">
        <f>Q355/SUMIFS(Q$3:Q$722,$B$3:$B$722,$B1081)*SUMIFS(Calculations!$E$3:$E$53,Calculations!$A$3:$A$53,$B1081)</f>
        <v>6.7828470029528424E-4</v>
      </c>
      <c r="R1081" s="107">
        <f>R355/SUMIFS(R$3:R$722,$B$3:$B$722,$B1081)*SUMIFS(Calculations!$E$3:$E$53,Calculations!$A$3:$A$53,$B1081)</f>
        <v>5.0111253493499719E-4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9.6005147533895717E-5</v>
      </c>
      <c r="G1086" s="107">
        <f>G360/SUMIFS(G$3:G$722,$B$3:$B$722,$B1086)*SUMIFS(Calculations!$E$3:$E$53,Calculations!$A$3:$A$53,$B1086)</f>
        <v>9.9829348216438291E-5</v>
      </c>
      <c r="H1086" s="107">
        <f>H360/SUMIFS(H$3:H$722,$B$3:$B$722,$B1086)*SUMIFS(Calculations!$E$3:$E$53,Calculations!$A$3:$A$53,$B1086)</f>
        <v>1.0335136651137273E-4</v>
      </c>
      <c r="I1086" s="107">
        <f>I360/SUMIFS(I$3:I$722,$B$3:$B$722,$B1086)*SUMIFS(Calculations!$E$3:$E$53,Calculations!$A$3:$A$53,$B1086)</f>
        <v>1.0705052278256965E-4</v>
      </c>
      <c r="J1086" s="107">
        <f>J360/SUMIFS(J$3:J$722,$B$3:$B$722,$B1086)*SUMIFS(Calculations!$E$3:$E$53,Calculations!$A$3:$A$53,$B1086)</f>
        <v>1.1051050785047287E-4</v>
      </c>
      <c r="K1086" s="107">
        <f>K360/SUMIFS(K$3:K$722,$B$3:$B$722,$B1086)*SUMIFS(Calculations!$E$3:$E$53,Calculations!$A$3:$A$53,$B1086)</f>
        <v>1.1881684926373069E-4</v>
      </c>
      <c r="L1086" s="107">
        <f>L360/SUMIFS(L$3:L$722,$B$3:$B$722,$B1086)*SUMIFS(Calculations!$E$3:$E$53,Calculations!$A$3:$A$53,$B1086)</f>
        <v>1.2706394975256282E-4</v>
      </c>
      <c r="M1086" s="107">
        <f>M360/SUMIFS(M$3:M$722,$B$3:$B$722,$B1086)*SUMIFS(Calculations!$E$3:$E$53,Calculations!$A$3:$A$53,$B1086)</f>
        <v>1.7711173517411341E-4</v>
      </c>
      <c r="N1086" s="107">
        <f>N360/SUMIFS(N$3:N$722,$B$3:$B$722,$B1086)*SUMIFS(Calculations!$E$3:$E$53,Calculations!$A$3:$A$53,$B1086)</f>
        <v>2.6211418993698848E-4</v>
      </c>
      <c r="O1086" s="107">
        <f>O360/SUMIFS(O$3:O$722,$B$3:$B$722,$B1086)*SUMIFS(Calculations!$E$3:$E$53,Calculations!$A$3:$A$53,$B1086)</f>
        <v>2.9764568219795365E-4</v>
      </c>
      <c r="P1086" s="107">
        <f>P360/SUMIFS(P$3:P$722,$B$3:$B$722,$B1086)*SUMIFS(Calculations!$E$3:$E$53,Calculations!$A$3:$A$53,$B1086)</f>
        <v>3.3323291115195346E-4</v>
      </c>
      <c r="Q1086" s="107">
        <f>Q360/SUMIFS(Q$3:Q$722,$B$3:$B$722,$B1086)*SUMIFS(Calculations!$E$3:$E$53,Calculations!$A$3:$A$53,$B1086)</f>
        <v>2.9411165286689011E-4</v>
      </c>
      <c r="R1086" s="107">
        <f>R360/SUMIFS(R$3:R$722,$B$3:$B$722,$B1086)*SUMIFS(Calculations!$E$3:$E$53,Calculations!$A$3:$A$53,$B1086)</f>
        <v>2.6918452852725446E-4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2.1553410580059238E-4</v>
      </c>
      <c r="G1088" s="107">
        <f>G362/SUMIFS(G$3:G$722,$B$3:$B$722,$B1088)*SUMIFS(Calculations!$E$3:$E$53,Calculations!$A$3:$A$53,$B1088)</f>
        <v>2.0665814911114929E-4</v>
      </c>
      <c r="H1088" s="107">
        <f>H362/SUMIFS(H$3:H$722,$B$3:$B$722,$B1088)*SUMIFS(Calculations!$E$3:$E$53,Calculations!$A$3:$A$53,$B1088)</f>
        <v>1.9848355670861863E-4</v>
      </c>
      <c r="I1088" s="107">
        <f>I362/SUMIFS(I$3:I$722,$B$3:$B$722,$B1088)*SUMIFS(Calculations!$E$3:$E$53,Calculations!$A$3:$A$53,$B1088)</f>
        <v>1.9184338423570245E-4</v>
      </c>
      <c r="J1088" s="107">
        <f>J362/SUMIFS(J$3:J$722,$B$3:$B$722,$B1088)*SUMIFS(Calculations!$E$3:$E$53,Calculations!$A$3:$A$53,$B1088)</f>
        <v>1.856325361611067E-4</v>
      </c>
      <c r="K1088" s="107">
        <f>K362/SUMIFS(K$3:K$722,$B$3:$B$722,$B1088)*SUMIFS(Calculations!$E$3:$E$53,Calculations!$A$3:$A$53,$B1088)</f>
        <v>1.8405270214941734E-4</v>
      </c>
      <c r="L1088" s="107">
        <f>L362/SUMIFS(L$3:L$722,$B$3:$B$722,$B1088)*SUMIFS(Calculations!$E$3:$E$53,Calculations!$A$3:$A$53,$B1088)</f>
        <v>1.8248413553243717E-4</v>
      </c>
      <c r="M1088" s="107">
        <f>M362/SUMIFS(M$3:M$722,$B$3:$B$722,$B1088)*SUMIFS(Calculations!$E$3:$E$53,Calculations!$A$3:$A$53,$B1088)</f>
        <v>2.2856798523777664E-4</v>
      </c>
      <c r="N1088" s="107">
        <f>N362/SUMIFS(N$3:N$722,$B$3:$B$722,$B1088)*SUMIFS(Calculations!$E$3:$E$53,Calculations!$A$3:$A$53,$B1088)</f>
        <v>3.0683798893289496E-4</v>
      </c>
      <c r="O1088" s="107">
        <f>O362/SUMIFS(O$3:O$722,$B$3:$B$722,$B1088)*SUMIFS(Calculations!$E$3:$E$53,Calculations!$A$3:$A$53,$B1088)</f>
        <v>3.0554432926661396E-4</v>
      </c>
      <c r="P1088" s="107">
        <f>P362/SUMIFS(P$3:P$722,$B$3:$B$722,$B1088)*SUMIFS(Calculations!$E$3:$E$53,Calculations!$A$3:$A$53,$B1088)</f>
        <v>3.0424864029317142E-4</v>
      </c>
      <c r="Q1088" s="107">
        <f>Q362/SUMIFS(Q$3:Q$722,$B$3:$B$722,$B1088)*SUMIFS(Calculations!$E$3:$E$53,Calculations!$A$3:$A$53,$B1088)</f>
        <v>2.3563957674325211E-4</v>
      </c>
      <c r="R1088" s="107">
        <f>R362/SUMIFS(R$3:R$722,$B$3:$B$722,$B1088)*SUMIFS(Calculations!$E$3:$E$53,Calculations!$A$3:$A$53,$B1088)</f>
        <v>1.9192353250272791E-4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2.2074693607890598E-5</v>
      </c>
      <c r="R1239" s="107">
        <f>R513/SUMIFS(R$3:R$722,$B$3:$B$722,$B1239)*SUMIFS(Calculations!$E$3:$E$53,Calculations!$A$3:$A$53,$B1239)</f>
        <v>4.5033314973660795E-5</v>
      </c>
    </row>
    <row r="1240" spans="2:18" ht="15.75" customHeight="1">
      <c r="B1240" s="107" t="s">
        <v>571</v>
      </c>
      <c r="C1240" s="107" t="s">
        <v>448</v>
      </c>
      <c r="D1240" s="107" t="s">
        <v>639</v>
      </c>
      <c r="E1240" s="107" t="str">
        <f t="shared" si="307"/>
        <v>hard coal</v>
      </c>
      <c r="F1240" s="107">
        <f>F514/SUMIFS(F$3:F$722,$B$3:$B$722,$B1240)*SUMIFS(Calculations!$E$3:$E$53,Calculations!$A$3:$A$53,$B1240)</f>
        <v>3.8074833722527027E-2</v>
      </c>
      <c r="G1240" s="107">
        <f>G514/SUMIFS(G$3:G$722,$B$3:$B$722,$B1240)*SUMIFS(Calculations!$E$3:$E$53,Calculations!$A$3:$A$53,$B1240)</f>
        <v>3.4136783323908786E-2</v>
      </c>
      <c r="H1240" s="107">
        <f>H514/SUMIFS(H$3:H$722,$B$3:$B$722,$B1240)*SUMIFS(Calculations!$E$3:$E$53,Calculations!$A$3:$A$53,$B1240)</f>
        <v>3.029470065287674E-2</v>
      </c>
      <c r="I1240" s="107">
        <f>I514/SUMIFS(I$3:I$722,$B$3:$B$722,$B1240)*SUMIFS(Calculations!$E$3:$E$53,Calculations!$A$3:$A$53,$B1240)</f>
        <v>1.4005941805069975E-2</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0.42467714678925478</v>
      </c>
      <c r="G1243" s="107">
        <f>G517/SUMIFS(G$3:G$722,$B$3:$B$722,$B1243)*SUMIFS(Calculations!$E$3:$E$53,Calculations!$A$3:$A$53,$B1243)</f>
        <v>0.42968427502517226</v>
      </c>
      <c r="H1243" s="107">
        <f>H517/SUMIFS(H$3:H$722,$B$3:$B$722,$B1243)*SUMIFS(Calculations!$E$3:$E$53,Calculations!$A$3:$A$53,$B1243)</f>
        <v>0.43456938280175228</v>
      </c>
      <c r="I1243" s="107">
        <f>I517/SUMIFS(I$3:I$722,$B$3:$B$722,$B1243)*SUMIFS(Calculations!$E$3:$E$53,Calculations!$A$3:$A$53,$B1243)</f>
        <v>0.40182298254256232</v>
      </c>
      <c r="J1243" s="107">
        <f>J517/SUMIFS(J$3:J$722,$B$3:$B$722,$B1243)*SUMIFS(Calculations!$E$3:$E$53,Calculations!$A$3:$A$53,$B1243)</f>
        <v>0.37366588471570739</v>
      </c>
      <c r="K1243" s="107">
        <f>K517/SUMIFS(K$3:K$722,$B$3:$B$722,$B1243)*SUMIFS(Calculations!$E$3:$E$53,Calculations!$A$3:$A$53,$B1243)</f>
        <v>0.35144349550485759</v>
      </c>
      <c r="L1243" s="107">
        <f>L517/SUMIFS(L$3:L$722,$B$3:$B$722,$B1243)*SUMIFS(Calculations!$E$3:$E$53,Calculations!$A$3:$A$53,$B1243)</f>
        <v>0.33171592422503898</v>
      </c>
      <c r="M1243" s="107">
        <f>M517/SUMIFS(M$3:M$722,$B$3:$B$722,$B1243)*SUMIFS(Calculations!$E$3:$E$53,Calculations!$A$3:$A$53,$B1243)</f>
        <v>0.33760220936970059</v>
      </c>
      <c r="N1243" s="107">
        <f>N517/SUMIFS(N$3:N$722,$B$3:$B$722,$B1243)*SUMIFS(Calculations!$E$3:$E$53,Calculations!$A$3:$A$53,$B1243)</f>
        <v>0.34370117223700314</v>
      </c>
      <c r="O1243" s="107">
        <f>O517/SUMIFS(O$3:O$722,$B$3:$B$722,$B1243)*SUMIFS(Calculations!$E$3:$E$53,Calculations!$A$3:$A$53,$B1243)</f>
        <v>0.34104789057307394</v>
      </c>
      <c r="P1243" s="107">
        <f>P517/SUMIFS(P$3:P$722,$B$3:$B$722,$B1243)*SUMIFS(Calculations!$E$3:$E$53,Calculations!$A$3:$A$53,$B1243)</f>
        <v>0.33843526034878324</v>
      </c>
      <c r="Q1243" s="107">
        <f>Q517/SUMIFS(Q$3:Q$722,$B$3:$B$722,$B1243)*SUMIFS(Calculations!$E$3:$E$53,Calculations!$A$3:$A$53,$B1243)</f>
        <v>0.34507817173655175</v>
      </c>
      <c r="R1243" s="107">
        <f>R517/SUMIFS(R$3:R$722,$B$3:$B$722,$B1243)*SUMIFS(Calculations!$E$3:$E$53,Calculations!$A$3:$A$53,$B1243)</f>
        <v>0.35198708245699883</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0.13338034698446902</v>
      </c>
      <c r="G1245" s="107">
        <f>G519/SUMIFS(G$3:G$722,$B$3:$B$722,$B1245)*SUMIFS(Calculations!$E$3:$E$53,Calculations!$A$3:$A$53,$B1245)</f>
        <v>0.14860174913354562</v>
      </c>
      <c r="H1245" s="107">
        <f>H519/SUMIFS(H$3:H$722,$B$3:$B$722,$B1245)*SUMIFS(Calculations!$E$3:$E$53,Calculations!$A$3:$A$53,$B1245)</f>
        <v>0.1634522156096215</v>
      </c>
      <c r="I1245" s="107">
        <f>I519/SUMIFS(I$3:I$722,$B$3:$B$722,$B1245)*SUMIFS(Calculations!$E$3:$E$53,Calculations!$A$3:$A$53,$B1245)</f>
        <v>0.15163356566292413</v>
      </c>
      <c r="J1245" s="107">
        <f>J519/SUMIFS(J$3:J$722,$B$3:$B$722,$B1245)*SUMIFS(Calculations!$E$3:$E$53,Calculations!$A$3:$A$53,$B1245)</f>
        <v>0.14147126140668392</v>
      </c>
      <c r="K1245" s="107">
        <f>K519/SUMIFS(K$3:K$722,$B$3:$B$722,$B1245)*SUMIFS(Calculations!$E$3:$E$53,Calculations!$A$3:$A$53,$B1245)</f>
        <v>0.13300109886077244</v>
      </c>
      <c r="L1245" s="107">
        <f>L519/SUMIFS(L$3:L$722,$B$3:$B$722,$B1245)*SUMIFS(Calculations!$E$3:$E$53,Calculations!$A$3:$A$53,$B1245)</f>
        <v>0.12548184727217476</v>
      </c>
      <c r="M1245" s="107">
        <f>M519/SUMIFS(M$3:M$722,$B$3:$B$722,$B1245)*SUMIFS(Calculations!$E$3:$E$53,Calculations!$A$3:$A$53,$B1245)</f>
        <v>0.12766117441062441</v>
      </c>
      <c r="N1245" s="107">
        <f>N519/SUMIFS(N$3:N$722,$B$3:$B$722,$B1245)*SUMIFS(Calculations!$E$3:$E$53,Calculations!$A$3:$A$53,$B1245)</f>
        <v>0.12991924294900703</v>
      </c>
      <c r="O1245" s="107">
        <f>O519/SUMIFS(O$3:O$722,$B$3:$B$722,$B1245)*SUMIFS(Calculations!$E$3:$E$53,Calculations!$A$3:$A$53,$B1245)</f>
        <v>0.12836848975355167</v>
      </c>
      <c r="P1245" s="107">
        <f>P519/SUMIFS(P$3:P$722,$B$3:$B$722,$B1245)*SUMIFS(Calculations!$E$3:$E$53,Calculations!$A$3:$A$53,$B1245)</f>
        <v>0.12684149594662114</v>
      </c>
      <c r="Q1245" s="107">
        <f>Q519/SUMIFS(Q$3:Q$722,$B$3:$B$722,$B1245)*SUMIFS(Calculations!$E$3:$E$53,Calculations!$A$3:$A$53,$B1245)</f>
        <v>0.13136103798825313</v>
      </c>
      <c r="R1245" s="107">
        <f>R519/SUMIFS(R$3:R$722,$B$3:$B$722,$B1245)*SUMIFS(Calculations!$E$3:$E$53,Calculations!$A$3:$A$53,$B1245)</f>
        <v>0.13606155416861901</v>
      </c>
    </row>
    <row r="1246" spans="2:18" ht="15.75" customHeight="1">
      <c r="B1246" s="107" t="s">
        <v>571</v>
      </c>
      <c r="C1246" s="107" t="s">
        <v>448</v>
      </c>
      <c r="D1246" s="107" t="s">
        <v>644</v>
      </c>
      <c r="E1246" s="107" t="str">
        <f t="shared" si="308"/>
        <v>natural gas nonpeaker</v>
      </c>
      <c r="F1246" s="107">
        <f>F520/SUMIFS(F$3:F$722,$B$3:$B$722,$B1246)*SUMIFS(Calculations!$E$3:$E$53,Calculations!$A$3:$A$53,$B1246)</f>
        <v>0.23700425902176842</v>
      </c>
      <c r="G1246" s="107">
        <f>G520/SUMIFS(G$3:G$722,$B$3:$B$722,$B1246)*SUMIFS(Calculations!$E$3:$E$53,Calculations!$A$3:$A$53,$B1246)</f>
        <v>0.21973254784980339</v>
      </c>
      <c r="H1246" s="107">
        <f>H520/SUMIFS(H$3:H$722,$B$3:$B$722,$B1246)*SUMIFS(Calculations!$E$3:$E$53,Calculations!$A$3:$A$53,$B1246)</f>
        <v>0.20288173704856</v>
      </c>
      <c r="I1246" s="107">
        <f>I520/SUMIFS(I$3:I$722,$B$3:$B$722,$B1246)*SUMIFS(Calculations!$E$3:$E$53,Calculations!$A$3:$A$53,$B1246)</f>
        <v>0.26488408353875026</v>
      </c>
      <c r="J1246" s="107">
        <f>J520/SUMIFS(J$3:J$722,$B$3:$B$722,$B1246)*SUMIFS(Calculations!$E$3:$E$53,Calculations!$A$3:$A$53,$B1246)</f>
        <v>0.31819700104420645</v>
      </c>
      <c r="K1246" s="107">
        <f>K520/SUMIFS(K$3:K$722,$B$3:$B$722,$B1246)*SUMIFS(Calculations!$E$3:$E$53,Calculations!$A$3:$A$53,$B1246)</f>
        <v>0.34966537132403425</v>
      </c>
      <c r="L1246" s="107">
        <f>L520/SUMIFS(L$3:L$722,$B$3:$B$722,$B1246)*SUMIFS(Calculations!$E$3:$E$53,Calculations!$A$3:$A$53,$B1246)</f>
        <v>0.37760091470169821</v>
      </c>
      <c r="M1246" s="107">
        <f>M520/SUMIFS(M$3:M$722,$B$3:$B$722,$B1246)*SUMIFS(Calculations!$E$3:$E$53,Calculations!$A$3:$A$53,$B1246)</f>
        <v>0.36882509879019748</v>
      </c>
      <c r="N1246" s="107">
        <f>N520/SUMIFS(N$3:N$722,$B$3:$B$722,$B1246)*SUMIFS(Calculations!$E$3:$E$53,Calculations!$A$3:$A$53,$B1246)</f>
        <v>0.35973220334610462</v>
      </c>
      <c r="O1246" s="107">
        <f>O520/SUMIFS(O$3:O$722,$B$3:$B$722,$B1246)*SUMIFS(Calculations!$E$3:$E$53,Calculations!$A$3:$A$53,$B1246)</f>
        <v>0.36356138283451728</v>
      </c>
      <c r="P1246" s="107">
        <f>P520/SUMIFS(P$3:P$722,$B$3:$B$722,$B1246)*SUMIFS(Calculations!$E$3:$E$53,Calculations!$A$3:$A$53,$B1246)</f>
        <v>0.36733189472613664</v>
      </c>
      <c r="Q1246" s="107">
        <f>Q520/SUMIFS(Q$3:Q$722,$B$3:$B$722,$B1246)*SUMIFS(Calculations!$E$3:$E$53,Calculations!$A$3:$A$53,$B1246)</f>
        <v>0.35503046753645368</v>
      </c>
      <c r="R1246" s="107">
        <f>R520/SUMIFS(R$3:R$722,$B$3:$B$722,$B1246)*SUMIFS(Calculations!$E$3:$E$53,Calculations!$A$3:$A$53,$B1246)</f>
        <v>0.34223645942367198</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2.1720812534923708E-5</v>
      </c>
      <c r="L1247" s="107">
        <f>L521/SUMIFS(L$3:L$722,$B$3:$B$722,$B1247)*SUMIFS(Calculations!$E$3:$E$53,Calculations!$A$3:$A$53,$B1247)</f>
        <v>4.1003117127495345E-5</v>
      </c>
      <c r="M1247" s="107">
        <f>M521/SUMIFS(M$3:M$722,$B$3:$B$722,$B1247)*SUMIFS(Calculations!$E$3:$E$53,Calculations!$A$3:$A$53,$B1247)</f>
        <v>6.5989707662514181E-5</v>
      </c>
      <c r="N1247" s="107">
        <f>N521/SUMIFS(N$3:N$722,$B$3:$B$722,$B1247)*SUMIFS(Calculations!$E$3:$E$53,Calculations!$A$3:$A$53,$B1247)</f>
        <v>9.1879090203178293E-5</v>
      </c>
      <c r="O1247" s="107">
        <f>O521/SUMIFS(O$3:O$722,$B$3:$B$722,$B1247)*SUMIFS(Calculations!$E$3:$E$53,Calculations!$A$3:$A$53,$B1247)</f>
        <v>4.5584904028141642E-5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3.2695778279048003E-3</v>
      </c>
      <c r="G1250" s="107">
        <f>G524/SUMIFS(G$3:G$722,$B$3:$B$722,$B1250)*SUMIFS(Calculations!$E$3:$E$53,Calculations!$A$3:$A$53,$B1250)</f>
        <v>3.229247675258156E-3</v>
      </c>
      <c r="H1250" s="107">
        <f>H524/SUMIFS(H$3:H$722,$B$3:$B$722,$B1250)*SUMIFS(Calculations!$E$3:$E$53,Calculations!$A$3:$A$53,$B1250)</f>
        <v>3.189900342207742E-3</v>
      </c>
      <c r="I1250" s="107">
        <f>I524/SUMIFS(I$3:I$722,$B$3:$B$722,$B1250)*SUMIFS(Calculations!$E$3:$E$53,Calculations!$A$3:$A$53,$B1250)</f>
        <v>2.9495296269046929E-3</v>
      </c>
      <c r="J1250" s="107">
        <f>J524/SUMIFS(J$3:J$722,$B$3:$B$722,$B1250)*SUMIFS(Calculations!$E$3:$E$53,Calculations!$A$3:$A$53,$B1250)</f>
        <v>2.7428460924725493E-3</v>
      </c>
      <c r="K1250" s="107">
        <f>K524/SUMIFS(K$3:K$722,$B$3:$B$722,$B1250)*SUMIFS(Calculations!$E$3:$E$53,Calculations!$A$3:$A$53,$B1250)</f>
        <v>2.5797255189720877E-3</v>
      </c>
      <c r="L1250" s="107">
        <f>L524/SUMIFS(L$3:L$722,$B$3:$B$722,$B1250)*SUMIFS(Calculations!$E$3:$E$53,Calculations!$A$3:$A$53,$B1250)</f>
        <v>2.4349178337856494E-3</v>
      </c>
      <c r="M1250" s="107">
        <f>M524/SUMIFS(M$3:M$722,$B$3:$B$722,$B1250)*SUMIFS(Calculations!$E$3:$E$53,Calculations!$A$3:$A$53,$B1250)</f>
        <v>2.4781253484895882E-3</v>
      </c>
      <c r="N1250" s="107">
        <f>N524/SUMIFS(N$3:N$722,$B$3:$B$722,$B1250)*SUMIFS(Calculations!$E$3:$E$53,Calculations!$A$3:$A$53,$B1250)</f>
        <v>2.5228939965063679E-3</v>
      </c>
      <c r="O1250" s="107">
        <f>O524/SUMIFS(O$3:O$722,$B$3:$B$722,$B1250)*SUMIFS(Calculations!$E$3:$E$53,Calculations!$A$3:$A$53,$B1250)</f>
        <v>2.5034179256585454E-3</v>
      </c>
      <c r="P1250" s="107">
        <f>P524/SUMIFS(P$3:P$722,$B$3:$B$722,$B1250)*SUMIFS(Calculations!$E$3:$E$53,Calculations!$A$3:$A$53,$B1250)</f>
        <v>2.4842402514450605E-3</v>
      </c>
      <c r="Q1250" s="107">
        <f>Q524/SUMIFS(Q$3:Q$722,$B$3:$B$722,$B1250)*SUMIFS(Calculations!$E$3:$E$53,Calculations!$A$3:$A$53,$B1250)</f>
        <v>2.5330016832157045E-3</v>
      </c>
      <c r="R1250" s="107">
        <f>R524/SUMIFS(R$3:R$722,$B$3:$B$722,$B1250)*SUMIFS(Calculations!$E$3:$E$53,Calculations!$A$3:$A$53,$B1250)</f>
        <v>2.5837156486804343E-3</v>
      </c>
    </row>
    <row r="1251" spans="2:18" ht="15.75" customHeight="1">
      <c r="B1251" s="107" t="s">
        <v>571</v>
      </c>
      <c r="C1251" s="107" t="s">
        <v>448</v>
      </c>
      <c r="D1251" s="107" t="s">
        <v>649</v>
      </c>
      <c r="E1251" s="107" t="str">
        <f t="shared" si="308"/>
        <v>solar PV</v>
      </c>
      <c r="F1251" s="107">
        <f>F525/SUMIFS(F$3:F$722,$B$3:$B$722,$B1251)*SUMIFS(Calculations!$E$3:$E$53,Calculations!$A$3:$A$53,$B1251)</f>
        <v>3.2204371483260611E-3</v>
      </c>
      <c r="G1251" s="107">
        <f>G525/SUMIFS(G$3:G$722,$B$3:$B$722,$B1251)*SUMIFS(Calculations!$E$3:$E$53,Calculations!$A$3:$A$53,$B1251)</f>
        <v>3.6571375152912445E-3</v>
      </c>
      <c r="H1251" s="107">
        <f>H525/SUMIFS(H$3:H$722,$B$3:$B$722,$B1251)*SUMIFS(Calculations!$E$3:$E$53,Calculations!$A$3:$A$53,$B1251)</f>
        <v>4.0831957782680164E-3</v>
      </c>
      <c r="I1251" s="107">
        <f>I525/SUMIFS(I$3:I$722,$B$3:$B$722,$B1251)*SUMIFS(Calculations!$E$3:$E$53,Calculations!$A$3:$A$53,$B1251)</f>
        <v>4.0731166453057133E-3</v>
      </c>
      <c r="J1251" s="107">
        <f>J525/SUMIFS(J$3:J$722,$B$3:$B$722,$B1251)*SUMIFS(Calculations!$E$3:$E$53,Calculations!$A$3:$A$53,$B1251)</f>
        <v>4.0644500703361543E-3</v>
      </c>
      <c r="K1251" s="107">
        <f>K525/SUMIFS(K$3:K$722,$B$3:$B$722,$B1251)*SUMIFS(Calculations!$E$3:$E$53,Calculations!$A$3:$A$53,$B1251)</f>
        <v>4.092667549968663E-3</v>
      </c>
      <c r="L1251" s="107">
        <f>L525/SUMIFS(L$3:L$722,$B$3:$B$722,$B1251)*SUMIFS(Calculations!$E$3:$E$53,Calculations!$A$3:$A$53,$B1251)</f>
        <v>4.1177171670690304E-3</v>
      </c>
      <c r="M1251" s="107">
        <f>M525/SUMIFS(M$3:M$722,$B$3:$B$722,$B1251)*SUMIFS(Calculations!$E$3:$E$53,Calculations!$A$3:$A$53,$B1251)</f>
        <v>4.6457732865232285E-3</v>
      </c>
      <c r="N1251" s="107">
        <f>N525/SUMIFS(N$3:N$722,$B$3:$B$722,$B1251)*SUMIFS(Calculations!$E$3:$E$53,Calculations!$A$3:$A$53,$B1251)</f>
        <v>5.1929086333937172E-3</v>
      </c>
      <c r="O1251" s="107">
        <f>O525/SUMIFS(O$3:O$722,$B$3:$B$722,$B1251)*SUMIFS(Calculations!$E$3:$E$53,Calculations!$A$3:$A$53,$B1251)</f>
        <v>5.7467082015686278E-3</v>
      </c>
      <c r="P1251" s="107">
        <f>P525/SUMIFS(P$3:P$722,$B$3:$B$722,$B1251)*SUMIFS(Calculations!$E$3:$E$53,Calculations!$A$3:$A$53,$B1251)</f>
        <v>6.2920228998469283E-3</v>
      </c>
      <c r="Q1251" s="107">
        <f>Q525/SUMIFS(Q$3:Q$722,$B$3:$B$722,$B1251)*SUMIFS(Calculations!$E$3:$E$53,Calculations!$A$3:$A$53,$B1251)</f>
        <v>7.2268766697011731E-3</v>
      </c>
      <c r="R1251" s="107">
        <f>R525/SUMIFS(R$3:R$722,$B$3:$B$722,$B1251)*SUMIFS(Calculations!$E$3:$E$53,Calculations!$A$3:$A$53,$B1251)</f>
        <v>8.199164399519291E-3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1.0757568593109029E-2</v>
      </c>
      <c r="G1253" s="107">
        <f>G527/SUMIFS(G$3:G$722,$B$3:$B$722,$B1253)*SUMIFS(Calculations!$E$3:$E$53,Calculations!$A$3:$A$53,$B1253)</f>
        <v>1.1342429564379652E-2</v>
      </c>
      <c r="H1253" s="107">
        <f>H527/SUMIFS(H$3:H$722,$B$3:$B$722,$B1253)*SUMIFS(Calculations!$E$3:$E$53,Calculations!$A$3:$A$53,$B1253)</f>
        <v>1.191303785407302E-2</v>
      </c>
      <c r="I1253" s="107">
        <f>I527/SUMIFS(I$3:I$722,$B$3:$B$722,$B1253)*SUMIFS(Calculations!$E$3:$E$53,Calculations!$A$3:$A$53,$B1253)</f>
        <v>1.1014950265842103E-2</v>
      </c>
      <c r="J1253" s="107">
        <f>J527/SUMIFS(J$3:J$722,$B$3:$B$722,$B1253)*SUMIFS(Calculations!$E$3:$E$53,Calculations!$A$3:$A$53,$B1253)</f>
        <v>1.0242726757952699E-2</v>
      </c>
      <c r="K1253" s="107">
        <f>K527/SUMIFS(K$3:K$722,$B$3:$B$722,$B1253)*SUMIFS(Calculations!$E$3:$E$53,Calculations!$A$3:$A$53,$B1253)</f>
        <v>9.580090516219289E-3</v>
      </c>
      <c r="L1253" s="107">
        <f>L527/SUMIFS(L$3:L$722,$B$3:$B$722,$B1253)*SUMIFS(Calculations!$E$3:$E$53,Calculations!$A$3:$A$53,$B1253)</f>
        <v>8.991845770465098E-3</v>
      </c>
      <c r="M1253" s="107">
        <f>M527/SUMIFS(M$3:M$722,$B$3:$B$722,$B1253)*SUMIFS(Calculations!$E$3:$E$53,Calculations!$A$3:$A$53,$B1253)</f>
        <v>9.1057991741612908E-3</v>
      </c>
      <c r="N1253" s="107">
        <f>N527/SUMIFS(N$3:N$722,$B$3:$B$722,$B1253)*SUMIFS(Calculations!$E$3:$E$53,Calculations!$A$3:$A$53,$B1253)</f>
        <v>9.2238698351411012E-3</v>
      </c>
      <c r="O1253" s="107">
        <f>O527/SUMIFS(O$3:O$722,$B$3:$B$722,$B1253)*SUMIFS(Calculations!$E$3:$E$53,Calculations!$A$3:$A$53,$B1253)</f>
        <v>9.1106958949610743E-3</v>
      </c>
      <c r="P1253" s="107">
        <f>P527/SUMIFS(P$3:P$722,$B$3:$B$722,$B1253)*SUMIFS(Calculations!$E$3:$E$53,Calculations!$A$3:$A$53,$B1253)</f>
        <v>8.9992559145262267E-3</v>
      </c>
      <c r="Q1253" s="107">
        <f>Q527/SUMIFS(Q$3:Q$722,$B$3:$B$722,$B1253)*SUMIFS(Calculations!$E$3:$E$53,Calculations!$A$3:$A$53,$B1253)</f>
        <v>9.1325397795759197E-3</v>
      </c>
      <c r="R1253" s="107">
        <f>R527/SUMIFS(R$3:R$722,$B$3:$B$722,$B1253)*SUMIFS(Calculations!$E$3:$E$53,Calculations!$A$3:$A$53,$B1253)</f>
        <v>9.2711606748960007E-3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0.99999999999999989</v>
      </c>
      <c r="J1449" s="95">
        <f t="shared" si="312"/>
        <v>1</v>
      </c>
      <c r="K1449" s="95">
        <f t="shared" si="312"/>
        <v>1</v>
      </c>
      <c r="L1449" s="95">
        <f t="shared" si="312"/>
        <v>1</v>
      </c>
      <c r="M1449" s="95">
        <f t="shared" si="312"/>
        <v>0.99999999999999989</v>
      </c>
      <c r="N1449" s="95">
        <f t="shared" si="312"/>
        <v>1</v>
      </c>
      <c r="O1449" s="95">
        <f t="shared" si="312"/>
        <v>1.0000000000000002</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OR</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ID</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OR</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ID</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MT</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13567</v>
      </c>
      <c r="R15" s="91">
        <f t="shared" si="2"/>
        <v>0.41656176118394794</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2843</v>
      </c>
      <c r="R29" s="91">
        <f t="shared" si="2"/>
        <v>8.7291596303233132E-2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16159</v>
      </c>
      <c r="R40" s="91">
        <f t="shared" si="2"/>
        <v>0.49614664251281893</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32569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32569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0.41656176118394794</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8.7291596303233132E-2</v>
      </c>
      <c r="D29" s="91">
        <f t="shared" si="0"/>
        <v>8.7291596303233132E-2</v>
      </c>
      <c r="E29" s="91">
        <f t="shared" si="1"/>
        <v>0.14961582991264077</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0.49614664251281893</v>
      </c>
      <c r="D40" s="91">
        <f t="shared" si="0"/>
        <v>0.49614664251281893</v>
      </c>
      <c r="E40" s="91">
        <f t="shared" si="1"/>
        <v>0.85038417008735923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0.58343823881605206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9.4720182329493197E-2</v>
      </c>
      <c r="C60" s="91">
        <f>SUMIFS('ReEDs Generation Data'!H$729:H$1448,'ReEDs Generation Data'!$E$729:$E$1448,Calculations!$A60)</f>
        <v>8.7343783307467393E-2</v>
      </c>
      <c r="D60" s="91">
        <f>SUMIFS('ReEDs Generation Data'!I$729:I$1448,'ReEDs Generation Data'!$E$729:$E$1448,Calculations!$A60)</f>
        <v>7.4090136765876738E-2</v>
      </c>
      <c r="E60" s="91">
        <f>SUMIFS('ReEDs Generation Data'!J$729:J$1448,'ReEDs Generation Data'!$E$729:$E$1448,Calculations!$A60)</f>
        <v>6.2923070231009709E-2</v>
      </c>
      <c r="F60" s="91">
        <f>SUMIFS('ReEDs Generation Data'!K$729:K$1448,'ReEDs Generation Data'!$E$729:$E$1448,Calculations!$A60)</f>
        <v>6.309826908375081E-2</v>
      </c>
      <c r="G60" s="91">
        <f>SUMIFS('ReEDs Generation Data'!L$729:L$1448,'ReEDs Generation Data'!$E$729:$E$1448,Calculations!$A60)</f>
        <v>6.3272218416218412E-2</v>
      </c>
      <c r="H60" s="91">
        <f>SUMIFS('ReEDs Generation Data'!M$729:M$1448,'ReEDs Generation Data'!$E$729:$E$1448,Calculations!$A60)</f>
        <v>4.0528422302295503E-2</v>
      </c>
      <c r="I60" s="91">
        <f>SUMIFS('ReEDs Generation Data'!N$729:N$1448,'ReEDs Generation Data'!$E$729:$E$1448,Calculations!$A60)</f>
        <v>1.8997700247599635E-3</v>
      </c>
      <c r="J60" s="91">
        <f>SUMIFS('ReEDs Generation Data'!O$729:O$1448,'ReEDs Generation Data'!$E$729:$E$1448,Calculations!$A60)</f>
        <v>1.791241053233941E-3</v>
      </c>
      <c r="K60" s="91">
        <f>SUMIFS('ReEDs Generation Data'!P$729:P$1448,'ReEDs Generation Data'!$E$729:$E$1448,Calculations!$A60)</f>
        <v>1.6825418370717841E-3</v>
      </c>
      <c r="L60" s="91">
        <f>SUMIFS('ReEDs Generation Data'!Q$729:Q$1448,'ReEDs Generation Data'!$E$729:$E$1448,Calculations!$A60)</f>
        <v>1.2040014524887803E-3</v>
      </c>
      <c r="M60" s="91">
        <f>SUMIFS('ReEDs Generation Data'!R$729:R$1448,'ReEDs Generation Data'!$E$729:$E$1448,Calculations!$A60)</f>
        <v>8.9908703534202869E-4</v>
      </c>
    </row>
    <row r="61" spans="1:33" ht="15.75" customHeight="1">
      <c r="A61" s="111" t="s">
        <v>633</v>
      </c>
      <c r="B61" s="91">
        <f>SUMIFS('ReEDs Generation Data'!G$729:G$1448,'ReEDs Generation Data'!$E$729:$E$1448,Calculations!$A61)</f>
        <v>0.21975746153256409</v>
      </c>
      <c r="C61" s="91">
        <f>SUMIFS('ReEDs Generation Data'!H$729:H$1448,'ReEDs Generation Data'!$E$729:$E$1448,Calculations!$A61)</f>
        <v>0.2028921851661496</v>
      </c>
      <c r="D61" s="91">
        <f>SUMIFS('ReEDs Generation Data'!I$729:I$1448,'ReEDs Generation Data'!$E$729:$E$1448,Calculations!$A61)</f>
        <v>0.26491712910981796</v>
      </c>
      <c r="E61" s="91">
        <f>SUMIFS('ReEDs Generation Data'!J$729:J$1448,'ReEDs Generation Data'!$E$729:$E$1448,Calculations!$A61)</f>
        <v>0.31825118301662475</v>
      </c>
      <c r="F61" s="91">
        <f>SUMIFS('ReEDs Generation Data'!K$729:K$1448,'ReEDs Generation Data'!$E$729:$E$1448,Calculations!$A61)</f>
        <v>0.34969723416507259</v>
      </c>
      <c r="G61" s="91">
        <f>SUMIFS('ReEDs Generation Data'!L$729:L$1448,'ReEDs Generation Data'!$E$729:$E$1448,Calculations!$A61)</f>
        <v>0.37761061759166353</v>
      </c>
      <c r="H61" s="91">
        <f>SUMIFS('ReEDs Generation Data'!M$729:M$1448,'ReEDs Generation Data'!$E$729:$E$1448,Calculations!$A61)</f>
        <v>0.36921701749561575</v>
      </c>
      <c r="I61" s="91">
        <f>SUMIFS('ReEDs Generation Data'!N$729:N$1448,'ReEDs Generation Data'!$E$729:$E$1448,Calculations!$A61)</f>
        <v>0.36077328729008523</v>
      </c>
      <c r="J61" s="91">
        <f>SUMIFS('ReEDs Generation Data'!O$729:O$1448,'ReEDs Generation Data'!$E$729:$E$1448,Calculations!$A61)</f>
        <v>0.36456012959762563</v>
      </c>
      <c r="K61" s="91">
        <f>SUMIFS('ReEDs Generation Data'!P$729:P$1448,'ReEDs Generation Data'!$E$729:$E$1448,Calculations!$A61)</f>
        <v>0.36828823789589454</v>
      </c>
      <c r="L61" s="91">
        <f>SUMIFS('ReEDs Generation Data'!Q$729:Q$1448,'ReEDs Generation Data'!$E$729:$E$1448,Calculations!$A61)</f>
        <v>0.35570875223674897</v>
      </c>
      <c r="M61" s="91">
        <f>SUMIFS('ReEDs Generation Data'!R$729:R$1448,'ReEDs Generation Data'!$E$729:$E$1448,Calculations!$A61)</f>
        <v>0.34273757195860699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0.49510846922492202</v>
      </c>
      <c r="C63" s="91">
        <f>SUMIFS('ReEDs Generation Data'!H$729:H$1448,'ReEDs Generation Data'!$E$729:$E$1448,Calculations!$A63)</f>
        <v>0.49841044923382111</v>
      </c>
      <c r="D63" s="91">
        <f>SUMIFS('ReEDs Generation Data'!I$729:I$1448,'ReEDs Generation Data'!$E$729:$E$1448,Calculations!$A63)</f>
        <v>0.46353125902750203</v>
      </c>
      <c r="E63" s="91">
        <f>SUMIFS('ReEDs Generation Data'!J$729:J$1448,'ReEDs Generation Data'!$E$729:$E$1448,Calculations!$A63)</f>
        <v>0.43337926808745258</v>
      </c>
      <c r="F63" s="91">
        <f>SUMIFS('ReEDs Generation Data'!K$729:K$1448,'ReEDs Generation Data'!$E$729:$E$1448,Calculations!$A63)</f>
        <v>0.41108905401288814</v>
      </c>
      <c r="G63" s="91">
        <f>SUMIFS('ReEDs Generation Data'!L$729:L$1448,'ReEDs Generation Data'!$E$729:$E$1448,Calculations!$A63)</f>
        <v>0.39129414159707876</v>
      </c>
      <c r="H63" s="91">
        <f>SUMIFS('ReEDs Generation Data'!M$729:M$1448,'ReEDs Generation Data'!$E$729:$E$1448,Calculations!$A63)</f>
        <v>0.4126008871966147</v>
      </c>
      <c r="I63" s="91">
        <f>SUMIFS('ReEDs Generation Data'!N$729:N$1448,'ReEDs Generation Data'!$E$729:$E$1448,Calculations!$A63)</f>
        <v>0.44489035941807814</v>
      </c>
      <c r="J63" s="91">
        <f>SUMIFS('ReEDs Generation Data'!O$729:O$1448,'ReEDs Generation Data'!$E$729:$E$1448,Calculations!$A63)</f>
        <v>0.44231638107355598</v>
      </c>
      <c r="K63" s="91">
        <f>SUMIFS('ReEDs Generation Data'!P$729:P$1448,'ReEDs Generation Data'!$E$729:$E$1448,Calculations!$A63)</f>
        <v>0.43978317856831028</v>
      </c>
      <c r="L63" s="91">
        <f>SUMIFS('ReEDs Generation Data'!Q$729:Q$1448,'ReEDs Generation Data'!$E$729:$E$1448,Calculations!$A63)</f>
        <v>0.42396578936226692</v>
      </c>
      <c r="M63" s="91">
        <f>SUMIFS('ReEDs Generation Data'!R$729:R$1448,'ReEDs Generation Data'!$E$729:$E$1448,Calculations!$A63)</f>
        <v>0.41656353704373528</v>
      </c>
    </row>
    <row r="64" spans="1:33" ht="15.75" customHeight="1">
      <c r="A64" s="111" t="s">
        <v>100</v>
      </c>
      <c r="B64" s="91">
        <f>SUMIFS('ReEDs Generation Data'!G$729:G$1448,'ReEDs Generation Data'!$E$729:$E$1448,Calculations!$A64)</f>
        <v>0.17187858466076397</v>
      </c>
      <c r="C64" s="91">
        <f>SUMIFS('ReEDs Generation Data'!H$729:H$1448,'ReEDs Generation Data'!$E$729:$E$1448,Calculations!$A64)</f>
        <v>0.19186561339479319</v>
      </c>
      <c r="D64" s="91">
        <f>SUMIFS('ReEDs Generation Data'!I$729:I$1448,'ReEDs Generation Data'!$E$729:$E$1448,Calculations!$A64)</f>
        <v>0.17912498465173249</v>
      </c>
      <c r="E64" s="91">
        <f>SUMIFS('ReEDs Generation Data'!J$729:J$1448,'ReEDs Generation Data'!$E$729:$E$1448,Calculations!$A64)</f>
        <v>0.16810031270013989</v>
      </c>
      <c r="F64" s="91">
        <f>SUMIFS('ReEDs Generation Data'!K$729:K$1448,'ReEDs Generation Data'!$E$729:$E$1448,Calculations!$A64)</f>
        <v>0.15953836878918029</v>
      </c>
      <c r="G64" s="91">
        <f>SUMIFS('ReEDs Generation Data'!L$729:L$1448,'ReEDs Generation Data'!$E$729:$E$1448,Calculations!$A64)</f>
        <v>0.151927990421307</v>
      </c>
      <c r="H64" s="91">
        <f>SUMIFS('ReEDs Generation Data'!M$729:M$1448,'ReEDs Generation Data'!$E$729:$E$1448,Calculations!$A64)</f>
        <v>0.16095230576822542</v>
      </c>
      <c r="I64" s="91">
        <f>SUMIFS('ReEDs Generation Data'!N$729:N$1448,'ReEDs Generation Data'!$E$729:$E$1448,Calculations!$A64)</f>
        <v>0.17483607953296237</v>
      </c>
      <c r="J64" s="91">
        <f>SUMIFS('ReEDs Generation Data'!O$729:O$1448,'ReEDs Generation Data'!$E$729:$E$1448,Calculations!$A64)</f>
        <v>0.17332265133790353</v>
      </c>
      <c r="K64" s="91">
        <f>SUMIFS('ReEDs Generation Data'!P$729:P$1448,'ReEDs Generation Data'!$E$729:$E$1448,Calculations!$A64)</f>
        <v>0.17183304108146008</v>
      </c>
      <c r="L64" s="91">
        <f>SUMIFS('ReEDs Generation Data'!Q$729:Q$1448,'ReEDs Generation Data'!$E$729:$E$1448,Calculations!$A64)</f>
        <v>0.19967721289278451</v>
      </c>
      <c r="M64" s="91">
        <f>SUMIFS('ReEDs Generation Data'!R$729:R$1448,'ReEDs Generation Data'!$E$729:$E$1448,Calculations!$A64)</f>
        <v>0.21923962186321633</v>
      </c>
    </row>
    <row r="65" spans="1:37" ht="15.75" customHeight="1">
      <c r="A65" s="111" t="s">
        <v>102</v>
      </c>
      <c r="B65" s="91">
        <f>SUMIFS('ReEDs Generation Data'!G$729:G$1448,'ReEDs Generation Data'!$E$729:$E$1448,Calculations!$A65)</f>
        <v>1.5306054576998483E-2</v>
      </c>
      <c r="C65" s="91">
        <f>SUMIFS('ReEDs Generation Data'!H$729:H$1448,'ReEDs Generation Data'!$E$729:$E$1448,Calculations!$A65)</f>
        <v>1.6298068555561027E-2</v>
      </c>
      <c r="D65" s="91">
        <f>SUMIFS('ReEDs Generation Data'!I$729:I$1448,'ReEDs Generation Data'!$E$729:$E$1448,Calculations!$A65)</f>
        <v>1.5386960818166089E-2</v>
      </c>
      <c r="E65" s="91">
        <f>SUMIFS('ReEDs Generation Data'!J$729:J$1448,'ReEDs Generation Data'!$E$729:$E$1448,Calculations!$A65)</f>
        <v>1.4603319872300433E-2</v>
      </c>
      <c r="F65" s="91">
        <f>SUMIFS('ReEDs Generation Data'!K$729:K$1448,'ReEDs Generation Data'!$E$729:$E$1448,Calculations!$A65)</f>
        <v>1.39756276176011E-2</v>
      </c>
      <c r="G65" s="91">
        <f>SUMIFS('ReEDs Generation Data'!L$729:L$1448,'ReEDs Generation Data'!$E$729:$E$1448,Calculations!$A65)</f>
        <v>1.3419111022819129E-2</v>
      </c>
      <c r="H65" s="91">
        <f>SUMIFS('ReEDs Generation Data'!M$729:M$1448,'ReEDs Generation Data'!$E$729:$E$1448,Calculations!$A65)</f>
        <v>1.4157252181096409E-2</v>
      </c>
      <c r="I65" s="91">
        <f>SUMIFS('ReEDs Generation Data'!N$729:N$1448,'ReEDs Generation Data'!$E$729:$E$1448,Calculations!$A65)</f>
        <v>1.4985730647404702E-2</v>
      </c>
      <c r="J65" s="91">
        <f>SUMIFS('ReEDs Generation Data'!O$729:O$1448,'ReEDs Generation Data'!$E$729:$E$1448,Calculations!$A65)</f>
        <v>1.5460594107994269E-2</v>
      </c>
      <c r="K65" s="91">
        <f>SUMIFS('ReEDs Generation Data'!P$729:P$1448,'ReEDs Generation Data'!$E$729:$E$1448,Calculations!$A65)</f>
        <v>1.5928760365818279E-2</v>
      </c>
      <c r="L65" s="91">
        <f>SUMIFS('ReEDs Generation Data'!Q$729:Q$1448,'ReEDs Generation Data'!$E$729:$E$1448,Calculations!$A65)</f>
        <v>1.6889167678887235E-2</v>
      </c>
      <c r="M65" s="91">
        <f>SUMIFS('ReEDs Generation Data'!R$729:R$1448,'ReEDs Generation Data'!$E$729:$E$1448,Calculations!$A65)</f>
        <v>1.7931433135445277E-2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2.2074693607890598E-5</v>
      </c>
      <c r="M67" s="91">
        <f>SUMIFS('ReEDs Generation Data'!R$729:R$1448,'ReEDs Generation Data'!$E$729:$E$1448,Calculations!$A67)</f>
        <v>4.5033314973660795E-5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2.1720812534923708E-5</v>
      </c>
      <c r="G70" s="91">
        <f>SUMIFS('ReEDs Generation Data'!L$729:L$1448,'ReEDs Generation Data'!$E$729:$E$1448,Calculations!$A70)</f>
        <v>4.1003117127495345E-5</v>
      </c>
      <c r="H70" s="91">
        <f>SUMIFS('ReEDs Generation Data'!M$729:M$1448,'ReEDs Generation Data'!$E$729:$E$1448,Calculations!$A70)</f>
        <v>6.5989707662514181E-5</v>
      </c>
      <c r="I70" s="91">
        <f>SUMIFS('ReEDs Generation Data'!N$729:N$1448,'ReEDs Generation Data'!$E$729:$E$1448,Calculations!$A70)</f>
        <v>9.1879090203178293E-5</v>
      </c>
      <c r="J70" s="91">
        <f>SUMIFS('ReEDs Generation Data'!O$729:O$1448,'ReEDs Generation Data'!$E$729:$E$1448,Calculations!$A70)</f>
        <v>4.5584904028141642E-5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3.229247675258156E-3</v>
      </c>
      <c r="C73" s="91">
        <f>SUMIFS('ReEDs Generation Data'!H$729:H$1448,'ReEDs Generation Data'!$E$729:$E$1448,Calculations!$A73)</f>
        <v>3.189900342207742E-3</v>
      </c>
      <c r="D73" s="91">
        <f>SUMIFS('ReEDs Generation Data'!I$729:I$1448,'ReEDs Generation Data'!$E$729:$E$1448,Calculations!$A73)</f>
        <v>2.9495296269046929E-3</v>
      </c>
      <c r="E73" s="91">
        <f>SUMIFS('ReEDs Generation Data'!J$729:J$1448,'ReEDs Generation Data'!$E$729:$E$1448,Calculations!$A73)</f>
        <v>2.7428460924725493E-3</v>
      </c>
      <c r="F73" s="91">
        <f>SUMIFS('ReEDs Generation Data'!K$729:K$1448,'ReEDs Generation Data'!$E$729:$E$1448,Calculations!$A73)</f>
        <v>2.5797255189720877E-3</v>
      </c>
      <c r="G73" s="91">
        <f>SUMIFS('ReEDs Generation Data'!L$729:L$1448,'ReEDs Generation Data'!$E$729:$E$1448,Calculations!$A73)</f>
        <v>2.4349178337856494E-3</v>
      </c>
      <c r="H73" s="91">
        <f>SUMIFS('ReEDs Generation Data'!M$729:M$1448,'ReEDs Generation Data'!$E$729:$E$1448,Calculations!$A73)</f>
        <v>2.4781253484895882E-3</v>
      </c>
      <c r="I73" s="91">
        <f>SUMIFS('ReEDs Generation Data'!N$729:N$1448,'ReEDs Generation Data'!$E$729:$E$1448,Calculations!$A73)</f>
        <v>2.5228939965063679E-3</v>
      </c>
      <c r="J73" s="91">
        <f>SUMIFS('ReEDs Generation Data'!O$729:O$1448,'ReEDs Generation Data'!$E$729:$E$1448,Calculations!$A73)</f>
        <v>2.5034179256585454E-3</v>
      </c>
      <c r="K73" s="91">
        <f>SUMIFS('ReEDs Generation Data'!P$729:P$1448,'ReEDs Generation Data'!$E$729:$E$1448,Calculations!$A73)</f>
        <v>2.4842402514450605E-3</v>
      </c>
      <c r="L73" s="91">
        <f>SUMIFS('ReEDs Generation Data'!Q$729:Q$1448,'ReEDs Generation Data'!$E$729:$E$1448,Calculations!$A73)</f>
        <v>2.5330016832157045E-3</v>
      </c>
      <c r="M73" s="91">
        <f>SUMIFS('ReEDs Generation Data'!R$729:R$1448,'ReEDs Generation Data'!$E$729:$E$1448,Calculations!$A73)</f>
        <v>2.5837156486804343E-3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Washington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5333712</v>
      </c>
      <c r="C5" s="172">
        <f>SUMIFS(calcs!N:N,calcs!A:A,A2)</f>
        <v>5333712</v>
      </c>
      <c r="D5" s="174">
        <f>C5</f>
        <v>5333712</v>
      </c>
      <c r="E5" s="174">
        <f t="shared" ref="E5:AF5" si="0">D5</f>
        <v>5333712</v>
      </c>
      <c r="F5" s="174">
        <f t="shared" si="0"/>
        <v>5333712</v>
      </c>
      <c r="G5" s="174">
        <f t="shared" si="0"/>
        <v>5333712</v>
      </c>
      <c r="H5" s="174">
        <f t="shared" si="0"/>
        <v>5333712</v>
      </c>
      <c r="I5" s="174">
        <f t="shared" si="0"/>
        <v>5333712</v>
      </c>
      <c r="J5" s="174">
        <f t="shared" si="0"/>
        <v>5333712</v>
      </c>
      <c r="K5" s="174">
        <f t="shared" si="0"/>
        <v>5333712</v>
      </c>
      <c r="L5" s="174">
        <f t="shared" si="0"/>
        <v>5333712</v>
      </c>
      <c r="M5" s="174">
        <f t="shared" si="0"/>
        <v>5333712</v>
      </c>
      <c r="N5" s="174">
        <f t="shared" si="0"/>
        <v>5333712</v>
      </c>
      <c r="O5" s="174">
        <f t="shared" si="0"/>
        <v>5333712</v>
      </c>
      <c r="P5" s="174">
        <f t="shared" si="0"/>
        <v>5333712</v>
      </c>
      <c r="Q5" s="174">
        <f t="shared" si="0"/>
        <v>5333712</v>
      </c>
      <c r="R5" s="174">
        <f t="shared" si="0"/>
        <v>5333712</v>
      </c>
      <c r="S5" s="174">
        <f t="shared" si="0"/>
        <v>5333712</v>
      </c>
      <c r="T5" s="174">
        <f t="shared" si="0"/>
        <v>5333712</v>
      </c>
      <c r="U5" s="174">
        <f t="shared" si="0"/>
        <v>5333712</v>
      </c>
      <c r="V5" s="174">
        <f t="shared" si="0"/>
        <v>5333712</v>
      </c>
      <c r="W5" s="174">
        <f t="shared" si="0"/>
        <v>5333712</v>
      </c>
      <c r="X5" s="174">
        <f t="shared" si="0"/>
        <v>5333712</v>
      </c>
      <c r="Y5" s="174">
        <f t="shared" si="0"/>
        <v>5333712</v>
      </c>
      <c r="Z5" s="174">
        <f t="shared" si="0"/>
        <v>5333712</v>
      </c>
      <c r="AA5" s="174">
        <f t="shared" si="0"/>
        <v>5333712</v>
      </c>
      <c r="AB5" s="174">
        <f t="shared" si="0"/>
        <v>5333712</v>
      </c>
      <c r="AC5" s="174">
        <f t="shared" si="0"/>
        <v>5333712</v>
      </c>
      <c r="AD5" s="174">
        <f t="shared" si="0"/>
        <v>5333712</v>
      </c>
      <c r="AE5" s="174">
        <f t="shared" si="0"/>
        <v>5333712</v>
      </c>
      <c r="AF5" s="174">
        <f t="shared" si="0"/>
        <v>5333712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186432.10902415574</v>
      </c>
      <c r="C10">
        <f>D10</f>
        <v>186432.10902415574</v>
      </c>
      <c r="D10" s="170">
        <f>SUM(D$5*SUMIFS(C$39:C$48,$B$39:$B$48,$A10),D$6*IF($B$2=TRUE,SUMIFS($B$147:$B$162,$A$147:$A$162,$A10),SUMIFS(E$125:E$140,$A$125:$A$140,$A10)))</f>
        <v>186432.10902415574</v>
      </c>
      <c r="E10">
        <f t="shared" ref="E10:N10" si="1">SUM(E$5*SUMIFS(D$39:D$48,$B$39:$B$48,$A10),E$6*IF($B$2=TRUE,SUMIFS($B$147:$B$162,$A$147:$A$162,$A10),SUMIFS(F$125:F$140,$A$125:$A$140,$A10)))</f>
        <v>93441.145087954355</v>
      </c>
      <c r="F10">
        <f t="shared" si="1"/>
        <v>82467.195464785153</v>
      </c>
      <c r="G10">
        <f t="shared" si="1"/>
        <v>8238.1842163724359</v>
      </c>
      <c r="H10">
        <f t="shared" si="1"/>
        <v>13191.347046841805</v>
      </c>
      <c r="I10">
        <f t="shared" si="1"/>
        <v>19099.79583855288</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1029833.0043956271</v>
      </c>
      <c r="C11">
        <f t="shared" ref="C11:C33" si="4">D11</f>
        <v>1029833.0043956271</v>
      </c>
      <c r="D11" s="170">
        <f t="shared" ref="D11:D33" si="5">SUM(D$5*SUMIFS(C$39:C$48,$B$39:$B$48,$A11),D$6*IF($B$2=TRUE,SUMIFS($B$147:$B$162,$A$147:$A$162,$A11),SUMIFS(E$125:E$140,$A$125:$A$140,$A11)))</f>
        <v>1029833.0043956271</v>
      </c>
      <c r="E11">
        <f t="shared" ref="E11:N11" si="6">SUM(E$5*SUMIFS(D$39:D$48,$B$39:$B$48,$A11),E$6*IF($B$2=TRUE,SUMIFS($B$147:$B$162,$A$147:$A$162,$A11),SUMIFS(F$125:F$140,$A$125:$A$140,$A11)))</f>
        <v>861557.02101122972</v>
      </c>
      <c r="F11">
        <f t="shared" si="6"/>
        <v>856569.18052212521</v>
      </c>
      <c r="G11">
        <f t="shared" si="6"/>
        <v>801084.46069890575</v>
      </c>
      <c r="H11">
        <f t="shared" si="6"/>
        <v>762904.71074895863</v>
      </c>
      <c r="I11">
        <f t="shared" si="6"/>
        <v>667469.45670836628</v>
      </c>
      <c r="J11">
        <f t="shared" si="6"/>
        <v>478458.19848542096</v>
      </c>
      <c r="K11">
        <f t="shared" si="6"/>
        <v>443772.24736501341</v>
      </c>
      <c r="L11">
        <f t="shared" si="6"/>
        <v>279659.94635735429</v>
      </c>
      <c r="M11">
        <f t="shared" si="6"/>
        <v>279659.94635735429</v>
      </c>
      <c r="N11">
        <f t="shared" si="6"/>
        <v>279659.94635735429</v>
      </c>
      <c r="O11">
        <f t="shared" ref="O11:AF11" si="7">SUM(O$5*SUMIFS(N$39:N$48,$B$39:$B$48,$A11),O$6*IF($B$2=TRUE,SUMIFS($B$147:$B$162,$A$147:$A$162,$A11),SUMIFS(P$125:P$140,$A$125:$A$140,$A11)))</f>
        <v>279659.94635735429</v>
      </c>
      <c r="P11">
        <f t="shared" si="7"/>
        <v>279659.94635735429</v>
      </c>
      <c r="Q11">
        <f t="shared" si="7"/>
        <v>279659.94635735429</v>
      </c>
      <c r="R11">
        <f t="shared" si="7"/>
        <v>279659.94635735429</v>
      </c>
      <c r="S11">
        <f t="shared" si="7"/>
        <v>279659.94635735429</v>
      </c>
      <c r="T11">
        <f t="shared" si="7"/>
        <v>279659.94635735429</v>
      </c>
      <c r="U11">
        <f t="shared" si="7"/>
        <v>279659.94635735429</v>
      </c>
      <c r="V11">
        <f t="shared" si="7"/>
        <v>279659.94635735429</v>
      </c>
      <c r="W11">
        <f t="shared" si="7"/>
        <v>279659.94635735429</v>
      </c>
      <c r="X11">
        <f t="shared" si="7"/>
        <v>279659.94635735429</v>
      </c>
      <c r="Y11">
        <f t="shared" si="7"/>
        <v>279659.94635735429</v>
      </c>
      <c r="Z11">
        <f t="shared" si="7"/>
        <v>279659.94635735429</v>
      </c>
      <c r="AA11">
        <f t="shared" si="7"/>
        <v>279659.94635735429</v>
      </c>
      <c r="AB11">
        <f t="shared" si="7"/>
        <v>279659.94635735429</v>
      </c>
      <c r="AC11">
        <f t="shared" si="7"/>
        <v>279659.94635735429</v>
      </c>
      <c r="AD11">
        <f t="shared" si="7"/>
        <v>279659.94635735429</v>
      </c>
      <c r="AE11">
        <f t="shared" si="7"/>
        <v>279659.94635735429</v>
      </c>
      <c r="AF11">
        <f t="shared" si="7"/>
        <v>279659.94635735429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494337.79253513931</v>
      </c>
      <c r="M13">
        <f t="shared" si="10"/>
        <v>494337.79253513931</v>
      </c>
      <c r="N13">
        <f t="shared" si="10"/>
        <v>494337.79253513931</v>
      </c>
      <c r="O13">
        <f t="shared" ref="O13:AF13" si="11">SUM(O$5*SUMIFS(N$39:N$48,$B$39:$B$48,$A13),O$6*IF($B$2=TRUE,SUMIFS($B$147:$B$162,$A$147:$A$162,$A13),SUMIFS(P$125:P$140,$A$125:$A$140,$A13)))</f>
        <v>494337.79253513931</v>
      </c>
      <c r="P13">
        <f t="shared" si="11"/>
        <v>494337.79253513931</v>
      </c>
      <c r="Q13">
        <f t="shared" si="11"/>
        <v>494337.79253513931</v>
      </c>
      <c r="R13">
        <f t="shared" si="11"/>
        <v>494337.79253513931</v>
      </c>
      <c r="S13">
        <f t="shared" si="11"/>
        <v>494337.79253513931</v>
      </c>
      <c r="T13">
        <f t="shared" si="11"/>
        <v>494337.79253513931</v>
      </c>
      <c r="U13">
        <f t="shared" si="11"/>
        <v>494337.79253513931</v>
      </c>
      <c r="V13">
        <f t="shared" si="11"/>
        <v>494337.79253513931</v>
      </c>
      <c r="W13">
        <f t="shared" si="11"/>
        <v>494337.79253513931</v>
      </c>
      <c r="X13">
        <f t="shared" si="11"/>
        <v>494337.79253513931</v>
      </c>
      <c r="Y13">
        <f t="shared" si="11"/>
        <v>494337.79253513931</v>
      </c>
      <c r="Z13">
        <f t="shared" si="11"/>
        <v>494337.79253513931</v>
      </c>
      <c r="AA13">
        <f t="shared" si="11"/>
        <v>494337.79253513931</v>
      </c>
      <c r="AB13">
        <f t="shared" si="11"/>
        <v>494337.79253513931</v>
      </c>
      <c r="AC13">
        <f t="shared" si="11"/>
        <v>494337.79253513931</v>
      </c>
      <c r="AD13">
        <f t="shared" si="11"/>
        <v>494337.79253513931</v>
      </c>
      <c r="AE13">
        <f t="shared" si="11"/>
        <v>494337.79253513931</v>
      </c>
      <c r="AF13">
        <f t="shared" si="11"/>
        <v>494337.79253513931</v>
      </c>
    </row>
    <row r="14" spans="1:32">
      <c r="A14" s="100" t="s">
        <v>101</v>
      </c>
      <c r="B14">
        <f t="shared" si="3"/>
        <v>3135266.5197145329</v>
      </c>
      <c r="C14">
        <f t="shared" si="4"/>
        <v>3135266.5197145329</v>
      </c>
      <c r="D14" s="170">
        <f t="shared" si="5"/>
        <v>3135266.5197145329</v>
      </c>
      <c r="E14">
        <f t="shared" ref="E14:N14" si="12">SUM(E$5*SUMIFS(D$39:D$48,$B$39:$B$48,$A14),E$6*IF($B$2=TRUE,SUMIFS($B$147:$B$162,$A$147:$A$162,$A14),SUMIFS(F$125:F$140,$A$125:$A$140,$A14)))</f>
        <v>3266086.6849430148</v>
      </c>
      <c r="F14">
        <f t="shared" si="12"/>
        <v>3262866.5685549839</v>
      </c>
      <c r="G14">
        <f t="shared" si="12"/>
        <v>3363939.2710563224</v>
      </c>
      <c r="H14">
        <f t="shared" si="12"/>
        <v>3371516.7218912034</v>
      </c>
      <c r="I14">
        <f t="shared" si="12"/>
        <v>3401426.1759048048</v>
      </c>
      <c r="J14">
        <f t="shared" si="12"/>
        <v>3523006.5353587121</v>
      </c>
      <c r="K14">
        <f t="shared" si="12"/>
        <v>3502785.514224709</v>
      </c>
      <c r="L14">
        <f t="shared" si="12"/>
        <v>3226598.5099991248</v>
      </c>
      <c r="M14">
        <f t="shared" si="12"/>
        <v>3226598.5099991248</v>
      </c>
      <c r="N14">
        <f t="shared" si="12"/>
        <v>3226598.5099991248</v>
      </c>
      <c r="O14">
        <f t="shared" ref="O14:AF14" si="13">SUM(O$5*SUMIFS(N$39:N$48,$B$39:$B$48,$A14),O$6*IF($B$2=TRUE,SUMIFS($B$147:$B$162,$A$147:$A$162,$A14),SUMIFS(P$125:P$140,$A$125:$A$140,$A14)))</f>
        <v>3226598.5099991248</v>
      </c>
      <c r="P14">
        <f t="shared" si="13"/>
        <v>3226598.5099991248</v>
      </c>
      <c r="Q14">
        <f t="shared" si="13"/>
        <v>3226598.5099991248</v>
      </c>
      <c r="R14">
        <f t="shared" si="13"/>
        <v>3226598.5099991248</v>
      </c>
      <c r="S14">
        <f t="shared" si="13"/>
        <v>3226598.5099991248</v>
      </c>
      <c r="T14">
        <f t="shared" si="13"/>
        <v>3226598.5099991248</v>
      </c>
      <c r="U14">
        <f t="shared" si="13"/>
        <v>3226598.5099991248</v>
      </c>
      <c r="V14">
        <f t="shared" si="13"/>
        <v>3226598.5099991248</v>
      </c>
      <c r="W14">
        <f t="shared" si="13"/>
        <v>3226598.5099991248</v>
      </c>
      <c r="X14">
        <f t="shared" si="13"/>
        <v>3226598.5099991248</v>
      </c>
      <c r="Y14">
        <f t="shared" si="13"/>
        <v>3226598.5099991248</v>
      </c>
      <c r="Z14">
        <f t="shared" si="13"/>
        <v>3226598.5099991248</v>
      </c>
      <c r="AA14">
        <f t="shared" si="13"/>
        <v>3226598.5099991248</v>
      </c>
      <c r="AB14">
        <f t="shared" si="13"/>
        <v>3226598.5099991248</v>
      </c>
      <c r="AC14">
        <f t="shared" si="13"/>
        <v>3226598.5099991248</v>
      </c>
      <c r="AD14">
        <f t="shared" si="13"/>
        <v>3226598.5099991248</v>
      </c>
      <c r="AE14">
        <f t="shared" si="13"/>
        <v>3226598.5099991248</v>
      </c>
      <c r="AF14">
        <f t="shared" si="13"/>
        <v>3226598.5099991248</v>
      </c>
    </row>
    <row r="15" spans="1:32">
      <c r="A15" s="100" t="s">
        <v>100</v>
      </c>
      <c r="B15">
        <f t="shared" si="3"/>
        <v>780024.94608435698</v>
      </c>
      <c r="C15">
        <f t="shared" si="4"/>
        <v>780024.94608435698</v>
      </c>
      <c r="D15" s="170">
        <f t="shared" si="5"/>
        <v>780024.94608435698</v>
      </c>
      <c r="E15">
        <f t="shared" ref="E15:N15" si="14">SUM(E$5*SUMIFS(D$39:D$48,$B$39:$B$48,$A15),E$6*IF($B$2=TRUE,SUMIFS($B$147:$B$162,$A$147:$A$162,$A15),SUMIFS(F$125:F$140,$A$125:$A$140,$A15)))</f>
        <v>909206.293190556</v>
      </c>
      <c r="F15">
        <f t="shared" si="14"/>
        <v>927886.04468261753</v>
      </c>
      <c r="G15">
        <f t="shared" si="14"/>
        <v>958291.86265079177</v>
      </c>
      <c r="H15">
        <f t="shared" si="14"/>
        <v>984918.04677784652</v>
      </c>
      <c r="I15">
        <f t="shared" si="14"/>
        <v>1001428.8264985457</v>
      </c>
      <c r="J15">
        <f t="shared" si="14"/>
        <v>1079662.4328705491</v>
      </c>
      <c r="K15">
        <f t="shared" si="14"/>
        <v>1129815.0875415194</v>
      </c>
      <c r="L15">
        <f t="shared" si="14"/>
        <v>1087904.5438472349</v>
      </c>
      <c r="M15">
        <f t="shared" si="14"/>
        <v>1087904.5438472349</v>
      </c>
      <c r="N15">
        <f t="shared" si="14"/>
        <v>1087904.5438472349</v>
      </c>
      <c r="O15">
        <f t="shared" ref="O15:AF15" si="15">SUM(O$5*SUMIFS(N$39:N$48,$B$39:$B$48,$A15),O$6*IF($B$2=TRUE,SUMIFS($B$147:$B$162,$A$147:$A$162,$A15),SUMIFS(P$125:P$140,$A$125:$A$140,$A15)))</f>
        <v>1087904.5438472349</v>
      </c>
      <c r="P15">
        <f t="shared" si="15"/>
        <v>1087904.5438472349</v>
      </c>
      <c r="Q15">
        <f t="shared" si="15"/>
        <v>1087904.5438472349</v>
      </c>
      <c r="R15">
        <f t="shared" si="15"/>
        <v>1087904.5438472349</v>
      </c>
      <c r="S15">
        <f t="shared" si="15"/>
        <v>1087904.5438472349</v>
      </c>
      <c r="T15">
        <f t="shared" si="15"/>
        <v>1087904.5438472349</v>
      </c>
      <c r="U15">
        <f t="shared" si="15"/>
        <v>1087904.5438472349</v>
      </c>
      <c r="V15">
        <f t="shared" si="15"/>
        <v>1087904.5438472349</v>
      </c>
      <c r="W15">
        <f t="shared" si="15"/>
        <v>1087904.5438472349</v>
      </c>
      <c r="X15">
        <f t="shared" si="15"/>
        <v>1087904.5438472349</v>
      </c>
      <c r="Y15">
        <f t="shared" si="15"/>
        <v>1087904.5438472349</v>
      </c>
      <c r="Z15">
        <f t="shared" si="15"/>
        <v>1087904.5438472349</v>
      </c>
      <c r="AA15">
        <f t="shared" si="15"/>
        <v>1087904.5438472349</v>
      </c>
      <c r="AB15">
        <f t="shared" si="15"/>
        <v>1087904.5438472349</v>
      </c>
      <c r="AC15">
        <f t="shared" si="15"/>
        <v>1087904.5438472349</v>
      </c>
      <c r="AD15">
        <f t="shared" si="15"/>
        <v>1087904.5438472349</v>
      </c>
      <c r="AE15">
        <f t="shared" si="15"/>
        <v>1087904.5438472349</v>
      </c>
      <c r="AF15">
        <f t="shared" si="15"/>
        <v>1087904.5438472349</v>
      </c>
    </row>
    <row r="16" spans="1:32">
      <c r="A16" s="100" t="s">
        <v>102</v>
      </c>
      <c r="B16">
        <f t="shared" si="3"/>
        <v>162871.39432446769</v>
      </c>
      <c r="C16">
        <f t="shared" si="4"/>
        <v>162871.39432446769</v>
      </c>
      <c r="D16" s="170">
        <f t="shared" si="5"/>
        <v>162871.39432446769</v>
      </c>
      <c r="E16">
        <f t="shared" ref="E16:N16" si="16">SUM(E$5*SUMIFS(D$39:D$48,$B$39:$B$48,$A16),E$6*IF($B$2=TRUE,SUMIFS($B$147:$B$162,$A$147:$A$162,$A16),SUMIFS(F$125:F$140,$A$125:$A$140,$A16)))</f>
        <v>175113.72179552808</v>
      </c>
      <c r="F16">
        <f t="shared" si="16"/>
        <v>175925.54975251615</v>
      </c>
      <c r="G16">
        <f t="shared" si="16"/>
        <v>174472.44403248257</v>
      </c>
      <c r="H16">
        <f t="shared" si="16"/>
        <v>173401.88205391471</v>
      </c>
      <c r="I16">
        <f t="shared" si="16"/>
        <v>171641.93260900822</v>
      </c>
      <c r="J16">
        <f t="shared" si="16"/>
        <v>179065.69135244458</v>
      </c>
      <c r="K16">
        <f t="shared" si="16"/>
        <v>185557.63039608483</v>
      </c>
      <c r="L16">
        <f t="shared" si="16"/>
        <v>174428.12009105535</v>
      </c>
      <c r="M16">
        <f t="shared" si="16"/>
        <v>174428.12009105535</v>
      </c>
      <c r="N16">
        <f t="shared" si="16"/>
        <v>174428.12009105535</v>
      </c>
      <c r="O16">
        <f t="shared" ref="O16:AF16" si="17">SUM(O$5*SUMIFS(N$39:N$48,$B$39:$B$48,$A16),O$6*IF($B$2=TRUE,SUMIFS($B$147:$B$162,$A$147:$A$162,$A16),SUMIFS(P$125:P$140,$A$125:$A$140,$A16)))</f>
        <v>174428.12009105535</v>
      </c>
      <c r="P16">
        <f t="shared" si="17"/>
        <v>174428.12009105535</v>
      </c>
      <c r="Q16">
        <f t="shared" si="17"/>
        <v>174428.12009105535</v>
      </c>
      <c r="R16">
        <f t="shared" si="17"/>
        <v>174428.12009105535</v>
      </c>
      <c r="S16">
        <f t="shared" si="17"/>
        <v>174428.12009105535</v>
      </c>
      <c r="T16">
        <f t="shared" si="17"/>
        <v>174428.12009105535</v>
      </c>
      <c r="U16">
        <f t="shared" si="17"/>
        <v>174428.12009105535</v>
      </c>
      <c r="V16">
        <f t="shared" si="17"/>
        <v>174428.12009105535</v>
      </c>
      <c r="W16">
        <f t="shared" si="17"/>
        <v>174428.12009105535</v>
      </c>
      <c r="X16">
        <f t="shared" si="17"/>
        <v>174428.12009105535</v>
      </c>
      <c r="Y16">
        <f t="shared" si="17"/>
        <v>174428.12009105535</v>
      </c>
      <c r="Z16">
        <f t="shared" si="17"/>
        <v>174428.12009105535</v>
      </c>
      <c r="AA16">
        <f t="shared" si="17"/>
        <v>174428.12009105535</v>
      </c>
      <c r="AB16">
        <f t="shared" si="17"/>
        <v>174428.12009105535</v>
      </c>
      <c r="AC16">
        <f t="shared" si="17"/>
        <v>174428.12009105535</v>
      </c>
      <c r="AD16">
        <f t="shared" si="17"/>
        <v>174428.12009105535</v>
      </c>
      <c r="AE16">
        <f t="shared" si="17"/>
        <v>174428.12009105535</v>
      </c>
      <c r="AF16">
        <f t="shared" si="17"/>
        <v>174428.12009105535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33444.877702915808</v>
      </c>
      <c r="C18">
        <f t="shared" si="4"/>
        <v>33444.877702915808</v>
      </c>
      <c r="D18" s="170">
        <f t="shared" si="5"/>
        <v>33444.877702915808</v>
      </c>
      <c r="E18">
        <f t="shared" ref="E18:N18" si="20">SUM(E$5*SUMIFS(D$39:D$48,$B$39:$B$48,$A18),E$6*IF($B$2=TRUE,SUMIFS($B$147:$B$162,$A$147:$A$162,$A18),SUMIFS(F$125:F$140,$A$125:$A$140,$A18)))</f>
        <v>22100.859186666334</v>
      </c>
      <c r="F18">
        <f t="shared" si="20"/>
        <v>21809.156337291432</v>
      </c>
      <c r="G18">
        <f t="shared" si="20"/>
        <v>21542.341123723683</v>
      </c>
      <c r="H18">
        <f t="shared" si="20"/>
        <v>21534.81380253952</v>
      </c>
      <c r="I18">
        <f t="shared" si="20"/>
        <v>21585.435013239785</v>
      </c>
      <c r="J18">
        <f t="shared" si="20"/>
        <v>18093.225450009901</v>
      </c>
      <c r="K18">
        <f t="shared" si="20"/>
        <v>16555.511703850036</v>
      </c>
      <c r="L18">
        <f t="shared" si="20"/>
        <v>13850.914695095196</v>
      </c>
      <c r="M18">
        <f t="shared" si="20"/>
        <v>13850.914695095196</v>
      </c>
      <c r="N18">
        <f t="shared" si="20"/>
        <v>13850.914695095196</v>
      </c>
      <c r="O18">
        <f t="shared" ref="O18:AF18" si="21">SUM(O$5*SUMIFS(N$39:N$48,$B$39:$B$48,$A18),O$6*IF($B$2=TRUE,SUMIFS($B$147:$B$162,$A$147:$A$162,$A18),SUMIFS(P$125:P$140,$A$125:$A$140,$A18)))</f>
        <v>13850.914695095196</v>
      </c>
      <c r="P18">
        <f t="shared" si="21"/>
        <v>13850.914695095196</v>
      </c>
      <c r="Q18">
        <f t="shared" si="21"/>
        <v>13850.914695095196</v>
      </c>
      <c r="R18">
        <f t="shared" si="21"/>
        <v>13850.914695095196</v>
      </c>
      <c r="S18">
        <f t="shared" si="21"/>
        <v>13850.914695095196</v>
      </c>
      <c r="T18">
        <f t="shared" si="21"/>
        <v>13850.914695095196</v>
      </c>
      <c r="U18">
        <f t="shared" si="21"/>
        <v>13850.914695095196</v>
      </c>
      <c r="V18">
        <f t="shared" si="21"/>
        <v>13850.914695095196</v>
      </c>
      <c r="W18">
        <f t="shared" si="21"/>
        <v>13850.914695095196</v>
      </c>
      <c r="X18">
        <f t="shared" si="21"/>
        <v>13850.914695095196</v>
      </c>
      <c r="Y18">
        <f t="shared" si="21"/>
        <v>13850.914695095196</v>
      </c>
      <c r="Z18">
        <f t="shared" si="21"/>
        <v>13850.914695095196</v>
      </c>
      <c r="AA18">
        <f t="shared" si="21"/>
        <v>13850.914695095196</v>
      </c>
      <c r="AB18">
        <f t="shared" si="21"/>
        <v>13850.914695095196</v>
      </c>
      <c r="AC18">
        <f t="shared" si="21"/>
        <v>13850.914695095196</v>
      </c>
      <c r="AD18">
        <f t="shared" si="21"/>
        <v>13850.914695095196</v>
      </c>
      <c r="AE18">
        <f t="shared" si="21"/>
        <v>13850.914695095196</v>
      </c>
      <c r="AF18">
        <f t="shared" si="21"/>
        <v>13850.914695095196</v>
      </c>
    </row>
    <row r="19" spans="1:32">
      <c r="A19" s="100" t="s">
        <v>105</v>
      </c>
      <c r="B19">
        <f t="shared" si="3"/>
        <v>5839.1487539447189</v>
      </c>
      <c r="C19">
        <f t="shared" si="4"/>
        <v>5839.1487539447189</v>
      </c>
      <c r="D19" s="170">
        <f t="shared" si="5"/>
        <v>5839.1487539447189</v>
      </c>
      <c r="E19">
        <f t="shared" ref="E19:N19" si="22">SUM(E$5*SUMIFS(D$39:D$48,$B$39:$B$48,$A19),E$6*IF($B$2=TRUE,SUMIFS($B$147:$B$162,$A$147:$A$162,$A19),SUMIFS(F$125:F$140,$A$125:$A$140,$A19)))</f>
        <v>6206.2747850509304</v>
      </c>
      <c r="F19">
        <f t="shared" si="22"/>
        <v>6188.3046856803876</v>
      </c>
      <c r="G19">
        <f t="shared" si="22"/>
        <v>6143.4362214012099</v>
      </c>
      <c r="H19">
        <f t="shared" si="22"/>
        <v>6244.4776786960565</v>
      </c>
      <c r="I19">
        <f t="shared" si="22"/>
        <v>51060.377427482446</v>
      </c>
      <c r="J19">
        <f t="shared" si="22"/>
        <v>55425.916482863242</v>
      </c>
      <c r="K19">
        <f t="shared" si="22"/>
        <v>55226.008768823762</v>
      </c>
      <c r="L19">
        <f t="shared" si="22"/>
        <v>56932.172474996325</v>
      </c>
      <c r="M19">
        <f t="shared" si="22"/>
        <v>56932.172474996325</v>
      </c>
      <c r="N19">
        <f t="shared" si="22"/>
        <v>56932.172474996325</v>
      </c>
      <c r="O19">
        <f t="shared" ref="O19:AF19" si="23">SUM(O$5*SUMIFS(N$39:N$48,$B$39:$B$48,$A19),O$6*IF($B$2=TRUE,SUMIFS($B$147:$B$162,$A$147:$A$162,$A19),SUMIFS(P$125:P$140,$A$125:$A$140,$A19)))</f>
        <v>56932.172474996325</v>
      </c>
      <c r="P19">
        <f t="shared" si="23"/>
        <v>56932.172474996325</v>
      </c>
      <c r="Q19">
        <f t="shared" si="23"/>
        <v>56932.172474996325</v>
      </c>
      <c r="R19">
        <f t="shared" si="23"/>
        <v>56932.172474996325</v>
      </c>
      <c r="S19">
        <f t="shared" si="23"/>
        <v>56932.172474996325</v>
      </c>
      <c r="T19">
        <f t="shared" si="23"/>
        <v>56932.172474996325</v>
      </c>
      <c r="U19">
        <f t="shared" si="23"/>
        <v>56932.172474996325</v>
      </c>
      <c r="V19">
        <f t="shared" si="23"/>
        <v>56932.172474996325</v>
      </c>
      <c r="W19">
        <f t="shared" si="23"/>
        <v>56932.172474996325</v>
      </c>
      <c r="X19">
        <f t="shared" si="23"/>
        <v>56932.172474996325</v>
      </c>
      <c r="Y19">
        <f t="shared" si="23"/>
        <v>56932.172474996325</v>
      </c>
      <c r="Z19">
        <f t="shared" si="23"/>
        <v>56932.172474996325</v>
      </c>
      <c r="AA19">
        <f t="shared" si="23"/>
        <v>56932.172474996325</v>
      </c>
      <c r="AB19">
        <f t="shared" si="23"/>
        <v>56932.172474996325</v>
      </c>
      <c r="AC19">
        <f t="shared" si="23"/>
        <v>56932.172474996325</v>
      </c>
      <c r="AD19">
        <f t="shared" si="23"/>
        <v>56932.172474996325</v>
      </c>
      <c r="AE19">
        <f t="shared" si="23"/>
        <v>56932.172474996325</v>
      </c>
      <c r="AF19">
        <f t="shared" si="23"/>
        <v>56932.172474996325</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6.2704693659717302E-3</v>
      </c>
      <c r="D39">
        <f>SUMPRODUCT(P$57:P$106,$B$57:$B$106)</f>
        <v>4.1436169006999878E-3</v>
      </c>
      <c r="E39">
        <f>SUMPRODUCT(AB$57:AB$106,$B$57:$B$106)</f>
        <v>4.0889264994606817E-3</v>
      </c>
      <c r="F39">
        <f>SUMPRODUCT(AN$57:AN$106,$B$57:$B$106)</f>
        <v>4.0389021986420868E-3</v>
      </c>
      <c r="G39">
        <f>SUMPRODUCT(AZ$57:AZ$106,$B$57:$B$106)</f>
        <v>4.0374909261204055E-3</v>
      </c>
      <c r="H39">
        <f>SUMPRODUCT(BL$57:BL$106,$B$57:$B$106)</f>
        <v>4.0469817292796808E-3</v>
      </c>
      <c r="I39">
        <f>SUMPRODUCT(BX$57:BX$106,$B$57:$B$106)</f>
        <v>3.3922389229133296E-3</v>
      </c>
      <c r="J39">
        <f>SUMPRODUCT(CJ$57:CJ$106,$B$57:$B$106)</f>
        <v>3.1039380648692758E-3</v>
      </c>
      <c r="K39">
        <f>SUMPRODUCT(CV$57:CV$106,$B$57:$B$106)</f>
        <v>2.5968621281192527E-3</v>
      </c>
      <c r="L39" s="156">
        <f>K39</f>
        <v>2.5968621281192527E-3</v>
      </c>
      <c r="M39" s="156">
        <f t="shared" ref="M39:AE50" si="53">L39</f>
        <v>2.5968621281192527E-3</v>
      </c>
      <c r="N39" s="156">
        <f t="shared" si="53"/>
        <v>2.5968621281192527E-3</v>
      </c>
      <c r="O39" s="156">
        <f t="shared" si="53"/>
        <v>2.5968621281192527E-3</v>
      </c>
      <c r="P39" s="156">
        <f t="shared" si="53"/>
        <v>2.5968621281192527E-3</v>
      </c>
      <c r="Q39" s="156">
        <f t="shared" si="53"/>
        <v>2.5968621281192527E-3</v>
      </c>
      <c r="R39" s="156">
        <f t="shared" si="53"/>
        <v>2.5968621281192527E-3</v>
      </c>
      <c r="S39" s="156">
        <f t="shared" si="53"/>
        <v>2.5968621281192527E-3</v>
      </c>
      <c r="T39" s="156">
        <f t="shared" si="53"/>
        <v>2.5968621281192527E-3</v>
      </c>
      <c r="U39" s="156">
        <f t="shared" si="53"/>
        <v>2.5968621281192527E-3</v>
      </c>
      <c r="V39" s="156">
        <f t="shared" si="53"/>
        <v>2.5968621281192527E-3</v>
      </c>
      <c r="W39" s="156">
        <f t="shared" si="53"/>
        <v>2.5968621281192527E-3</v>
      </c>
      <c r="X39" s="156">
        <f t="shared" si="53"/>
        <v>2.5968621281192527E-3</v>
      </c>
      <c r="Y39" s="156">
        <f t="shared" si="53"/>
        <v>2.5968621281192527E-3</v>
      </c>
      <c r="Z39" s="156">
        <f t="shared" si="53"/>
        <v>2.5968621281192527E-3</v>
      </c>
      <c r="AA39" s="156">
        <f t="shared" si="53"/>
        <v>2.5968621281192527E-3</v>
      </c>
      <c r="AB39" s="156">
        <f t="shared" si="53"/>
        <v>2.5968621281192527E-3</v>
      </c>
      <c r="AC39" s="156">
        <f t="shared" si="53"/>
        <v>2.5968621281192527E-3</v>
      </c>
      <c r="AD39" s="156">
        <f t="shared" si="53"/>
        <v>2.5968621281192527E-3</v>
      </c>
      <c r="AE39" s="156">
        <f t="shared" si="53"/>
        <v>2.5968621281192527E-3</v>
      </c>
    </row>
    <row r="40" spans="1:32">
      <c r="B40" s="2" t="s">
        <v>98</v>
      </c>
      <c r="C40">
        <f>SUMPRODUCT(E57:E106,$B$57:$B$106)</f>
        <v>3.4953538740778604E-2</v>
      </c>
      <c r="D40">
        <f>SUMPRODUCT(Q$57:Q$106,$B$57:$B$106)</f>
        <v>1.7518970857060591E-2</v>
      </c>
      <c r="E40">
        <f>SUMPRODUCT(AC$57:AC$106,$B$57:$B$106)</f>
        <v>1.5461501383049019E-2</v>
      </c>
      <c r="F40">
        <f>SUMPRODUCT(AO$57:AO$106,$B$57:$B$106)</f>
        <v>1.5445498775285274E-3</v>
      </c>
      <c r="G40">
        <f>SUMPRODUCT(BA$57:BA$106,$B$57:$B$106)</f>
        <v>2.4732019739426886E-3</v>
      </c>
      <c r="H40">
        <f>SUMPRODUCT(BM$57:BM$106,$B$57:$B$106)</f>
        <v>3.580957471748171E-3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1.0947626632155465E-3</v>
      </c>
      <c r="D41">
        <f>SUMPRODUCT(R$57:R$106,$B$57:$B$106)</f>
        <v>1.1635939070296503E-3</v>
      </c>
      <c r="E41">
        <f>SUMPRODUCT(AD$57:AD$106,$B$57:$B$106)</f>
        <v>1.1602247526076375E-3</v>
      </c>
      <c r="F41">
        <f>SUMPRODUCT(AP$57:AP$106,$B$57:$B$106)</f>
        <v>1.1518125128243163E-3</v>
      </c>
      <c r="G41">
        <f>SUMPRODUCT(BB$57:BB$106,$B$57:$B$106)</f>
        <v>1.1707564410481962E-3</v>
      </c>
      <c r="H41">
        <f>SUMPRODUCT(BN$57:BN$106,$B$57:$B$106)</f>
        <v>9.57314107463666E-3</v>
      </c>
      <c r="I41">
        <f>SUMPRODUCT(BZ$57:BZ$106,$B$57:$B$106)</f>
        <v>1.0391621535407843E-2</v>
      </c>
      <c r="J41">
        <f>SUMPRODUCT(CL$57:CL$106,$B$57:$B$106)</f>
        <v>1.0354141500107947E-2</v>
      </c>
      <c r="K41">
        <f>SUMPRODUCT(CX$57:CX$106,$B$57:$B$106)</f>
        <v>1.0674024483323495E-2</v>
      </c>
      <c r="L41" s="156">
        <f t="shared" si="54"/>
        <v>1.0674024483323495E-2</v>
      </c>
      <c r="M41" s="156">
        <f t="shared" si="53"/>
        <v>1.0674024483323495E-2</v>
      </c>
      <c r="N41" s="156">
        <f t="shared" si="53"/>
        <v>1.0674024483323495E-2</v>
      </c>
      <c r="O41" s="156">
        <f t="shared" si="53"/>
        <v>1.0674024483323495E-2</v>
      </c>
      <c r="P41" s="156">
        <f t="shared" si="53"/>
        <v>1.0674024483323495E-2</v>
      </c>
      <c r="Q41" s="156">
        <f t="shared" si="53"/>
        <v>1.0674024483323495E-2</v>
      </c>
      <c r="R41" s="156">
        <f t="shared" si="53"/>
        <v>1.0674024483323495E-2</v>
      </c>
      <c r="S41" s="156">
        <f t="shared" si="53"/>
        <v>1.0674024483323495E-2</v>
      </c>
      <c r="T41" s="156">
        <f t="shared" si="53"/>
        <v>1.0674024483323495E-2</v>
      </c>
      <c r="U41" s="156">
        <f t="shared" si="53"/>
        <v>1.0674024483323495E-2</v>
      </c>
      <c r="V41" s="156">
        <f t="shared" si="53"/>
        <v>1.0674024483323495E-2</v>
      </c>
      <c r="W41" s="156">
        <f t="shared" si="53"/>
        <v>1.0674024483323495E-2</v>
      </c>
      <c r="X41" s="156">
        <f t="shared" si="53"/>
        <v>1.0674024483323495E-2</v>
      </c>
      <c r="Y41" s="156">
        <f t="shared" si="53"/>
        <v>1.0674024483323495E-2</v>
      </c>
      <c r="Z41" s="156">
        <f t="shared" si="53"/>
        <v>1.0674024483323495E-2</v>
      </c>
      <c r="AA41" s="156">
        <f t="shared" si="53"/>
        <v>1.0674024483323495E-2</v>
      </c>
      <c r="AB41" s="156">
        <f t="shared" si="53"/>
        <v>1.0674024483323495E-2</v>
      </c>
      <c r="AC41" s="156">
        <f t="shared" si="53"/>
        <v>1.0674024483323495E-2</v>
      </c>
      <c r="AD41" s="156">
        <f t="shared" si="53"/>
        <v>1.0674024483323495E-2</v>
      </c>
      <c r="AE41" s="156">
        <f t="shared" si="53"/>
        <v>1.0674024483323495E-2</v>
      </c>
    </row>
    <row r="42" spans="1:32">
      <c r="B42" s="2" t="s">
        <v>101</v>
      </c>
      <c r="C42">
        <f>SUMPRODUCT(G57:G106,$B$57:$B$106)</f>
        <v>0.58782073717413552</v>
      </c>
      <c r="D42">
        <f>SUMPRODUCT(S$57:S$106,$B$57:$B$106)</f>
        <v>0.61234777673466712</v>
      </c>
      <c r="E42">
        <f>SUMPRODUCT(AE$57:AE$106,$B$57:$B$106)</f>
        <v>0.61174404777666735</v>
      </c>
      <c r="F42">
        <f>SUMPRODUCT(AQ$57:AQ$106,$B$57:$B$106)</f>
        <v>0.63069383406084212</v>
      </c>
      <c r="G42">
        <f>SUMPRODUCT(BC$57:BC$106,$B$57:$B$106)</f>
        <v>0.63211450522472967</v>
      </c>
      <c r="H42">
        <f>SUMPRODUCT(BO$57:BO$106,$B$57:$B$106)</f>
        <v>0.63772212971094144</v>
      </c>
      <c r="I42">
        <f>SUMPRODUCT(CA$57:CA$106,$B$57:$B$106)</f>
        <v>0.6605168286849219</v>
      </c>
      <c r="J42">
        <f>SUMPRODUCT(CM$57:CM$106,$B$57:$B$106)</f>
        <v>0.65672565639552882</v>
      </c>
      <c r="K42">
        <f>SUMPRODUCT(CY$57:CY$106,$B$57:$B$106)</f>
        <v>0.60494426958169556</v>
      </c>
      <c r="L42" s="156">
        <f t="shared" si="54"/>
        <v>0.60494426958169556</v>
      </c>
      <c r="M42" s="156">
        <f t="shared" si="53"/>
        <v>0.60494426958169556</v>
      </c>
      <c r="N42" s="156">
        <f t="shared" si="53"/>
        <v>0.60494426958169556</v>
      </c>
      <c r="O42" s="156">
        <f t="shared" si="53"/>
        <v>0.60494426958169556</v>
      </c>
      <c r="P42" s="156">
        <f t="shared" si="53"/>
        <v>0.60494426958169556</v>
      </c>
      <c r="Q42" s="156">
        <f t="shared" si="53"/>
        <v>0.60494426958169556</v>
      </c>
      <c r="R42" s="156">
        <f t="shared" si="53"/>
        <v>0.60494426958169556</v>
      </c>
      <c r="S42" s="156">
        <f t="shared" si="53"/>
        <v>0.60494426958169556</v>
      </c>
      <c r="T42" s="156">
        <f t="shared" si="53"/>
        <v>0.60494426958169556</v>
      </c>
      <c r="U42" s="156">
        <f t="shared" si="53"/>
        <v>0.60494426958169556</v>
      </c>
      <c r="V42" s="156">
        <f t="shared" si="53"/>
        <v>0.60494426958169556</v>
      </c>
      <c r="W42" s="156">
        <f t="shared" si="53"/>
        <v>0.60494426958169556</v>
      </c>
      <c r="X42" s="156">
        <f t="shared" si="53"/>
        <v>0.60494426958169556</v>
      </c>
      <c r="Y42" s="156">
        <f t="shared" si="53"/>
        <v>0.60494426958169556</v>
      </c>
      <c r="Z42" s="156">
        <f t="shared" si="53"/>
        <v>0.60494426958169556</v>
      </c>
      <c r="AA42" s="156">
        <f t="shared" si="53"/>
        <v>0.60494426958169556</v>
      </c>
      <c r="AB42" s="156">
        <f t="shared" si="53"/>
        <v>0.60494426958169556</v>
      </c>
      <c r="AC42" s="156">
        <f t="shared" si="53"/>
        <v>0.60494426958169556</v>
      </c>
      <c r="AD42" s="156">
        <f t="shared" si="53"/>
        <v>0.60494426958169556</v>
      </c>
      <c r="AE42" s="156">
        <f t="shared" si="53"/>
        <v>0.60494426958169556</v>
      </c>
    </row>
    <row r="43" spans="1:32">
      <c r="B43" s="2" t="s">
        <v>346</v>
      </c>
      <c r="C43">
        <f>SUMPRODUCT(H57:H106,$B$57:$B$106)</f>
        <v>0.19307997964562523</v>
      </c>
      <c r="D43">
        <f>SUMPRODUCT(T$57:T$106,$B$57:$B$106)</f>
        <v>0.16153047277603846</v>
      </c>
      <c r="E43">
        <f>SUMPRODUCT(AF$57:AF$106,$B$57:$B$106)</f>
        <v>0.16059531908024377</v>
      </c>
      <c r="F43">
        <f>SUMPRODUCT(AR$57:AR$106,$B$57:$B$106)</f>
        <v>0.15019267270128303</v>
      </c>
      <c r="G43">
        <f>SUMPRODUCT(BD$57:BD$106,$B$57:$B$106)</f>
        <v>0.1430344778175047</v>
      </c>
      <c r="H43">
        <f>SUMPRODUCT(BP$57:BP$106,$B$57:$B$106)</f>
        <v>0.12514163807651524</v>
      </c>
      <c r="I43">
        <f>SUMPRODUCT(CB$57:CB$106,$B$57:$B$106)</f>
        <v>8.9704543193449698E-2</v>
      </c>
      <c r="J43">
        <f>SUMPRODUCT(CN$57:CN$106,$B$57:$B$106)</f>
        <v>8.3201389082315169E-2</v>
      </c>
      <c r="K43">
        <f>SUMPRODUCT(CZ$57:CZ$106,$B$57:$B$106)</f>
        <v>5.2432517233280365E-2</v>
      </c>
      <c r="L43" s="156">
        <f t="shared" si="54"/>
        <v>5.2432517233280365E-2</v>
      </c>
      <c r="M43" s="156">
        <f t="shared" si="53"/>
        <v>5.2432517233280365E-2</v>
      </c>
      <c r="N43" s="156">
        <f t="shared" si="53"/>
        <v>5.2432517233280365E-2</v>
      </c>
      <c r="O43" s="156">
        <f t="shared" si="53"/>
        <v>5.2432517233280365E-2</v>
      </c>
      <c r="P43" s="156">
        <f t="shared" si="53"/>
        <v>5.2432517233280365E-2</v>
      </c>
      <c r="Q43" s="156">
        <f t="shared" si="53"/>
        <v>5.2432517233280365E-2</v>
      </c>
      <c r="R43" s="156">
        <f t="shared" si="53"/>
        <v>5.2432517233280365E-2</v>
      </c>
      <c r="S43" s="156">
        <f t="shared" si="53"/>
        <v>5.2432517233280365E-2</v>
      </c>
      <c r="T43" s="156">
        <f t="shared" si="53"/>
        <v>5.2432517233280365E-2</v>
      </c>
      <c r="U43" s="156">
        <f t="shared" si="53"/>
        <v>5.2432517233280365E-2</v>
      </c>
      <c r="V43" s="156">
        <f t="shared" si="53"/>
        <v>5.2432517233280365E-2</v>
      </c>
      <c r="W43" s="156">
        <f t="shared" si="53"/>
        <v>5.2432517233280365E-2</v>
      </c>
      <c r="X43" s="156">
        <f t="shared" si="53"/>
        <v>5.2432517233280365E-2</v>
      </c>
      <c r="Y43" s="156">
        <f t="shared" si="53"/>
        <v>5.2432517233280365E-2</v>
      </c>
      <c r="Z43" s="156">
        <f t="shared" si="53"/>
        <v>5.2432517233280365E-2</v>
      </c>
      <c r="AA43" s="156">
        <f t="shared" si="53"/>
        <v>5.2432517233280365E-2</v>
      </c>
      <c r="AB43" s="156">
        <f t="shared" si="53"/>
        <v>5.2432517233280365E-2</v>
      </c>
      <c r="AC43" s="156">
        <f t="shared" si="53"/>
        <v>5.2432517233280365E-2</v>
      </c>
      <c r="AD43" s="156">
        <f t="shared" si="53"/>
        <v>5.2432517233280365E-2</v>
      </c>
      <c r="AE43" s="156">
        <f t="shared" si="53"/>
        <v>5.2432517233280365E-2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9.2681755695684223E-2</v>
      </c>
      <c r="L44" s="156">
        <f t="shared" si="54"/>
        <v>9.2681755695684223E-2</v>
      </c>
      <c r="M44" s="156">
        <f t="shared" si="53"/>
        <v>9.2681755695684223E-2</v>
      </c>
      <c r="N44" s="156">
        <f t="shared" si="53"/>
        <v>9.2681755695684223E-2</v>
      </c>
      <c r="O44" s="156">
        <f t="shared" si="53"/>
        <v>9.2681755695684223E-2</v>
      </c>
      <c r="P44" s="156">
        <f t="shared" si="53"/>
        <v>9.2681755695684223E-2</v>
      </c>
      <c r="Q44" s="156">
        <f t="shared" si="53"/>
        <v>9.2681755695684223E-2</v>
      </c>
      <c r="R44" s="156">
        <f t="shared" si="53"/>
        <v>9.2681755695684223E-2</v>
      </c>
      <c r="S44" s="156">
        <f t="shared" si="53"/>
        <v>9.2681755695684223E-2</v>
      </c>
      <c r="T44" s="156">
        <f t="shared" si="53"/>
        <v>9.2681755695684223E-2</v>
      </c>
      <c r="U44" s="156">
        <f t="shared" si="53"/>
        <v>9.2681755695684223E-2</v>
      </c>
      <c r="V44" s="156">
        <f t="shared" si="53"/>
        <v>9.2681755695684223E-2</v>
      </c>
      <c r="W44" s="156">
        <f t="shared" si="53"/>
        <v>9.2681755695684223E-2</v>
      </c>
      <c r="X44" s="156">
        <f t="shared" si="53"/>
        <v>9.2681755695684223E-2</v>
      </c>
      <c r="Y44" s="156">
        <f t="shared" si="53"/>
        <v>9.2681755695684223E-2</v>
      </c>
      <c r="Z44" s="156">
        <f t="shared" si="53"/>
        <v>9.2681755695684223E-2</v>
      </c>
      <c r="AA44" s="156">
        <f t="shared" si="53"/>
        <v>9.2681755695684223E-2</v>
      </c>
      <c r="AB44" s="156">
        <f t="shared" si="53"/>
        <v>9.2681755695684223E-2</v>
      </c>
      <c r="AC44" s="156">
        <f t="shared" si="53"/>
        <v>9.2681755695684223E-2</v>
      </c>
      <c r="AD44" s="156">
        <f t="shared" si="53"/>
        <v>9.2681755695684223E-2</v>
      </c>
      <c r="AE44" s="156">
        <f t="shared" si="53"/>
        <v>9.2681755695684223E-2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0.14624429404593967</v>
      </c>
      <c r="D47">
        <f>SUMPRODUCT(X$57:X$106,$B$57:$B$106)</f>
        <v>0.17046407702376057</v>
      </c>
      <c r="E47">
        <f>SUMPRODUCT(AJ$57:AJ$106,$B$57:$B$106)</f>
        <v>0.17396628177198498</v>
      </c>
      <c r="F47">
        <f>SUMPRODUCT(AV$57:AV$106,$B$57:$B$106)</f>
        <v>0.1796669678923031</v>
      </c>
      <c r="G47">
        <f>SUMPRODUCT(BH$57:BH$106,$B$57:$B$106)</f>
        <v>0.18465902298021464</v>
      </c>
      <c r="H47">
        <f>SUMPRODUCT(BT$57:BT$106,$B$57:$B$106)</f>
        <v>0.18775457439369536</v>
      </c>
      <c r="I47">
        <f>SUMPRODUCT(CF$57:CF$106,$B$57:$B$106)</f>
        <v>0.20242233417750136</v>
      </c>
      <c r="J47">
        <f>SUMPRODUCT(CR$57:CR$106,$B$57:$B$106)</f>
        <v>0.21182528931849329</v>
      </c>
      <c r="K47">
        <f>SUMPRODUCT(DD$57:DD$106,$B$57:$B$106)</f>
        <v>0.20396762027031734</v>
      </c>
      <c r="L47" s="156">
        <f t="shared" si="54"/>
        <v>0.20396762027031734</v>
      </c>
      <c r="M47" s="156">
        <f t="shared" si="53"/>
        <v>0.20396762027031734</v>
      </c>
      <c r="N47" s="156">
        <f t="shared" si="53"/>
        <v>0.20396762027031734</v>
      </c>
      <c r="O47" s="156">
        <f t="shared" si="53"/>
        <v>0.20396762027031734</v>
      </c>
      <c r="P47" s="156">
        <f t="shared" si="53"/>
        <v>0.20396762027031734</v>
      </c>
      <c r="Q47" s="156">
        <f t="shared" si="53"/>
        <v>0.20396762027031734</v>
      </c>
      <c r="R47" s="156">
        <f t="shared" si="53"/>
        <v>0.20396762027031734</v>
      </c>
      <c r="S47" s="156">
        <f t="shared" si="53"/>
        <v>0.20396762027031734</v>
      </c>
      <c r="T47" s="156">
        <f t="shared" si="53"/>
        <v>0.20396762027031734</v>
      </c>
      <c r="U47" s="156">
        <f t="shared" si="53"/>
        <v>0.20396762027031734</v>
      </c>
      <c r="V47" s="156">
        <f t="shared" si="53"/>
        <v>0.20396762027031734</v>
      </c>
      <c r="W47" s="156">
        <f t="shared" si="53"/>
        <v>0.20396762027031734</v>
      </c>
      <c r="X47" s="156">
        <f t="shared" si="53"/>
        <v>0.20396762027031734</v>
      </c>
      <c r="Y47" s="156">
        <f t="shared" si="53"/>
        <v>0.20396762027031734</v>
      </c>
      <c r="Z47" s="156">
        <f t="shared" si="53"/>
        <v>0.20396762027031734</v>
      </c>
      <c r="AA47" s="156">
        <f t="shared" si="53"/>
        <v>0.20396762027031734</v>
      </c>
      <c r="AB47" s="156">
        <f t="shared" si="53"/>
        <v>0.20396762027031734</v>
      </c>
      <c r="AC47" s="156">
        <f t="shared" si="53"/>
        <v>0.20396762027031734</v>
      </c>
      <c r="AD47" s="156">
        <f t="shared" si="53"/>
        <v>0.20396762027031734</v>
      </c>
      <c r="AE47" s="156">
        <f t="shared" si="53"/>
        <v>0.20396762027031734</v>
      </c>
    </row>
    <row r="48" spans="1:32">
      <c r="B48" s="2" t="s">
        <v>102</v>
      </c>
      <c r="C48">
        <f>SUMPRODUCT(N57:N106,$B$57:$B$106)</f>
        <v>3.0536218364333824E-2</v>
      </c>
      <c r="D48">
        <f>SUMPRODUCT(Z$57:Z$106,$B$57:$B$106)</f>
        <v>3.2831491800743663E-2</v>
      </c>
      <c r="E48">
        <f>SUMPRODUCT(AL$57:AL$106,$B$57:$B$106)</f>
        <v>3.2983698735986521E-2</v>
      </c>
      <c r="F48">
        <f>SUMPRODUCT(AX$57:AX$106,$B$57:$B$106)</f>
        <v>3.2711260756576765E-2</v>
      </c>
      <c r="G48">
        <f>SUMPRODUCT(BJ$57:BJ$106,$B$57:$B$106)</f>
        <v>3.251054463643982E-2</v>
      </c>
      <c r="H48">
        <f>SUMPRODUCT(BV$57:BV$106,$B$57:$B$106)</f>
        <v>3.2180577543183472E-2</v>
      </c>
      <c r="I48">
        <f>SUMPRODUCT(CH$57:CH$106,$B$57:$B$106)</f>
        <v>3.3572433485805867E-2</v>
      </c>
      <c r="J48">
        <f>SUMPRODUCT(CT$57:CT$106,$B$57:$B$106)</f>
        <v>3.4789585638685561E-2</v>
      </c>
      <c r="K48">
        <f>SUMPRODUCT(DF$57:DF$106,$B$57:$B$106)</f>
        <v>3.2702950607579738E-2</v>
      </c>
      <c r="L48" s="156">
        <f t="shared" si="54"/>
        <v>3.2702950607579738E-2</v>
      </c>
      <c r="M48" s="156">
        <f t="shared" si="53"/>
        <v>3.2702950607579738E-2</v>
      </c>
      <c r="N48" s="156">
        <f t="shared" si="53"/>
        <v>3.2702950607579738E-2</v>
      </c>
      <c r="O48" s="156">
        <f t="shared" si="53"/>
        <v>3.2702950607579738E-2</v>
      </c>
      <c r="P48" s="156">
        <f t="shared" si="53"/>
        <v>3.2702950607579738E-2</v>
      </c>
      <c r="Q48" s="156">
        <f t="shared" si="53"/>
        <v>3.2702950607579738E-2</v>
      </c>
      <c r="R48" s="156">
        <f t="shared" si="53"/>
        <v>3.2702950607579738E-2</v>
      </c>
      <c r="S48" s="156">
        <f t="shared" si="53"/>
        <v>3.2702950607579738E-2</v>
      </c>
      <c r="T48" s="156">
        <f t="shared" si="53"/>
        <v>3.2702950607579738E-2</v>
      </c>
      <c r="U48" s="156">
        <f t="shared" si="53"/>
        <v>3.2702950607579738E-2</v>
      </c>
      <c r="V48" s="156">
        <f t="shared" si="53"/>
        <v>3.2702950607579738E-2</v>
      </c>
      <c r="W48" s="156">
        <f t="shared" si="53"/>
        <v>3.2702950607579738E-2</v>
      </c>
      <c r="X48" s="156">
        <f t="shared" si="53"/>
        <v>3.2702950607579738E-2</v>
      </c>
      <c r="Y48" s="156">
        <f t="shared" si="53"/>
        <v>3.2702950607579738E-2</v>
      </c>
      <c r="Z48" s="156">
        <f t="shared" si="53"/>
        <v>3.2702950607579738E-2</v>
      </c>
      <c r="AA48" s="156">
        <f t="shared" si="53"/>
        <v>3.2702950607579738E-2</v>
      </c>
      <c r="AB48" s="156">
        <f t="shared" si="53"/>
        <v>3.2702950607579738E-2</v>
      </c>
      <c r="AC48" s="156">
        <f t="shared" si="53"/>
        <v>3.2702950607579738E-2</v>
      </c>
      <c r="AD48" s="156">
        <f t="shared" si="53"/>
        <v>3.2702950607579738E-2</v>
      </c>
      <c r="AE48" s="156">
        <f t="shared" si="53"/>
        <v>3.2702950607579738E-2</v>
      </c>
    </row>
    <row r="49" spans="1:110">
      <c r="B49" s="1"/>
    </row>
    <row r="50" spans="1:110">
      <c r="B50" s="1"/>
      <c r="C50" s="160">
        <f>SUM(C39:C48)</f>
        <v>1.0000000000000002</v>
      </c>
      <c r="D50" s="160">
        <f>SUM(D39:D48)</f>
        <v>1</v>
      </c>
      <c r="E50" s="160">
        <f>SUM(E39:E48)</f>
        <v>0.99999999999999989</v>
      </c>
      <c r="F50" s="160">
        <f>SUM(F39:F48)</f>
        <v>1</v>
      </c>
      <c r="G50" s="160">
        <f t="shared" ref="G50:K50" si="55">SUM(G39:G48)</f>
        <v>1</v>
      </c>
      <c r="H50" s="160">
        <f t="shared" si="55"/>
        <v>1</v>
      </c>
      <c r="I50" s="160">
        <f t="shared" si="55"/>
        <v>0.99999999999999989</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0.41656176118394794</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8.7291596303233132E-2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0.49614664251281893</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22381079</v>
      </c>
      <c r="D2" s="91">
        <f>C2</f>
        <v>22381079</v>
      </c>
      <c r="E2" s="91">
        <f t="shared" ref="E2:AH2" si="0">D2</f>
        <v>22381079</v>
      </c>
      <c r="F2" s="91">
        <f t="shared" si="0"/>
        <v>22381079</v>
      </c>
      <c r="G2" s="91">
        <f t="shared" si="0"/>
        <v>22381079</v>
      </c>
      <c r="H2" s="91">
        <f t="shared" si="0"/>
        <v>22381079</v>
      </c>
      <c r="I2" s="91">
        <f t="shared" si="0"/>
        <v>22381079</v>
      </c>
      <c r="J2" s="91">
        <f t="shared" si="0"/>
        <v>22381079</v>
      </c>
      <c r="K2" s="91">
        <f t="shared" si="0"/>
        <v>22381079</v>
      </c>
      <c r="L2" s="91">
        <f t="shared" si="0"/>
        <v>22381079</v>
      </c>
      <c r="M2" s="91">
        <f t="shared" si="0"/>
        <v>22381079</v>
      </c>
      <c r="N2" s="91">
        <f t="shared" si="0"/>
        <v>22381079</v>
      </c>
      <c r="O2" s="91">
        <f t="shared" si="0"/>
        <v>22381079</v>
      </c>
      <c r="P2" s="91">
        <f t="shared" si="0"/>
        <v>22381079</v>
      </c>
      <c r="Q2" s="91">
        <f t="shared" si="0"/>
        <v>22381079</v>
      </c>
      <c r="R2" s="91">
        <f t="shared" si="0"/>
        <v>22381079</v>
      </c>
      <c r="S2" s="91">
        <f t="shared" si="0"/>
        <v>22381079</v>
      </c>
      <c r="T2" s="91">
        <f t="shared" si="0"/>
        <v>22381079</v>
      </c>
      <c r="U2" s="91">
        <f t="shared" si="0"/>
        <v>22381079</v>
      </c>
      <c r="V2" s="91">
        <f t="shared" si="0"/>
        <v>22381079</v>
      </c>
      <c r="W2" s="91">
        <f t="shared" si="0"/>
        <v>22381079</v>
      </c>
      <c r="X2" s="91">
        <f t="shared" si="0"/>
        <v>22381079</v>
      </c>
      <c r="Y2" s="91">
        <f t="shared" si="0"/>
        <v>22381079</v>
      </c>
      <c r="Z2" s="91">
        <f t="shared" si="0"/>
        <v>22381079</v>
      </c>
      <c r="AA2" s="91">
        <f t="shared" si="0"/>
        <v>22381079</v>
      </c>
      <c r="AB2" s="91">
        <f t="shared" si="0"/>
        <v>22381079</v>
      </c>
      <c r="AC2" s="91">
        <f t="shared" si="0"/>
        <v>22381079</v>
      </c>
      <c r="AD2" s="91">
        <f t="shared" si="0"/>
        <v>22381079</v>
      </c>
      <c r="AE2" s="91">
        <f t="shared" si="0"/>
        <v>22381079</v>
      </c>
      <c r="AF2" s="91">
        <f t="shared" si="0"/>
        <v>22381079</v>
      </c>
      <c r="AG2" s="91">
        <f t="shared" si="0"/>
        <v>22381079</v>
      </c>
      <c r="AH2" s="91">
        <f t="shared" si="0"/>
        <v>22381079</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186432.10902415574</v>
      </c>
      <c r="C2" s="5">
        <f>SUMIFS(Imports_new!C$10:C$33,Imports_new!$A$10:$A$33,$A2)</f>
        <v>186432.10902415574</v>
      </c>
      <c r="D2" s="5">
        <f>SUMIFS(Imports_new!D$10:D$33,Imports_new!$A$10:$A$33,$A2)</f>
        <v>186432.10902415574</v>
      </c>
      <c r="E2" s="5">
        <f>SUMIFS(Imports_new!E$10:E$33,Imports_new!$A$10:$A$33,$A2)</f>
        <v>93441.145087954355</v>
      </c>
      <c r="F2" s="5">
        <f>SUMIFS(Imports_new!F$10:F$33,Imports_new!$A$10:$A$33,$A2)</f>
        <v>82467.195464785153</v>
      </c>
      <c r="G2" s="5">
        <f>SUMIFS(Imports_new!G$10:G$33,Imports_new!$A$10:$A$33,$A2)</f>
        <v>8238.1842163724359</v>
      </c>
      <c r="H2" s="5">
        <f>SUMIFS(Imports_new!H$10:H$33,Imports_new!$A$10:$A$33,$A2)</f>
        <v>13191.347046841805</v>
      </c>
      <c r="I2" s="5">
        <f>SUMIFS(Imports_new!I$10:I$33,Imports_new!$A$10:$A$33,$A2)</f>
        <v>19099.79583855288</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1029833.0043956271</v>
      </c>
      <c r="C3" s="5">
        <f>SUMIFS(Imports_new!C$10:C$33,Imports_new!$A$10:$A$33,$A3)</f>
        <v>1029833.0043956271</v>
      </c>
      <c r="D3" s="5">
        <f>SUMIFS(Imports_new!D$10:D$33,Imports_new!$A$10:$A$33,$A3)</f>
        <v>1029833.0043956271</v>
      </c>
      <c r="E3" s="5">
        <f>SUMIFS(Imports_new!E$10:E$33,Imports_new!$A$10:$A$33,$A3)</f>
        <v>861557.02101122972</v>
      </c>
      <c r="F3" s="5">
        <f>SUMIFS(Imports_new!F$10:F$33,Imports_new!$A$10:$A$33,$A3)</f>
        <v>856569.18052212521</v>
      </c>
      <c r="G3" s="5">
        <f>SUMIFS(Imports_new!G$10:G$33,Imports_new!$A$10:$A$33,$A3)</f>
        <v>801084.46069890575</v>
      </c>
      <c r="H3" s="5">
        <f>SUMIFS(Imports_new!H$10:H$33,Imports_new!$A$10:$A$33,$A3)</f>
        <v>762904.71074895863</v>
      </c>
      <c r="I3" s="5">
        <f>SUMIFS(Imports_new!I$10:I$33,Imports_new!$A$10:$A$33,$A3)</f>
        <v>667469.45670836628</v>
      </c>
      <c r="J3" s="5">
        <f>SUMIFS(Imports_new!J$10:J$33,Imports_new!$A$10:$A$33,$A3)</f>
        <v>478458.19848542096</v>
      </c>
      <c r="K3" s="5">
        <f>SUMIFS(Imports_new!K$10:K$33,Imports_new!$A$10:$A$33,$A3)</f>
        <v>443772.24736501341</v>
      </c>
      <c r="L3" s="5">
        <f>SUMIFS(Imports_new!L$10:L$33,Imports_new!$A$10:$A$33,$A3)</f>
        <v>279659.94635735429</v>
      </c>
      <c r="M3" s="5">
        <f>SUMIFS(Imports_new!M$10:M$33,Imports_new!$A$10:$A$33,$A3)</f>
        <v>279659.94635735429</v>
      </c>
      <c r="N3" s="5">
        <f>SUMIFS(Imports_new!N$10:N$33,Imports_new!$A$10:$A$33,$A3)</f>
        <v>279659.94635735429</v>
      </c>
      <c r="O3" s="5">
        <f>SUMIFS(Imports_new!O$10:O$33,Imports_new!$A$10:$A$33,$A3)</f>
        <v>279659.94635735429</v>
      </c>
      <c r="P3" s="5">
        <f>SUMIFS(Imports_new!P$10:P$33,Imports_new!$A$10:$A$33,$A3)</f>
        <v>279659.94635735429</v>
      </c>
      <c r="Q3" s="5">
        <f>SUMIFS(Imports_new!Q$10:Q$33,Imports_new!$A$10:$A$33,$A3)</f>
        <v>279659.94635735429</v>
      </c>
      <c r="R3" s="5">
        <f>SUMIFS(Imports_new!R$10:R$33,Imports_new!$A$10:$A$33,$A3)</f>
        <v>279659.94635735429</v>
      </c>
      <c r="S3" s="5">
        <f>SUMIFS(Imports_new!S$10:S$33,Imports_new!$A$10:$A$33,$A3)</f>
        <v>279659.94635735429</v>
      </c>
      <c r="T3" s="5">
        <f>SUMIFS(Imports_new!T$10:T$33,Imports_new!$A$10:$A$33,$A3)</f>
        <v>279659.94635735429</v>
      </c>
      <c r="U3" s="5">
        <f>SUMIFS(Imports_new!U$10:U$33,Imports_new!$A$10:$A$33,$A3)</f>
        <v>279659.94635735429</v>
      </c>
      <c r="V3" s="5">
        <f>SUMIFS(Imports_new!V$10:V$33,Imports_new!$A$10:$A$33,$A3)</f>
        <v>279659.94635735429</v>
      </c>
      <c r="W3" s="5">
        <f>SUMIFS(Imports_new!W$10:W$33,Imports_new!$A$10:$A$33,$A3)</f>
        <v>279659.94635735429</v>
      </c>
      <c r="X3" s="5">
        <f>SUMIFS(Imports_new!X$10:X$33,Imports_new!$A$10:$A$33,$A3)</f>
        <v>279659.94635735429</v>
      </c>
      <c r="Y3" s="5">
        <f>SUMIFS(Imports_new!Y$10:Y$33,Imports_new!$A$10:$A$33,$A3)</f>
        <v>279659.94635735429</v>
      </c>
      <c r="Z3" s="5">
        <f>SUMIFS(Imports_new!Z$10:Z$33,Imports_new!$A$10:$A$33,$A3)</f>
        <v>279659.94635735429</v>
      </c>
      <c r="AA3" s="5">
        <f>SUMIFS(Imports_new!AA$10:AA$33,Imports_new!$A$10:$A$33,$A3)</f>
        <v>279659.94635735429</v>
      </c>
      <c r="AB3" s="5">
        <f>SUMIFS(Imports_new!AB$10:AB$33,Imports_new!$A$10:$A$33,$A3)</f>
        <v>279659.94635735429</v>
      </c>
      <c r="AC3" s="5">
        <f>SUMIFS(Imports_new!AC$10:AC$33,Imports_new!$A$10:$A$33,$A3)</f>
        <v>279659.94635735429</v>
      </c>
      <c r="AD3" s="5">
        <f>SUMIFS(Imports_new!AD$10:AD$33,Imports_new!$A$10:$A$33,$A3)</f>
        <v>279659.94635735429</v>
      </c>
      <c r="AE3" s="5">
        <f>SUMIFS(Imports_new!AE$10:AE$33,Imports_new!$A$10:$A$33,$A3)</f>
        <v>279659.94635735429</v>
      </c>
      <c r="AF3" s="5">
        <f>SUMIFS(Imports_new!AF$10:AF$33,Imports_new!$A$10:$A$33,$A3)</f>
        <v>279659.94635735429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494337.79253513931</v>
      </c>
      <c r="M5" s="5">
        <f>SUMIFS(Imports_new!M$10:M$33,Imports_new!$A$10:$A$33,$A5)</f>
        <v>494337.79253513931</v>
      </c>
      <c r="N5" s="5">
        <f>SUMIFS(Imports_new!N$10:N$33,Imports_new!$A$10:$A$33,$A5)</f>
        <v>494337.79253513931</v>
      </c>
      <c r="O5" s="5">
        <f>SUMIFS(Imports_new!O$10:O$33,Imports_new!$A$10:$A$33,$A5)</f>
        <v>494337.79253513931</v>
      </c>
      <c r="P5" s="5">
        <f>SUMIFS(Imports_new!P$10:P$33,Imports_new!$A$10:$A$33,$A5)</f>
        <v>494337.79253513931</v>
      </c>
      <c r="Q5" s="5">
        <f>SUMIFS(Imports_new!Q$10:Q$33,Imports_new!$A$10:$A$33,$A5)</f>
        <v>494337.79253513931</v>
      </c>
      <c r="R5" s="5">
        <f>SUMIFS(Imports_new!R$10:R$33,Imports_new!$A$10:$A$33,$A5)</f>
        <v>494337.79253513931</v>
      </c>
      <c r="S5" s="5">
        <f>SUMIFS(Imports_new!S$10:S$33,Imports_new!$A$10:$A$33,$A5)</f>
        <v>494337.79253513931</v>
      </c>
      <c r="T5" s="5">
        <f>SUMIFS(Imports_new!T$10:T$33,Imports_new!$A$10:$A$33,$A5)</f>
        <v>494337.79253513931</v>
      </c>
      <c r="U5" s="5">
        <f>SUMIFS(Imports_new!U$10:U$33,Imports_new!$A$10:$A$33,$A5)</f>
        <v>494337.79253513931</v>
      </c>
      <c r="V5" s="5">
        <f>SUMIFS(Imports_new!V$10:V$33,Imports_new!$A$10:$A$33,$A5)</f>
        <v>494337.79253513931</v>
      </c>
      <c r="W5" s="5">
        <f>SUMIFS(Imports_new!W$10:W$33,Imports_new!$A$10:$A$33,$A5)</f>
        <v>494337.79253513931</v>
      </c>
      <c r="X5" s="5">
        <f>SUMIFS(Imports_new!X$10:X$33,Imports_new!$A$10:$A$33,$A5)</f>
        <v>494337.79253513931</v>
      </c>
      <c r="Y5" s="5">
        <f>SUMIFS(Imports_new!Y$10:Y$33,Imports_new!$A$10:$A$33,$A5)</f>
        <v>494337.79253513931</v>
      </c>
      <c r="Z5" s="5">
        <f>SUMIFS(Imports_new!Z$10:Z$33,Imports_new!$A$10:$A$33,$A5)</f>
        <v>494337.79253513931</v>
      </c>
      <c r="AA5" s="5">
        <f>SUMIFS(Imports_new!AA$10:AA$33,Imports_new!$A$10:$A$33,$A5)</f>
        <v>494337.79253513931</v>
      </c>
      <c r="AB5" s="5">
        <f>SUMIFS(Imports_new!AB$10:AB$33,Imports_new!$A$10:$A$33,$A5)</f>
        <v>494337.79253513931</v>
      </c>
      <c r="AC5" s="5">
        <f>SUMIFS(Imports_new!AC$10:AC$33,Imports_new!$A$10:$A$33,$A5)</f>
        <v>494337.79253513931</v>
      </c>
      <c r="AD5" s="5">
        <f>SUMIFS(Imports_new!AD$10:AD$33,Imports_new!$A$10:$A$33,$A5)</f>
        <v>494337.79253513931</v>
      </c>
      <c r="AE5" s="5">
        <f>SUMIFS(Imports_new!AE$10:AE$33,Imports_new!$A$10:$A$33,$A5)</f>
        <v>494337.79253513931</v>
      </c>
      <c r="AF5" s="5">
        <f>SUMIFS(Imports_new!AF$10:AF$33,Imports_new!$A$10:$A$33,$A5)</f>
        <v>494337.79253513931</v>
      </c>
    </row>
    <row r="6" spans="1:32">
      <c r="A6" s="2" t="s">
        <v>101</v>
      </c>
      <c r="B6" s="5">
        <f>SUMIFS(Imports_new!B$10:B$33,Imports_new!$A$10:$A$33,$A6)</f>
        <v>3135266.5197145329</v>
      </c>
      <c r="C6" s="5">
        <f>SUMIFS(Imports_new!C$10:C$33,Imports_new!$A$10:$A$33,$A6)</f>
        <v>3135266.5197145329</v>
      </c>
      <c r="D6" s="5">
        <f>SUMIFS(Imports_new!D$10:D$33,Imports_new!$A$10:$A$33,$A6)</f>
        <v>3135266.5197145329</v>
      </c>
      <c r="E6" s="5">
        <f>SUMIFS(Imports_new!E$10:E$33,Imports_new!$A$10:$A$33,$A6)</f>
        <v>3266086.6849430148</v>
      </c>
      <c r="F6" s="5">
        <f>SUMIFS(Imports_new!F$10:F$33,Imports_new!$A$10:$A$33,$A6)</f>
        <v>3262866.5685549839</v>
      </c>
      <c r="G6" s="5">
        <f>SUMIFS(Imports_new!G$10:G$33,Imports_new!$A$10:$A$33,$A6)</f>
        <v>3363939.2710563224</v>
      </c>
      <c r="H6" s="5">
        <f>SUMIFS(Imports_new!H$10:H$33,Imports_new!$A$10:$A$33,$A6)</f>
        <v>3371516.7218912034</v>
      </c>
      <c r="I6" s="5">
        <f>SUMIFS(Imports_new!I$10:I$33,Imports_new!$A$10:$A$33,$A6)</f>
        <v>3401426.1759048048</v>
      </c>
      <c r="J6" s="5">
        <f>SUMIFS(Imports_new!J$10:J$33,Imports_new!$A$10:$A$33,$A6)</f>
        <v>3523006.5353587121</v>
      </c>
      <c r="K6" s="5">
        <f>SUMIFS(Imports_new!K$10:K$33,Imports_new!$A$10:$A$33,$A6)</f>
        <v>3502785.514224709</v>
      </c>
      <c r="L6" s="5">
        <f>SUMIFS(Imports_new!L$10:L$33,Imports_new!$A$10:$A$33,$A6)</f>
        <v>3226598.5099991248</v>
      </c>
      <c r="M6" s="5">
        <f>SUMIFS(Imports_new!M$10:M$33,Imports_new!$A$10:$A$33,$A6)</f>
        <v>3226598.5099991248</v>
      </c>
      <c r="N6" s="5">
        <f>SUMIFS(Imports_new!N$10:N$33,Imports_new!$A$10:$A$33,$A6)</f>
        <v>3226598.5099991248</v>
      </c>
      <c r="O6" s="5">
        <f>SUMIFS(Imports_new!O$10:O$33,Imports_new!$A$10:$A$33,$A6)</f>
        <v>3226598.5099991248</v>
      </c>
      <c r="P6" s="5">
        <f>SUMIFS(Imports_new!P$10:P$33,Imports_new!$A$10:$A$33,$A6)</f>
        <v>3226598.5099991248</v>
      </c>
      <c r="Q6" s="5">
        <f>SUMIFS(Imports_new!Q$10:Q$33,Imports_new!$A$10:$A$33,$A6)</f>
        <v>3226598.5099991248</v>
      </c>
      <c r="R6" s="5">
        <f>SUMIFS(Imports_new!R$10:R$33,Imports_new!$A$10:$A$33,$A6)</f>
        <v>3226598.5099991248</v>
      </c>
      <c r="S6" s="5">
        <f>SUMIFS(Imports_new!S$10:S$33,Imports_new!$A$10:$A$33,$A6)</f>
        <v>3226598.5099991248</v>
      </c>
      <c r="T6" s="5">
        <f>SUMIFS(Imports_new!T$10:T$33,Imports_new!$A$10:$A$33,$A6)</f>
        <v>3226598.5099991248</v>
      </c>
      <c r="U6" s="5">
        <f>SUMIFS(Imports_new!U$10:U$33,Imports_new!$A$10:$A$33,$A6)</f>
        <v>3226598.5099991248</v>
      </c>
      <c r="V6" s="5">
        <f>SUMIFS(Imports_new!V$10:V$33,Imports_new!$A$10:$A$33,$A6)</f>
        <v>3226598.5099991248</v>
      </c>
      <c r="W6" s="5">
        <f>SUMIFS(Imports_new!W$10:W$33,Imports_new!$A$10:$A$33,$A6)</f>
        <v>3226598.5099991248</v>
      </c>
      <c r="X6" s="5">
        <f>SUMIFS(Imports_new!X$10:X$33,Imports_new!$A$10:$A$33,$A6)</f>
        <v>3226598.5099991248</v>
      </c>
      <c r="Y6" s="5">
        <f>SUMIFS(Imports_new!Y$10:Y$33,Imports_new!$A$10:$A$33,$A6)</f>
        <v>3226598.5099991248</v>
      </c>
      <c r="Z6" s="5">
        <f>SUMIFS(Imports_new!Z$10:Z$33,Imports_new!$A$10:$A$33,$A6)</f>
        <v>3226598.5099991248</v>
      </c>
      <c r="AA6" s="5">
        <f>SUMIFS(Imports_new!AA$10:AA$33,Imports_new!$A$10:$A$33,$A6)</f>
        <v>3226598.5099991248</v>
      </c>
      <c r="AB6" s="5">
        <f>SUMIFS(Imports_new!AB$10:AB$33,Imports_new!$A$10:$A$33,$A6)</f>
        <v>3226598.5099991248</v>
      </c>
      <c r="AC6" s="5">
        <f>SUMIFS(Imports_new!AC$10:AC$33,Imports_new!$A$10:$A$33,$A6)</f>
        <v>3226598.5099991248</v>
      </c>
      <c r="AD6" s="5">
        <f>SUMIFS(Imports_new!AD$10:AD$33,Imports_new!$A$10:$A$33,$A6)</f>
        <v>3226598.5099991248</v>
      </c>
      <c r="AE6" s="5">
        <f>SUMIFS(Imports_new!AE$10:AE$33,Imports_new!$A$10:$A$33,$A6)</f>
        <v>3226598.5099991248</v>
      </c>
      <c r="AF6" s="5">
        <f>SUMIFS(Imports_new!AF$10:AF$33,Imports_new!$A$10:$A$33,$A6)</f>
        <v>3226598.5099991248</v>
      </c>
    </row>
    <row r="7" spans="1:32">
      <c r="A7" s="2" t="s">
        <v>100</v>
      </c>
      <c r="B7" s="5">
        <f>SUMIFS(Imports_new!B$10:B$33,Imports_new!$A$10:$A$33,$A7)</f>
        <v>780024.94608435698</v>
      </c>
      <c r="C7" s="5">
        <f>SUMIFS(Imports_new!C$10:C$33,Imports_new!$A$10:$A$33,$A7)</f>
        <v>780024.94608435698</v>
      </c>
      <c r="D7" s="5">
        <f>SUMIFS(Imports_new!D$10:D$33,Imports_new!$A$10:$A$33,$A7)</f>
        <v>780024.94608435698</v>
      </c>
      <c r="E7" s="5">
        <f>SUMIFS(Imports_new!E$10:E$33,Imports_new!$A$10:$A$33,$A7)</f>
        <v>909206.293190556</v>
      </c>
      <c r="F7" s="5">
        <f>SUMIFS(Imports_new!F$10:F$33,Imports_new!$A$10:$A$33,$A7)</f>
        <v>927886.04468261753</v>
      </c>
      <c r="G7" s="5">
        <f>SUMIFS(Imports_new!G$10:G$33,Imports_new!$A$10:$A$33,$A7)</f>
        <v>958291.86265079177</v>
      </c>
      <c r="H7" s="5">
        <f>SUMIFS(Imports_new!H$10:H$33,Imports_new!$A$10:$A$33,$A7)</f>
        <v>984918.04677784652</v>
      </c>
      <c r="I7" s="5">
        <f>SUMIFS(Imports_new!I$10:I$33,Imports_new!$A$10:$A$33,$A7)</f>
        <v>1001428.8264985457</v>
      </c>
      <c r="J7" s="5">
        <f>SUMIFS(Imports_new!J$10:J$33,Imports_new!$A$10:$A$33,$A7)</f>
        <v>1079662.4328705491</v>
      </c>
      <c r="K7" s="5">
        <f>SUMIFS(Imports_new!K$10:K$33,Imports_new!$A$10:$A$33,$A7)</f>
        <v>1129815.0875415194</v>
      </c>
      <c r="L7" s="5">
        <f>SUMIFS(Imports_new!L$10:L$33,Imports_new!$A$10:$A$33,$A7)</f>
        <v>1087904.5438472349</v>
      </c>
      <c r="M7" s="5">
        <f>SUMIFS(Imports_new!M$10:M$33,Imports_new!$A$10:$A$33,$A7)</f>
        <v>1087904.5438472349</v>
      </c>
      <c r="N7" s="5">
        <f>SUMIFS(Imports_new!N$10:N$33,Imports_new!$A$10:$A$33,$A7)</f>
        <v>1087904.5438472349</v>
      </c>
      <c r="O7" s="5">
        <f>SUMIFS(Imports_new!O$10:O$33,Imports_new!$A$10:$A$33,$A7)</f>
        <v>1087904.5438472349</v>
      </c>
      <c r="P7" s="5">
        <f>SUMIFS(Imports_new!P$10:P$33,Imports_new!$A$10:$A$33,$A7)</f>
        <v>1087904.5438472349</v>
      </c>
      <c r="Q7" s="5">
        <f>SUMIFS(Imports_new!Q$10:Q$33,Imports_new!$A$10:$A$33,$A7)</f>
        <v>1087904.5438472349</v>
      </c>
      <c r="R7" s="5">
        <f>SUMIFS(Imports_new!R$10:R$33,Imports_new!$A$10:$A$33,$A7)</f>
        <v>1087904.5438472349</v>
      </c>
      <c r="S7" s="5">
        <f>SUMIFS(Imports_new!S$10:S$33,Imports_new!$A$10:$A$33,$A7)</f>
        <v>1087904.5438472349</v>
      </c>
      <c r="T7" s="5">
        <f>SUMIFS(Imports_new!T$10:T$33,Imports_new!$A$10:$A$33,$A7)</f>
        <v>1087904.5438472349</v>
      </c>
      <c r="U7" s="5">
        <f>SUMIFS(Imports_new!U$10:U$33,Imports_new!$A$10:$A$33,$A7)</f>
        <v>1087904.5438472349</v>
      </c>
      <c r="V7" s="5">
        <f>SUMIFS(Imports_new!V$10:V$33,Imports_new!$A$10:$A$33,$A7)</f>
        <v>1087904.5438472349</v>
      </c>
      <c r="W7" s="5">
        <f>SUMIFS(Imports_new!W$10:W$33,Imports_new!$A$10:$A$33,$A7)</f>
        <v>1087904.5438472349</v>
      </c>
      <c r="X7" s="5">
        <f>SUMIFS(Imports_new!X$10:X$33,Imports_new!$A$10:$A$33,$A7)</f>
        <v>1087904.5438472349</v>
      </c>
      <c r="Y7" s="5">
        <f>SUMIFS(Imports_new!Y$10:Y$33,Imports_new!$A$10:$A$33,$A7)</f>
        <v>1087904.5438472349</v>
      </c>
      <c r="Z7" s="5">
        <f>SUMIFS(Imports_new!Z$10:Z$33,Imports_new!$A$10:$A$33,$A7)</f>
        <v>1087904.5438472349</v>
      </c>
      <c r="AA7" s="5">
        <f>SUMIFS(Imports_new!AA$10:AA$33,Imports_new!$A$10:$A$33,$A7)</f>
        <v>1087904.5438472349</v>
      </c>
      <c r="AB7" s="5">
        <f>SUMIFS(Imports_new!AB$10:AB$33,Imports_new!$A$10:$A$33,$A7)</f>
        <v>1087904.5438472349</v>
      </c>
      <c r="AC7" s="5">
        <f>SUMIFS(Imports_new!AC$10:AC$33,Imports_new!$A$10:$A$33,$A7)</f>
        <v>1087904.5438472349</v>
      </c>
      <c r="AD7" s="5">
        <f>SUMIFS(Imports_new!AD$10:AD$33,Imports_new!$A$10:$A$33,$A7)</f>
        <v>1087904.5438472349</v>
      </c>
      <c r="AE7" s="5">
        <f>SUMIFS(Imports_new!AE$10:AE$33,Imports_new!$A$10:$A$33,$A7)</f>
        <v>1087904.5438472349</v>
      </c>
      <c r="AF7" s="5">
        <f>SUMIFS(Imports_new!AF$10:AF$33,Imports_new!$A$10:$A$33,$A7)</f>
        <v>1087904.5438472349</v>
      </c>
    </row>
    <row r="8" spans="1:32">
      <c r="A8" s="2" t="s">
        <v>102</v>
      </c>
      <c r="B8" s="5">
        <f>SUMIFS(Imports_new!B$10:B$33,Imports_new!$A$10:$A$33,$A8)</f>
        <v>162871.39432446769</v>
      </c>
      <c r="C8" s="5">
        <f>SUMIFS(Imports_new!C$10:C$33,Imports_new!$A$10:$A$33,$A8)</f>
        <v>162871.39432446769</v>
      </c>
      <c r="D8" s="5">
        <f>SUMIFS(Imports_new!D$10:D$33,Imports_new!$A$10:$A$33,$A8)</f>
        <v>162871.39432446769</v>
      </c>
      <c r="E8" s="5">
        <f>SUMIFS(Imports_new!E$10:E$33,Imports_new!$A$10:$A$33,$A8)</f>
        <v>175113.72179552808</v>
      </c>
      <c r="F8" s="5">
        <f>SUMIFS(Imports_new!F$10:F$33,Imports_new!$A$10:$A$33,$A8)</f>
        <v>175925.54975251615</v>
      </c>
      <c r="G8" s="5">
        <f>SUMIFS(Imports_new!G$10:G$33,Imports_new!$A$10:$A$33,$A8)</f>
        <v>174472.44403248257</v>
      </c>
      <c r="H8" s="5">
        <f>SUMIFS(Imports_new!H$10:H$33,Imports_new!$A$10:$A$33,$A8)</f>
        <v>173401.88205391471</v>
      </c>
      <c r="I8" s="5">
        <f>SUMIFS(Imports_new!I$10:I$33,Imports_new!$A$10:$A$33,$A8)</f>
        <v>171641.93260900822</v>
      </c>
      <c r="J8" s="5">
        <f>SUMIFS(Imports_new!J$10:J$33,Imports_new!$A$10:$A$33,$A8)</f>
        <v>179065.69135244458</v>
      </c>
      <c r="K8" s="5">
        <f>SUMIFS(Imports_new!K$10:K$33,Imports_new!$A$10:$A$33,$A8)</f>
        <v>185557.63039608483</v>
      </c>
      <c r="L8" s="5">
        <f>SUMIFS(Imports_new!L$10:L$33,Imports_new!$A$10:$A$33,$A8)</f>
        <v>174428.12009105535</v>
      </c>
      <c r="M8" s="5">
        <f>SUMIFS(Imports_new!M$10:M$33,Imports_new!$A$10:$A$33,$A8)</f>
        <v>174428.12009105535</v>
      </c>
      <c r="N8" s="5">
        <f>SUMIFS(Imports_new!N$10:N$33,Imports_new!$A$10:$A$33,$A8)</f>
        <v>174428.12009105535</v>
      </c>
      <c r="O8" s="5">
        <f>SUMIFS(Imports_new!O$10:O$33,Imports_new!$A$10:$A$33,$A8)</f>
        <v>174428.12009105535</v>
      </c>
      <c r="P8" s="5">
        <f>SUMIFS(Imports_new!P$10:P$33,Imports_new!$A$10:$A$33,$A8)</f>
        <v>174428.12009105535</v>
      </c>
      <c r="Q8" s="5">
        <f>SUMIFS(Imports_new!Q$10:Q$33,Imports_new!$A$10:$A$33,$A8)</f>
        <v>174428.12009105535</v>
      </c>
      <c r="R8" s="5">
        <f>SUMIFS(Imports_new!R$10:R$33,Imports_new!$A$10:$A$33,$A8)</f>
        <v>174428.12009105535</v>
      </c>
      <c r="S8" s="5">
        <f>SUMIFS(Imports_new!S$10:S$33,Imports_new!$A$10:$A$33,$A8)</f>
        <v>174428.12009105535</v>
      </c>
      <c r="T8" s="5">
        <f>SUMIFS(Imports_new!T$10:T$33,Imports_new!$A$10:$A$33,$A8)</f>
        <v>174428.12009105535</v>
      </c>
      <c r="U8" s="5">
        <f>SUMIFS(Imports_new!U$10:U$33,Imports_new!$A$10:$A$33,$A8)</f>
        <v>174428.12009105535</v>
      </c>
      <c r="V8" s="5">
        <f>SUMIFS(Imports_new!V$10:V$33,Imports_new!$A$10:$A$33,$A8)</f>
        <v>174428.12009105535</v>
      </c>
      <c r="W8" s="5">
        <f>SUMIFS(Imports_new!W$10:W$33,Imports_new!$A$10:$A$33,$A8)</f>
        <v>174428.12009105535</v>
      </c>
      <c r="X8" s="5">
        <f>SUMIFS(Imports_new!X$10:X$33,Imports_new!$A$10:$A$33,$A8)</f>
        <v>174428.12009105535</v>
      </c>
      <c r="Y8" s="5">
        <f>SUMIFS(Imports_new!Y$10:Y$33,Imports_new!$A$10:$A$33,$A8)</f>
        <v>174428.12009105535</v>
      </c>
      <c r="Z8" s="5">
        <f>SUMIFS(Imports_new!Z$10:Z$33,Imports_new!$A$10:$A$33,$A8)</f>
        <v>174428.12009105535</v>
      </c>
      <c r="AA8" s="5">
        <f>SUMIFS(Imports_new!AA$10:AA$33,Imports_new!$A$10:$A$33,$A8)</f>
        <v>174428.12009105535</v>
      </c>
      <c r="AB8" s="5">
        <f>SUMIFS(Imports_new!AB$10:AB$33,Imports_new!$A$10:$A$33,$A8)</f>
        <v>174428.12009105535</v>
      </c>
      <c r="AC8" s="5">
        <f>SUMIFS(Imports_new!AC$10:AC$33,Imports_new!$A$10:$A$33,$A8)</f>
        <v>174428.12009105535</v>
      </c>
      <c r="AD8" s="5">
        <f>SUMIFS(Imports_new!AD$10:AD$33,Imports_new!$A$10:$A$33,$A8)</f>
        <v>174428.12009105535</v>
      </c>
      <c r="AE8" s="5">
        <f>SUMIFS(Imports_new!AE$10:AE$33,Imports_new!$A$10:$A$33,$A8)</f>
        <v>174428.12009105535</v>
      </c>
      <c r="AF8" s="5">
        <f>SUMIFS(Imports_new!AF$10:AF$33,Imports_new!$A$10:$A$33,$A8)</f>
        <v>174428.12009105535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33444.877702915808</v>
      </c>
      <c r="C10" s="5">
        <f>SUMIFS(Imports_new!C$10:C$33,Imports_new!$A$10:$A$33,$A10)</f>
        <v>33444.877702915808</v>
      </c>
      <c r="D10" s="5">
        <f>SUMIFS(Imports_new!D$10:D$33,Imports_new!$A$10:$A$33,$A10)</f>
        <v>33444.877702915808</v>
      </c>
      <c r="E10" s="5">
        <f>SUMIFS(Imports_new!E$10:E$33,Imports_new!$A$10:$A$33,$A10)</f>
        <v>22100.859186666334</v>
      </c>
      <c r="F10" s="5">
        <f>SUMIFS(Imports_new!F$10:F$33,Imports_new!$A$10:$A$33,$A10)</f>
        <v>21809.156337291432</v>
      </c>
      <c r="G10" s="5">
        <f>SUMIFS(Imports_new!G$10:G$33,Imports_new!$A$10:$A$33,$A10)</f>
        <v>21542.341123723683</v>
      </c>
      <c r="H10" s="5">
        <f>SUMIFS(Imports_new!H$10:H$33,Imports_new!$A$10:$A$33,$A10)</f>
        <v>21534.81380253952</v>
      </c>
      <c r="I10" s="5">
        <f>SUMIFS(Imports_new!I$10:I$33,Imports_new!$A$10:$A$33,$A10)</f>
        <v>21585.435013239785</v>
      </c>
      <c r="J10" s="5">
        <f>SUMIFS(Imports_new!J$10:J$33,Imports_new!$A$10:$A$33,$A10)</f>
        <v>18093.225450009901</v>
      </c>
      <c r="K10" s="5">
        <f>SUMIFS(Imports_new!K$10:K$33,Imports_new!$A$10:$A$33,$A10)</f>
        <v>16555.511703850036</v>
      </c>
      <c r="L10" s="5">
        <f>SUMIFS(Imports_new!L$10:L$33,Imports_new!$A$10:$A$33,$A10)</f>
        <v>13850.914695095196</v>
      </c>
      <c r="M10" s="5">
        <f>SUMIFS(Imports_new!M$10:M$33,Imports_new!$A$10:$A$33,$A10)</f>
        <v>13850.914695095196</v>
      </c>
      <c r="N10" s="5">
        <f>SUMIFS(Imports_new!N$10:N$33,Imports_new!$A$10:$A$33,$A10)</f>
        <v>13850.914695095196</v>
      </c>
      <c r="O10" s="5">
        <f>SUMIFS(Imports_new!O$10:O$33,Imports_new!$A$10:$A$33,$A10)</f>
        <v>13850.914695095196</v>
      </c>
      <c r="P10" s="5">
        <f>SUMIFS(Imports_new!P$10:P$33,Imports_new!$A$10:$A$33,$A10)</f>
        <v>13850.914695095196</v>
      </c>
      <c r="Q10" s="5">
        <f>SUMIFS(Imports_new!Q$10:Q$33,Imports_new!$A$10:$A$33,$A10)</f>
        <v>13850.914695095196</v>
      </c>
      <c r="R10" s="5">
        <f>SUMIFS(Imports_new!R$10:R$33,Imports_new!$A$10:$A$33,$A10)</f>
        <v>13850.914695095196</v>
      </c>
      <c r="S10" s="5">
        <f>SUMIFS(Imports_new!S$10:S$33,Imports_new!$A$10:$A$33,$A10)</f>
        <v>13850.914695095196</v>
      </c>
      <c r="T10" s="5">
        <f>SUMIFS(Imports_new!T$10:T$33,Imports_new!$A$10:$A$33,$A10)</f>
        <v>13850.914695095196</v>
      </c>
      <c r="U10" s="5">
        <f>SUMIFS(Imports_new!U$10:U$33,Imports_new!$A$10:$A$33,$A10)</f>
        <v>13850.914695095196</v>
      </c>
      <c r="V10" s="5">
        <f>SUMIFS(Imports_new!V$10:V$33,Imports_new!$A$10:$A$33,$A10)</f>
        <v>13850.914695095196</v>
      </c>
      <c r="W10" s="5">
        <f>SUMIFS(Imports_new!W$10:W$33,Imports_new!$A$10:$A$33,$A10)</f>
        <v>13850.914695095196</v>
      </c>
      <c r="X10" s="5">
        <f>SUMIFS(Imports_new!X$10:X$33,Imports_new!$A$10:$A$33,$A10)</f>
        <v>13850.914695095196</v>
      </c>
      <c r="Y10" s="5">
        <f>SUMIFS(Imports_new!Y$10:Y$33,Imports_new!$A$10:$A$33,$A10)</f>
        <v>13850.914695095196</v>
      </c>
      <c r="Z10" s="5">
        <f>SUMIFS(Imports_new!Z$10:Z$33,Imports_new!$A$10:$A$33,$A10)</f>
        <v>13850.914695095196</v>
      </c>
      <c r="AA10" s="5">
        <f>SUMIFS(Imports_new!AA$10:AA$33,Imports_new!$A$10:$A$33,$A10)</f>
        <v>13850.914695095196</v>
      </c>
      <c r="AB10" s="5">
        <f>SUMIFS(Imports_new!AB$10:AB$33,Imports_new!$A$10:$A$33,$A10)</f>
        <v>13850.914695095196</v>
      </c>
      <c r="AC10" s="5">
        <f>SUMIFS(Imports_new!AC$10:AC$33,Imports_new!$A$10:$A$33,$A10)</f>
        <v>13850.914695095196</v>
      </c>
      <c r="AD10" s="5">
        <f>SUMIFS(Imports_new!AD$10:AD$33,Imports_new!$A$10:$A$33,$A10)</f>
        <v>13850.914695095196</v>
      </c>
      <c r="AE10" s="5">
        <f>SUMIFS(Imports_new!AE$10:AE$33,Imports_new!$A$10:$A$33,$A10)</f>
        <v>13850.914695095196</v>
      </c>
      <c r="AF10" s="5">
        <f>SUMIFS(Imports_new!AF$10:AF$33,Imports_new!$A$10:$A$33,$A10)</f>
        <v>13850.914695095196</v>
      </c>
    </row>
    <row r="11" spans="1:32">
      <c r="A11" s="2" t="s">
        <v>105</v>
      </c>
      <c r="B11" s="5">
        <f>SUMIFS(Imports_new!B$10:B$33,Imports_new!$A$10:$A$33,$A11)</f>
        <v>5839.1487539447189</v>
      </c>
      <c r="C11" s="5">
        <f>SUMIFS(Imports_new!C$10:C$33,Imports_new!$A$10:$A$33,$A11)</f>
        <v>5839.1487539447189</v>
      </c>
      <c r="D11" s="5">
        <f>SUMIFS(Imports_new!D$10:D$33,Imports_new!$A$10:$A$33,$A11)</f>
        <v>5839.1487539447189</v>
      </c>
      <c r="E11" s="5">
        <f>SUMIFS(Imports_new!E$10:E$33,Imports_new!$A$10:$A$33,$A11)</f>
        <v>6206.2747850509304</v>
      </c>
      <c r="F11" s="5">
        <f>SUMIFS(Imports_new!F$10:F$33,Imports_new!$A$10:$A$33,$A11)</f>
        <v>6188.3046856803876</v>
      </c>
      <c r="G11" s="5">
        <f>SUMIFS(Imports_new!G$10:G$33,Imports_new!$A$10:$A$33,$A11)</f>
        <v>6143.4362214012099</v>
      </c>
      <c r="H11" s="5">
        <f>SUMIFS(Imports_new!H$10:H$33,Imports_new!$A$10:$A$33,$A11)</f>
        <v>6244.4776786960565</v>
      </c>
      <c r="I11" s="5">
        <f>SUMIFS(Imports_new!I$10:I$33,Imports_new!$A$10:$A$33,$A11)</f>
        <v>51060.377427482446</v>
      </c>
      <c r="J11" s="5">
        <f>SUMIFS(Imports_new!J$10:J$33,Imports_new!$A$10:$A$33,$A11)</f>
        <v>55425.916482863242</v>
      </c>
      <c r="K11" s="5">
        <f>SUMIFS(Imports_new!K$10:K$33,Imports_new!$A$10:$A$33,$A11)</f>
        <v>55226.008768823762</v>
      </c>
      <c r="L11" s="5">
        <f>SUMIFS(Imports_new!L$10:L$33,Imports_new!$A$10:$A$33,$A11)</f>
        <v>56932.172474996325</v>
      </c>
      <c r="M11" s="5">
        <f>SUMIFS(Imports_new!M$10:M$33,Imports_new!$A$10:$A$33,$A11)</f>
        <v>56932.172474996325</v>
      </c>
      <c r="N11" s="5">
        <f>SUMIFS(Imports_new!N$10:N$33,Imports_new!$A$10:$A$33,$A11)</f>
        <v>56932.172474996325</v>
      </c>
      <c r="O11" s="5">
        <f>SUMIFS(Imports_new!O$10:O$33,Imports_new!$A$10:$A$33,$A11)</f>
        <v>56932.172474996325</v>
      </c>
      <c r="P11" s="5">
        <f>SUMIFS(Imports_new!P$10:P$33,Imports_new!$A$10:$A$33,$A11)</f>
        <v>56932.172474996325</v>
      </c>
      <c r="Q11" s="5">
        <f>SUMIFS(Imports_new!Q$10:Q$33,Imports_new!$A$10:$A$33,$A11)</f>
        <v>56932.172474996325</v>
      </c>
      <c r="R11" s="5">
        <f>SUMIFS(Imports_new!R$10:R$33,Imports_new!$A$10:$A$33,$A11)</f>
        <v>56932.172474996325</v>
      </c>
      <c r="S11" s="5">
        <f>SUMIFS(Imports_new!S$10:S$33,Imports_new!$A$10:$A$33,$A11)</f>
        <v>56932.172474996325</v>
      </c>
      <c r="T11" s="5">
        <f>SUMIFS(Imports_new!T$10:T$33,Imports_new!$A$10:$A$33,$A11)</f>
        <v>56932.172474996325</v>
      </c>
      <c r="U11" s="5">
        <f>SUMIFS(Imports_new!U$10:U$33,Imports_new!$A$10:$A$33,$A11)</f>
        <v>56932.172474996325</v>
      </c>
      <c r="V11" s="5">
        <f>SUMIFS(Imports_new!V$10:V$33,Imports_new!$A$10:$A$33,$A11)</f>
        <v>56932.172474996325</v>
      </c>
      <c r="W11" s="5">
        <f>SUMIFS(Imports_new!W$10:W$33,Imports_new!$A$10:$A$33,$A11)</f>
        <v>56932.172474996325</v>
      </c>
      <c r="X11" s="5">
        <f>SUMIFS(Imports_new!X$10:X$33,Imports_new!$A$10:$A$33,$A11)</f>
        <v>56932.172474996325</v>
      </c>
      <c r="Y11" s="5">
        <f>SUMIFS(Imports_new!Y$10:Y$33,Imports_new!$A$10:$A$33,$A11)</f>
        <v>56932.172474996325</v>
      </c>
      <c r="Z11" s="5">
        <f>SUMIFS(Imports_new!Z$10:Z$33,Imports_new!$A$10:$A$33,$A11)</f>
        <v>56932.172474996325</v>
      </c>
      <c r="AA11" s="5">
        <f>SUMIFS(Imports_new!AA$10:AA$33,Imports_new!$A$10:$A$33,$A11)</f>
        <v>56932.172474996325</v>
      </c>
      <c r="AB11" s="5">
        <f>SUMIFS(Imports_new!AB$10:AB$33,Imports_new!$A$10:$A$33,$A11)</f>
        <v>56932.172474996325</v>
      </c>
      <c r="AC11" s="5">
        <f>SUMIFS(Imports_new!AC$10:AC$33,Imports_new!$A$10:$A$33,$A11)</f>
        <v>56932.172474996325</v>
      </c>
      <c r="AD11" s="5">
        <f>SUMIFS(Imports_new!AD$10:AD$33,Imports_new!$A$10:$A$33,$A11)</f>
        <v>56932.172474996325</v>
      </c>
      <c r="AE11" s="5">
        <f>SUMIFS(Imports_new!AE$10:AE$33,Imports_new!$A$10:$A$33,$A11)</f>
        <v>56932.172474996325</v>
      </c>
      <c r="AF11" s="5">
        <f>SUMIFS(Imports_new!AF$10:AF$33,Imports_new!$A$10:$A$33,$A11)</f>
        <v>56932.172474996325</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22381079</v>
      </c>
      <c r="C2">
        <f>exports!E2*IFERROR(INDEX('state specific adjustments'!$C$4:$AG$5,MATCH(About!$B$2,'state specific adjustments'!$B$4:$B$5,0),MATCH('EIaE-BEE'!C$1,'state specific adjustments'!$C$3:$AG$3,0)),1)</f>
        <v>22381079</v>
      </c>
      <c r="D2">
        <f>exports!F2*IFERROR(INDEX('state specific adjustments'!$C$4:$AG$5,MATCH(About!$B$2,'state specific adjustments'!$B$4:$B$5,0),MATCH('EIaE-BEE'!D$1,'state specific adjustments'!$C$3:$AG$3,0)),1)</f>
        <v>22381079</v>
      </c>
      <c r="E2">
        <f>exports!G2*IFERROR(INDEX('state specific adjustments'!$C$4:$AG$5,MATCH(About!$B$2,'state specific adjustments'!$B$4:$B$5,0),MATCH('EIaE-BEE'!E$1,'state specific adjustments'!$C$3:$AG$3,0)),1)</f>
        <v>22381079</v>
      </c>
      <c r="F2">
        <f>exports!H2*IFERROR(INDEX('state specific adjustments'!$C$4:$AG$5,MATCH(About!$B$2,'state specific adjustments'!$B$4:$B$5,0),MATCH('EIaE-BEE'!F$1,'state specific adjustments'!$C$3:$AG$3,0)),1)</f>
        <v>22381079</v>
      </c>
      <c r="G2">
        <f>exports!I2*IFERROR(INDEX('state specific adjustments'!$C$4:$AG$5,MATCH(About!$B$2,'state specific adjustments'!$B$4:$B$5,0),MATCH('EIaE-BEE'!G$1,'state specific adjustments'!$C$3:$AG$3,0)),1)</f>
        <v>22381079</v>
      </c>
      <c r="H2">
        <f>exports!J2*IFERROR(INDEX('state specific adjustments'!$C$4:$AG$5,MATCH(About!$B$2,'state specific adjustments'!$B$4:$B$5,0),MATCH('EIaE-BEE'!H$1,'state specific adjustments'!$C$3:$AG$3,0)),1)</f>
        <v>22381079</v>
      </c>
      <c r="I2">
        <f>exports!K2*IFERROR(INDEX('state specific adjustments'!$C$4:$AG$5,MATCH(About!$B$2,'state specific adjustments'!$B$4:$B$5,0),MATCH('EIaE-BEE'!I$1,'state specific adjustments'!$C$3:$AG$3,0)),1)</f>
        <v>22381079</v>
      </c>
      <c r="J2">
        <f>exports!L2*IFERROR(INDEX('state specific adjustments'!$C$4:$AG$5,MATCH(About!$B$2,'state specific adjustments'!$B$4:$B$5,0),MATCH('EIaE-BEE'!J$1,'state specific adjustments'!$C$3:$AG$3,0)),1)</f>
        <v>22381079</v>
      </c>
      <c r="K2">
        <f>exports!M2*IFERROR(INDEX('state specific adjustments'!$C$4:$AG$5,MATCH(About!$B$2,'state specific adjustments'!$B$4:$B$5,0),MATCH('EIaE-BEE'!K$1,'state specific adjustments'!$C$3:$AG$3,0)),1)</f>
        <v>22381079</v>
      </c>
      <c r="L2">
        <f>exports!N2*IFERROR(INDEX('state specific adjustments'!$C$4:$AG$5,MATCH(About!$B$2,'state specific adjustments'!$B$4:$B$5,0),MATCH('EIaE-BEE'!L$1,'state specific adjustments'!$C$3:$AG$3,0)),1)</f>
        <v>22381079</v>
      </c>
      <c r="M2">
        <f>exports!O2*IFERROR(INDEX('state specific adjustments'!$C$4:$AG$5,MATCH(About!$B$2,'state specific adjustments'!$B$4:$B$5,0),MATCH('EIaE-BEE'!M$1,'state specific adjustments'!$C$3:$AG$3,0)),1)</f>
        <v>22381079</v>
      </c>
      <c r="N2">
        <f>exports!P2*IFERROR(INDEX('state specific adjustments'!$C$4:$AG$5,MATCH(About!$B$2,'state specific adjustments'!$B$4:$B$5,0),MATCH('EIaE-BEE'!N$1,'state specific adjustments'!$C$3:$AG$3,0)),1)</f>
        <v>22381079</v>
      </c>
      <c r="O2">
        <f>exports!Q2*IFERROR(INDEX('state specific adjustments'!$C$4:$AG$5,MATCH(About!$B$2,'state specific adjustments'!$B$4:$B$5,0),MATCH('EIaE-BEE'!O$1,'state specific adjustments'!$C$3:$AG$3,0)),1)</f>
        <v>22381079</v>
      </c>
      <c r="P2">
        <f>exports!R2*IFERROR(INDEX('state specific adjustments'!$C$4:$AG$5,MATCH(About!$B$2,'state specific adjustments'!$B$4:$B$5,0),MATCH('EIaE-BEE'!P$1,'state specific adjustments'!$C$3:$AG$3,0)),1)</f>
        <v>22381079</v>
      </c>
      <c r="Q2">
        <f>exports!S2*IFERROR(INDEX('state specific adjustments'!$C$4:$AG$5,MATCH(About!$B$2,'state specific adjustments'!$B$4:$B$5,0),MATCH('EIaE-BEE'!Q$1,'state specific adjustments'!$C$3:$AG$3,0)),1)</f>
        <v>22381079</v>
      </c>
      <c r="R2">
        <f>exports!T2*IFERROR(INDEX('state specific adjustments'!$C$4:$AG$5,MATCH(About!$B$2,'state specific adjustments'!$B$4:$B$5,0),MATCH('EIaE-BEE'!R$1,'state specific adjustments'!$C$3:$AG$3,0)),1)</f>
        <v>22381079</v>
      </c>
      <c r="S2">
        <f>exports!U2*IFERROR(INDEX('state specific adjustments'!$C$4:$AG$5,MATCH(About!$B$2,'state specific adjustments'!$B$4:$B$5,0),MATCH('EIaE-BEE'!S$1,'state specific adjustments'!$C$3:$AG$3,0)),1)</f>
        <v>22381079</v>
      </c>
      <c r="T2">
        <f>exports!V2*IFERROR(INDEX('state specific adjustments'!$C$4:$AG$5,MATCH(About!$B$2,'state specific adjustments'!$B$4:$B$5,0),MATCH('EIaE-BEE'!T$1,'state specific adjustments'!$C$3:$AG$3,0)),1)</f>
        <v>22381079</v>
      </c>
      <c r="U2">
        <f>exports!W2*IFERROR(INDEX('state specific adjustments'!$C$4:$AG$5,MATCH(About!$B$2,'state specific adjustments'!$B$4:$B$5,0),MATCH('EIaE-BEE'!U$1,'state specific adjustments'!$C$3:$AG$3,0)),1)</f>
        <v>22381079</v>
      </c>
      <c r="V2">
        <f>exports!X2*IFERROR(INDEX('state specific adjustments'!$C$4:$AG$5,MATCH(About!$B$2,'state specific adjustments'!$B$4:$B$5,0),MATCH('EIaE-BEE'!V$1,'state specific adjustments'!$C$3:$AG$3,0)),1)</f>
        <v>22381079</v>
      </c>
      <c r="W2">
        <f>exports!Y2*IFERROR(INDEX('state specific adjustments'!$C$4:$AG$5,MATCH(About!$B$2,'state specific adjustments'!$B$4:$B$5,0),MATCH('EIaE-BEE'!W$1,'state specific adjustments'!$C$3:$AG$3,0)),1)</f>
        <v>22381079</v>
      </c>
      <c r="X2">
        <f>exports!Z2*IFERROR(INDEX('state specific adjustments'!$C$4:$AG$5,MATCH(About!$B$2,'state specific adjustments'!$B$4:$B$5,0),MATCH('EIaE-BEE'!X$1,'state specific adjustments'!$C$3:$AG$3,0)),1)</f>
        <v>22381079</v>
      </c>
      <c r="Y2">
        <f>exports!AA2*IFERROR(INDEX('state specific adjustments'!$C$4:$AG$5,MATCH(About!$B$2,'state specific adjustments'!$B$4:$B$5,0),MATCH('EIaE-BEE'!Y$1,'state specific adjustments'!$C$3:$AG$3,0)),1)</f>
        <v>22381079</v>
      </c>
      <c r="Z2">
        <f>exports!AB2*IFERROR(INDEX('state specific adjustments'!$C$4:$AG$5,MATCH(About!$B$2,'state specific adjustments'!$B$4:$B$5,0),MATCH('EIaE-BEE'!Z$1,'state specific adjustments'!$C$3:$AG$3,0)),1)</f>
        <v>22381079</v>
      </c>
      <c r="AA2">
        <f>exports!AC2*IFERROR(INDEX('state specific adjustments'!$C$4:$AG$5,MATCH(About!$B$2,'state specific adjustments'!$B$4:$B$5,0),MATCH('EIaE-BEE'!AA$1,'state specific adjustments'!$C$3:$AG$3,0)),1)</f>
        <v>22381079</v>
      </c>
      <c r="AB2">
        <f>exports!AD2*IFERROR(INDEX('state specific adjustments'!$C$4:$AG$5,MATCH(About!$B$2,'state specific adjustments'!$B$4:$B$5,0),MATCH('EIaE-BEE'!AB$1,'state specific adjustments'!$C$3:$AG$3,0)),1)</f>
        <v>22381079</v>
      </c>
      <c r="AC2">
        <f>exports!AE2*IFERROR(INDEX('state specific adjustments'!$C$4:$AG$5,MATCH(About!$B$2,'state specific adjustments'!$B$4:$B$5,0),MATCH('EIaE-BEE'!AC$1,'state specific adjustments'!$C$3:$AG$3,0)),1)</f>
        <v>22381079</v>
      </c>
      <c r="AD2">
        <f>exports!AF2*IFERROR(INDEX('state specific adjustments'!$C$4:$AG$5,MATCH(About!$B$2,'state specific adjustments'!$B$4:$B$5,0),MATCH('EIaE-BEE'!AD$1,'state specific adjustments'!$C$3:$AG$3,0)),1)</f>
        <v>22381079</v>
      </c>
      <c r="AE2">
        <f>exports!AG2*IFERROR(INDEX('state specific adjustments'!$C$4:$AG$5,MATCH(About!$B$2,'state specific adjustments'!$B$4:$B$5,0),MATCH('EIaE-BEE'!AE$1,'state specific adjustments'!$C$3:$AG$3,0)),1)</f>
        <v>22381079</v>
      </c>
      <c r="AF2">
        <f>exports!AH2*IFERROR(INDEX('state specific adjustments'!$C$4:$AG$5,MATCH(About!$B$2,'state specific adjustments'!$B$4:$B$5,0),MATCH('EIaE-BEE'!AF$1,'state specific adjustments'!$C$3:$AG$3,0)),1)</f>
        <v>22381079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2024-06-17T19:10:06Z</dcterms:modified>
</cp:coreProperties>
</file>