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RMI\Alabama\AL-EPS\"/>
    </mc:Choice>
  </mc:AlternateContent>
  <xr:revisionPtr revIDLastSave="0" documentId="13_ncr:1_{F3BA6457-3F0B-490F-AD96-C47B65E94BCE}" xr6:coauthVersionLast="47" xr6:coauthVersionMax="47" xr10:uidLastSave="{00000000-0000-0000-0000-000000000000}"/>
  <bookViews>
    <workbookView xWindow="-120" yWindow="-120" windowWidth="29040" windowHeight="17640" firstSheet="6"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K63" i="24" s="1"/>
  <c r="S63" i="24"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50" i="24" l="1"/>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<sst xmlns="http://schemas.openxmlformats.org/spreadsheetml/2006/main" count="20880" uniqueCount="3855">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</sst>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xf>
    <xf numFmtId="0" fontId="54" fillId="0" borderId="0" xfId="2308" applyFont="1" applyAlignment="1">
      <alignment wrapText="1"/>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54" fillId="0" borderId="0" xfId="2308" applyFont="1" applyAlignment="1">
      <alignment horizontal="center" wrapText="1"/>
    </xf>
    <xf numFmtId="0" fontId="3" fillId="20" borderId="0" xfId="0" applyFont="1" applyFill="1" applyAlignment="1">
      <alignment horizontal="center"/>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5546875" defaultRowHeight="15" x14ac:dyDescent="0.25"/>
  <cols>
    <col min="1" max="1" width="28.7109375" style="6" customWidth="1"/>
    <col min="2" max="2" width="24.42578125" style="6" customWidth="1"/>
    <col min="3" max="3" width="9.7109375" style="6" bestFit="1" customWidth="1"/>
    <col min="4" max="16384" width="8.85546875" style="6"/>
  </cols>
  <sheetData>
    <row r="1" spans="1:8" x14ac:dyDescent="0.25">
      <c r="A1" s="9" t="s">
        <v>107</v>
      </c>
      <c r="B1" s="451" t="s">
        <v>3470</v>
      </c>
      <c r="C1" s="452">
        <v>44532</v>
      </c>
      <c r="G1" s="451" t="s">
        <v>3470</v>
      </c>
      <c r="H1" s="451" t="s">
        <v>3557</v>
      </c>
    </row>
    <row r="2" spans="1:8" x14ac:dyDescent="0.25">
      <c r="G2" s="451" t="s">
        <v>3471</v>
      </c>
      <c r="H2" s="451" t="s">
        <v>3559</v>
      </c>
    </row>
    <row r="3" spans="1:8" x14ac:dyDescent="0.25">
      <c r="A3" s="6" t="s">
        <v>108</v>
      </c>
      <c r="G3" s="451" t="s">
        <v>3472</v>
      </c>
      <c r="H3" s="451" t="s">
        <v>3560</v>
      </c>
    </row>
    <row r="4" spans="1:8" x14ac:dyDescent="0.25">
      <c r="A4" s="6" t="s">
        <v>146</v>
      </c>
      <c r="G4" s="451" t="s">
        <v>3473</v>
      </c>
      <c r="H4" s="451" t="s">
        <v>3561</v>
      </c>
    </row>
    <row r="5" spans="1:8" x14ac:dyDescent="0.25">
      <c r="A5" s="6" t="s">
        <v>112</v>
      </c>
      <c r="G5" s="451" t="s">
        <v>3474</v>
      </c>
      <c r="H5" s="451" t="s">
        <v>3562</v>
      </c>
    </row>
    <row r="6" spans="1:8" x14ac:dyDescent="0.25">
      <c r="A6" s="6" t="s">
        <v>109</v>
      </c>
      <c r="G6" s="451" t="s">
        <v>3475</v>
      </c>
      <c r="H6" s="451" t="s">
        <v>498</v>
      </c>
    </row>
    <row r="7" spans="1:8" x14ac:dyDescent="0.25">
      <c r="G7" s="451" t="s">
        <v>3476</v>
      </c>
      <c r="H7" s="451" t="s">
        <v>3563</v>
      </c>
    </row>
    <row r="8" spans="1:8" x14ac:dyDescent="0.25">
      <c r="A8" s="6" t="s">
        <v>110</v>
      </c>
      <c r="G8" s="451" t="s">
        <v>3477</v>
      </c>
      <c r="H8" s="451" t="s">
        <v>3564</v>
      </c>
    </row>
    <row r="9" spans="1:8" x14ac:dyDescent="0.25">
      <c r="A9" s="6" t="s">
        <v>111</v>
      </c>
      <c r="G9" s="451" t="s">
        <v>3481</v>
      </c>
      <c r="H9" s="451" t="s">
        <v>3565</v>
      </c>
    </row>
    <row r="10" spans="1:8" x14ac:dyDescent="0.25">
      <c r="A10" s="44" t="s">
        <v>2848</v>
      </c>
      <c r="G10" s="451" t="s">
        <v>3482</v>
      </c>
      <c r="H10" s="451" t="s">
        <v>3566</v>
      </c>
    </row>
    <row r="11" spans="1:8" x14ac:dyDescent="0.25">
      <c r="A11" s="44"/>
      <c r="G11" s="451" t="s">
        <v>3483</v>
      </c>
      <c r="H11" s="451" t="s">
        <v>3567</v>
      </c>
    </row>
    <row r="12" spans="1:8" x14ac:dyDescent="0.25">
      <c r="A12" s="6" t="s">
        <v>113</v>
      </c>
      <c r="G12" s="451" t="s">
        <v>3484</v>
      </c>
      <c r="H12" s="451" t="s">
        <v>3568</v>
      </c>
    </row>
    <row r="13" spans="1:8" x14ac:dyDescent="0.25">
      <c r="A13" s="6" t="s">
        <v>114</v>
      </c>
      <c r="G13" s="451" t="s">
        <v>3485</v>
      </c>
      <c r="H13" s="451" t="s">
        <v>3569</v>
      </c>
    </row>
    <row r="14" spans="1:8" x14ac:dyDescent="0.25">
      <c r="A14" s="6" t="s">
        <v>115</v>
      </c>
      <c r="G14" s="451" t="s">
        <v>3486</v>
      </c>
      <c r="H14" s="451" t="s">
        <v>3570</v>
      </c>
    </row>
    <row r="15" spans="1:8" x14ac:dyDescent="0.25">
      <c r="G15" s="451" t="s">
        <v>3487</v>
      </c>
      <c r="H15" s="451" t="s">
        <v>3571</v>
      </c>
    </row>
    <row r="16" spans="1:8" x14ac:dyDescent="0.25">
      <c r="A16" s="45" t="s">
        <v>2939</v>
      </c>
      <c r="B16" s="227"/>
      <c r="G16" s="451" t="s">
        <v>3488</v>
      </c>
      <c r="H16" s="451" t="s">
        <v>3572</v>
      </c>
    </row>
    <row r="17" spans="1:8" x14ac:dyDescent="0.25">
      <c r="A17" s="229" t="s">
        <v>2922</v>
      </c>
      <c r="B17" s="185">
        <f>MAX(PolicyLevers!H:H)</f>
        <v>1562</v>
      </c>
      <c r="G17" s="451" t="s">
        <v>3489</v>
      </c>
      <c r="H17" s="451" t="s">
        <v>3573</v>
      </c>
    </row>
    <row r="18" spans="1:8" x14ac:dyDescent="0.2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30" x14ac:dyDescent="0.2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25">
      <c r="G20" s="451" t="s">
        <v>3492</v>
      </c>
      <c r="H20" s="451" t="s">
        <v>3576</v>
      </c>
    </row>
    <row r="21" spans="1:8" x14ac:dyDescent="0.25">
      <c r="A21" s="45" t="s">
        <v>3339</v>
      </c>
      <c r="B21" s="227"/>
      <c r="G21" s="451" t="s">
        <v>3493</v>
      </c>
      <c r="H21" s="451" t="s">
        <v>3577</v>
      </c>
    </row>
    <row r="22" spans="1:8" x14ac:dyDescent="0.25">
      <c r="A22" s="6" t="s">
        <v>3333</v>
      </c>
      <c r="G22" s="451" t="s">
        <v>3494</v>
      </c>
      <c r="H22" s="451" t="s">
        <v>3578</v>
      </c>
    </row>
    <row r="23" spans="1:8" x14ac:dyDescent="0.25">
      <c r="A23" s="6" t="s">
        <v>3334</v>
      </c>
      <c r="G23" s="451" t="s">
        <v>3495</v>
      </c>
      <c r="H23" s="451" t="s">
        <v>3527</v>
      </c>
    </row>
    <row r="24" spans="1:8" x14ac:dyDescent="0.25">
      <c r="A24" s="6" t="s">
        <v>3335</v>
      </c>
      <c r="G24" s="451" t="s">
        <v>3496</v>
      </c>
      <c r="H24" s="451" t="s">
        <v>3579</v>
      </c>
    </row>
    <row r="25" spans="1:8" x14ac:dyDescent="0.25">
      <c r="A25" s="6" t="s">
        <v>3336</v>
      </c>
      <c r="G25" s="451" t="s">
        <v>3497</v>
      </c>
      <c r="H25" s="451" t="s">
        <v>3580</v>
      </c>
    </row>
    <row r="26" spans="1:8" x14ac:dyDescent="0.25">
      <c r="G26" s="451" t="s">
        <v>3498</v>
      </c>
      <c r="H26" s="451" t="s">
        <v>3581</v>
      </c>
    </row>
    <row r="27" spans="1:8" x14ac:dyDescent="0.25">
      <c r="A27" s="45" t="s">
        <v>3337</v>
      </c>
      <c r="B27" s="227"/>
      <c r="C27" s="227"/>
      <c r="G27" s="451" t="s">
        <v>3499</v>
      </c>
      <c r="H27" s="451" t="s">
        <v>534</v>
      </c>
    </row>
    <row r="28" spans="1:8" x14ac:dyDescent="0.25">
      <c r="A28" s="6" t="s">
        <v>2932</v>
      </c>
      <c r="G28" s="451" t="s">
        <v>3500</v>
      </c>
      <c r="H28" s="451" t="s">
        <v>3530</v>
      </c>
    </row>
    <row r="29" spans="1:8" x14ac:dyDescent="0.25">
      <c r="A29" s="6" t="s">
        <v>2918</v>
      </c>
      <c r="G29" s="451" t="s">
        <v>3501</v>
      </c>
      <c r="H29" s="451" t="s">
        <v>3582</v>
      </c>
    </row>
    <row r="30" spans="1:8" x14ac:dyDescent="0.25">
      <c r="A30" s="6" t="s">
        <v>2919</v>
      </c>
      <c r="G30" s="451" t="s">
        <v>3502</v>
      </c>
      <c r="H30" s="451" t="s">
        <v>3583</v>
      </c>
    </row>
    <row r="31" spans="1:8" x14ac:dyDescent="0.25">
      <c r="A31" s="6" t="s">
        <v>2920</v>
      </c>
      <c r="G31" s="451" t="s">
        <v>3503</v>
      </c>
      <c r="H31" s="451" t="s">
        <v>3529</v>
      </c>
    </row>
    <row r="32" spans="1:8" x14ac:dyDescent="0.25">
      <c r="A32" s="6" t="s">
        <v>2921</v>
      </c>
      <c r="G32" s="451" t="s">
        <v>3504</v>
      </c>
      <c r="H32" s="451" t="s">
        <v>3584</v>
      </c>
    </row>
    <row r="33" spans="1:8" x14ac:dyDescent="0.25">
      <c r="G33" s="451" t="s">
        <v>3505</v>
      </c>
      <c r="H33" s="451" t="s">
        <v>3528</v>
      </c>
    </row>
    <row r="34" spans="1:8" x14ac:dyDescent="0.25">
      <c r="A34" s="6" t="s">
        <v>2933</v>
      </c>
      <c r="G34" s="451" t="s">
        <v>3506</v>
      </c>
      <c r="H34" s="451" t="s">
        <v>3585</v>
      </c>
    </row>
    <row r="35" spans="1:8" x14ac:dyDescent="0.25">
      <c r="A35" s="6" t="s">
        <v>2916</v>
      </c>
      <c r="G35" s="451" t="s">
        <v>3507</v>
      </c>
      <c r="H35" s="451" t="s">
        <v>3586</v>
      </c>
    </row>
    <row r="36" spans="1:8" x14ac:dyDescent="0.25">
      <c r="A36" s="6" t="s">
        <v>2917</v>
      </c>
      <c r="G36" s="451" t="s">
        <v>3508</v>
      </c>
      <c r="H36" s="451" t="s">
        <v>3587</v>
      </c>
    </row>
    <row r="37" spans="1:8" x14ac:dyDescent="0.25">
      <c r="G37" s="451" t="s">
        <v>3509</v>
      </c>
      <c r="H37" s="451" t="s">
        <v>3531</v>
      </c>
    </row>
    <row r="38" spans="1:8" x14ac:dyDescent="0.25">
      <c r="A38" s="6" t="s">
        <v>2934</v>
      </c>
      <c r="G38" s="451" t="s">
        <v>3510</v>
      </c>
      <c r="H38" s="451" t="s">
        <v>3532</v>
      </c>
    </row>
    <row r="39" spans="1:8" x14ac:dyDescent="0.25">
      <c r="A39" s="6" t="s">
        <v>2923</v>
      </c>
      <c r="G39" s="451" t="s">
        <v>3511</v>
      </c>
      <c r="H39" s="451" t="s">
        <v>3588</v>
      </c>
    </row>
    <row r="40" spans="1:8" x14ac:dyDescent="0.25">
      <c r="A40" s="6" t="s">
        <v>2924</v>
      </c>
      <c r="G40" s="451" t="s">
        <v>3512</v>
      </c>
      <c r="H40" s="451" t="s">
        <v>3589</v>
      </c>
    </row>
    <row r="41" spans="1:8" x14ac:dyDescent="0.25">
      <c r="G41" s="451" t="s">
        <v>3513</v>
      </c>
      <c r="H41" s="451" t="s">
        <v>3590</v>
      </c>
    </row>
    <row r="42" spans="1:8" x14ac:dyDescent="0.25">
      <c r="A42" s="6" t="s">
        <v>2935</v>
      </c>
      <c r="G42" s="451" t="s">
        <v>3514</v>
      </c>
      <c r="H42" s="451" t="s">
        <v>3591</v>
      </c>
    </row>
    <row r="43" spans="1:8" x14ac:dyDescent="0.25">
      <c r="A43" s="6" t="s">
        <v>2925</v>
      </c>
      <c r="G43" s="451" t="s">
        <v>3515</v>
      </c>
      <c r="H43" s="451" t="s">
        <v>3533</v>
      </c>
    </row>
    <row r="44" spans="1:8" x14ac:dyDescent="0.25">
      <c r="A44" s="6" t="s">
        <v>2926</v>
      </c>
      <c r="G44" s="451" t="s">
        <v>3516</v>
      </c>
      <c r="H44" s="451" t="s">
        <v>3592</v>
      </c>
    </row>
    <row r="45" spans="1:8" x14ac:dyDescent="0.25">
      <c r="G45" s="451" t="s">
        <v>3517</v>
      </c>
      <c r="H45" s="451" t="s">
        <v>3593</v>
      </c>
    </row>
    <row r="46" spans="1:8" x14ac:dyDescent="0.25">
      <c r="A46" s="45" t="s">
        <v>3338</v>
      </c>
      <c r="B46" s="227"/>
      <c r="G46" s="451" t="s">
        <v>3518</v>
      </c>
      <c r="H46" s="451" t="s">
        <v>3534</v>
      </c>
    </row>
    <row r="47" spans="1:8" x14ac:dyDescent="0.25">
      <c r="A47" s="6" t="s">
        <v>2927</v>
      </c>
      <c r="G47" s="451" t="s">
        <v>3519</v>
      </c>
      <c r="H47" s="451" t="s">
        <v>3594</v>
      </c>
    </row>
    <row r="48" spans="1:8" x14ac:dyDescent="0.25">
      <c r="A48" s="6" t="s">
        <v>2928</v>
      </c>
      <c r="G48" s="451" t="s">
        <v>3520</v>
      </c>
      <c r="H48" s="451" t="s">
        <v>3595</v>
      </c>
    </row>
    <row r="49" spans="1:8" x14ac:dyDescent="0.25">
      <c r="G49" s="451" t="s">
        <v>3521</v>
      </c>
      <c r="H49" s="451" t="s">
        <v>3535</v>
      </c>
    </row>
    <row r="50" spans="1:8" x14ac:dyDescent="0.25">
      <c r="A50" s="6" t="s">
        <v>2929</v>
      </c>
      <c r="G50" s="451" t="s">
        <v>3522</v>
      </c>
      <c r="H50" s="451" t="s">
        <v>3596</v>
      </c>
    </row>
    <row r="51" spans="1:8" x14ac:dyDescent="0.25">
      <c r="A51" s="6" t="s">
        <v>2936</v>
      </c>
    </row>
    <row r="52" spans="1:8" x14ac:dyDescent="0.25">
      <c r="A52" s="6" t="s">
        <v>2930</v>
      </c>
    </row>
    <row r="53" spans="1:8" x14ac:dyDescent="0.2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RowHeight="15" x14ac:dyDescent="0.25"/>
  <cols>
    <col min="1" max="3" width="10.140625" style="6" customWidth="1"/>
    <col min="4" max="4" width="28.85546875" style="6" customWidth="1"/>
    <col min="5" max="5" width="19" style="6" customWidth="1"/>
    <col min="6" max="9" width="10.140625" style="6" customWidth="1"/>
    <col min="10" max="10" width="131" style="6" customWidth="1"/>
    <col min="11" max="12" width="20.140625" style="6" customWidth="1"/>
    <col min="13" max="13" width="129.28515625" style="465" customWidth="1"/>
    <col min="14" max="14" width="67.5703125" style="6" customWidth="1"/>
    <col min="15" max="16384" width="9.140625" style="6"/>
  </cols>
  <sheetData>
    <row r="1" spans="1:14" x14ac:dyDescent="0.25">
      <c r="A1" s="9" t="s">
        <v>3331</v>
      </c>
      <c r="M1" s="453"/>
    </row>
    <row r="2" spans="1:14" x14ac:dyDescent="0.25">
      <c r="A2" s="17" t="s">
        <v>3332</v>
      </c>
      <c r="M2" s="453"/>
    </row>
    <row r="3" spans="1:14" x14ac:dyDescent="0.2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2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2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2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2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2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2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2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2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2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2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2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K14" s="460" t="s">
        <v>195</v>
      </c>
      <c r="L14" s="460" t="s">
        <v>196</v>
      </c>
      <c r="M14" s="460"/>
      <c r="N14" s="460"/>
    </row>
    <row r="15" spans="1:14" x14ac:dyDescent="0.2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2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2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2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2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2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2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2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Alabama.//**Natural Gas Nonpeaker : **//**Nuclear : **//**Hydro : **//**Lignite : **</v>
      </c>
      <c r="K22" s="460" t="s">
        <v>340</v>
      </c>
      <c r="L22" s="460" t="s">
        <v>341</v>
      </c>
      <c r="M22" s="460"/>
      <c r="N22" s="460"/>
    </row>
    <row r="23" spans="1:14" x14ac:dyDescent="0.2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2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2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K25" s="460" t="s">
        <v>277</v>
      </c>
      <c r="L25" s="460" t="s">
        <v>279</v>
      </c>
      <c r="M25" s="460" t="s">
        <v>3738</v>
      </c>
      <c r="N25" s="460"/>
    </row>
    <row r="26" spans="1:14" x14ac:dyDescent="0.2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K26" s="460" t="s">
        <v>278</v>
      </c>
      <c r="L26" s="460" t="s">
        <v>279</v>
      </c>
      <c r="M26" s="460" t="s">
        <v>3738</v>
      </c>
      <c r="N26" s="460"/>
    </row>
    <row r="27" spans="1:14" x14ac:dyDescent="0.2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2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K28" s="460" t="s">
        <v>207</v>
      </c>
      <c r="L28" s="460" t="s">
        <v>208</v>
      </c>
      <c r="M28" s="460" t="s">
        <v>154</v>
      </c>
      <c r="N28" s="460"/>
    </row>
    <row r="29" spans="1:14" x14ac:dyDescent="0.2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2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K30" s="460" t="s">
        <v>211</v>
      </c>
      <c r="L30" s="460" t="s">
        <v>212</v>
      </c>
      <c r="M30" s="460" t="s">
        <v>3741</v>
      </c>
      <c r="N30" s="460"/>
    </row>
    <row r="31" spans="1:14" x14ac:dyDescent="0.2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2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2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2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2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2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2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2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2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2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25">
      <c r="A41" s="481" t="s">
        <v>9</v>
      </c>
      <c r="B41" s="481" t="s">
        <v>3348</v>
      </c>
      <c r="C41" s="482" t="s">
        <v>3329</v>
      </c>
      <c r="D41" s="481" t="s">
        <v>3348</v>
      </c>
      <c r="E41" s="481" t="s">
        <v>3330</v>
      </c>
      <c r="F41" s="483">
        <v>0</v>
      </c>
      <c r="G41" s="483">
        <v>0.5</v>
      </c>
      <c r="H41" s="483">
        <v>0.01</v>
      </c>
      <c r="I41" s="483" t="s">
        <v>3328</v>
      </c>
      <c r="J41" s="484" t="s">
        <v>3349</v>
      </c>
      <c r="M41" s="485"/>
    </row>
    <row r="42" spans="1:14" x14ac:dyDescent="0.2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2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2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2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2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2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2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2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2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2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2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2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2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2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2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2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2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K58" s="460" t="s">
        <v>233</v>
      </c>
      <c r="L58" s="460" t="s">
        <v>234</v>
      </c>
      <c r="M58" s="460" t="s">
        <v>154</v>
      </c>
      <c r="N58" s="460" t="s">
        <v>3748</v>
      </c>
    </row>
    <row r="59" spans="1:14" x14ac:dyDescent="0.2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2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2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2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2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2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2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2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2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2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2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2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2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2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2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2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2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2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2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2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2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2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2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2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2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2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2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2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2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2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2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2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2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2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2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2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2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2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2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5" x14ac:dyDescent="0.25"/>
  <cols>
    <col min="1" max="1" width="9.140625" style="536"/>
    <col min="2" max="2" width="12.140625" customWidth="1"/>
    <col min="3" max="3" width="16.5703125" customWidth="1"/>
    <col min="4" max="4" width="47.28515625" bestFit="1" customWidth="1"/>
    <col min="5" max="5" width="16.7109375" hidden="1" customWidth="1"/>
    <col min="6" max="6" width="23.85546875" hidden="1" customWidth="1"/>
    <col min="7" max="9" width="0" hidden="1" customWidth="1"/>
    <col min="10" max="10" width="21.42578125" bestFit="1" customWidth="1"/>
    <col min="11" max="11" width="97.28515625" customWidth="1"/>
    <col min="12" max="19" width="9.140625" customWidth="1"/>
    <col min="20" max="20" width="92.28515625" customWidth="1"/>
  </cols>
  <sheetData>
    <row r="1" spans="1:11" s="173" customFormat="1" x14ac:dyDescent="0.25">
      <c r="A1" s="535" t="s">
        <v>3755</v>
      </c>
      <c r="B1" s="246"/>
      <c r="C1" s="246"/>
      <c r="D1" s="246"/>
      <c r="E1" s="246"/>
      <c r="F1" s="246"/>
      <c r="G1" s="246"/>
      <c r="H1" s="246"/>
      <c r="I1" s="246"/>
      <c r="J1" s="246"/>
      <c r="K1" s="246"/>
    </row>
    <row r="2" spans="1:11" s="173" customFormat="1" x14ac:dyDescent="0.25">
      <c r="A2" s="536"/>
    </row>
    <row r="3" spans="1:11" x14ac:dyDescent="0.25">
      <c r="B3" s="454" t="s">
        <v>3</v>
      </c>
      <c r="C3" s="454" t="s">
        <v>0</v>
      </c>
      <c r="D3" s="454" t="s">
        <v>1</v>
      </c>
      <c r="E3" s="455" t="s">
        <v>353</v>
      </c>
      <c r="F3" s="456" t="s">
        <v>2277</v>
      </c>
      <c r="G3" s="457" t="s">
        <v>71</v>
      </c>
      <c r="H3" s="457" t="s">
        <v>72</v>
      </c>
      <c r="I3" s="457" t="s">
        <v>84</v>
      </c>
      <c r="J3" s="456" t="s">
        <v>30</v>
      </c>
      <c r="K3" s="500" t="s">
        <v>2</v>
      </c>
    </row>
    <row r="4" spans="1:11" ht="28.5" customHeight="1" x14ac:dyDescent="0.2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2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7" spans="1:11" x14ac:dyDescent="0.2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Alabama.//**Natural Gas Nonpeaker : **//**Nuclear : **//**Hydro : **//**Lignite : **</v>
      </c>
    </row>
    <row r="9" spans="1:11" x14ac:dyDescent="0.2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1" spans="1:11" x14ac:dyDescent="0.2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2" spans="1:11" x14ac:dyDescent="0.2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3" spans="1:11" x14ac:dyDescent="0.2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4" spans="1:11" x14ac:dyDescent="0.2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5" spans="1:11" x14ac:dyDescent="0.2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row r="19" spans="1:21" ht="15.75" x14ac:dyDescent="0.2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2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2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2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T22" s="520"/>
      <c r="U22" s="518"/>
    </row>
    <row r="23" spans="1:21" x14ac:dyDescent="0.2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2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2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2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2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2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2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2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2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2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2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25">
      <c r="N34" s="179"/>
    </row>
    <row r="35" spans="1:21" ht="105" x14ac:dyDescent="0.2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60" x14ac:dyDescent="0.2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2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2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2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2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2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2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2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2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2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2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2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300" x14ac:dyDescent="0.2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50" spans="1:20" x14ac:dyDescent="0.2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Alabama, the share of electricity among fuels used for heating in urban, residential buildings will fall from 4% to 4%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Alabama, the share of electricity among fuels used for heating in urban, residential buildings will fall from 4% to 4% through 2050.</v>
      </c>
      <c r="T50" s="533"/>
    </row>
    <row r="51" spans="1:20" x14ac:dyDescent="0.2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2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2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Alabama, the share of electricity among fuels used by appliances in urban, residential buildings will fall from 57.5% to 44.5%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Alabama, the share of electricity among fuels used by appliances in urban, residential buildings will fall from 57.5% to 44.5% through 2050.</v>
      </c>
      <c r="T53" s="533"/>
    </row>
    <row r="54" spans="1:20" x14ac:dyDescent="0.2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2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Alabama, the share of electricity among fuels used for heating in rural, residential buildings will fall from 4% to 4%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Alabama, the share of electricity among fuels used for heating in rural, residential buildings will fall from 4% to 4% through 2050.</v>
      </c>
      <c r="T55" s="533"/>
    </row>
    <row r="56" spans="1:20" x14ac:dyDescent="0.2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2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2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57.5% to 44.5%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57.5% to 44.5% through 2050.</v>
      </c>
      <c r="T58" s="533"/>
    </row>
    <row r="59" spans="1:20" x14ac:dyDescent="0.2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2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Alabama, the share of electricity among fuels used for heating in commercial buildings will fall from 0.7% to 0.7%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Alabama, the share of electricity among fuels used for heating in commercial buildings will fall from 0.7% to 0.7% through 2050.</v>
      </c>
      <c r="T60" s="533"/>
    </row>
    <row r="61" spans="1:20" x14ac:dyDescent="0.2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2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2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Alabama, the share of electricity among fuels used by appliances in commercial buildings will fall from 44.9% to 26.9%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Alabama, the share of electricity among fuels used by appliances in commercial buildings will fall from 44.9% to 26.9% through 2050.</v>
      </c>
      <c r="T63" s="533"/>
    </row>
    <row r="64" spans="1:20" x14ac:dyDescent="0.2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Alabama, the share of electricity among fuels used by other components in commercial buildings will fall from 66% to 80.2%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Alabama, the share of electricity among fuels used by other components in commercial buildings will fall from 66% to 80.2% through 2050.</v>
      </c>
      <c r="T64" s="533"/>
    </row>
    <row r="66" spans="1:20" ht="145.5" customHeight="1" x14ac:dyDescent="0.2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2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2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2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2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2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2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2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2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2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2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2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2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2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2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2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2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2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5" x14ac:dyDescent="0.2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Alabama.//**Natural Gas Nonpeaker : **//**Nuclear : **//**Hydro : **//**Lignite : **</v>
      </c>
    </row>
    <row r="87" spans="1:20" x14ac:dyDescent="0.2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Alabama.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Alabama.</v>
      </c>
      <c r="T87" s="533"/>
    </row>
    <row r="88" spans="1:20" x14ac:dyDescent="0.2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2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2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2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2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2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2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2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2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2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2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2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2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2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2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25" x14ac:dyDescent="0.2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60" x14ac:dyDescent="0.2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Alabama increased by 0%.</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Alabama increased by 0%.</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08" spans="1:20" ht="60" x14ac:dyDescent="0.2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Alabama increased by 0%.</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Alabama increased by 0%.</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10" spans="1:20" ht="75" x14ac:dyDescent="0.2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Alabama, a 100% setting provides for an additional 8960 MW of demand response capacity in 2050 (on top of a BAU quantity of 2899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Alabama, a 100% setting provides for an additional 8960 MW of demand response capacity in 2050 (on top of a BAU quantity of 2899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12" spans="1:20" ht="90" x14ac:dyDescent="0.2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T112" s="541" t="str">
        <f>M112&amp;N112&amp;O112&amp;S112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14" spans="1:20" ht="285" x14ac:dyDescent="0.2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15" spans="1:20" x14ac:dyDescent="0.2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2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2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2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2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Alabama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**Alabama does not have a capacity construction subsidy for onshore wind. However, the Investment Tax Credit, a similar program for solar power, covers 30% of system costs through 2019, with declining amounts thereafter.</v>
      </c>
      <c r="T119" s="533"/>
    </row>
    <row r="120" spans="1:20" x14ac:dyDescent="0.2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Alabama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**Alabama does not have a capacity construction subsidy for solar pv. However, the Investment Tax Credit, a similar program for solar power, covers 30% of system costs through 2019, with declining amounts thereafter.</v>
      </c>
      <c r="T120" s="533"/>
    </row>
    <row r="121" spans="1:20" x14ac:dyDescent="0.2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2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2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2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Alabama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**Alabama does not have a capacity construction subsidy for offshore wind. However, the Investment Tax Credit, a similar program for solar power, covers 30% of system costs through 2019, with declining amounts thereafter.</v>
      </c>
      <c r="T124" s="533"/>
    </row>
    <row r="125" spans="1:20" x14ac:dyDescent="0.2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2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2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30" x14ac:dyDescent="0.2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2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2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2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2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2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2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2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2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2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2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2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2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60" x14ac:dyDescent="0.2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122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122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392" customWidth="1"/>
    <col min="2" max="2" width="19.42578125" style="392" bestFit="1" customWidth="1"/>
    <col min="3" max="3" width="29.28515625" style="392" customWidth="1"/>
    <col min="4" max="4" width="12.140625" style="392" customWidth="1"/>
    <col min="5" max="5" width="17.140625" style="392" customWidth="1"/>
    <col min="6" max="6" width="16.28515625" style="392" customWidth="1"/>
    <col min="7" max="7" width="11.85546875" style="392" customWidth="1"/>
    <col min="8" max="8" width="20.42578125" style="392" customWidth="1"/>
    <col min="9" max="9" width="17.28515625" style="392" customWidth="1"/>
    <col min="10" max="10" width="20.28515625" style="392" customWidth="1"/>
    <col min="11" max="11" width="17.7109375" style="392" customWidth="1"/>
    <col min="12" max="12" width="12.140625" style="392" customWidth="1"/>
    <col min="13" max="13" width="17.140625" style="392" customWidth="1"/>
    <col min="14" max="14" width="21" style="392" customWidth="1"/>
    <col min="15" max="15" width="11.42578125" style="392" customWidth="1"/>
    <col min="16" max="16" width="15.140625" style="392" customWidth="1"/>
    <col min="17" max="17" width="17.28515625" style="392" customWidth="1"/>
    <col min="18" max="18" width="12" style="392" customWidth="1"/>
    <col min="19" max="19" width="13" style="392" customWidth="1"/>
    <col min="20" max="20" width="14" style="392" customWidth="1"/>
    <col min="21" max="25" width="13" style="392" customWidth="1"/>
    <col min="26" max="26" width="11.7109375" style="392" customWidth="1"/>
    <col min="27" max="33" width="11.28515625" style="392" customWidth="1"/>
    <col min="34" max="38" width="11.42578125" style="392" customWidth="1"/>
    <col min="39" max="39" width="12.28515625" style="392" customWidth="1"/>
    <col min="40" max="40" width="11.140625" style="394" customWidth="1"/>
    <col min="41" max="44" width="10.85546875" style="392" customWidth="1"/>
    <col min="45" max="45" width="14.42578125" style="392" customWidth="1"/>
    <col min="46" max="46" width="16.140625" style="392" customWidth="1"/>
    <col min="47" max="47" width="19.140625" style="392" customWidth="1"/>
    <col min="48" max="51" width="10.85546875" style="392" customWidth="1"/>
    <col min="52" max="16384" width="10.85546875" style="392"/>
  </cols>
  <sheetData>
    <row r="2" spans="1:59" x14ac:dyDescent="0.25">
      <c r="E2" s="393" t="s">
        <v>3408</v>
      </c>
    </row>
    <row r="3" spans="1:59" ht="17.100000000000001" customHeight="1" x14ac:dyDescent="0.25">
      <c r="E3" s="392">
        <f>COUNTIF(E7:E57,1)</f>
        <v>12</v>
      </c>
      <c r="Q3" s="559" t="s">
        <v>3409</v>
      </c>
      <c r="R3" s="556"/>
      <c r="S3" s="556"/>
      <c r="T3" s="556"/>
      <c r="U3" s="556"/>
      <c r="V3" s="556"/>
      <c r="W3" s="556"/>
      <c r="X3" s="560" t="s">
        <v>3410</v>
      </c>
      <c r="Y3" s="560"/>
      <c r="Z3" s="560"/>
      <c r="AA3" s="560"/>
      <c r="AB3" s="560"/>
      <c r="AC3" s="560"/>
      <c r="AD3" s="560"/>
      <c r="AE3" s="560"/>
      <c r="AF3" s="560"/>
      <c r="AG3" s="560"/>
      <c r="AH3" s="560"/>
      <c r="AI3" s="560"/>
      <c r="AJ3" s="560"/>
      <c r="AK3" s="560"/>
      <c r="AL3" s="560"/>
      <c r="AM3" s="560"/>
      <c r="AN3" s="559" t="s">
        <v>3411</v>
      </c>
      <c r="AO3" s="556"/>
      <c r="AP3" s="556"/>
      <c r="AV3" s="560" t="s">
        <v>3412</v>
      </c>
      <c r="AW3" s="556"/>
      <c r="AX3" s="556"/>
    </row>
    <row r="4" spans="1:59" ht="32.1" customHeight="1" x14ac:dyDescent="0.2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5" t="s">
        <v>3421</v>
      </c>
      <c r="BF4" s="555"/>
      <c r="BG4" s="555"/>
    </row>
    <row r="5" spans="1:59" ht="63.95" customHeight="1" x14ac:dyDescent="0.2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5.95" customHeight="1" x14ac:dyDescent="0.25">
      <c r="A6" s="397" t="str">
        <f>'Repeating Values'!C1</f>
        <v>Alabama</v>
      </c>
      <c r="B6" s="397">
        <f>SUMIFS(B7:B57,$A7:$A57,$A$6)</f>
        <v>417</v>
      </c>
      <c r="C6" s="397">
        <f>SUMIFS(C7:C57,$A7:$A57,$A$6)</f>
        <v>4911278</v>
      </c>
      <c r="D6" s="397">
        <f>ROUND(SUMIFS(D7:D57,$A7:$A57,$A$6),2)</f>
        <v>8.49</v>
      </c>
      <c r="E6" s="397">
        <f t="shared" ref="E6:L6" si="0">SUMIFS(E7:E57,$A7:$A57,$A$6)</f>
        <v>0</v>
      </c>
      <c r="F6" s="397">
        <f t="shared" si="0"/>
        <v>0</v>
      </c>
      <c r="G6" s="397">
        <f t="shared" si="0"/>
        <v>0</v>
      </c>
      <c r="H6" s="397">
        <f t="shared" si="0"/>
        <v>0</v>
      </c>
      <c r="I6" s="397">
        <f t="shared" si="0"/>
        <v>0</v>
      </c>
      <c r="J6" s="397">
        <f t="shared" si="0"/>
        <v>44550279</v>
      </c>
      <c r="K6" s="397">
        <f t="shared" si="0"/>
        <v>0</v>
      </c>
      <c r="L6" s="397">
        <f t="shared" si="0"/>
        <v>44588032</v>
      </c>
      <c r="M6" s="397">
        <f>ROUND(SUMIFS(M7:M57,$A7:$A57,$A$6)*100,0)</f>
        <v>0</v>
      </c>
      <c r="N6" s="397">
        <f>ROUND(SUMIFS(N7:N57,$A7:$A57,$A$6)*100,0)</f>
        <v>0</v>
      </c>
      <c r="O6" s="397">
        <f t="shared" ref="O6:AM6" si="1">ROUND(SUMIFS(O7:O57,$A7:$A57,$A$6),0)</f>
        <v>6061</v>
      </c>
      <c r="P6" s="397">
        <f t="shared" si="1"/>
        <v>2899</v>
      </c>
      <c r="Q6" s="397">
        <f t="shared" si="1"/>
        <v>1617</v>
      </c>
      <c r="R6" s="397">
        <f t="shared" si="1"/>
        <v>0</v>
      </c>
      <c r="S6" s="397">
        <f t="shared" si="1"/>
        <v>0</v>
      </c>
      <c r="T6" s="397">
        <f t="shared" si="1"/>
        <v>114</v>
      </c>
      <c r="U6" s="397">
        <f t="shared" si="1"/>
        <v>0</v>
      </c>
      <c r="V6" s="397">
        <f t="shared" si="1"/>
        <v>3</v>
      </c>
      <c r="W6" s="397">
        <f t="shared" si="1"/>
        <v>0</v>
      </c>
      <c r="X6" s="397">
        <f t="shared" si="1"/>
        <v>5284</v>
      </c>
      <c r="Y6" s="397">
        <f t="shared" si="1"/>
        <v>9664</v>
      </c>
      <c r="Z6" s="397">
        <f t="shared" si="1"/>
        <v>5525</v>
      </c>
      <c r="AA6" s="397">
        <f t="shared" si="1"/>
        <v>3292</v>
      </c>
      <c r="AB6" s="397">
        <f t="shared" si="1"/>
        <v>0</v>
      </c>
      <c r="AC6" s="397">
        <f t="shared" si="1"/>
        <v>194</v>
      </c>
      <c r="AD6" s="397">
        <f t="shared" si="1"/>
        <v>0</v>
      </c>
      <c r="AE6" s="397">
        <f t="shared" si="1"/>
        <v>6</v>
      </c>
      <c r="AF6" s="397">
        <f t="shared" si="1"/>
        <v>0</v>
      </c>
      <c r="AG6" s="397">
        <f t="shared" si="1"/>
        <v>43</v>
      </c>
      <c r="AH6" s="397">
        <f t="shared" si="1"/>
        <v>4334</v>
      </c>
      <c r="AI6" s="397">
        <f t="shared" si="1"/>
        <v>0</v>
      </c>
      <c r="AJ6" s="397">
        <f t="shared" si="1"/>
        <v>0</v>
      </c>
      <c r="AK6" s="397">
        <f t="shared" si="1"/>
        <v>0</v>
      </c>
      <c r="AL6" s="397">
        <f t="shared" si="1"/>
        <v>0</v>
      </c>
      <c r="AM6" s="397">
        <f t="shared" si="1"/>
        <v>0</v>
      </c>
      <c r="AN6" s="398">
        <f>ROUND(SUMIFS(AN7:AN57,$A7:$A57,$A$6),)</f>
        <v>1084</v>
      </c>
      <c r="AO6" s="397">
        <f t="shared" ref="AO6:AP6" si="2">ROUND(SUMIFS(AO7:AO57,$A7:$A57,$A$6),)</f>
        <v>13806</v>
      </c>
      <c r="AP6" s="397">
        <f t="shared" si="2"/>
        <v>1</v>
      </c>
      <c r="AQ6" s="397">
        <f>ROUND(SUMIFS(AQ7:AQ57,$A7:$A57,$A$6),0)</f>
        <v>122</v>
      </c>
      <c r="AR6" s="399">
        <f>SUMIFS(AR7:AR57,$A7:$A57,$A$6)</f>
        <v>0.70579705673649462</v>
      </c>
      <c r="AS6" s="397">
        <f>ROUND(SUMIFS(AS7:AS57,$A7:$A57,$A$6),0)</f>
        <v>2158</v>
      </c>
      <c r="AT6" s="397">
        <f>ROUND(SUMIFS(AT7:AT57,$A7:$A57,$A$6),0)</f>
        <v>2899</v>
      </c>
      <c r="AU6" s="397">
        <f>ROUND(SUMIFS(AU7:AU57,$A7:$A57,$A$6),0)</f>
        <v>8960</v>
      </c>
      <c r="AV6" s="397">
        <f>ROUND(SUMIFS(AV7:AV57,$A7:$A57,$A$6)*100,0)</f>
        <v>0</v>
      </c>
      <c r="AW6" s="397">
        <f>ROUND(SUMIFS(AW7:AW57,$A7:$A57,$A$6)*100,0)</f>
        <v>0</v>
      </c>
      <c r="AX6" s="397">
        <f>ROUND(SUMIFS(AX7:AX57,$A7:$A57,$A$6)*100,0)</f>
        <v>0</v>
      </c>
      <c r="AY6" s="397">
        <f>SUMIFS(AY7:AY57,$A7:$A57,$A$6)</f>
        <v>0</v>
      </c>
      <c r="AZ6" s="397">
        <f>SUMIFS(AZ7:AZ57,$A7:$A57,$A$6)</f>
        <v>0</v>
      </c>
    </row>
    <row r="7" spans="1:59" ht="15.95" customHeight="1" x14ac:dyDescent="0.2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5.95" customHeight="1" x14ac:dyDescent="0.2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5.95" customHeight="1" x14ac:dyDescent="0.2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5.95" customHeight="1" x14ac:dyDescent="0.2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5.95" customHeight="1" x14ac:dyDescent="0.2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5.95" customHeight="1" x14ac:dyDescent="0.2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5.95" customHeight="1" x14ac:dyDescent="0.2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5.95" customHeight="1" x14ac:dyDescent="0.2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5.95" customHeight="1" x14ac:dyDescent="0.2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5.95" customHeight="1" x14ac:dyDescent="0.2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5.95" customHeight="1" x14ac:dyDescent="0.2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5.95" customHeight="1" x14ac:dyDescent="0.2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5.95" customHeight="1" x14ac:dyDescent="0.2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5.95" customHeight="1" x14ac:dyDescent="0.2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5.95" customHeight="1" x14ac:dyDescent="0.2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5.95" customHeight="1" x14ac:dyDescent="0.2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5.95" customHeight="1" x14ac:dyDescent="0.2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5.95" customHeight="1" x14ac:dyDescent="0.2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5.95" customHeight="1" x14ac:dyDescent="0.2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5.95" customHeight="1" x14ac:dyDescent="0.2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5.95" customHeight="1" x14ac:dyDescent="0.2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5.95" customHeight="1" x14ac:dyDescent="0.2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5.95" customHeight="1" x14ac:dyDescent="0.2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5.95" customHeight="1" x14ac:dyDescent="0.2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5.95" customHeight="1" x14ac:dyDescent="0.2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5.95" customHeight="1" x14ac:dyDescent="0.2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5.95" customHeight="1" x14ac:dyDescent="0.2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5.95" customHeight="1" x14ac:dyDescent="0.2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5.95" customHeight="1" x14ac:dyDescent="0.2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5.95" customHeight="1" x14ac:dyDescent="0.2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5.95" customHeight="1" x14ac:dyDescent="0.2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5.95" customHeight="1" x14ac:dyDescent="0.2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5.95" customHeight="1" x14ac:dyDescent="0.2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5.95" customHeight="1" x14ac:dyDescent="0.2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5.95" customHeight="1" x14ac:dyDescent="0.2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5.95" customHeight="1" x14ac:dyDescent="0.2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5.95" customHeight="1" x14ac:dyDescent="0.2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5.95" customHeight="1" x14ac:dyDescent="0.2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5.95" customHeight="1" x14ac:dyDescent="0.2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5.95" customHeight="1" x14ac:dyDescent="0.2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5.95" customHeight="1" x14ac:dyDescent="0.2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5.95" customHeight="1" x14ac:dyDescent="0.2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5.95" customHeight="1" x14ac:dyDescent="0.2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5.95" customHeight="1" x14ac:dyDescent="0.2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5.95" customHeight="1" x14ac:dyDescent="0.2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5.95" customHeight="1" x14ac:dyDescent="0.2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5.95" customHeight="1" x14ac:dyDescent="0.2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5.95" customHeight="1" x14ac:dyDescent="0.2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5.95" customHeight="1" x14ac:dyDescent="0.2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5.95" customHeight="1" x14ac:dyDescent="0.2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5.95" customHeight="1" x14ac:dyDescent="0.2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5.95" customHeight="1" x14ac:dyDescent="0.25">
      <c r="A58" s="393"/>
      <c r="B58" s="393"/>
      <c r="D58" s="393"/>
      <c r="E58" s="393"/>
      <c r="I58" s="393"/>
      <c r="AQ58" s="404"/>
    </row>
    <row r="59" spans="1:59" ht="15.95" customHeight="1" x14ac:dyDescent="0.25">
      <c r="A59" s="393"/>
      <c r="B59" s="393"/>
      <c r="C59" s="393"/>
      <c r="D59" s="393"/>
      <c r="E59" s="393"/>
      <c r="F59" s="393"/>
      <c r="H59" s="393"/>
      <c r="I59" s="393"/>
      <c r="AQ59" s="404"/>
    </row>
    <row r="60" spans="1:59" ht="15.95" customHeight="1" x14ac:dyDescent="0.25">
      <c r="A60" s="393"/>
      <c r="B60" s="421"/>
      <c r="C60" s="421"/>
      <c r="D60" s="421"/>
      <c r="E60" s="421"/>
      <c r="F60" s="421"/>
      <c r="G60" s="421"/>
      <c r="H60" s="421"/>
      <c r="I60" s="421"/>
      <c r="J60" s="421"/>
      <c r="K60" s="421"/>
      <c r="L60" s="421"/>
      <c r="M60" s="421"/>
      <c r="N60" s="421"/>
      <c r="O60" s="421"/>
      <c r="P60" s="421"/>
      <c r="Q60" s="421"/>
      <c r="AQ60" s="422"/>
    </row>
    <row r="61" spans="1:59" ht="15.95" customHeight="1" x14ac:dyDescent="0.25">
      <c r="B61" s="555" t="s">
        <v>3523</v>
      </c>
      <c r="C61" s="556"/>
      <c r="D61" s="556"/>
      <c r="E61" s="556"/>
      <c r="F61" s="556"/>
      <c r="G61" s="556"/>
      <c r="H61" s="556"/>
      <c r="I61" s="556"/>
      <c r="J61" s="423" t="s">
        <v>3524</v>
      </c>
      <c r="K61" s="423"/>
      <c r="L61" s="423"/>
      <c r="M61" s="423"/>
      <c r="N61" s="423"/>
      <c r="O61" s="423"/>
      <c r="P61" s="423"/>
      <c r="Q61" s="423"/>
      <c r="R61" s="557" t="s">
        <v>3525</v>
      </c>
      <c r="S61" s="556"/>
      <c r="T61" s="556"/>
      <c r="U61" s="556"/>
      <c r="V61" s="556"/>
      <c r="W61" s="556"/>
      <c r="X61" s="556"/>
      <c r="Y61" s="556"/>
      <c r="AH61" s="558"/>
      <c r="AI61" s="556"/>
      <c r="AJ61" s="556"/>
      <c r="AK61" s="556"/>
      <c r="AL61" s="556"/>
      <c r="AM61" s="556"/>
      <c r="AN61" s="556"/>
    </row>
    <row r="62" spans="1:59" ht="15.95" customHeight="1" x14ac:dyDescent="0.2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5.95" customHeight="1" x14ac:dyDescent="0.25">
      <c r="A63" s="425" t="str">
        <f>LOOKUP('Repeating Values'!C1,About!G1:H50,About!H1:H50)</f>
        <v>AL</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2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2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2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2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2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2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2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2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2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2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25">
      <c r="A74" s="393"/>
      <c r="B74" s="393"/>
      <c r="C74" s="393"/>
      <c r="D74" s="393"/>
      <c r="E74" s="393"/>
      <c r="F74" s="393"/>
      <c r="G74" s="393"/>
      <c r="H74" s="393"/>
      <c r="I74" s="393"/>
    </row>
    <row r="75" spans="1:40" x14ac:dyDescent="0.25">
      <c r="A75" s="393"/>
      <c r="B75" s="393"/>
      <c r="C75" s="392" t="s">
        <v>3536</v>
      </c>
      <c r="D75" s="393"/>
    </row>
    <row r="76" spans="1:40" ht="15.95" customHeight="1" x14ac:dyDescent="0.25">
      <c r="A76" s="393"/>
    </row>
    <row r="77" spans="1:40" ht="15.95" customHeight="1" x14ac:dyDescent="0.25">
      <c r="A77" s="393"/>
      <c r="C77" s="425" t="str">
        <f>LOOKUP('Repeating Values'!C1,About!G1:H50,About!H1:H50)</f>
        <v>AL</v>
      </c>
      <c r="D77" s="392">
        <v>2019</v>
      </c>
      <c r="E77" s="392">
        <v>2050</v>
      </c>
    </row>
    <row r="78" spans="1:40" ht="15.95" customHeight="1" x14ac:dyDescent="0.25">
      <c r="B78" s="392" t="s">
        <v>3537</v>
      </c>
      <c r="C78" s="392" t="s">
        <v>126</v>
      </c>
      <c r="D78" s="392" cm="1">
        <f t="array" ref="D78">ROUND(INDEX($B$95:$H$845,MATCH(1,($C78=$E$95:$E$845)*($B78=$F$95:$F$845)*($C$77=$B$95:$B$845),0),MATCH(D$77,$B$95:$H$95,0))*100,1)</f>
        <v>4</v>
      </c>
      <c r="E78" s="392" cm="1">
        <f t="array" ref="E78">ROUND(INDEX($B$95:$H$845,MATCH(1,($C78=$E$95:$E$845)*($B78=$F$95:$F$845)*($C$77=$B$95:$B$845),0),MATCH(E$77,$B$95:$H$95,0))*100,1)</f>
        <v>4</v>
      </c>
    </row>
    <row r="79" spans="1:40" ht="15.95" customHeight="1" x14ac:dyDescent="0.25">
      <c r="B79" s="392" t="s">
        <v>3537</v>
      </c>
      <c r="C79" s="392" t="s">
        <v>3538</v>
      </c>
      <c r="D79" s="392" cm="1">
        <f t="array" ref="D79">ROUND(INDEX($B$95:$H$845,MATCH(1,($C79=$E$95:$E$845)*($B79=$F$95:$F$845)*($C$77=$B$95:$B$845),0),MATCH(D$77,$B$95:$H$95,0))*100,1)</f>
        <v>57.5</v>
      </c>
      <c r="E79" s="392" cm="1">
        <f t="array" ref="E79">ROUND(INDEX($B$95:$H$845,MATCH(1,($C79=$E$95:$E$845)*($B79=$F$95:$F$845)*($C$77=$B$95:$B$845),0),MATCH(E$77,$B$95:$H$95,0))*100,1)</f>
        <v>44.5</v>
      </c>
    </row>
    <row r="80" spans="1:40" ht="15.95" customHeight="1" x14ac:dyDescent="0.2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5.95" customHeight="1" x14ac:dyDescent="0.25">
      <c r="B81" s="392" t="s">
        <v>3539</v>
      </c>
      <c r="C81" s="392" t="s">
        <v>126</v>
      </c>
      <c r="D81" s="392" cm="1">
        <f t="array" ref="D81">ROUND(INDEX($B$95:$H$845,MATCH(1,($C81=$E$95:$E$845)*($B81=$F$95:$F$845)*($C$77=$B$95:$B$845),0),MATCH(D$77,$B$95:$H$95,0))*100,1)</f>
        <v>4</v>
      </c>
      <c r="E81" s="392" cm="1">
        <f t="array" ref="E81">ROUND(INDEX($B$95:$H$845,MATCH(1,($C81=$E$95:$E$845)*($B81=$F$95:$F$845)*($C$77=$B$95:$B$845),0),MATCH(E$77,$B$95:$H$95,0))*100,1)</f>
        <v>4</v>
      </c>
    </row>
    <row r="82" spans="2:26" ht="15.95" customHeight="1" x14ac:dyDescent="0.25">
      <c r="B82" s="392" t="s">
        <v>3539</v>
      </c>
      <c r="C82" s="392" t="s">
        <v>3538</v>
      </c>
      <c r="D82" s="392" cm="1">
        <f t="array" ref="D82">ROUND(INDEX($B$95:$H$845,MATCH(1,($C82=$E$95:$E$845)*($B82=$F$95:$F$845)*($C$77=$B$95:$B$845),0),MATCH(D$77,$B$95:$H$95,0))*100,1)</f>
        <v>57.5</v>
      </c>
      <c r="E82" s="392" cm="1">
        <f t="array" ref="E82">ROUND(INDEX($B$95:$H$845,MATCH(1,($C82=$E$95:$E$845)*($B82=$F$95:$F$845)*($C$77=$B$95:$B$845),0),MATCH(E$77,$B$95:$H$95,0))*100,1)</f>
        <v>44.5</v>
      </c>
      <c r="M82" s="392" t="s">
        <v>3540</v>
      </c>
    </row>
    <row r="83" spans="2:26" ht="15.95" customHeight="1" x14ac:dyDescent="0.2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AL</v>
      </c>
    </row>
    <row r="84" spans="2:26" ht="15.95" customHeight="1" x14ac:dyDescent="0.25">
      <c r="B84" s="392" t="s">
        <v>507</v>
      </c>
      <c r="C84" s="392" t="s">
        <v>126</v>
      </c>
      <c r="D84" s="392" cm="1">
        <f t="array" ref="D84">ROUND(INDEX($B$95:$H$845,MATCH(1,($C84=$E$95:$E$845)*($B84=$F$95:$F$845)*($C$77=$B$95:$B$845),0),MATCH(D$77,$B$95:$H$95,0))*100,1)</f>
        <v>0.7</v>
      </c>
      <c r="E84" s="392" cm="1">
        <f t="array" ref="E84">ROUND(INDEX($B$95:$H$845,MATCH(1,($C84=$E$95:$E$845)*($B84=$F$95:$F$845)*($C$77=$B$95:$B$845),0),MATCH(E$77,$B$95:$H$95,0))*100,1)</f>
        <v>0.7</v>
      </c>
    </row>
    <row r="85" spans="2:26" ht="15.95" customHeight="1" x14ac:dyDescent="0.25">
      <c r="B85" s="392" t="s">
        <v>507</v>
      </c>
      <c r="C85" s="392" t="s">
        <v>3538</v>
      </c>
      <c r="D85" s="392" cm="1">
        <f t="array" ref="D85">ROUND(INDEX($B$95:$H$845,MATCH(1,($C85=$E$95:$E$845)*($B85=$F$95:$F$845)*($C$77=$B$95:$B$845),0),MATCH(D$77,$B$95:$H$95,0))*100,1)</f>
        <v>44.9</v>
      </c>
      <c r="E85" s="392" cm="1">
        <f t="array" ref="E85">ROUND(INDEX($B$95:$H$845,MATCH(1,($C85=$E$95:$E$845)*($B85=$F$95:$F$845)*($C$77=$B$95:$B$845),0),MATCH(E$77,$B$95:$H$95,0))*100,1)</f>
        <v>26.9</v>
      </c>
      <c r="K85" s="393" t="s">
        <v>2501</v>
      </c>
      <c r="L85" s="393" t="s">
        <v>458</v>
      </c>
      <c r="M85" s="393" t="s">
        <v>3526</v>
      </c>
      <c r="N85" s="393" t="s">
        <v>3541</v>
      </c>
      <c r="O85" s="393" t="s">
        <v>3542</v>
      </c>
      <c r="P85" s="393" t="s">
        <v>48</v>
      </c>
      <c r="Q85" s="393" t="s">
        <v>56</v>
      </c>
      <c r="R85" s="393" t="s">
        <v>55</v>
      </c>
    </row>
    <row r="86" spans="2:26" ht="15.95" customHeight="1" x14ac:dyDescent="0.25">
      <c r="B86" s="392" t="s">
        <v>507</v>
      </c>
      <c r="C86" s="392" t="s">
        <v>770</v>
      </c>
      <c r="D86" s="392" cm="1">
        <f t="array" ref="D86">ROUND(INDEX($B$95:$H$845,MATCH(1,($C86=$E$95:$E$845)*($B86=$F$95:$F$845)*($C$77=$B$95:$B$845),0),MATCH(D$77,$B$95:$H$95,0))*100,1)</f>
        <v>66</v>
      </c>
      <c r="E86" s="392" cm="1">
        <f t="array" ref="E86">ROUND(INDEX($B$95:$H$845,MATCH(1,($C86=$E$95:$E$845)*($B86=$F$95:$F$845)*($C$77=$B$95:$B$845),0),MATCH(E$77,$B$95:$H$95,0))*100,1)</f>
        <v>80.2</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5.95" customHeight="1" x14ac:dyDescent="0.2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5.95" customHeight="1" x14ac:dyDescent="0.2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5.95" customHeight="1" x14ac:dyDescent="0.25"/>
    <row r="90" spans="2:26" ht="15.95" customHeight="1" x14ac:dyDescent="0.25"/>
    <row r="91" spans="2:26" ht="15.95" customHeight="1" x14ac:dyDescent="0.25"/>
    <row r="94" spans="2:26" ht="30" x14ac:dyDescent="0.25">
      <c r="B94" s="406" t="s">
        <v>3547</v>
      </c>
      <c r="C94" s="392" t="s">
        <v>3548</v>
      </c>
      <c r="J94" s="406" t="s">
        <v>3549</v>
      </c>
    </row>
    <row r="95" spans="2:26" x14ac:dyDescent="0.2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2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2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2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2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2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2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2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2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2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2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2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2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2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2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2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2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2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2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2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2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2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2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2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2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2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2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2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2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2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2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2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2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2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2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2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2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2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2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2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2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2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2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2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2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2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2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2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2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2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2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2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2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2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2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2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2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2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2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2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2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2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2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2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2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2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2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2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2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2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2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2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2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2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2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2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2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2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2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2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2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2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2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2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2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2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2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2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2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2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2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2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2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2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2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2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2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2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2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2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2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25">
      <c r="B196" s="403" t="s">
        <v>3563</v>
      </c>
      <c r="C196" s="403" t="s">
        <v>54</v>
      </c>
      <c r="D196" s="403" t="s">
        <v>166</v>
      </c>
      <c r="E196" s="403" t="s">
        <v>126</v>
      </c>
      <c r="F196" s="403" t="s">
        <v>507</v>
      </c>
      <c r="G196" s="403">
        <v>2.63558513825023E-3</v>
      </c>
      <c r="H196" s="403">
        <v>1.1988702472560001E-3</v>
      </c>
    </row>
    <row r="197" spans="2:26" x14ac:dyDescent="0.25">
      <c r="B197" s="403" t="s">
        <v>3563</v>
      </c>
      <c r="C197" s="403" t="s">
        <v>54</v>
      </c>
      <c r="D197" s="403" t="s">
        <v>166</v>
      </c>
      <c r="E197" s="403" t="s">
        <v>3558</v>
      </c>
      <c r="F197" s="403" t="s">
        <v>507</v>
      </c>
      <c r="G197" s="403">
        <v>0.99969551407233004</v>
      </c>
      <c r="H197" s="403">
        <v>0.999116096076057</v>
      </c>
    </row>
    <row r="198" spans="2:26" x14ac:dyDescent="0.25">
      <c r="B198" s="403" t="s">
        <v>3563</v>
      </c>
      <c r="C198" s="403" t="s">
        <v>54</v>
      </c>
      <c r="D198" s="403" t="s">
        <v>166</v>
      </c>
      <c r="E198" s="403" t="s">
        <v>129</v>
      </c>
      <c r="F198" s="403" t="s">
        <v>507</v>
      </c>
      <c r="G198" s="403">
        <v>1</v>
      </c>
      <c r="H198" s="403">
        <v>1</v>
      </c>
    </row>
    <row r="199" spans="2:26" x14ac:dyDescent="0.25">
      <c r="B199" s="403" t="s">
        <v>3563</v>
      </c>
      <c r="C199" s="403" t="s">
        <v>54</v>
      </c>
      <c r="D199" s="403" t="s">
        <v>166</v>
      </c>
      <c r="E199" s="403" t="s">
        <v>3538</v>
      </c>
      <c r="F199" s="403" t="s">
        <v>507</v>
      </c>
      <c r="G199" s="403">
        <v>0.80428858930033398</v>
      </c>
      <c r="H199" s="403">
        <v>0.55385911645069996</v>
      </c>
    </row>
    <row r="200" spans="2:26" x14ac:dyDescent="0.25">
      <c r="B200" s="403" t="s">
        <v>3563</v>
      </c>
      <c r="C200" s="403" t="s">
        <v>54</v>
      </c>
      <c r="D200" s="403" t="s">
        <v>166</v>
      </c>
      <c r="E200" s="403" t="s">
        <v>770</v>
      </c>
      <c r="F200" s="403" t="s">
        <v>507</v>
      </c>
      <c r="G200" s="403">
        <v>0.86744159368999896</v>
      </c>
      <c r="H200" s="403">
        <v>0.95140448823170398</v>
      </c>
    </row>
    <row r="201" spans="2:26" x14ac:dyDescent="0.25">
      <c r="B201" s="403" t="s">
        <v>3564</v>
      </c>
      <c r="C201" s="403" t="s">
        <v>54</v>
      </c>
      <c r="D201" s="403" t="s">
        <v>612</v>
      </c>
      <c r="E201" s="403" t="s">
        <v>126</v>
      </c>
      <c r="F201" s="403" t="s">
        <v>3539</v>
      </c>
      <c r="G201" s="403">
        <v>9.1070279622060504E-2</v>
      </c>
      <c r="H201" s="403">
        <v>7.7790638489451197E-2</v>
      </c>
    </row>
    <row r="202" spans="2:26" x14ac:dyDescent="0.25">
      <c r="B202" s="403" t="s">
        <v>3564</v>
      </c>
      <c r="C202" s="403" t="s">
        <v>54</v>
      </c>
      <c r="D202" s="403" t="s">
        <v>612</v>
      </c>
      <c r="E202" s="403" t="s">
        <v>3558</v>
      </c>
      <c r="F202" s="403" t="s">
        <v>3539</v>
      </c>
      <c r="G202" s="403">
        <v>0.99983985307560796</v>
      </c>
      <c r="H202" s="403">
        <v>0.99972519418089101</v>
      </c>
    </row>
    <row r="203" spans="2:26" x14ac:dyDescent="0.25">
      <c r="B203" s="403" t="s">
        <v>3564</v>
      </c>
      <c r="C203" s="403" t="s">
        <v>54</v>
      </c>
      <c r="D203" s="403" t="s">
        <v>612</v>
      </c>
      <c r="E203" s="403" t="s">
        <v>129</v>
      </c>
      <c r="F203" s="403" t="s">
        <v>3539</v>
      </c>
      <c r="G203" s="403">
        <v>1</v>
      </c>
      <c r="H203" s="403">
        <v>1</v>
      </c>
    </row>
    <row r="204" spans="2:26" x14ac:dyDescent="0.25">
      <c r="B204" s="403" t="s">
        <v>3564</v>
      </c>
      <c r="C204" s="403" t="s">
        <v>54</v>
      </c>
      <c r="D204" s="403" t="s">
        <v>612</v>
      </c>
      <c r="E204" s="403" t="s">
        <v>3538</v>
      </c>
      <c r="F204" s="403" t="s">
        <v>3539</v>
      </c>
      <c r="G204" s="403">
        <v>0.73838163307904703</v>
      </c>
      <c r="H204" s="403">
        <v>0.65440441697433605</v>
      </c>
    </row>
    <row r="205" spans="2:26" x14ac:dyDescent="0.25">
      <c r="B205" s="403" t="s">
        <v>3564</v>
      </c>
      <c r="C205" s="403" t="s">
        <v>54</v>
      </c>
      <c r="D205" s="403" t="s">
        <v>612</v>
      </c>
      <c r="E205" s="403" t="s">
        <v>770</v>
      </c>
      <c r="F205" s="403" t="s">
        <v>3539</v>
      </c>
      <c r="G205" s="403">
        <v>1</v>
      </c>
      <c r="H205" s="403">
        <v>1</v>
      </c>
    </row>
    <row r="206" spans="2:26" x14ac:dyDescent="0.25">
      <c r="B206" s="403" t="s">
        <v>3564</v>
      </c>
      <c r="C206" s="403" t="s">
        <v>54</v>
      </c>
      <c r="D206" s="403" t="s">
        <v>612</v>
      </c>
      <c r="E206" s="403" t="s">
        <v>126</v>
      </c>
      <c r="F206" s="403" t="s">
        <v>3537</v>
      </c>
      <c r="G206" s="403">
        <v>9.1070279622060504E-2</v>
      </c>
      <c r="H206" s="403">
        <v>7.7790638489451197E-2</v>
      </c>
    </row>
    <row r="207" spans="2:26" x14ac:dyDescent="0.25">
      <c r="B207" s="403" t="s">
        <v>3564</v>
      </c>
      <c r="C207" s="403" t="s">
        <v>54</v>
      </c>
      <c r="D207" s="403" t="s">
        <v>612</v>
      </c>
      <c r="E207" s="403" t="s">
        <v>3558</v>
      </c>
      <c r="F207" s="403" t="s">
        <v>3537</v>
      </c>
      <c r="G207" s="403">
        <v>0.99983985307560796</v>
      </c>
      <c r="H207" s="403">
        <v>0.99972519418089101</v>
      </c>
    </row>
    <row r="208" spans="2:26" x14ac:dyDescent="0.25">
      <c r="B208" s="403" t="s">
        <v>3564</v>
      </c>
      <c r="C208" s="403" t="s">
        <v>54</v>
      </c>
      <c r="D208" s="403" t="s">
        <v>612</v>
      </c>
      <c r="E208" s="403" t="s">
        <v>129</v>
      </c>
      <c r="F208" s="403" t="s">
        <v>3537</v>
      </c>
      <c r="G208" s="403">
        <v>1</v>
      </c>
      <c r="H208" s="403">
        <v>1</v>
      </c>
    </row>
    <row r="209" spans="2:8" x14ac:dyDescent="0.25">
      <c r="B209" s="403" t="s">
        <v>3564</v>
      </c>
      <c r="C209" s="403" t="s">
        <v>54</v>
      </c>
      <c r="D209" s="403" t="s">
        <v>612</v>
      </c>
      <c r="E209" s="403" t="s">
        <v>3538</v>
      </c>
      <c r="F209" s="403" t="s">
        <v>3537</v>
      </c>
      <c r="G209" s="403">
        <v>0.73838163307904703</v>
      </c>
      <c r="H209" s="403">
        <v>0.65440441697433605</v>
      </c>
    </row>
    <row r="210" spans="2:8" x14ac:dyDescent="0.25">
      <c r="B210" s="403" t="s">
        <v>3564</v>
      </c>
      <c r="C210" s="403" t="s">
        <v>54</v>
      </c>
      <c r="D210" s="403" t="s">
        <v>612</v>
      </c>
      <c r="E210" s="403" t="s">
        <v>770</v>
      </c>
      <c r="F210" s="403" t="s">
        <v>3537</v>
      </c>
      <c r="G210" s="403">
        <v>1</v>
      </c>
      <c r="H210" s="403">
        <v>1</v>
      </c>
    </row>
    <row r="211" spans="2:8" x14ac:dyDescent="0.25">
      <c r="B211" s="403" t="s">
        <v>3564</v>
      </c>
      <c r="C211" s="403" t="s">
        <v>54</v>
      </c>
      <c r="D211" s="403" t="s">
        <v>166</v>
      </c>
      <c r="E211" s="403" t="s">
        <v>126</v>
      </c>
      <c r="F211" s="403" t="s">
        <v>507</v>
      </c>
      <c r="G211" s="403">
        <v>9.33218667834536E-3</v>
      </c>
      <c r="H211" s="403">
        <v>7.8061928454367397E-3</v>
      </c>
    </row>
    <row r="212" spans="2:8" x14ac:dyDescent="0.25">
      <c r="B212" s="403" t="s">
        <v>3564</v>
      </c>
      <c r="C212" s="403" t="s">
        <v>54</v>
      </c>
      <c r="D212" s="403" t="s">
        <v>166</v>
      </c>
      <c r="E212" s="403" t="s">
        <v>3558</v>
      </c>
      <c r="F212" s="403" t="s">
        <v>507</v>
      </c>
      <c r="G212" s="403">
        <v>0.99954035980156497</v>
      </c>
      <c r="H212" s="403">
        <v>0.99991088835709596</v>
      </c>
    </row>
    <row r="213" spans="2:8" x14ac:dyDescent="0.25">
      <c r="B213" s="403" t="s">
        <v>3564</v>
      </c>
      <c r="C213" s="403" t="s">
        <v>54</v>
      </c>
      <c r="D213" s="403" t="s">
        <v>166</v>
      </c>
      <c r="E213" s="403" t="s">
        <v>129</v>
      </c>
      <c r="F213" s="403" t="s">
        <v>507</v>
      </c>
      <c r="G213" s="403">
        <v>1</v>
      </c>
      <c r="H213" s="403">
        <v>1</v>
      </c>
    </row>
    <row r="214" spans="2:8" x14ac:dyDescent="0.25">
      <c r="B214" s="403" t="s">
        <v>3564</v>
      </c>
      <c r="C214" s="403" t="s">
        <v>54</v>
      </c>
      <c r="D214" s="403" t="s">
        <v>166</v>
      </c>
      <c r="E214" s="403" t="s">
        <v>3538</v>
      </c>
      <c r="F214" s="403" t="s">
        <v>507</v>
      </c>
      <c r="G214" s="403">
        <v>0.51469297692439198</v>
      </c>
      <c r="H214" s="403">
        <v>0.30594943668147101</v>
      </c>
    </row>
    <row r="215" spans="2:8" x14ac:dyDescent="0.25">
      <c r="B215" s="403" t="s">
        <v>3564</v>
      </c>
      <c r="C215" s="403" t="s">
        <v>54</v>
      </c>
      <c r="D215" s="403" t="s">
        <v>166</v>
      </c>
      <c r="E215" s="403" t="s">
        <v>770</v>
      </c>
      <c r="F215" s="403" t="s">
        <v>507</v>
      </c>
      <c r="G215" s="403">
        <v>0.75541724217295902</v>
      </c>
      <c r="H215" s="403">
        <v>0.91139490285524605</v>
      </c>
    </row>
    <row r="216" spans="2:8" x14ac:dyDescent="0.25">
      <c r="B216" s="403" t="s">
        <v>3565</v>
      </c>
      <c r="C216" s="403" t="s">
        <v>54</v>
      </c>
      <c r="D216" s="403" t="s">
        <v>612</v>
      </c>
      <c r="E216" s="403" t="s">
        <v>126</v>
      </c>
      <c r="F216" s="403" t="s">
        <v>3539</v>
      </c>
      <c r="G216" s="403">
        <v>1.42872607794768E-2</v>
      </c>
      <c r="H216" s="403">
        <v>1.6896862873626899E-2</v>
      </c>
    </row>
    <row r="217" spans="2:8" x14ac:dyDescent="0.25">
      <c r="B217" s="403" t="s">
        <v>3565</v>
      </c>
      <c r="C217" s="403" t="s">
        <v>54</v>
      </c>
      <c r="D217" s="403" t="s">
        <v>612</v>
      </c>
      <c r="E217" s="403" t="s">
        <v>3558</v>
      </c>
      <c r="F217" s="403" t="s">
        <v>3539</v>
      </c>
      <c r="G217" s="403">
        <v>0.99897636385958399</v>
      </c>
      <c r="H217" s="403">
        <v>0.99860234327216102</v>
      </c>
    </row>
    <row r="218" spans="2:8" x14ac:dyDescent="0.25">
      <c r="B218" s="403" t="s">
        <v>3565</v>
      </c>
      <c r="C218" s="403" t="s">
        <v>54</v>
      </c>
      <c r="D218" s="403" t="s">
        <v>612</v>
      </c>
      <c r="E218" s="403" t="s">
        <v>129</v>
      </c>
      <c r="F218" s="403" t="s">
        <v>3539</v>
      </c>
      <c r="G218" s="403">
        <v>1</v>
      </c>
      <c r="H218" s="403">
        <v>1</v>
      </c>
    </row>
    <row r="219" spans="2:8" x14ac:dyDescent="0.25">
      <c r="B219" s="403" t="s">
        <v>3565</v>
      </c>
      <c r="C219" s="403" t="s">
        <v>54</v>
      </c>
      <c r="D219" s="403" t="s">
        <v>612</v>
      </c>
      <c r="E219" s="403" t="s">
        <v>3538</v>
      </c>
      <c r="F219" s="403" t="s">
        <v>3539</v>
      </c>
      <c r="G219" s="403">
        <v>0.31541971127989499</v>
      </c>
      <c r="H219" s="403">
        <v>0.27846575435682402</v>
      </c>
    </row>
    <row r="220" spans="2:8" x14ac:dyDescent="0.25">
      <c r="B220" s="403" t="s">
        <v>3565</v>
      </c>
      <c r="C220" s="403" t="s">
        <v>54</v>
      </c>
      <c r="D220" s="403" t="s">
        <v>612</v>
      </c>
      <c r="E220" s="403" t="s">
        <v>770</v>
      </c>
      <c r="F220" s="403" t="s">
        <v>3539</v>
      </c>
      <c r="G220" s="403">
        <v>1</v>
      </c>
      <c r="H220" s="403">
        <v>1</v>
      </c>
    </row>
    <row r="221" spans="2:8" x14ac:dyDescent="0.25">
      <c r="B221" s="403" t="s">
        <v>3565</v>
      </c>
      <c r="C221" s="403" t="s">
        <v>54</v>
      </c>
      <c r="D221" s="403" t="s">
        <v>612</v>
      </c>
      <c r="E221" s="403" t="s">
        <v>126</v>
      </c>
      <c r="F221" s="403" t="s">
        <v>3537</v>
      </c>
      <c r="G221" s="403">
        <v>1.42872607794768E-2</v>
      </c>
      <c r="H221" s="403">
        <v>1.6896862873626899E-2</v>
      </c>
    </row>
    <row r="222" spans="2:8" x14ac:dyDescent="0.25">
      <c r="B222" s="403" t="s">
        <v>3565</v>
      </c>
      <c r="C222" s="403" t="s">
        <v>54</v>
      </c>
      <c r="D222" s="403" t="s">
        <v>612</v>
      </c>
      <c r="E222" s="403" t="s">
        <v>3558</v>
      </c>
      <c r="F222" s="403" t="s">
        <v>3537</v>
      </c>
      <c r="G222" s="403">
        <v>0.99897636385958399</v>
      </c>
      <c r="H222" s="403">
        <v>0.99860234327216102</v>
      </c>
    </row>
    <row r="223" spans="2:8" x14ac:dyDescent="0.25">
      <c r="B223" s="403" t="s">
        <v>3565</v>
      </c>
      <c r="C223" s="403" t="s">
        <v>54</v>
      </c>
      <c r="D223" s="403" t="s">
        <v>612</v>
      </c>
      <c r="E223" s="403" t="s">
        <v>129</v>
      </c>
      <c r="F223" s="403" t="s">
        <v>3537</v>
      </c>
      <c r="G223" s="403">
        <v>1</v>
      </c>
      <c r="H223" s="403">
        <v>1</v>
      </c>
    </row>
    <row r="224" spans="2:8" x14ac:dyDescent="0.25">
      <c r="B224" s="403" t="s">
        <v>3565</v>
      </c>
      <c r="C224" s="403" t="s">
        <v>54</v>
      </c>
      <c r="D224" s="403" t="s">
        <v>612</v>
      </c>
      <c r="E224" s="403" t="s">
        <v>3538</v>
      </c>
      <c r="F224" s="403" t="s">
        <v>3537</v>
      </c>
      <c r="G224" s="403">
        <v>0.31541971127989499</v>
      </c>
      <c r="H224" s="403">
        <v>0.27846575435682402</v>
      </c>
    </row>
    <row r="225" spans="2:8" x14ac:dyDescent="0.25">
      <c r="B225" s="403" t="s">
        <v>3565</v>
      </c>
      <c r="C225" s="403" t="s">
        <v>54</v>
      </c>
      <c r="D225" s="403" t="s">
        <v>612</v>
      </c>
      <c r="E225" s="403" t="s">
        <v>770</v>
      </c>
      <c r="F225" s="403" t="s">
        <v>3537</v>
      </c>
      <c r="G225" s="403">
        <v>1</v>
      </c>
      <c r="H225" s="403">
        <v>1</v>
      </c>
    </row>
    <row r="226" spans="2:8" x14ac:dyDescent="0.25">
      <c r="B226" s="403" t="s">
        <v>3565</v>
      </c>
      <c r="C226" s="403" t="s">
        <v>54</v>
      </c>
      <c r="D226" s="403" t="s">
        <v>166</v>
      </c>
      <c r="E226" s="403" t="s">
        <v>126</v>
      </c>
      <c r="F226" s="403" t="s">
        <v>507</v>
      </c>
      <c r="G226" s="403">
        <v>2.95572015477686E-3</v>
      </c>
      <c r="H226" s="403">
        <v>2.2812584087877098E-3</v>
      </c>
    </row>
    <row r="227" spans="2:8" x14ac:dyDescent="0.25">
      <c r="B227" s="403" t="s">
        <v>3565</v>
      </c>
      <c r="C227" s="403" t="s">
        <v>54</v>
      </c>
      <c r="D227" s="403" t="s">
        <v>166</v>
      </c>
      <c r="E227" s="403" t="s">
        <v>3558</v>
      </c>
      <c r="F227" s="403" t="s">
        <v>507</v>
      </c>
      <c r="G227" s="403">
        <v>0.99532602650133795</v>
      </c>
      <c r="H227" s="403">
        <v>0.99833888447312003</v>
      </c>
    </row>
    <row r="228" spans="2:8" x14ac:dyDescent="0.25">
      <c r="B228" s="403" t="s">
        <v>3565</v>
      </c>
      <c r="C228" s="403" t="s">
        <v>54</v>
      </c>
      <c r="D228" s="403" t="s">
        <v>166</v>
      </c>
      <c r="E228" s="403" t="s">
        <v>129</v>
      </c>
      <c r="F228" s="403" t="s">
        <v>507</v>
      </c>
      <c r="G228" s="403">
        <v>1</v>
      </c>
      <c r="H228" s="403">
        <v>1</v>
      </c>
    </row>
    <row r="229" spans="2:8" x14ac:dyDescent="0.25">
      <c r="B229" s="403" t="s">
        <v>3565</v>
      </c>
      <c r="C229" s="403" t="s">
        <v>54</v>
      </c>
      <c r="D229" s="403" t="s">
        <v>166</v>
      </c>
      <c r="E229" s="403" t="s">
        <v>3538</v>
      </c>
      <c r="F229" s="403" t="s">
        <v>507</v>
      </c>
      <c r="G229" s="403">
        <v>0.27504129818081802</v>
      </c>
      <c r="H229" s="403">
        <v>0.163449098410272</v>
      </c>
    </row>
    <row r="230" spans="2:8" x14ac:dyDescent="0.25">
      <c r="B230" s="403" t="s">
        <v>3565</v>
      </c>
      <c r="C230" s="403" t="s">
        <v>54</v>
      </c>
      <c r="D230" s="403" t="s">
        <v>166</v>
      </c>
      <c r="E230" s="403" t="s">
        <v>770</v>
      </c>
      <c r="F230" s="403" t="s">
        <v>507</v>
      </c>
      <c r="G230" s="403">
        <v>0.51621990074156299</v>
      </c>
      <c r="H230" s="403">
        <v>0.78257081852510102</v>
      </c>
    </row>
    <row r="231" spans="2:8" x14ac:dyDescent="0.25">
      <c r="B231" s="403" t="s">
        <v>3566</v>
      </c>
      <c r="C231" s="403" t="s">
        <v>54</v>
      </c>
      <c r="D231" s="403" t="s">
        <v>612</v>
      </c>
      <c r="E231" s="403" t="s">
        <v>126</v>
      </c>
      <c r="F231" s="403" t="s">
        <v>3539</v>
      </c>
      <c r="G231" s="403">
        <v>5.4131096088364097E-2</v>
      </c>
      <c r="H231" s="403">
        <v>4.9646710216036997E-2</v>
      </c>
    </row>
    <row r="232" spans="2:8" x14ac:dyDescent="0.25">
      <c r="B232" s="403" t="s">
        <v>3566</v>
      </c>
      <c r="C232" s="403" t="s">
        <v>54</v>
      </c>
      <c r="D232" s="403" t="s">
        <v>612</v>
      </c>
      <c r="E232" s="403" t="s">
        <v>3558</v>
      </c>
      <c r="F232" s="403" t="s">
        <v>3539</v>
      </c>
      <c r="G232" s="403">
        <v>0.99972836134471399</v>
      </c>
      <c r="H232" s="403">
        <v>0.99955632296561003</v>
      </c>
    </row>
    <row r="233" spans="2:8" x14ac:dyDescent="0.25">
      <c r="B233" s="403" t="s">
        <v>3566</v>
      </c>
      <c r="C233" s="403" t="s">
        <v>54</v>
      </c>
      <c r="D233" s="403" t="s">
        <v>612</v>
      </c>
      <c r="E233" s="403" t="s">
        <v>129</v>
      </c>
      <c r="F233" s="403" t="s">
        <v>3539</v>
      </c>
      <c r="G233" s="403">
        <v>1</v>
      </c>
      <c r="H233" s="403">
        <v>1</v>
      </c>
    </row>
    <row r="234" spans="2:8" x14ac:dyDescent="0.25">
      <c r="B234" s="403" t="s">
        <v>3566</v>
      </c>
      <c r="C234" s="403" t="s">
        <v>54</v>
      </c>
      <c r="D234" s="403" t="s">
        <v>612</v>
      </c>
      <c r="E234" s="403" t="s">
        <v>3538</v>
      </c>
      <c r="F234" s="403" t="s">
        <v>3539</v>
      </c>
      <c r="G234" s="403">
        <v>0.62811345838070998</v>
      </c>
      <c r="H234" s="403">
        <v>0.54264304584017098</v>
      </c>
    </row>
    <row r="235" spans="2:8" x14ac:dyDescent="0.25">
      <c r="B235" s="403" t="s">
        <v>3566</v>
      </c>
      <c r="C235" s="403" t="s">
        <v>54</v>
      </c>
      <c r="D235" s="403" t="s">
        <v>612</v>
      </c>
      <c r="E235" s="403" t="s">
        <v>770</v>
      </c>
      <c r="F235" s="403" t="s">
        <v>3539</v>
      </c>
      <c r="G235" s="403">
        <v>1</v>
      </c>
      <c r="H235" s="403">
        <v>1</v>
      </c>
    </row>
    <row r="236" spans="2:8" x14ac:dyDescent="0.25">
      <c r="B236" s="403" t="s">
        <v>3566</v>
      </c>
      <c r="C236" s="403" t="s">
        <v>54</v>
      </c>
      <c r="D236" s="403" t="s">
        <v>612</v>
      </c>
      <c r="E236" s="403" t="s">
        <v>126</v>
      </c>
      <c r="F236" s="403" t="s">
        <v>3537</v>
      </c>
      <c r="G236" s="403">
        <v>5.4131096088364097E-2</v>
      </c>
      <c r="H236" s="403">
        <v>4.9646710216036997E-2</v>
      </c>
    </row>
    <row r="237" spans="2:8" x14ac:dyDescent="0.25">
      <c r="B237" s="403" t="s">
        <v>3566</v>
      </c>
      <c r="C237" s="403" t="s">
        <v>54</v>
      </c>
      <c r="D237" s="403" t="s">
        <v>612</v>
      </c>
      <c r="E237" s="403" t="s">
        <v>3558</v>
      </c>
      <c r="F237" s="403" t="s">
        <v>3537</v>
      </c>
      <c r="G237" s="403">
        <v>0.99972836134471399</v>
      </c>
      <c r="H237" s="403">
        <v>0.99955632296561003</v>
      </c>
    </row>
    <row r="238" spans="2:8" x14ac:dyDescent="0.25">
      <c r="B238" s="403" t="s">
        <v>3566</v>
      </c>
      <c r="C238" s="403" t="s">
        <v>54</v>
      </c>
      <c r="D238" s="403" t="s">
        <v>612</v>
      </c>
      <c r="E238" s="403" t="s">
        <v>129</v>
      </c>
      <c r="F238" s="403" t="s">
        <v>3537</v>
      </c>
      <c r="G238" s="403">
        <v>1</v>
      </c>
      <c r="H238" s="403">
        <v>1</v>
      </c>
    </row>
    <row r="239" spans="2:8" x14ac:dyDescent="0.25">
      <c r="B239" s="403" t="s">
        <v>3566</v>
      </c>
      <c r="C239" s="403" t="s">
        <v>54</v>
      </c>
      <c r="D239" s="403" t="s">
        <v>612</v>
      </c>
      <c r="E239" s="403" t="s">
        <v>3538</v>
      </c>
      <c r="F239" s="403" t="s">
        <v>3537</v>
      </c>
      <c r="G239" s="403">
        <v>0.62811345838070998</v>
      </c>
      <c r="H239" s="403">
        <v>0.54264304584017098</v>
      </c>
    </row>
    <row r="240" spans="2:8" x14ac:dyDescent="0.25">
      <c r="B240" s="403" t="s">
        <v>3566</v>
      </c>
      <c r="C240" s="403" t="s">
        <v>54</v>
      </c>
      <c r="D240" s="403" t="s">
        <v>612</v>
      </c>
      <c r="E240" s="403" t="s">
        <v>770</v>
      </c>
      <c r="F240" s="403" t="s">
        <v>3537</v>
      </c>
      <c r="G240" s="403">
        <v>1</v>
      </c>
      <c r="H240" s="403">
        <v>1</v>
      </c>
    </row>
    <row r="241" spans="2:8" x14ac:dyDescent="0.25">
      <c r="B241" s="403" t="s">
        <v>3566</v>
      </c>
      <c r="C241" s="403" t="s">
        <v>54</v>
      </c>
      <c r="D241" s="403" t="s">
        <v>166</v>
      </c>
      <c r="E241" s="403" t="s">
        <v>126</v>
      </c>
      <c r="F241" s="403" t="s">
        <v>507</v>
      </c>
      <c r="G241" s="403">
        <v>6.4152815489895397E-3</v>
      </c>
      <c r="H241" s="403">
        <v>5.1420779382121001E-3</v>
      </c>
    </row>
    <row r="242" spans="2:8" x14ac:dyDescent="0.25">
      <c r="B242" s="403" t="s">
        <v>3566</v>
      </c>
      <c r="C242" s="403" t="s">
        <v>54</v>
      </c>
      <c r="D242" s="403" t="s">
        <v>166</v>
      </c>
      <c r="E242" s="403" t="s">
        <v>3558</v>
      </c>
      <c r="F242" s="403" t="s">
        <v>507</v>
      </c>
      <c r="G242" s="403">
        <v>0.99882644111241303</v>
      </c>
      <c r="H242" s="403">
        <v>0.99964411206829196</v>
      </c>
    </row>
    <row r="243" spans="2:8" x14ac:dyDescent="0.25">
      <c r="B243" s="403" t="s">
        <v>3566</v>
      </c>
      <c r="C243" s="403" t="s">
        <v>54</v>
      </c>
      <c r="D243" s="403" t="s">
        <v>166</v>
      </c>
      <c r="E243" s="403" t="s">
        <v>129</v>
      </c>
      <c r="F243" s="403" t="s">
        <v>507</v>
      </c>
      <c r="G243" s="403">
        <v>1</v>
      </c>
      <c r="H243" s="403">
        <v>1</v>
      </c>
    </row>
    <row r="244" spans="2:8" x14ac:dyDescent="0.25">
      <c r="B244" s="403" t="s">
        <v>3566</v>
      </c>
      <c r="C244" s="403" t="s">
        <v>54</v>
      </c>
      <c r="D244" s="403" t="s">
        <v>166</v>
      </c>
      <c r="E244" s="403" t="s">
        <v>3538</v>
      </c>
      <c r="F244" s="403" t="s">
        <v>507</v>
      </c>
      <c r="G244" s="403">
        <v>0.42841441724707702</v>
      </c>
      <c r="H244" s="403">
        <v>0.25064198421749301</v>
      </c>
    </row>
    <row r="245" spans="2:8" x14ac:dyDescent="0.25">
      <c r="B245" s="403" t="s">
        <v>3566</v>
      </c>
      <c r="C245" s="403" t="s">
        <v>54</v>
      </c>
      <c r="D245" s="403" t="s">
        <v>166</v>
      </c>
      <c r="E245" s="403" t="s">
        <v>770</v>
      </c>
      <c r="F245" s="403" t="s">
        <v>507</v>
      </c>
      <c r="G245" s="403">
        <v>0.68411479303539702</v>
      </c>
      <c r="H245" s="403">
        <v>0.87841437775288</v>
      </c>
    </row>
    <row r="246" spans="2:8" x14ac:dyDescent="0.25">
      <c r="B246" s="403" t="s">
        <v>3567</v>
      </c>
      <c r="C246" s="403" t="s">
        <v>54</v>
      </c>
      <c r="D246" s="403" t="s">
        <v>612</v>
      </c>
      <c r="E246" s="403" t="s">
        <v>126</v>
      </c>
      <c r="F246" s="403" t="s">
        <v>3539</v>
      </c>
      <c r="G246" s="403">
        <v>1.8785734190099001E-2</v>
      </c>
      <c r="H246" s="403">
        <v>3.4909776946514398E-2</v>
      </c>
    </row>
    <row r="247" spans="2:8" x14ac:dyDescent="0.25">
      <c r="B247" s="403" t="s">
        <v>3567</v>
      </c>
      <c r="C247" s="403" t="s">
        <v>54</v>
      </c>
      <c r="D247" s="403" t="s">
        <v>612</v>
      </c>
      <c r="E247" s="403" t="s">
        <v>3558</v>
      </c>
      <c r="F247" s="403" t="s">
        <v>3539</v>
      </c>
      <c r="G247" s="403">
        <v>0.99994150394830195</v>
      </c>
      <c r="H247" s="403">
        <v>0.99995840843016204</v>
      </c>
    </row>
    <row r="248" spans="2:8" x14ac:dyDescent="0.25">
      <c r="B248" s="403" t="s">
        <v>3567</v>
      </c>
      <c r="C248" s="403" t="s">
        <v>54</v>
      </c>
      <c r="D248" s="403" t="s">
        <v>612</v>
      </c>
      <c r="E248" s="403" t="s">
        <v>129</v>
      </c>
      <c r="F248" s="403" t="s">
        <v>3539</v>
      </c>
      <c r="G248" s="403">
        <v>1</v>
      </c>
      <c r="H248" s="403">
        <v>1</v>
      </c>
    </row>
    <row r="249" spans="2:8" x14ac:dyDescent="0.25">
      <c r="B249" s="403" t="s">
        <v>3567</v>
      </c>
      <c r="C249" s="403" t="s">
        <v>54</v>
      </c>
      <c r="D249" s="403" t="s">
        <v>612</v>
      </c>
      <c r="E249" s="403" t="s">
        <v>3538</v>
      </c>
      <c r="F249" s="403" t="s">
        <v>3539</v>
      </c>
      <c r="G249" s="403">
        <v>0.15817719372893899</v>
      </c>
      <c r="H249" s="403">
        <v>0.217702273123732</v>
      </c>
    </row>
    <row r="250" spans="2:8" x14ac:dyDescent="0.25">
      <c r="B250" s="403" t="s">
        <v>3567</v>
      </c>
      <c r="C250" s="403" t="s">
        <v>54</v>
      </c>
      <c r="D250" s="403" t="s">
        <v>612</v>
      </c>
      <c r="E250" s="403" t="s">
        <v>770</v>
      </c>
      <c r="F250" s="403" t="s">
        <v>3539</v>
      </c>
      <c r="G250" s="403">
        <v>1</v>
      </c>
      <c r="H250" s="403">
        <v>1</v>
      </c>
    </row>
    <row r="251" spans="2:8" x14ac:dyDescent="0.25">
      <c r="B251" s="403" t="s">
        <v>3567</v>
      </c>
      <c r="C251" s="403" t="s">
        <v>54</v>
      </c>
      <c r="D251" s="403" t="s">
        <v>612</v>
      </c>
      <c r="E251" s="403" t="s">
        <v>126</v>
      </c>
      <c r="F251" s="403" t="s">
        <v>3537</v>
      </c>
      <c r="G251" s="403">
        <v>1.8785734190099001E-2</v>
      </c>
      <c r="H251" s="403">
        <v>3.4909776946514398E-2</v>
      </c>
    </row>
    <row r="252" spans="2:8" x14ac:dyDescent="0.25">
      <c r="B252" s="403" t="s">
        <v>3567</v>
      </c>
      <c r="C252" s="403" t="s">
        <v>54</v>
      </c>
      <c r="D252" s="403" t="s">
        <v>612</v>
      </c>
      <c r="E252" s="403" t="s">
        <v>3558</v>
      </c>
      <c r="F252" s="403" t="s">
        <v>3537</v>
      </c>
      <c r="G252" s="403">
        <v>0.99994150394830195</v>
      </c>
      <c r="H252" s="403">
        <v>0.99995840843016204</v>
      </c>
    </row>
    <row r="253" spans="2:8" x14ac:dyDescent="0.25">
      <c r="B253" s="403" t="s">
        <v>3567</v>
      </c>
      <c r="C253" s="403" t="s">
        <v>54</v>
      </c>
      <c r="D253" s="403" t="s">
        <v>612</v>
      </c>
      <c r="E253" s="403" t="s">
        <v>129</v>
      </c>
      <c r="F253" s="403" t="s">
        <v>3537</v>
      </c>
      <c r="G253" s="403">
        <v>1</v>
      </c>
      <c r="H253" s="403">
        <v>1</v>
      </c>
    </row>
    <row r="254" spans="2:8" x14ac:dyDescent="0.25">
      <c r="B254" s="403" t="s">
        <v>3567</v>
      </c>
      <c r="C254" s="403" t="s">
        <v>54</v>
      </c>
      <c r="D254" s="403" t="s">
        <v>612</v>
      </c>
      <c r="E254" s="403" t="s">
        <v>3538</v>
      </c>
      <c r="F254" s="403" t="s">
        <v>3537</v>
      </c>
      <c r="G254" s="403">
        <v>0.15817719372893899</v>
      </c>
      <c r="H254" s="403">
        <v>0.217702273123732</v>
      </c>
    </row>
    <row r="255" spans="2:8" x14ac:dyDescent="0.25">
      <c r="B255" s="403" t="s">
        <v>3567</v>
      </c>
      <c r="C255" s="403" t="s">
        <v>54</v>
      </c>
      <c r="D255" s="403" t="s">
        <v>612</v>
      </c>
      <c r="E255" s="403" t="s">
        <v>770</v>
      </c>
      <c r="F255" s="403" t="s">
        <v>3537</v>
      </c>
      <c r="G255" s="403">
        <v>1</v>
      </c>
      <c r="H255" s="403">
        <v>1</v>
      </c>
    </row>
    <row r="256" spans="2:8" x14ac:dyDescent="0.25">
      <c r="B256" s="403" t="s">
        <v>3567</v>
      </c>
      <c r="C256" s="403" t="s">
        <v>54</v>
      </c>
      <c r="D256" s="403" t="s">
        <v>166</v>
      </c>
      <c r="E256" s="403" t="s">
        <v>126</v>
      </c>
      <c r="F256" s="403" t="s">
        <v>507</v>
      </c>
      <c r="G256" s="403">
        <v>5.5692989418690698E-4</v>
      </c>
      <c r="H256" s="403">
        <v>5.1758463899959203E-4</v>
      </c>
    </row>
    <row r="257" spans="2:8" x14ac:dyDescent="0.25">
      <c r="B257" s="403" t="s">
        <v>3567</v>
      </c>
      <c r="C257" s="403" t="s">
        <v>54</v>
      </c>
      <c r="D257" s="403" t="s">
        <v>166</v>
      </c>
      <c r="E257" s="403" t="s">
        <v>3558</v>
      </c>
      <c r="F257" s="403" t="s">
        <v>507</v>
      </c>
      <c r="G257" s="403">
        <v>0.99764375115778303</v>
      </c>
      <c r="H257" s="403">
        <v>0.99768725965199001</v>
      </c>
    </row>
    <row r="258" spans="2:8" x14ac:dyDescent="0.25">
      <c r="B258" s="403" t="s">
        <v>3567</v>
      </c>
      <c r="C258" s="403" t="s">
        <v>54</v>
      </c>
      <c r="D258" s="403" t="s">
        <v>166</v>
      </c>
      <c r="E258" s="403" t="s">
        <v>129</v>
      </c>
      <c r="F258" s="403" t="s">
        <v>507</v>
      </c>
      <c r="G258" s="403">
        <v>1</v>
      </c>
      <c r="H258" s="403">
        <v>1</v>
      </c>
    </row>
    <row r="259" spans="2:8" x14ac:dyDescent="0.25">
      <c r="B259" s="403" t="s">
        <v>3567</v>
      </c>
      <c r="C259" s="403" t="s">
        <v>54</v>
      </c>
      <c r="D259" s="403" t="s">
        <v>166</v>
      </c>
      <c r="E259" s="403" t="s">
        <v>3538</v>
      </c>
      <c r="F259" s="403" t="s">
        <v>507</v>
      </c>
      <c r="G259" s="403">
        <v>0.154359149912599</v>
      </c>
      <c r="H259" s="403">
        <v>0.10597932065148399</v>
      </c>
    </row>
    <row r="260" spans="2:8" x14ac:dyDescent="0.25">
      <c r="B260" s="403" t="s">
        <v>3567</v>
      </c>
      <c r="C260" s="403" t="s">
        <v>54</v>
      </c>
      <c r="D260" s="403" t="s">
        <v>166</v>
      </c>
      <c r="E260" s="403" t="s">
        <v>770</v>
      </c>
      <c r="F260" s="403" t="s">
        <v>507</v>
      </c>
      <c r="G260" s="403">
        <v>0.49510382086729698</v>
      </c>
      <c r="H260" s="403">
        <v>0.76491347902760998</v>
      </c>
    </row>
    <row r="261" spans="2:8" x14ac:dyDescent="0.25">
      <c r="B261" s="403" t="s">
        <v>3568</v>
      </c>
      <c r="C261" s="403" t="s">
        <v>54</v>
      </c>
      <c r="D261" s="403" t="s">
        <v>612</v>
      </c>
      <c r="E261" s="403" t="s">
        <v>126</v>
      </c>
      <c r="F261" s="403" t="s">
        <v>3539</v>
      </c>
      <c r="G261" s="403">
        <v>7.8341475607513394E-2</v>
      </c>
      <c r="H261" s="403">
        <v>0.119249110020856</v>
      </c>
    </row>
    <row r="262" spans="2:8" x14ac:dyDescent="0.25">
      <c r="B262" s="403" t="s">
        <v>3568</v>
      </c>
      <c r="C262" s="403" t="s">
        <v>54</v>
      </c>
      <c r="D262" s="403" t="s">
        <v>612</v>
      </c>
      <c r="E262" s="403" t="s">
        <v>3558</v>
      </c>
      <c r="F262" s="403" t="s">
        <v>3539</v>
      </c>
      <c r="G262" s="403">
        <v>0.99995405791914405</v>
      </c>
      <c r="H262" s="403">
        <v>0.99994155472080604</v>
      </c>
    </row>
    <row r="263" spans="2:8" x14ac:dyDescent="0.25">
      <c r="B263" s="403" t="s">
        <v>3568</v>
      </c>
      <c r="C263" s="403" t="s">
        <v>54</v>
      </c>
      <c r="D263" s="403" t="s">
        <v>612</v>
      </c>
      <c r="E263" s="403" t="s">
        <v>129</v>
      </c>
      <c r="F263" s="403" t="s">
        <v>3539</v>
      </c>
      <c r="G263" s="403">
        <v>1</v>
      </c>
      <c r="H263" s="403">
        <v>1</v>
      </c>
    </row>
    <row r="264" spans="2:8" x14ac:dyDescent="0.25">
      <c r="B264" s="403" t="s">
        <v>3568</v>
      </c>
      <c r="C264" s="403" t="s">
        <v>54</v>
      </c>
      <c r="D264" s="403" t="s">
        <v>612</v>
      </c>
      <c r="E264" s="403" t="s">
        <v>3538</v>
      </c>
      <c r="F264" s="403" t="s">
        <v>3539</v>
      </c>
      <c r="G264" s="403">
        <v>0.740758054153973</v>
      </c>
      <c r="H264" s="403">
        <v>0.77372657180910998</v>
      </c>
    </row>
    <row r="265" spans="2:8" x14ac:dyDescent="0.25">
      <c r="B265" s="403" t="s">
        <v>3568</v>
      </c>
      <c r="C265" s="403" t="s">
        <v>54</v>
      </c>
      <c r="D265" s="403" t="s">
        <v>612</v>
      </c>
      <c r="E265" s="403" t="s">
        <v>770</v>
      </c>
      <c r="F265" s="403" t="s">
        <v>3539</v>
      </c>
      <c r="G265" s="403">
        <v>1</v>
      </c>
      <c r="H265" s="403">
        <v>1</v>
      </c>
    </row>
    <row r="266" spans="2:8" x14ac:dyDescent="0.25">
      <c r="B266" s="403" t="s">
        <v>3568</v>
      </c>
      <c r="C266" s="403" t="s">
        <v>54</v>
      </c>
      <c r="D266" s="403" t="s">
        <v>612</v>
      </c>
      <c r="E266" s="403" t="s">
        <v>126</v>
      </c>
      <c r="F266" s="403" t="s">
        <v>3537</v>
      </c>
      <c r="G266" s="403">
        <v>7.8341475607513394E-2</v>
      </c>
      <c r="H266" s="403">
        <v>0.119249110020856</v>
      </c>
    </row>
    <row r="267" spans="2:8" x14ac:dyDescent="0.25">
      <c r="B267" s="403" t="s">
        <v>3568</v>
      </c>
      <c r="C267" s="403" t="s">
        <v>54</v>
      </c>
      <c r="D267" s="403" t="s">
        <v>612</v>
      </c>
      <c r="E267" s="403" t="s">
        <v>3558</v>
      </c>
      <c r="F267" s="403" t="s">
        <v>3537</v>
      </c>
      <c r="G267" s="403">
        <v>0.99995405791914405</v>
      </c>
      <c r="H267" s="403">
        <v>0.99994155472080604</v>
      </c>
    </row>
    <row r="268" spans="2:8" x14ac:dyDescent="0.25">
      <c r="B268" s="403" t="s">
        <v>3568</v>
      </c>
      <c r="C268" s="403" t="s">
        <v>54</v>
      </c>
      <c r="D268" s="403" t="s">
        <v>612</v>
      </c>
      <c r="E268" s="403" t="s">
        <v>129</v>
      </c>
      <c r="F268" s="403" t="s">
        <v>3537</v>
      </c>
      <c r="G268" s="403">
        <v>1</v>
      </c>
      <c r="H268" s="403">
        <v>1</v>
      </c>
    </row>
    <row r="269" spans="2:8" x14ac:dyDescent="0.25">
      <c r="B269" s="403" t="s">
        <v>3568</v>
      </c>
      <c r="C269" s="403" t="s">
        <v>54</v>
      </c>
      <c r="D269" s="403" t="s">
        <v>612</v>
      </c>
      <c r="E269" s="403" t="s">
        <v>3538</v>
      </c>
      <c r="F269" s="403" t="s">
        <v>3537</v>
      </c>
      <c r="G269" s="403">
        <v>0.740758054153973</v>
      </c>
      <c r="H269" s="403">
        <v>0.77372657180910998</v>
      </c>
    </row>
    <row r="270" spans="2:8" x14ac:dyDescent="0.25">
      <c r="B270" s="403" t="s">
        <v>3568</v>
      </c>
      <c r="C270" s="403" t="s">
        <v>54</v>
      </c>
      <c r="D270" s="403" t="s">
        <v>612</v>
      </c>
      <c r="E270" s="403" t="s">
        <v>770</v>
      </c>
      <c r="F270" s="403" t="s">
        <v>3537</v>
      </c>
      <c r="G270" s="403">
        <v>1</v>
      </c>
      <c r="H270" s="403">
        <v>1</v>
      </c>
    </row>
    <row r="271" spans="2:8" x14ac:dyDescent="0.25">
      <c r="B271" s="403" t="s">
        <v>3568</v>
      </c>
      <c r="C271" s="403" t="s">
        <v>54</v>
      </c>
      <c r="D271" s="403" t="s">
        <v>166</v>
      </c>
      <c r="E271" s="403" t="s">
        <v>126</v>
      </c>
      <c r="F271" s="403" t="s">
        <v>507</v>
      </c>
      <c r="G271" s="403">
        <v>7.6039536883200304E-3</v>
      </c>
      <c r="H271" s="403">
        <v>5.8206087444847704E-3</v>
      </c>
    </row>
    <row r="272" spans="2:8" x14ac:dyDescent="0.25">
      <c r="B272" s="403" t="s">
        <v>3568</v>
      </c>
      <c r="C272" s="403" t="s">
        <v>54</v>
      </c>
      <c r="D272" s="403" t="s">
        <v>166</v>
      </c>
      <c r="E272" s="403" t="s">
        <v>3558</v>
      </c>
      <c r="F272" s="403" t="s">
        <v>507</v>
      </c>
      <c r="G272" s="403">
        <v>0.99999465895849504</v>
      </c>
      <c r="H272" s="403">
        <v>0.99999798007479901</v>
      </c>
    </row>
    <row r="273" spans="2:8" x14ac:dyDescent="0.25">
      <c r="B273" s="403" t="s">
        <v>3568</v>
      </c>
      <c r="C273" s="403" t="s">
        <v>54</v>
      </c>
      <c r="D273" s="403" t="s">
        <v>166</v>
      </c>
      <c r="E273" s="403" t="s">
        <v>129</v>
      </c>
      <c r="F273" s="403" t="s">
        <v>507</v>
      </c>
      <c r="G273" s="403">
        <v>1</v>
      </c>
      <c r="H273" s="403">
        <v>1</v>
      </c>
    </row>
    <row r="274" spans="2:8" x14ac:dyDescent="0.25">
      <c r="B274" s="403" t="s">
        <v>3568</v>
      </c>
      <c r="C274" s="403" t="s">
        <v>54</v>
      </c>
      <c r="D274" s="403" t="s">
        <v>166</v>
      </c>
      <c r="E274" s="403" t="s">
        <v>3538</v>
      </c>
      <c r="F274" s="403" t="s">
        <v>507</v>
      </c>
      <c r="G274" s="403">
        <v>0.54733982159327998</v>
      </c>
      <c r="H274" s="403">
        <v>0.36275747233972</v>
      </c>
    </row>
    <row r="275" spans="2:8" x14ac:dyDescent="0.25">
      <c r="B275" s="403" t="s">
        <v>3568</v>
      </c>
      <c r="C275" s="403" t="s">
        <v>54</v>
      </c>
      <c r="D275" s="403" t="s">
        <v>166</v>
      </c>
      <c r="E275" s="403" t="s">
        <v>770</v>
      </c>
      <c r="F275" s="403" t="s">
        <v>507</v>
      </c>
      <c r="G275" s="403">
        <v>0.75525812875926901</v>
      </c>
      <c r="H275" s="403">
        <v>0.86883851344673302</v>
      </c>
    </row>
    <row r="276" spans="2:8" x14ac:dyDescent="0.25">
      <c r="B276" s="403" t="s">
        <v>3569</v>
      </c>
      <c r="C276" s="403" t="s">
        <v>54</v>
      </c>
      <c r="D276" s="403" t="s">
        <v>612</v>
      </c>
      <c r="E276" s="403" t="s">
        <v>126</v>
      </c>
      <c r="F276" s="403" t="s">
        <v>3539</v>
      </c>
      <c r="G276" s="403">
        <v>7.1723756108245204E-2</v>
      </c>
      <c r="H276" s="403">
        <v>8.6477636128984403E-2</v>
      </c>
    </row>
    <row r="277" spans="2:8" x14ac:dyDescent="0.25">
      <c r="B277" s="403" t="s">
        <v>3569</v>
      </c>
      <c r="C277" s="403" t="s">
        <v>54</v>
      </c>
      <c r="D277" s="403" t="s">
        <v>612</v>
      </c>
      <c r="E277" s="403" t="s">
        <v>3558</v>
      </c>
      <c r="F277" s="403" t="s">
        <v>3539</v>
      </c>
      <c r="G277" s="403">
        <v>0.99999986366762805</v>
      </c>
      <c r="H277" s="403">
        <v>0.99999983096737499</v>
      </c>
    </row>
    <row r="278" spans="2:8" x14ac:dyDescent="0.25">
      <c r="B278" s="403" t="s">
        <v>3569</v>
      </c>
      <c r="C278" s="403" t="s">
        <v>54</v>
      </c>
      <c r="D278" s="403" t="s">
        <v>612</v>
      </c>
      <c r="E278" s="403" t="s">
        <v>129</v>
      </c>
      <c r="F278" s="403" t="s">
        <v>3539</v>
      </c>
      <c r="G278" s="403">
        <v>1</v>
      </c>
      <c r="H278" s="403">
        <v>1</v>
      </c>
    </row>
    <row r="279" spans="2:8" x14ac:dyDescent="0.25">
      <c r="B279" s="403" t="s">
        <v>3569</v>
      </c>
      <c r="C279" s="403" t="s">
        <v>54</v>
      </c>
      <c r="D279" s="403" t="s">
        <v>612</v>
      </c>
      <c r="E279" s="403" t="s">
        <v>3538</v>
      </c>
      <c r="F279" s="403" t="s">
        <v>3539</v>
      </c>
      <c r="G279" s="403">
        <v>0.763057311643626</v>
      </c>
      <c r="H279" s="403">
        <v>0.69059433466658104</v>
      </c>
    </row>
    <row r="280" spans="2:8" x14ac:dyDescent="0.25">
      <c r="B280" s="403" t="s">
        <v>3569</v>
      </c>
      <c r="C280" s="403" t="s">
        <v>54</v>
      </c>
      <c r="D280" s="403" t="s">
        <v>612</v>
      </c>
      <c r="E280" s="403" t="s">
        <v>770</v>
      </c>
      <c r="F280" s="403" t="s">
        <v>3539</v>
      </c>
      <c r="G280" s="403">
        <v>1</v>
      </c>
      <c r="H280" s="403">
        <v>1</v>
      </c>
    </row>
    <row r="281" spans="2:8" x14ac:dyDescent="0.25">
      <c r="B281" s="403" t="s">
        <v>3569</v>
      </c>
      <c r="C281" s="403" t="s">
        <v>54</v>
      </c>
      <c r="D281" s="403" t="s">
        <v>612</v>
      </c>
      <c r="E281" s="403" t="s">
        <v>126</v>
      </c>
      <c r="F281" s="403" t="s">
        <v>3537</v>
      </c>
      <c r="G281" s="403">
        <v>7.1723756108245093E-2</v>
      </c>
      <c r="H281" s="403">
        <v>8.64776361289845E-2</v>
      </c>
    </row>
    <row r="282" spans="2:8" x14ac:dyDescent="0.25">
      <c r="B282" s="403" t="s">
        <v>3569</v>
      </c>
      <c r="C282" s="403" t="s">
        <v>54</v>
      </c>
      <c r="D282" s="403" t="s">
        <v>612</v>
      </c>
      <c r="E282" s="403" t="s">
        <v>3558</v>
      </c>
      <c r="F282" s="403" t="s">
        <v>3537</v>
      </c>
      <c r="G282" s="403">
        <v>0.99999986366762805</v>
      </c>
      <c r="H282" s="403">
        <v>0.99999983096737499</v>
      </c>
    </row>
    <row r="283" spans="2:8" x14ac:dyDescent="0.25">
      <c r="B283" s="403" t="s">
        <v>3569</v>
      </c>
      <c r="C283" s="403" t="s">
        <v>54</v>
      </c>
      <c r="D283" s="403" t="s">
        <v>612</v>
      </c>
      <c r="E283" s="403" t="s">
        <v>129</v>
      </c>
      <c r="F283" s="403" t="s">
        <v>3537</v>
      </c>
      <c r="G283" s="403">
        <v>1</v>
      </c>
      <c r="H283" s="403">
        <v>1</v>
      </c>
    </row>
    <row r="284" spans="2:8" x14ac:dyDescent="0.25">
      <c r="B284" s="403" t="s">
        <v>3569</v>
      </c>
      <c r="C284" s="403" t="s">
        <v>54</v>
      </c>
      <c r="D284" s="403" t="s">
        <v>612</v>
      </c>
      <c r="E284" s="403" t="s">
        <v>3538</v>
      </c>
      <c r="F284" s="403" t="s">
        <v>3537</v>
      </c>
      <c r="G284" s="403">
        <v>0.763057311643626</v>
      </c>
      <c r="H284" s="403">
        <v>0.69059433466658104</v>
      </c>
    </row>
    <row r="285" spans="2:8" x14ac:dyDescent="0.25">
      <c r="B285" s="403" t="s">
        <v>3569</v>
      </c>
      <c r="C285" s="403" t="s">
        <v>54</v>
      </c>
      <c r="D285" s="403" t="s">
        <v>612</v>
      </c>
      <c r="E285" s="403" t="s">
        <v>770</v>
      </c>
      <c r="F285" s="403" t="s">
        <v>3537</v>
      </c>
      <c r="G285" s="403">
        <v>1</v>
      </c>
      <c r="H285" s="403">
        <v>1</v>
      </c>
    </row>
    <row r="286" spans="2:8" x14ac:dyDescent="0.25">
      <c r="B286" s="403" t="s">
        <v>3569</v>
      </c>
      <c r="C286" s="403" t="s">
        <v>54</v>
      </c>
      <c r="D286" s="403" t="s">
        <v>166</v>
      </c>
      <c r="E286" s="403" t="s">
        <v>126</v>
      </c>
      <c r="F286" s="403" t="s">
        <v>507</v>
      </c>
      <c r="G286" s="403">
        <v>4.4160172488300299E-3</v>
      </c>
      <c r="H286" s="403">
        <v>3.9433124489493604E-3</v>
      </c>
    </row>
    <row r="287" spans="2:8" x14ac:dyDescent="0.25">
      <c r="B287" s="403" t="s">
        <v>3569</v>
      </c>
      <c r="C287" s="403" t="s">
        <v>54</v>
      </c>
      <c r="D287" s="403" t="s">
        <v>166</v>
      </c>
      <c r="E287" s="403" t="s">
        <v>3558</v>
      </c>
      <c r="F287" s="403" t="s">
        <v>507</v>
      </c>
      <c r="G287" s="403">
        <v>0.99995425975580299</v>
      </c>
      <c r="H287" s="403">
        <v>0.99973660734782699</v>
      </c>
    </row>
    <row r="288" spans="2:8" x14ac:dyDescent="0.25">
      <c r="B288" s="403" t="s">
        <v>3569</v>
      </c>
      <c r="C288" s="403" t="s">
        <v>54</v>
      </c>
      <c r="D288" s="403" t="s">
        <v>166</v>
      </c>
      <c r="E288" s="403" t="s">
        <v>129</v>
      </c>
      <c r="F288" s="403" t="s">
        <v>507</v>
      </c>
      <c r="G288" s="403">
        <v>1</v>
      </c>
      <c r="H288" s="403">
        <v>1</v>
      </c>
    </row>
    <row r="289" spans="2:8" x14ac:dyDescent="0.25">
      <c r="B289" s="403" t="s">
        <v>3569</v>
      </c>
      <c r="C289" s="403" t="s">
        <v>54</v>
      </c>
      <c r="D289" s="403" t="s">
        <v>166</v>
      </c>
      <c r="E289" s="403" t="s">
        <v>3538</v>
      </c>
      <c r="F289" s="403" t="s">
        <v>507</v>
      </c>
      <c r="G289" s="403">
        <v>0.59678784007474694</v>
      </c>
      <c r="H289" s="403">
        <v>0.36261895321209497</v>
      </c>
    </row>
    <row r="290" spans="2:8" x14ac:dyDescent="0.25">
      <c r="B290" s="403" t="s">
        <v>3569</v>
      </c>
      <c r="C290" s="403" t="s">
        <v>54</v>
      </c>
      <c r="D290" s="403" t="s">
        <v>166</v>
      </c>
      <c r="E290" s="403" t="s">
        <v>770</v>
      </c>
      <c r="F290" s="403" t="s">
        <v>507</v>
      </c>
      <c r="G290" s="403">
        <v>0.80111417478012104</v>
      </c>
      <c r="H290" s="403">
        <v>0.86396910234625701</v>
      </c>
    </row>
    <row r="291" spans="2:8" x14ac:dyDescent="0.25">
      <c r="B291" s="403" t="s">
        <v>3570</v>
      </c>
      <c r="C291" s="403" t="s">
        <v>54</v>
      </c>
      <c r="D291" s="403" t="s">
        <v>612</v>
      </c>
      <c r="E291" s="403" t="s">
        <v>126</v>
      </c>
      <c r="F291" s="403" t="s">
        <v>3539</v>
      </c>
      <c r="G291" s="403">
        <v>6.9409621066694793E-2</v>
      </c>
      <c r="H291" s="403">
        <v>8.3948152957738498E-2</v>
      </c>
    </row>
    <row r="292" spans="2:8" x14ac:dyDescent="0.25">
      <c r="B292" s="403" t="s">
        <v>3570</v>
      </c>
      <c r="C292" s="403" t="s">
        <v>54</v>
      </c>
      <c r="D292" s="403" t="s">
        <v>612</v>
      </c>
      <c r="E292" s="403" t="s">
        <v>3558</v>
      </c>
      <c r="F292" s="403" t="s">
        <v>3539</v>
      </c>
      <c r="G292" s="403">
        <v>0.99999984600539504</v>
      </c>
      <c r="H292" s="403">
        <v>0.99999980950345302</v>
      </c>
    </row>
    <row r="293" spans="2:8" x14ac:dyDescent="0.25">
      <c r="B293" s="403" t="s">
        <v>3570</v>
      </c>
      <c r="C293" s="403" t="s">
        <v>54</v>
      </c>
      <c r="D293" s="403" t="s">
        <v>612</v>
      </c>
      <c r="E293" s="403" t="s">
        <v>129</v>
      </c>
      <c r="F293" s="403" t="s">
        <v>3539</v>
      </c>
      <c r="G293" s="403">
        <v>1</v>
      </c>
      <c r="H293" s="403">
        <v>1</v>
      </c>
    </row>
    <row r="294" spans="2:8" x14ac:dyDescent="0.25">
      <c r="B294" s="403" t="s">
        <v>3570</v>
      </c>
      <c r="C294" s="403" t="s">
        <v>54</v>
      </c>
      <c r="D294" s="403" t="s">
        <v>612</v>
      </c>
      <c r="E294" s="403" t="s">
        <v>3538</v>
      </c>
      <c r="F294" s="403" t="s">
        <v>3539</v>
      </c>
      <c r="G294" s="403">
        <v>0.74023121488836396</v>
      </c>
      <c r="H294" s="403">
        <v>0.66457564610955899</v>
      </c>
    </row>
    <row r="295" spans="2:8" x14ac:dyDescent="0.25">
      <c r="B295" s="403" t="s">
        <v>3570</v>
      </c>
      <c r="C295" s="403" t="s">
        <v>54</v>
      </c>
      <c r="D295" s="403" t="s">
        <v>612</v>
      </c>
      <c r="E295" s="403" t="s">
        <v>770</v>
      </c>
      <c r="F295" s="403" t="s">
        <v>3539</v>
      </c>
      <c r="G295" s="403">
        <v>1</v>
      </c>
      <c r="H295" s="403">
        <v>1</v>
      </c>
    </row>
    <row r="296" spans="2:8" x14ac:dyDescent="0.25">
      <c r="B296" s="403" t="s">
        <v>3570</v>
      </c>
      <c r="C296" s="403" t="s">
        <v>54</v>
      </c>
      <c r="D296" s="403" t="s">
        <v>612</v>
      </c>
      <c r="E296" s="403" t="s">
        <v>126</v>
      </c>
      <c r="F296" s="403" t="s">
        <v>3537</v>
      </c>
      <c r="G296" s="403">
        <v>6.9409621066694793E-2</v>
      </c>
      <c r="H296" s="403">
        <v>8.3948152957738498E-2</v>
      </c>
    </row>
    <row r="297" spans="2:8" x14ac:dyDescent="0.25">
      <c r="B297" s="403" t="s">
        <v>3570</v>
      </c>
      <c r="C297" s="403" t="s">
        <v>54</v>
      </c>
      <c r="D297" s="403" t="s">
        <v>612</v>
      </c>
      <c r="E297" s="403" t="s">
        <v>3558</v>
      </c>
      <c r="F297" s="403" t="s">
        <v>3537</v>
      </c>
      <c r="G297" s="403">
        <v>0.99999984600539504</v>
      </c>
      <c r="H297" s="403">
        <v>0.99999980950345302</v>
      </c>
    </row>
    <row r="298" spans="2:8" x14ac:dyDescent="0.25">
      <c r="B298" s="403" t="s">
        <v>3570</v>
      </c>
      <c r="C298" s="403" t="s">
        <v>54</v>
      </c>
      <c r="D298" s="403" t="s">
        <v>612</v>
      </c>
      <c r="E298" s="403" t="s">
        <v>129</v>
      </c>
      <c r="F298" s="403" t="s">
        <v>3537</v>
      </c>
      <c r="G298" s="403">
        <v>1</v>
      </c>
      <c r="H298" s="403">
        <v>1</v>
      </c>
    </row>
    <row r="299" spans="2:8" x14ac:dyDescent="0.25">
      <c r="B299" s="403" t="s">
        <v>3570</v>
      </c>
      <c r="C299" s="403" t="s">
        <v>54</v>
      </c>
      <c r="D299" s="403" t="s">
        <v>612</v>
      </c>
      <c r="E299" s="403" t="s">
        <v>3538</v>
      </c>
      <c r="F299" s="403" t="s">
        <v>3537</v>
      </c>
      <c r="G299" s="403">
        <v>0.74023121488836396</v>
      </c>
      <c r="H299" s="403">
        <v>0.66457564610955899</v>
      </c>
    </row>
    <row r="300" spans="2:8" x14ac:dyDescent="0.25">
      <c r="B300" s="403" t="s">
        <v>3570</v>
      </c>
      <c r="C300" s="403" t="s">
        <v>54</v>
      </c>
      <c r="D300" s="403" t="s">
        <v>612</v>
      </c>
      <c r="E300" s="403" t="s">
        <v>770</v>
      </c>
      <c r="F300" s="403" t="s">
        <v>3537</v>
      </c>
      <c r="G300" s="403">
        <v>1</v>
      </c>
      <c r="H300" s="403">
        <v>1</v>
      </c>
    </row>
    <row r="301" spans="2:8" x14ac:dyDescent="0.25">
      <c r="B301" s="403" t="s">
        <v>3570</v>
      </c>
      <c r="C301" s="403" t="s">
        <v>54</v>
      </c>
      <c r="D301" s="403" t="s">
        <v>166</v>
      </c>
      <c r="E301" s="403" t="s">
        <v>126</v>
      </c>
      <c r="F301" s="403" t="s">
        <v>507</v>
      </c>
      <c r="G301" s="403">
        <v>4.0641530696028704E-3</v>
      </c>
      <c r="H301" s="403">
        <v>3.8439395785001399E-3</v>
      </c>
    </row>
    <row r="302" spans="2:8" x14ac:dyDescent="0.25">
      <c r="B302" s="403" t="s">
        <v>3570</v>
      </c>
      <c r="C302" s="403" t="s">
        <v>54</v>
      </c>
      <c r="D302" s="403" t="s">
        <v>166</v>
      </c>
      <c r="E302" s="403" t="s">
        <v>3558</v>
      </c>
      <c r="F302" s="403" t="s">
        <v>507</v>
      </c>
      <c r="G302" s="403">
        <v>0.99994613426095003</v>
      </c>
      <c r="H302" s="403">
        <v>0.99968726039684297</v>
      </c>
    </row>
    <row r="303" spans="2:8" x14ac:dyDescent="0.25">
      <c r="B303" s="403" t="s">
        <v>3570</v>
      </c>
      <c r="C303" s="403" t="s">
        <v>54</v>
      </c>
      <c r="D303" s="403" t="s">
        <v>166</v>
      </c>
      <c r="E303" s="403" t="s">
        <v>129</v>
      </c>
      <c r="F303" s="403" t="s">
        <v>507</v>
      </c>
      <c r="G303" s="403">
        <v>1</v>
      </c>
      <c r="H303" s="403">
        <v>1</v>
      </c>
    </row>
    <row r="304" spans="2:8" x14ac:dyDescent="0.25">
      <c r="B304" s="403" t="s">
        <v>3570</v>
      </c>
      <c r="C304" s="403" t="s">
        <v>54</v>
      </c>
      <c r="D304" s="403" t="s">
        <v>166</v>
      </c>
      <c r="E304" s="403" t="s">
        <v>3538</v>
      </c>
      <c r="F304" s="403" t="s">
        <v>507</v>
      </c>
      <c r="G304" s="403">
        <v>0.57123740013469704</v>
      </c>
      <c r="H304" s="403">
        <v>0.33912817910606002</v>
      </c>
    </row>
    <row r="305" spans="2:8" x14ac:dyDescent="0.25">
      <c r="B305" s="403" t="s">
        <v>3570</v>
      </c>
      <c r="C305" s="403" t="s">
        <v>54</v>
      </c>
      <c r="D305" s="403" t="s">
        <v>166</v>
      </c>
      <c r="E305" s="403" t="s">
        <v>770</v>
      </c>
      <c r="F305" s="403" t="s">
        <v>507</v>
      </c>
      <c r="G305" s="403">
        <v>0.79092035971047403</v>
      </c>
      <c r="H305" s="403">
        <v>0.86165639482472201</v>
      </c>
    </row>
    <row r="306" spans="2:8" x14ac:dyDescent="0.25">
      <c r="B306" s="403" t="s">
        <v>3571</v>
      </c>
      <c r="C306" s="403" t="s">
        <v>54</v>
      </c>
      <c r="D306" s="403" t="s">
        <v>612</v>
      </c>
      <c r="E306" s="403" t="s">
        <v>126</v>
      </c>
      <c r="F306" s="403" t="s">
        <v>3539</v>
      </c>
      <c r="G306" s="403">
        <v>6.5466617132141594E-2</v>
      </c>
      <c r="H306" s="403">
        <v>8.2393114919560001E-2</v>
      </c>
    </row>
    <row r="307" spans="2:8" x14ac:dyDescent="0.25">
      <c r="B307" s="403" t="s">
        <v>3571</v>
      </c>
      <c r="C307" s="403" t="s">
        <v>54</v>
      </c>
      <c r="D307" s="403" t="s">
        <v>612</v>
      </c>
      <c r="E307" s="403" t="s">
        <v>3558</v>
      </c>
      <c r="F307" s="403" t="s">
        <v>3539</v>
      </c>
      <c r="G307" s="403">
        <v>0.99998338419092403</v>
      </c>
      <c r="H307" s="403">
        <v>0.999971971247264</v>
      </c>
    </row>
    <row r="308" spans="2:8" x14ac:dyDescent="0.25">
      <c r="B308" s="403" t="s">
        <v>3571</v>
      </c>
      <c r="C308" s="403" t="s">
        <v>54</v>
      </c>
      <c r="D308" s="403" t="s">
        <v>612</v>
      </c>
      <c r="E308" s="403" t="s">
        <v>129</v>
      </c>
      <c r="F308" s="403" t="s">
        <v>3539</v>
      </c>
      <c r="G308" s="403">
        <v>1</v>
      </c>
      <c r="H308" s="403">
        <v>1</v>
      </c>
    </row>
    <row r="309" spans="2:8" x14ac:dyDescent="0.25">
      <c r="B309" s="403" t="s">
        <v>3571</v>
      </c>
      <c r="C309" s="403" t="s">
        <v>54</v>
      </c>
      <c r="D309" s="403" t="s">
        <v>612</v>
      </c>
      <c r="E309" s="403" t="s">
        <v>3538</v>
      </c>
      <c r="F309" s="403" t="s">
        <v>3539</v>
      </c>
      <c r="G309" s="403">
        <v>0.73450763000050001</v>
      </c>
      <c r="H309" s="403">
        <v>0.65691380819495704</v>
      </c>
    </row>
    <row r="310" spans="2:8" x14ac:dyDescent="0.25">
      <c r="B310" s="403" t="s">
        <v>3571</v>
      </c>
      <c r="C310" s="403" t="s">
        <v>54</v>
      </c>
      <c r="D310" s="403" t="s">
        <v>612</v>
      </c>
      <c r="E310" s="403" t="s">
        <v>770</v>
      </c>
      <c r="F310" s="403" t="s">
        <v>3539</v>
      </c>
      <c r="G310" s="403">
        <v>1</v>
      </c>
      <c r="H310" s="403">
        <v>1</v>
      </c>
    </row>
    <row r="311" spans="2:8" x14ac:dyDescent="0.25">
      <c r="B311" s="403" t="s">
        <v>3571</v>
      </c>
      <c r="C311" s="403" t="s">
        <v>54</v>
      </c>
      <c r="D311" s="403" t="s">
        <v>612</v>
      </c>
      <c r="E311" s="403" t="s">
        <v>126</v>
      </c>
      <c r="F311" s="403" t="s">
        <v>3537</v>
      </c>
      <c r="G311" s="403">
        <v>6.5466617132141594E-2</v>
      </c>
      <c r="H311" s="403">
        <v>8.2393114919560001E-2</v>
      </c>
    </row>
    <row r="312" spans="2:8" x14ac:dyDescent="0.25">
      <c r="B312" s="403" t="s">
        <v>3571</v>
      </c>
      <c r="C312" s="403" t="s">
        <v>54</v>
      </c>
      <c r="D312" s="403" t="s">
        <v>612</v>
      </c>
      <c r="E312" s="403" t="s">
        <v>3558</v>
      </c>
      <c r="F312" s="403" t="s">
        <v>3537</v>
      </c>
      <c r="G312" s="403">
        <v>0.99998338419092403</v>
      </c>
      <c r="H312" s="403">
        <v>0.999971971247264</v>
      </c>
    </row>
    <row r="313" spans="2:8" x14ac:dyDescent="0.25">
      <c r="B313" s="403" t="s">
        <v>3571</v>
      </c>
      <c r="C313" s="403" t="s">
        <v>54</v>
      </c>
      <c r="D313" s="403" t="s">
        <v>612</v>
      </c>
      <c r="E313" s="403" t="s">
        <v>129</v>
      </c>
      <c r="F313" s="403" t="s">
        <v>3537</v>
      </c>
      <c r="G313" s="403">
        <v>1</v>
      </c>
      <c r="H313" s="403">
        <v>1</v>
      </c>
    </row>
    <row r="314" spans="2:8" x14ac:dyDescent="0.25">
      <c r="B314" s="403" t="s">
        <v>3571</v>
      </c>
      <c r="C314" s="403" t="s">
        <v>54</v>
      </c>
      <c r="D314" s="403" t="s">
        <v>612</v>
      </c>
      <c r="E314" s="403" t="s">
        <v>3538</v>
      </c>
      <c r="F314" s="403" t="s">
        <v>3537</v>
      </c>
      <c r="G314" s="403">
        <v>0.73450763000050001</v>
      </c>
      <c r="H314" s="403">
        <v>0.65691380819495704</v>
      </c>
    </row>
    <row r="315" spans="2:8" x14ac:dyDescent="0.25">
      <c r="B315" s="403" t="s">
        <v>3571</v>
      </c>
      <c r="C315" s="403" t="s">
        <v>54</v>
      </c>
      <c r="D315" s="403" t="s">
        <v>612</v>
      </c>
      <c r="E315" s="403" t="s">
        <v>770</v>
      </c>
      <c r="F315" s="403" t="s">
        <v>3537</v>
      </c>
      <c r="G315" s="403">
        <v>1</v>
      </c>
      <c r="H315" s="403">
        <v>1</v>
      </c>
    </row>
    <row r="316" spans="2:8" x14ac:dyDescent="0.25">
      <c r="B316" s="403" t="s">
        <v>3571</v>
      </c>
      <c r="C316" s="403" t="s">
        <v>54</v>
      </c>
      <c r="D316" s="403" t="s">
        <v>166</v>
      </c>
      <c r="E316" s="403" t="s">
        <v>126</v>
      </c>
      <c r="F316" s="403" t="s">
        <v>507</v>
      </c>
      <c r="G316" s="403">
        <v>8.4632068005549201E-3</v>
      </c>
      <c r="H316" s="403">
        <v>5.1513044756648398E-3</v>
      </c>
    </row>
    <row r="317" spans="2:8" x14ac:dyDescent="0.25">
      <c r="B317" s="403" t="s">
        <v>3571</v>
      </c>
      <c r="C317" s="403" t="s">
        <v>54</v>
      </c>
      <c r="D317" s="403" t="s">
        <v>166</v>
      </c>
      <c r="E317" s="403" t="s">
        <v>3558</v>
      </c>
      <c r="F317" s="403" t="s">
        <v>507</v>
      </c>
      <c r="G317" s="403">
        <v>0.99999070613331498</v>
      </c>
      <c r="H317" s="403">
        <v>0.99999412140694199</v>
      </c>
    </row>
    <row r="318" spans="2:8" x14ac:dyDescent="0.25">
      <c r="B318" s="403" t="s">
        <v>3571</v>
      </c>
      <c r="C318" s="403" t="s">
        <v>54</v>
      </c>
      <c r="D318" s="403" t="s">
        <v>166</v>
      </c>
      <c r="E318" s="403" t="s">
        <v>129</v>
      </c>
      <c r="F318" s="403" t="s">
        <v>507</v>
      </c>
      <c r="G318" s="403">
        <v>1</v>
      </c>
      <c r="H318" s="403">
        <v>1</v>
      </c>
    </row>
    <row r="319" spans="2:8" x14ac:dyDescent="0.25">
      <c r="B319" s="403" t="s">
        <v>3571</v>
      </c>
      <c r="C319" s="403" t="s">
        <v>54</v>
      </c>
      <c r="D319" s="403" t="s">
        <v>166</v>
      </c>
      <c r="E319" s="403" t="s">
        <v>3538</v>
      </c>
      <c r="F319" s="403" t="s">
        <v>507</v>
      </c>
      <c r="G319" s="403">
        <v>0.69615100168335897</v>
      </c>
      <c r="H319" s="403">
        <v>0.45240079266912903</v>
      </c>
    </row>
    <row r="320" spans="2:8" x14ac:dyDescent="0.25">
      <c r="B320" s="403" t="s">
        <v>3571</v>
      </c>
      <c r="C320" s="403" t="s">
        <v>54</v>
      </c>
      <c r="D320" s="403" t="s">
        <v>166</v>
      </c>
      <c r="E320" s="403" t="s">
        <v>770</v>
      </c>
      <c r="F320" s="403" t="s">
        <v>507</v>
      </c>
      <c r="G320" s="403">
        <v>0.81561489651365204</v>
      </c>
      <c r="H320" s="403">
        <v>0.92644001560604095</v>
      </c>
    </row>
    <row r="321" spans="2:8" x14ac:dyDescent="0.25">
      <c r="B321" s="403" t="s">
        <v>3572</v>
      </c>
      <c r="C321" s="403" t="s">
        <v>54</v>
      </c>
      <c r="D321" s="403" t="s">
        <v>612</v>
      </c>
      <c r="E321" s="403" t="s">
        <v>126</v>
      </c>
      <c r="F321" s="403" t="s">
        <v>3539</v>
      </c>
      <c r="G321" s="403">
        <v>5.0813581953815599E-2</v>
      </c>
      <c r="H321" s="403">
        <v>6.5142294070512405E-2</v>
      </c>
    </row>
    <row r="322" spans="2:8" x14ac:dyDescent="0.25">
      <c r="B322" s="403" t="s">
        <v>3572</v>
      </c>
      <c r="C322" s="403" t="s">
        <v>54</v>
      </c>
      <c r="D322" s="403" t="s">
        <v>612</v>
      </c>
      <c r="E322" s="403" t="s">
        <v>3558</v>
      </c>
      <c r="F322" s="403" t="s">
        <v>3539</v>
      </c>
      <c r="G322" s="403">
        <v>0.999972768629668</v>
      </c>
      <c r="H322" s="403">
        <v>0.99995530485338102</v>
      </c>
    </row>
    <row r="323" spans="2:8" x14ac:dyDescent="0.25">
      <c r="B323" s="403" t="s">
        <v>3572</v>
      </c>
      <c r="C323" s="403" t="s">
        <v>54</v>
      </c>
      <c r="D323" s="403" t="s">
        <v>612</v>
      </c>
      <c r="E323" s="403" t="s">
        <v>129</v>
      </c>
      <c r="F323" s="403" t="s">
        <v>3539</v>
      </c>
      <c r="G323" s="403">
        <v>1</v>
      </c>
      <c r="H323" s="403">
        <v>1</v>
      </c>
    </row>
    <row r="324" spans="2:8" x14ac:dyDescent="0.25">
      <c r="B324" s="403" t="s">
        <v>3572</v>
      </c>
      <c r="C324" s="403" t="s">
        <v>54</v>
      </c>
      <c r="D324" s="403" t="s">
        <v>612</v>
      </c>
      <c r="E324" s="403" t="s">
        <v>3538</v>
      </c>
      <c r="F324" s="403" t="s">
        <v>3539</v>
      </c>
      <c r="G324" s="403">
        <v>0.62823739998766504</v>
      </c>
      <c r="H324" s="403">
        <v>0.55016227857704203</v>
      </c>
    </row>
    <row r="325" spans="2:8" x14ac:dyDescent="0.25">
      <c r="B325" s="403" t="s">
        <v>3572</v>
      </c>
      <c r="C325" s="403" t="s">
        <v>54</v>
      </c>
      <c r="D325" s="403" t="s">
        <v>612</v>
      </c>
      <c r="E325" s="403" t="s">
        <v>770</v>
      </c>
      <c r="F325" s="403" t="s">
        <v>3539</v>
      </c>
      <c r="G325" s="403">
        <v>1</v>
      </c>
      <c r="H325" s="403">
        <v>1</v>
      </c>
    </row>
    <row r="326" spans="2:8" x14ac:dyDescent="0.25">
      <c r="B326" s="403" t="s">
        <v>3572</v>
      </c>
      <c r="C326" s="403" t="s">
        <v>54</v>
      </c>
      <c r="D326" s="403" t="s">
        <v>612</v>
      </c>
      <c r="E326" s="403" t="s">
        <v>126</v>
      </c>
      <c r="F326" s="403" t="s">
        <v>3537</v>
      </c>
      <c r="G326" s="403">
        <v>5.0813581953815599E-2</v>
      </c>
      <c r="H326" s="403">
        <v>6.5142294070512405E-2</v>
      </c>
    </row>
    <row r="327" spans="2:8" x14ac:dyDescent="0.25">
      <c r="B327" s="403" t="s">
        <v>3572</v>
      </c>
      <c r="C327" s="403" t="s">
        <v>54</v>
      </c>
      <c r="D327" s="403" t="s">
        <v>612</v>
      </c>
      <c r="E327" s="403" t="s">
        <v>3558</v>
      </c>
      <c r="F327" s="403" t="s">
        <v>3537</v>
      </c>
      <c r="G327" s="403">
        <v>0.999972768629668</v>
      </c>
      <c r="H327" s="403">
        <v>0.99995530485338102</v>
      </c>
    </row>
    <row r="328" spans="2:8" x14ac:dyDescent="0.25">
      <c r="B328" s="403" t="s">
        <v>3572</v>
      </c>
      <c r="C328" s="403" t="s">
        <v>54</v>
      </c>
      <c r="D328" s="403" t="s">
        <v>612</v>
      </c>
      <c r="E328" s="403" t="s">
        <v>129</v>
      </c>
      <c r="F328" s="403" t="s">
        <v>3537</v>
      </c>
      <c r="G328" s="403">
        <v>1</v>
      </c>
      <c r="H328" s="403">
        <v>1</v>
      </c>
    </row>
    <row r="329" spans="2:8" x14ac:dyDescent="0.25">
      <c r="B329" s="403" t="s">
        <v>3572</v>
      </c>
      <c r="C329" s="403" t="s">
        <v>54</v>
      </c>
      <c r="D329" s="403" t="s">
        <v>612</v>
      </c>
      <c r="E329" s="403" t="s">
        <v>3538</v>
      </c>
      <c r="F329" s="403" t="s">
        <v>3537</v>
      </c>
      <c r="G329" s="403">
        <v>0.62823739998766504</v>
      </c>
      <c r="H329" s="403">
        <v>0.55016227857704203</v>
      </c>
    </row>
    <row r="330" spans="2:8" x14ac:dyDescent="0.25">
      <c r="B330" s="403" t="s">
        <v>3572</v>
      </c>
      <c r="C330" s="403" t="s">
        <v>54</v>
      </c>
      <c r="D330" s="403" t="s">
        <v>612</v>
      </c>
      <c r="E330" s="403" t="s">
        <v>770</v>
      </c>
      <c r="F330" s="403" t="s">
        <v>3537</v>
      </c>
      <c r="G330" s="403">
        <v>1</v>
      </c>
      <c r="H330" s="403">
        <v>1</v>
      </c>
    </row>
    <row r="331" spans="2:8" x14ac:dyDescent="0.25">
      <c r="B331" s="403" t="s">
        <v>3572</v>
      </c>
      <c r="C331" s="403" t="s">
        <v>54</v>
      </c>
      <c r="D331" s="403" t="s">
        <v>166</v>
      </c>
      <c r="E331" s="403" t="s">
        <v>126</v>
      </c>
      <c r="F331" s="403" t="s">
        <v>507</v>
      </c>
      <c r="G331" s="403">
        <v>5.9712620482741501E-3</v>
      </c>
      <c r="H331" s="403">
        <v>5.4186945484561797E-3</v>
      </c>
    </row>
    <row r="332" spans="2:8" x14ac:dyDescent="0.25">
      <c r="B332" s="403" t="s">
        <v>3572</v>
      </c>
      <c r="C332" s="403" t="s">
        <v>54</v>
      </c>
      <c r="D332" s="403" t="s">
        <v>166</v>
      </c>
      <c r="E332" s="403" t="s">
        <v>3558</v>
      </c>
      <c r="F332" s="403" t="s">
        <v>507</v>
      </c>
      <c r="G332" s="403">
        <v>0.99996841810725601</v>
      </c>
      <c r="H332" s="403">
        <v>0.99997781447172096</v>
      </c>
    </row>
    <row r="333" spans="2:8" x14ac:dyDescent="0.25">
      <c r="B333" s="403" t="s">
        <v>3572</v>
      </c>
      <c r="C333" s="403" t="s">
        <v>54</v>
      </c>
      <c r="D333" s="403" t="s">
        <v>166</v>
      </c>
      <c r="E333" s="403" t="s">
        <v>129</v>
      </c>
      <c r="F333" s="403" t="s">
        <v>507</v>
      </c>
      <c r="G333" s="403">
        <v>1</v>
      </c>
      <c r="H333" s="403">
        <v>1</v>
      </c>
    </row>
    <row r="334" spans="2:8" x14ac:dyDescent="0.25">
      <c r="B334" s="403" t="s">
        <v>3572</v>
      </c>
      <c r="C334" s="403" t="s">
        <v>54</v>
      </c>
      <c r="D334" s="403" t="s">
        <v>166</v>
      </c>
      <c r="E334" s="403" t="s">
        <v>3538</v>
      </c>
      <c r="F334" s="403" t="s">
        <v>507</v>
      </c>
      <c r="G334" s="403">
        <v>0.59649747325028202</v>
      </c>
      <c r="H334" s="403">
        <v>0.347155039629714</v>
      </c>
    </row>
    <row r="335" spans="2:8" x14ac:dyDescent="0.25">
      <c r="B335" s="403" t="s">
        <v>3572</v>
      </c>
      <c r="C335" s="403" t="s">
        <v>54</v>
      </c>
      <c r="D335" s="403" t="s">
        <v>166</v>
      </c>
      <c r="E335" s="403" t="s">
        <v>770</v>
      </c>
      <c r="F335" s="403" t="s">
        <v>507</v>
      </c>
      <c r="G335" s="403">
        <v>0.75941699643664295</v>
      </c>
      <c r="H335" s="403">
        <v>0.90015316547819402</v>
      </c>
    </row>
    <row r="336" spans="2:8" x14ac:dyDescent="0.25">
      <c r="B336" s="403" t="s">
        <v>3573</v>
      </c>
      <c r="C336" s="403" t="s">
        <v>54</v>
      </c>
      <c r="D336" s="403" t="s">
        <v>612</v>
      </c>
      <c r="E336" s="403" t="s">
        <v>126</v>
      </c>
      <c r="F336" s="403" t="s">
        <v>3539</v>
      </c>
      <c r="G336" s="403">
        <v>7.0581332447061607E-2</v>
      </c>
      <c r="H336" s="403">
        <v>6.5932857958603E-2</v>
      </c>
    </row>
    <row r="337" spans="2:8" x14ac:dyDescent="0.25">
      <c r="B337" s="403" t="s">
        <v>3573</v>
      </c>
      <c r="C337" s="403" t="s">
        <v>54</v>
      </c>
      <c r="D337" s="403" t="s">
        <v>612</v>
      </c>
      <c r="E337" s="403" t="s">
        <v>3558</v>
      </c>
      <c r="F337" s="403" t="s">
        <v>3539</v>
      </c>
      <c r="G337" s="403">
        <v>0.99980855370695298</v>
      </c>
      <c r="H337" s="403">
        <v>0.99955929494333196</v>
      </c>
    </row>
    <row r="338" spans="2:8" x14ac:dyDescent="0.25">
      <c r="B338" s="403" t="s">
        <v>3573</v>
      </c>
      <c r="C338" s="403" t="s">
        <v>54</v>
      </c>
      <c r="D338" s="403" t="s">
        <v>612</v>
      </c>
      <c r="E338" s="403" t="s">
        <v>129</v>
      </c>
      <c r="F338" s="403" t="s">
        <v>3539</v>
      </c>
      <c r="G338" s="403">
        <v>1</v>
      </c>
      <c r="H338" s="403">
        <v>1</v>
      </c>
    </row>
    <row r="339" spans="2:8" x14ac:dyDescent="0.25">
      <c r="B339" s="403" t="s">
        <v>3573</v>
      </c>
      <c r="C339" s="403" t="s">
        <v>54</v>
      </c>
      <c r="D339" s="403" t="s">
        <v>612</v>
      </c>
      <c r="E339" s="403" t="s">
        <v>3538</v>
      </c>
      <c r="F339" s="403" t="s">
        <v>3539</v>
      </c>
      <c r="G339" s="403">
        <v>0.71005261817236398</v>
      </c>
      <c r="H339" s="403">
        <v>0.579744420755124</v>
      </c>
    </row>
    <row r="340" spans="2:8" x14ac:dyDescent="0.25">
      <c r="B340" s="403" t="s">
        <v>3573</v>
      </c>
      <c r="C340" s="403" t="s">
        <v>54</v>
      </c>
      <c r="D340" s="403" t="s">
        <v>612</v>
      </c>
      <c r="E340" s="403" t="s">
        <v>770</v>
      </c>
      <c r="F340" s="403" t="s">
        <v>3539</v>
      </c>
      <c r="G340" s="403">
        <v>1</v>
      </c>
      <c r="H340" s="403">
        <v>1</v>
      </c>
    </row>
    <row r="341" spans="2:8" x14ac:dyDescent="0.25">
      <c r="B341" s="403" t="s">
        <v>3573</v>
      </c>
      <c r="C341" s="403" t="s">
        <v>54</v>
      </c>
      <c r="D341" s="403" t="s">
        <v>612</v>
      </c>
      <c r="E341" s="403" t="s">
        <v>126</v>
      </c>
      <c r="F341" s="403" t="s">
        <v>3537</v>
      </c>
      <c r="G341" s="403">
        <v>7.0581332447061607E-2</v>
      </c>
      <c r="H341" s="403">
        <v>6.5932857958603E-2</v>
      </c>
    </row>
    <row r="342" spans="2:8" x14ac:dyDescent="0.25">
      <c r="B342" s="403" t="s">
        <v>3573</v>
      </c>
      <c r="C342" s="403" t="s">
        <v>54</v>
      </c>
      <c r="D342" s="403" t="s">
        <v>612</v>
      </c>
      <c r="E342" s="403" t="s">
        <v>3558</v>
      </c>
      <c r="F342" s="403" t="s">
        <v>3537</v>
      </c>
      <c r="G342" s="403">
        <v>0.99980855370695298</v>
      </c>
      <c r="H342" s="403">
        <v>0.99955929494333196</v>
      </c>
    </row>
    <row r="343" spans="2:8" x14ac:dyDescent="0.25">
      <c r="B343" s="403" t="s">
        <v>3573</v>
      </c>
      <c r="C343" s="403" t="s">
        <v>54</v>
      </c>
      <c r="D343" s="403" t="s">
        <v>612</v>
      </c>
      <c r="E343" s="403" t="s">
        <v>129</v>
      </c>
      <c r="F343" s="403" t="s">
        <v>3537</v>
      </c>
      <c r="G343" s="403">
        <v>1</v>
      </c>
      <c r="H343" s="403">
        <v>1</v>
      </c>
    </row>
    <row r="344" spans="2:8" x14ac:dyDescent="0.25">
      <c r="B344" s="403" t="s">
        <v>3573</v>
      </c>
      <c r="C344" s="403" t="s">
        <v>54</v>
      </c>
      <c r="D344" s="403" t="s">
        <v>612</v>
      </c>
      <c r="E344" s="403" t="s">
        <v>3538</v>
      </c>
      <c r="F344" s="403" t="s">
        <v>3537</v>
      </c>
      <c r="G344" s="403">
        <v>0.71005261817236398</v>
      </c>
      <c r="H344" s="403">
        <v>0.579744420755124</v>
      </c>
    </row>
    <row r="345" spans="2:8" x14ac:dyDescent="0.25">
      <c r="B345" s="403" t="s">
        <v>3573</v>
      </c>
      <c r="C345" s="403" t="s">
        <v>54</v>
      </c>
      <c r="D345" s="403" t="s">
        <v>612</v>
      </c>
      <c r="E345" s="403" t="s">
        <v>770</v>
      </c>
      <c r="F345" s="403" t="s">
        <v>3537</v>
      </c>
      <c r="G345" s="403">
        <v>1</v>
      </c>
      <c r="H345" s="403">
        <v>1</v>
      </c>
    </row>
    <row r="346" spans="2:8" x14ac:dyDescent="0.25">
      <c r="B346" s="403" t="s">
        <v>3573</v>
      </c>
      <c r="C346" s="403" t="s">
        <v>54</v>
      </c>
      <c r="D346" s="403" t="s">
        <v>166</v>
      </c>
      <c r="E346" s="403" t="s">
        <v>126</v>
      </c>
      <c r="F346" s="403" t="s">
        <v>507</v>
      </c>
      <c r="G346" s="403">
        <v>1.0894256900010901E-2</v>
      </c>
      <c r="H346" s="403">
        <v>1.1120349922879901E-2</v>
      </c>
    </row>
    <row r="347" spans="2:8" x14ac:dyDescent="0.25">
      <c r="B347" s="403" t="s">
        <v>3573</v>
      </c>
      <c r="C347" s="403" t="s">
        <v>54</v>
      </c>
      <c r="D347" s="403" t="s">
        <v>166</v>
      </c>
      <c r="E347" s="403" t="s">
        <v>3558</v>
      </c>
      <c r="F347" s="403" t="s">
        <v>507</v>
      </c>
      <c r="G347" s="403">
        <v>0.999737632539344</v>
      </c>
      <c r="H347" s="403">
        <v>0.99994555349913905</v>
      </c>
    </row>
    <row r="348" spans="2:8" x14ac:dyDescent="0.25">
      <c r="B348" s="403" t="s">
        <v>3573</v>
      </c>
      <c r="C348" s="403" t="s">
        <v>54</v>
      </c>
      <c r="D348" s="403" t="s">
        <v>166</v>
      </c>
      <c r="E348" s="403" t="s">
        <v>129</v>
      </c>
      <c r="F348" s="403" t="s">
        <v>507</v>
      </c>
      <c r="G348" s="403">
        <v>1</v>
      </c>
      <c r="H348" s="403">
        <v>1</v>
      </c>
    </row>
    <row r="349" spans="2:8" x14ac:dyDescent="0.25">
      <c r="B349" s="403" t="s">
        <v>3573</v>
      </c>
      <c r="C349" s="403" t="s">
        <v>54</v>
      </c>
      <c r="D349" s="403" t="s">
        <v>166</v>
      </c>
      <c r="E349" s="403" t="s">
        <v>3538</v>
      </c>
      <c r="F349" s="403" t="s">
        <v>507</v>
      </c>
      <c r="G349" s="403">
        <v>0.55525906407848702</v>
      </c>
      <c r="H349" s="403">
        <v>0.342015729094309</v>
      </c>
    </row>
    <row r="350" spans="2:8" x14ac:dyDescent="0.25">
      <c r="B350" s="403" t="s">
        <v>3573</v>
      </c>
      <c r="C350" s="403" t="s">
        <v>54</v>
      </c>
      <c r="D350" s="403" t="s">
        <v>166</v>
      </c>
      <c r="E350" s="403" t="s">
        <v>770</v>
      </c>
      <c r="F350" s="403" t="s">
        <v>507</v>
      </c>
      <c r="G350" s="403">
        <v>0.73402546953689995</v>
      </c>
      <c r="H350" s="403">
        <v>0.81772605676507104</v>
      </c>
    </row>
    <row r="351" spans="2:8" x14ac:dyDescent="0.25">
      <c r="B351" s="403" t="s">
        <v>3574</v>
      </c>
      <c r="C351" s="403" t="s">
        <v>54</v>
      </c>
      <c r="D351" s="403" t="s">
        <v>612</v>
      </c>
      <c r="E351" s="403" t="s">
        <v>126</v>
      </c>
      <c r="F351" s="403" t="s">
        <v>3539</v>
      </c>
      <c r="G351" s="403">
        <v>3.7071967965521001E-2</v>
      </c>
      <c r="H351" s="403">
        <v>5.1597506395099302E-2</v>
      </c>
    </row>
    <row r="352" spans="2:8" x14ac:dyDescent="0.25">
      <c r="B352" s="403" t="s">
        <v>3574</v>
      </c>
      <c r="C352" s="403" t="s">
        <v>54</v>
      </c>
      <c r="D352" s="403" t="s">
        <v>612</v>
      </c>
      <c r="E352" s="403" t="s">
        <v>3558</v>
      </c>
      <c r="F352" s="403" t="s">
        <v>3539</v>
      </c>
      <c r="G352" s="403">
        <v>0.99997690489398905</v>
      </c>
      <c r="H352" s="403">
        <v>0.99993937713113201</v>
      </c>
    </row>
    <row r="353" spans="2:8" x14ac:dyDescent="0.25">
      <c r="B353" s="403" t="s">
        <v>3574</v>
      </c>
      <c r="C353" s="403" t="s">
        <v>54</v>
      </c>
      <c r="D353" s="403" t="s">
        <v>612</v>
      </c>
      <c r="E353" s="403" t="s">
        <v>129</v>
      </c>
      <c r="F353" s="403" t="s">
        <v>3539</v>
      </c>
      <c r="G353" s="403">
        <v>1</v>
      </c>
      <c r="H353" s="403">
        <v>1</v>
      </c>
    </row>
    <row r="354" spans="2:8" x14ac:dyDescent="0.25">
      <c r="B354" s="403" t="s">
        <v>3574</v>
      </c>
      <c r="C354" s="403" t="s">
        <v>54</v>
      </c>
      <c r="D354" s="403" t="s">
        <v>612</v>
      </c>
      <c r="E354" s="403" t="s">
        <v>3538</v>
      </c>
      <c r="F354" s="403" t="s">
        <v>3539</v>
      </c>
      <c r="G354" s="403">
        <v>0.31164443233047501</v>
      </c>
      <c r="H354" s="403">
        <v>0.21900559422377</v>
      </c>
    </row>
    <row r="355" spans="2:8" x14ac:dyDescent="0.25">
      <c r="B355" s="403" t="s">
        <v>3574</v>
      </c>
      <c r="C355" s="403" t="s">
        <v>54</v>
      </c>
      <c r="D355" s="403" t="s">
        <v>612</v>
      </c>
      <c r="E355" s="403" t="s">
        <v>770</v>
      </c>
      <c r="F355" s="403" t="s">
        <v>3539</v>
      </c>
      <c r="G355" s="403">
        <v>1</v>
      </c>
      <c r="H355" s="403">
        <v>1</v>
      </c>
    </row>
    <row r="356" spans="2:8" x14ac:dyDescent="0.25">
      <c r="B356" s="403" t="s">
        <v>3574</v>
      </c>
      <c r="C356" s="403" t="s">
        <v>54</v>
      </c>
      <c r="D356" s="403" t="s">
        <v>612</v>
      </c>
      <c r="E356" s="403" t="s">
        <v>126</v>
      </c>
      <c r="F356" s="403" t="s">
        <v>3537</v>
      </c>
      <c r="G356" s="403">
        <v>3.7071967965521001E-2</v>
      </c>
      <c r="H356" s="403">
        <v>5.1597506395099399E-2</v>
      </c>
    </row>
    <row r="357" spans="2:8" x14ac:dyDescent="0.25">
      <c r="B357" s="403" t="s">
        <v>3574</v>
      </c>
      <c r="C357" s="403" t="s">
        <v>54</v>
      </c>
      <c r="D357" s="403" t="s">
        <v>612</v>
      </c>
      <c r="E357" s="403" t="s">
        <v>3558</v>
      </c>
      <c r="F357" s="403" t="s">
        <v>3537</v>
      </c>
      <c r="G357" s="403">
        <v>0.99997690489398905</v>
      </c>
      <c r="H357" s="403">
        <v>0.99993937713113201</v>
      </c>
    </row>
    <row r="358" spans="2:8" x14ac:dyDescent="0.25">
      <c r="B358" s="403" t="s">
        <v>3574</v>
      </c>
      <c r="C358" s="403" t="s">
        <v>54</v>
      </c>
      <c r="D358" s="403" t="s">
        <v>612</v>
      </c>
      <c r="E358" s="403" t="s">
        <v>129</v>
      </c>
      <c r="F358" s="403" t="s">
        <v>3537</v>
      </c>
      <c r="G358" s="403">
        <v>1</v>
      </c>
      <c r="H358" s="403">
        <v>1</v>
      </c>
    </row>
    <row r="359" spans="2:8" x14ac:dyDescent="0.25">
      <c r="B359" s="403" t="s">
        <v>3574</v>
      </c>
      <c r="C359" s="403" t="s">
        <v>54</v>
      </c>
      <c r="D359" s="403" t="s">
        <v>612</v>
      </c>
      <c r="E359" s="403" t="s">
        <v>3538</v>
      </c>
      <c r="F359" s="403" t="s">
        <v>3537</v>
      </c>
      <c r="G359" s="403">
        <v>0.31164443233047501</v>
      </c>
      <c r="H359" s="403">
        <v>0.21900559422377</v>
      </c>
    </row>
    <row r="360" spans="2:8" x14ac:dyDescent="0.25">
      <c r="B360" s="403" t="s">
        <v>3574</v>
      </c>
      <c r="C360" s="403" t="s">
        <v>54</v>
      </c>
      <c r="D360" s="403" t="s">
        <v>612</v>
      </c>
      <c r="E360" s="403" t="s">
        <v>770</v>
      </c>
      <c r="F360" s="403" t="s">
        <v>3537</v>
      </c>
      <c r="G360" s="403">
        <v>1</v>
      </c>
      <c r="H360" s="403">
        <v>1</v>
      </c>
    </row>
    <row r="361" spans="2:8" x14ac:dyDescent="0.25">
      <c r="B361" s="403" t="s">
        <v>3574</v>
      </c>
      <c r="C361" s="403" t="s">
        <v>54</v>
      </c>
      <c r="D361" s="403" t="s">
        <v>166</v>
      </c>
      <c r="E361" s="403" t="s">
        <v>126</v>
      </c>
      <c r="F361" s="403" t="s">
        <v>507</v>
      </c>
      <c r="G361" s="403">
        <v>5.0498712285255501E-3</v>
      </c>
      <c r="H361" s="403">
        <v>6.2587897567006204E-3</v>
      </c>
    </row>
    <row r="362" spans="2:8" x14ac:dyDescent="0.25">
      <c r="B362" s="403" t="s">
        <v>3574</v>
      </c>
      <c r="C362" s="403" t="s">
        <v>54</v>
      </c>
      <c r="D362" s="403" t="s">
        <v>166</v>
      </c>
      <c r="E362" s="403" t="s">
        <v>3558</v>
      </c>
      <c r="F362" s="403" t="s">
        <v>507</v>
      </c>
      <c r="G362" s="403">
        <v>0.99815951435558303</v>
      </c>
      <c r="H362" s="403">
        <v>0.99890393219892704</v>
      </c>
    </row>
    <row r="363" spans="2:8" x14ac:dyDescent="0.25">
      <c r="B363" s="403" t="s">
        <v>3574</v>
      </c>
      <c r="C363" s="403" t="s">
        <v>54</v>
      </c>
      <c r="D363" s="403" t="s">
        <v>166</v>
      </c>
      <c r="E363" s="403" t="s">
        <v>129</v>
      </c>
      <c r="F363" s="403" t="s">
        <v>507</v>
      </c>
      <c r="G363" s="403">
        <v>1</v>
      </c>
      <c r="H363" s="403">
        <v>1</v>
      </c>
    </row>
    <row r="364" spans="2:8" x14ac:dyDescent="0.25">
      <c r="B364" s="403" t="s">
        <v>3574</v>
      </c>
      <c r="C364" s="403" t="s">
        <v>54</v>
      </c>
      <c r="D364" s="403" t="s">
        <v>166</v>
      </c>
      <c r="E364" s="403" t="s">
        <v>3538</v>
      </c>
      <c r="F364" s="403" t="s">
        <v>507</v>
      </c>
      <c r="G364" s="403">
        <v>0.31694943824969601</v>
      </c>
      <c r="H364" s="403">
        <v>0.18874787652171601</v>
      </c>
    </row>
    <row r="365" spans="2:8" x14ac:dyDescent="0.25">
      <c r="B365" s="403" t="s">
        <v>3574</v>
      </c>
      <c r="C365" s="403" t="s">
        <v>54</v>
      </c>
      <c r="D365" s="403" t="s">
        <v>166</v>
      </c>
      <c r="E365" s="403" t="s">
        <v>770</v>
      </c>
      <c r="F365" s="403" t="s">
        <v>507</v>
      </c>
      <c r="G365" s="403">
        <v>0.56664882310287001</v>
      </c>
      <c r="H365" s="403">
        <v>0.79080511411490295</v>
      </c>
    </row>
    <row r="366" spans="2:8" x14ac:dyDescent="0.25">
      <c r="B366" s="403" t="s">
        <v>3575</v>
      </c>
      <c r="C366" s="403" t="s">
        <v>54</v>
      </c>
      <c r="D366" s="403" t="s">
        <v>612</v>
      </c>
      <c r="E366" s="403" t="s">
        <v>126</v>
      </c>
      <c r="F366" s="403" t="s">
        <v>3539</v>
      </c>
      <c r="G366" s="403">
        <v>6.5531675425399102E-2</v>
      </c>
      <c r="H366" s="403">
        <v>0.174558741665501</v>
      </c>
    </row>
    <row r="367" spans="2:8" x14ac:dyDescent="0.25">
      <c r="B367" s="403" t="s">
        <v>3575</v>
      </c>
      <c r="C367" s="403" t="s">
        <v>54</v>
      </c>
      <c r="D367" s="403" t="s">
        <v>612</v>
      </c>
      <c r="E367" s="403" t="s">
        <v>3558</v>
      </c>
      <c r="F367" s="403" t="s">
        <v>3539</v>
      </c>
      <c r="G367" s="403">
        <v>0.99999999999183398</v>
      </c>
      <c r="H367" s="403">
        <v>0.99999999999612299</v>
      </c>
    </row>
    <row r="368" spans="2:8" x14ac:dyDescent="0.25">
      <c r="B368" s="403" t="s">
        <v>3575</v>
      </c>
      <c r="C368" s="403" t="s">
        <v>54</v>
      </c>
      <c r="D368" s="403" t="s">
        <v>612</v>
      </c>
      <c r="E368" s="403" t="s">
        <v>129</v>
      </c>
      <c r="F368" s="403" t="s">
        <v>3539</v>
      </c>
      <c r="G368" s="403">
        <v>1</v>
      </c>
      <c r="H368" s="403">
        <v>1</v>
      </c>
    </row>
    <row r="369" spans="2:8" x14ac:dyDescent="0.25">
      <c r="B369" s="403" t="s">
        <v>3575</v>
      </c>
      <c r="C369" s="403" t="s">
        <v>54</v>
      </c>
      <c r="D369" s="403" t="s">
        <v>612</v>
      </c>
      <c r="E369" s="403" t="s">
        <v>3538</v>
      </c>
      <c r="F369" s="403" t="s">
        <v>3539</v>
      </c>
      <c r="G369" s="403">
        <v>0.81112307128308803</v>
      </c>
      <c r="H369" s="403">
        <v>0.873302019319666</v>
      </c>
    </row>
    <row r="370" spans="2:8" x14ac:dyDescent="0.25">
      <c r="B370" s="403" t="s">
        <v>3575</v>
      </c>
      <c r="C370" s="403" t="s">
        <v>54</v>
      </c>
      <c r="D370" s="403" t="s">
        <v>612</v>
      </c>
      <c r="E370" s="403" t="s">
        <v>770</v>
      </c>
      <c r="F370" s="403" t="s">
        <v>3539</v>
      </c>
      <c r="G370" s="403">
        <v>1</v>
      </c>
      <c r="H370" s="403">
        <v>1</v>
      </c>
    </row>
    <row r="371" spans="2:8" x14ac:dyDescent="0.25">
      <c r="B371" s="403" t="s">
        <v>3575</v>
      </c>
      <c r="C371" s="403" t="s">
        <v>54</v>
      </c>
      <c r="D371" s="403" t="s">
        <v>612</v>
      </c>
      <c r="E371" s="403" t="s">
        <v>126</v>
      </c>
      <c r="F371" s="403" t="s">
        <v>3537</v>
      </c>
      <c r="G371" s="403">
        <v>6.5531675425399102E-2</v>
      </c>
      <c r="H371" s="403">
        <v>0.174558741665501</v>
      </c>
    </row>
    <row r="372" spans="2:8" x14ac:dyDescent="0.25">
      <c r="B372" s="403" t="s">
        <v>3575</v>
      </c>
      <c r="C372" s="403" t="s">
        <v>54</v>
      </c>
      <c r="D372" s="403" t="s">
        <v>612</v>
      </c>
      <c r="E372" s="403" t="s">
        <v>3558</v>
      </c>
      <c r="F372" s="403" t="s">
        <v>3537</v>
      </c>
      <c r="G372" s="403">
        <v>0.99999999999183398</v>
      </c>
      <c r="H372" s="403">
        <v>0.99999999999612299</v>
      </c>
    </row>
    <row r="373" spans="2:8" x14ac:dyDescent="0.25">
      <c r="B373" s="403" t="s">
        <v>3575</v>
      </c>
      <c r="C373" s="403" t="s">
        <v>54</v>
      </c>
      <c r="D373" s="403" t="s">
        <v>612</v>
      </c>
      <c r="E373" s="403" t="s">
        <v>129</v>
      </c>
      <c r="F373" s="403" t="s">
        <v>3537</v>
      </c>
      <c r="G373" s="403">
        <v>1</v>
      </c>
      <c r="H373" s="403">
        <v>1</v>
      </c>
    </row>
    <row r="374" spans="2:8" x14ac:dyDescent="0.25">
      <c r="B374" s="403" t="s">
        <v>3575</v>
      </c>
      <c r="C374" s="403" t="s">
        <v>54</v>
      </c>
      <c r="D374" s="403" t="s">
        <v>612</v>
      </c>
      <c r="E374" s="403" t="s">
        <v>3538</v>
      </c>
      <c r="F374" s="403" t="s">
        <v>3537</v>
      </c>
      <c r="G374" s="403">
        <v>0.81112307128308803</v>
      </c>
      <c r="H374" s="403">
        <v>0.873302019319666</v>
      </c>
    </row>
    <row r="375" spans="2:8" x14ac:dyDescent="0.25">
      <c r="B375" s="403" t="s">
        <v>3575</v>
      </c>
      <c r="C375" s="403" t="s">
        <v>54</v>
      </c>
      <c r="D375" s="403" t="s">
        <v>612</v>
      </c>
      <c r="E375" s="403" t="s">
        <v>770</v>
      </c>
      <c r="F375" s="403" t="s">
        <v>3537</v>
      </c>
      <c r="G375" s="403">
        <v>1</v>
      </c>
      <c r="H375" s="403">
        <v>1</v>
      </c>
    </row>
    <row r="376" spans="2:8" x14ac:dyDescent="0.25">
      <c r="B376" s="403" t="s">
        <v>3575</v>
      </c>
      <c r="C376" s="403" t="s">
        <v>54</v>
      </c>
      <c r="D376" s="403" t="s">
        <v>166</v>
      </c>
      <c r="E376" s="403" t="s">
        <v>126</v>
      </c>
      <c r="F376" s="403" t="s">
        <v>507</v>
      </c>
      <c r="G376" s="403">
        <v>4.5435501259958799E-3</v>
      </c>
      <c r="H376" s="403">
        <v>1.80880059659837E-3</v>
      </c>
    </row>
    <row r="377" spans="2:8" x14ac:dyDescent="0.25">
      <c r="B377" s="403" t="s">
        <v>3575</v>
      </c>
      <c r="C377" s="403" t="s">
        <v>54</v>
      </c>
      <c r="D377" s="403" t="s">
        <v>166</v>
      </c>
      <c r="E377" s="403" t="s">
        <v>3558</v>
      </c>
      <c r="F377" s="403" t="s">
        <v>507</v>
      </c>
      <c r="G377" s="403">
        <v>0.99995269707797696</v>
      </c>
      <c r="H377" s="403">
        <v>0.99988719021883399</v>
      </c>
    </row>
    <row r="378" spans="2:8" x14ac:dyDescent="0.25">
      <c r="B378" s="403" t="s">
        <v>3575</v>
      </c>
      <c r="C378" s="403" t="s">
        <v>54</v>
      </c>
      <c r="D378" s="403" t="s">
        <v>166</v>
      </c>
      <c r="E378" s="403" t="s">
        <v>129</v>
      </c>
      <c r="F378" s="403" t="s">
        <v>507</v>
      </c>
      <c r="G378" s="403">
        <v>1</v>
      </c>
      <c r="H378" s="403">
        <v>1</v>
      </c>
    </row>
    <row r="379" spans="2:8" x14ac:dyDescent="0.25">
      <c r="B379" s="403" t="s">
        <v>3575</v>
      </c>
      <c r="C379" s="403" t="s">
        <v>54</v>
      </c>
      <c r="D379" s="403" t="s">
        <v>166</v>
      </c>
      <c r="E379" s="403" t="s">
        <v>3538</v>
      </c>
      <c r="F379" s="403" t="s">
        <v>507</v>
      </c>
      <c r="G379" s="403">
        <v>0.84552443509694397</v>
      </c>
      <c r="H379" s="403">
        <v>0.61187358144900195</v>
      </c>
    </row>
    <row r="380" spans="2:8" x14ac:dyDescent="0.25">
      <c r="B380" s="403" t="s">
        <v>3575</v>
      </c>
      <c r="C380" s="403" t="s">
        <v>54</v>
      </c>
      <c r="D380" s="403" t="s">
        <v>166</v>
      </c>
      <c r="E380" s="403" t="s">
        <v>770</v>
      </c>
      <c r="F380" s="403" t="s">
        <v>507</v>
      </c>
      <c r="G380" s="403">
        <v>0.89768063396444797</v>
      </c>
      <c r="H380" s="403">
        <v>0.96170032190002197</v>
      </c>
    </row>
    <row r="381" spans="2:8" x14ac:dyDescent="0.25">
      <c r="B381" s="403" t="s">
        <v>3576</v>
      </c>
      <c r="C381" s="403" t="s">
        <v>54</v>
      </c>
      <c r="D381" s="403" t="s">
        <v>612</v>
      </c>
      <c r="E381" s="403" t="s">
        <v>126</v>
      </c>
      <c r="F381" s="403" t="s">
        <v>3539</v>
      </c>
      <c r="G381" s="403">
        <v>0.11013757811256</v>
      </c>
      <c r="H381" s="403">
        <v>9.4346728658425597E-2</v>
      </c>
    </row>
    <row r="382" spans="2:8" x14ac:dyDescent="0.25">
      <c r="B382" s="403" t="s">
        <v>3576</v>
      </c>
      <c r="C382" s="403" t="s">
        <v>54</v>
      </c>
      <c r="D382" s="403" t="s">
        <v>612</v>
      </c>
      <c r="E382" s="403" t="s">
        <v>3558</v>
      </c>
      <c r="F382" s="403" t="s">
        <v>3539</v>
      </c>
      <c r="G382" s="403">
        <v>0.99987129707920497</v>
      </c>
      <c r="H382" s="403">
        <v>0.99978154407534603</v>
      </c>
    </row>
    <row r="383" spans="2:8" x14ac:dyDescent="0.25">
      <c r="B383" s="403" t="s">
        <v>3576</v>
      </c>
      <c r="C383" s="403" t="s">
        <v>54</v>
      </c>
      <c r="D383" s="403" t="s">
        <v>612</v>
      </c>
      <c r="E383" s="403" t="s">
        <v>129</v>
      </c>
      <c r="F383" s="403" t="s">
        <v>3539</v>
      </c>
      <c r="G383" s="403">
        <v>1</v>
      </c>
      <c r="H383" s="403">
        <v>1</v>
      </c>
    </row>
    <row r="384" spans="2:8" x14ac:dyDescent="0.25">
      <c r="B384" s="403" t="s">
        <v>3576</v>
      </c>
      <c r="C384" s="403" t="s">
        <v>54</v>
      </c>
      <c r="D384" s="403" t="s">
        <v>612</v>
      </c>
      <c r="E384" s="403" t="s">
        <v>3538</v>
      </c>
      <c r="F384" s="403" t="s">
        <v>3539</v>
      </c>
      <c r="G384" s="403">
        <v>0.77742599305438698</v>
      </c>
      <c r="H384" s="403">
        <v>0.70386015297530102</v>
      </c>
    </row>
    <row r="385" spans="2:8" x14ac:dyDescent="0.25">
      <c r="B385" s="403" t="s">
        <v>3576</v>
      </c>
      <c r="C385" s="403" t="s">
        <v>54</v>
      </c>
      <c r="D385" s="403" t="s">
        <v>612</v>
      </c>
      <c r="E385" s="403" t="s">
        <v>770</v>
      </c>
      <c r="F385" s="403" t="s">
        <v>3539</v>
      </c>
      <c r="G385" s="403">
        <v>1</v>
      </c>
      <c r="H385" s="403">
        <v>1</v>
      </c>
    </row>
    <row r="386" spans="2:8" x14ac:dyDescent="0.25">
      <c r="B386" s="403" t="s">
        <v>3576</v>
      </c>
      <c r="C386" s="403" t="s">
        <v>54</v>
      </c>
      <c r="D386" s="403" t="s">
        <v>612</v>
      </c>
      <c r="E386" s="403" t="s">
        <v>126</v>
      </c>
      <c r="F386" s="403" t="s">
        <v>3537</v>
      </c>
      <c r="G386" s="403">
        <v>0.11013757811256</v>
      </c>
      <c r="H386" s="403">
        <v>9.4346728658425597E-2</v>
      </c>
    </row>
    <row r="387" spans="2:8" x14ac:dyDescent="0.25">
      <c r="B387" s="403" t="s">
        <v>3576</v>
      </c>
      <c r="C387" s="403" t="s">
        <v>54</v>
      </c>
      <c r="D387" s="403" t="s">
        <v>612</v>
      </c>
      <c r="E387" s="403" t="s">
        <v>3558</v>
      </c>
      <c r="F387" s="403" t="s">
        <v>3537</v>
      </c>
      <c r="G387" s="403">
        <v>0.99987129707920497</v>
      </c>
      <c r="H387" s="403">
        <v>0.99978154407534603</v>
      </c>
    </row>
    <row r="388" spans="2:8" x14ac:dyDescent="0.25">
      <c r="B388" s="403" t="s">
        <v>3576</v>
      </c>
      <c r="C388" s="403" t="s">
        <v>54</v>
      </c>
      <c r="D388" s="403" t="s">
        <v>612</v>
      </c>
      <c r="E388" s="403" t="s">
        <v>129</v>
      </c>
      <c r="F388" s="403" t="s">
        <v>3537</v>
      </c>
      <c r="G388" s="403">
        <v>1</v>
      </c>
      <c r="H388" s="403">
        <v>1</v>
      </c>
    </row>
    <row r="389" spans="2:8" x14ac:dyDescent="0.25">
      <c r="B389" s="403" t="s">
        <v>3576</v>
      </c>
      <c r="C389" s="403" t="s">
        <v>54</v>
      </c>
      <c r="D389" s="403" t="s">
        <v>612</v>
      </c>
      <c r="E389" s="403" t="s">
        <v>3538</v>
      </c>
      <c r="F389" s="403" t="s">
        <v>3537</v>
      </c>
      <c r="G389" s="403">
        <v>0.77742599305438698</v>
      </c>
      <c r="H389" s="403">
        <v>0.70386015297530102</v>
      </c>
    </row>
    <row r="390" spans="2:8" x14ac:dyDescent="0.25">
      <c r="B390" s="403" t="s">
        <v>3576</v>
      </c>
      <c r="C390" s="403" t="s">
        <v>54</v>
      </c>
      <c r="D390" s="403" t="s">
        <v>612</v>
      </c>
      <c r="E390" s="403" t="s">
        <v>770</v>
      </c>
      <c r="F390" s="403" t="s">
        <v>3537</v>
      </c>
      <c r="G390" s="403">
        <v>1</v>
      </c>
      <c r="H390" s="403">
        <v>1</v>
      </c>
    </row>
    <row r="391" spans="2:8" x14ac:dyDescent="0.25">
      <c r="B391" s="403" t="s">
        <v>3576</v>
      </c>
      <c r="C391" s="403" t="s">
        <v>54</v>
      </c>
      <c r="D391" s="403" t="s">
        <v>166</v>
      </c>
      <c r="E391" s="403" t="s">
        <v>126</v>
      </c>
      <c r="F391" s="403" t="s">
        <v>507</v>
      </c>
      <c r="G391" s="403">
        <v>1.07141298283375E-2</v>
      </c>
      <c r="H391" s="403">
        <v>9.1385637319263292E-3</v>
      </c>
    </row>
    <row r="392" spans="2:8" x14ac:dyDescent="0.25">
      <c r="B392" s="403" t="s">
        <v>3576</v>
      </c>
      <c r="C392" s="403" t="s">
        <v>54</v>
      </c>
      <c r="D392" s="403" t="s">
        <v>166</v>
      </c>
      <c r="E392" s="403" t="s">
        <v>3558</v>
      </c>
      <c r="F392" s="403" t="s">
        <v>507</v>
      </c>
      <c r="G392" s="403">
        <v>0.99949384956788301</v>
      </c>
      <c r="H392" s="403">
        <v>0.99989388309944405</v>
      </c>
    </row>
    <row r="393" spans="2:8" x14ac:dyDescent="0.25">
      <c r="B393" s="403" t="s">
        <v>3576</v>
      </c>
      <c r="C393" s="403" t="s">
        <v>54</v>
      </c>
      <c r="D393" s="403" t="s">
        <v>166</v>
      </c>
      <c r="E393" s="403" t="s">
        <v>129</v>
      </c>
      <c r="F393" s="403" t="s">
        <v>507</v>
      </c>
      <c r="G393" s="403">
        <v>1</v>
      </c>
      <c r="H393" s="403">
        <v>1</v>
      </c>
    </row>
    <row r="394" spans="2:8" x14ac:dyDescent="0.25">
      <c r="B394" s="403" t="s">
        <v>3576</v>
      </c>
      <c r="C394" s="403" t="s">
        <v>54</v>
      </c>
      <c r="D394" s="403" t="s">
        <v>166</v>
      </c>
      <c r="E394" s="403" t="s">
        <v>3538</v>
      </c>
      <c r="F394" s="403" t="s">
        <v>507</v>
      </c>
      <c r="G394" s="403">
        <v>0.54903692045139996</v>
      </c>
      <c r="H394" s="403">
        <v>0.33447825009007098</v>
      </c>
    </row>
    <row r="395" spans="2:8" x14ac:dyDescent="0.25">
      <c r="B395" s="403" t="s">
        <v>3576</v>
      </c>
      <c r="C395" s="403" t="s">
        <v>54</v>
      </c>
      <c r="D395" s="403" t="s">
        <v>166</v>
      </c>
      <c r="E395" s="403" t="s">
        <v>770</v>
      </c>
      <c r="F395" s="403" t="s">
        <v>507</v>
      </c>
      <c r="G395" s="403">
        <v>0.779694677463596</v>
      </c>
      <c r="H395" s="403">
        <v>0.92406253420588402</v>
      </c>
    </row>
    <row r="396" spans="2:8" x14ac:dyDescent="0.25">
      <c r="B396" s="403" t="s">
        <v>3577</v>
      </c>
      <c r="C396" s="403" t="s">
        <v>54</v>
      </c>
      <c r="D396" s="403" t="s">
        <v>612</v>
      </c>
      <c r="E396" s="403" t="s">
        <v>126</v>
      </c>
      <c r="F396" s="403" t="s">
        <v>3539</v>
      </c>
      <c r="G396" s="403">
        <v>5.5925238360321698E-2</v>
      </c>
      <c r="H396" s="403">
        <v>0.14795655537333299</v>
      </c>
    </row>
    <row r="397" spans="2:8" x14ac:dyDescent="0.25">
      <c r="B397" s="403" t="s">
        <v>3577</v>
      </c>
      <c r="C397" s="403" t="s">
        <v>54</v>
      </c>
      <c r="D397" s="403" t="s">
        <v>612</v>
      </c>
      <c r="E397" s="403" t="s">
        <v>3558</v>
      </c>
      <c r="F397" s="403" t="s">
        <v>3539</v>
      </c>
      <c r="G397" s="403">
        <v>0.99999999999046996</v>
      </c>
      <c r="H397" s="403">
        <v>0.99999999999543998</v>
      </c>
    </row>
    <row r="398" spans="2:8" x14ac:dyDescent="0.25">
      <c r="B398" s="403" t="s">
        <v>3577</v>
      </c>
      <c r="C398" s="403" t="s">
        <v>54</v>
      </c>
      <c r="D398" s="403" t="s">
        <v>612</v>
      </c>
      <c r="E398" s="403" t="s">
        <v>129</v>
      </c>
      <c r="F398" s="403" t="s">
        <v>3539</v>
      </c>
      <c r="G398" s="403">
        <v>1</v>
      </c>
      <c r="H398" s="403">
        <v>1</v>
      </c>
    </row>
    <row r="399" spans="2:8" x14ac:dyDescent="0.25">
      <c r="B399" s="403" t="s">
        <v>3577</v>
      </c>
      <c r="C399" s="403" t="s">
        <v>54</v>
      </c>
      <c r="D399" s="403" t="s">
        <v>612</v>
      </c>
      <c r="E399" s="403" t="s">
        <v>3538</v>
      </c>
      <c r="F399" s="403" t="s">
        <v>3539</v>
      </c>
      <c r="G399" s="403">
        <v>0.77859106288334601</v>
      </c>
      <c r="H399" s="403">
        <v>0.85122234376517503</v>
      </c>
    </row>
    <row r="400" spans="2:8" x14ac:dyDescent="0.25">
      <c r="B400" s="403" t="s">
        <v>3577</v>
      </c>
      <c r="C400" s="403" t="s">
        <v>54</v>
      </c>
      <c r="D400" s="403" t="s">
        <v>612</v>
      </c>
      <c r="E400" s="403" t="s">
        <v>770</v>
      </c>
      <c r="F400" s="403" t="s">
        <v>3539</v>
      </c>
      <c r="G400" s="403">
        <v>1</v>
      </c>
      <c r="H400" s="403">
        <v>1</v>
      </c>
    </row>
    <row r="401" spans="2:8" x14ac:dyDescent="0.25">
      <c r="B401" s="403" t="s">
        <v>3577</v>
      </c>
      <c r="C401" s="403" t="s">
        <v>54</v>
      </c>
      <c r="D401" s="403" t="s">
        <v>612</v>
      </c>
      <c r="E401" s="403" t="s">
        <v>126</v>
      </c>
      <c r="F401" s="403" t="s">
        <v>3537</v>
      </c>
      <c r="G401" s="403">
        <v>5.5925238360321601E-2</v>
      </c>
      <c r="H401" s="403">
        <v>0.14795655537333399</v>
      </c>
    </row>
    <row r="402" spans="2:8" x14ac:dyDescent="0.25">
      <c r="B402" s="403" t="s">
        <v>3577</v>
      </c>
      <c r="C402" s="403" t="s">
        <v>54</v>
      </c>
      <c r="D402" s="403" t="s">
        <v>612</v>
      </c>
      <c r="E402" s="403" t="s">
        <v>3558</v>
      </c>
      <c r="F402" s="403" t="s">
        <v>3537</v>
      </c>
      <c r="G402" s="403">
        <v>0.99999999999046996</v>
      </c>
      <c r="H402" s="403">
        <v>0.99999999999543998</v>
      </c>
    </row>
    <row r="403" spans="2:8" x14ac:dyDescent="0.25">
      <c r="B403" s="403" t="s">
        <v>3577</v>
      </c>
      <c r="C403" s="403" t="s">
        <v>54</v>
      </c>
      <c r="D403" s="403" t="s">
        <v>612</v>
      </c>
      <c r="E403" s="403" t="s">
        <v>129</v>
      </c>
      <c r="F403" s="403" t="s">
        <v>3537</v>
      </c>
      <c r="G403" s="403">
        <v>1</v>
      </c>
      <c r="H403" s="403">
        <v>1</v>
      </c>
    </row>
    <row r="404" spans="2:8" x14ac:dyDescent="0.25">
      <c r="B404" s="403" t="s">
        <v>3577</v>
      </c>
      <c r="C404" s="403" t="s">
        <v>54</v>
      </c>
      <c r="D404" s="403" t="s">
        <v>612</v>
      </c>
      <c r="E404" s="403" t="s">
        <v>3538</v>
      </c>
      <c r="F404" s="403" t="s">
        <v>3537</v>
      </c>
      <c r="G404" s="403">
        <v>0.77859106288334601</v>
      </c>
      <c r="H404" s="403">
        <v>0.85122234376517503</v>
      </c>
    </row>
    <row r="405" spans="2:8" x14ac:dyDescent="0.25">
      <c r="B405" s="403" t="s">
        <v>3577</v>
      </c>
      <c r="C405" s="403" t="s">
        <v>54</v>
      </c>
      <c r="D405" s="403" t="s">
        <v>612</v>
      </c>
      <c r="E405" s="403" t="s">
        <v>770</v>
      </c>
      <c r="F405" s="403" t="s">
        <v>3537</v>
      </c>
      <c r="G405" s="403">
        <v>1</v>
      </c>
      <c r="H405" s="403">
        <v>1</v>
      </c>
    </row>
    <row r="406" spans="2:8" x14ac:dyDescent="0.25">
      <c r="B406" s="403" t="s">
        <v>3577</v>
      </c>
      <c r="C406" s="403" t="s">
        <v>54</v>
      </c>
      <c r="D406" s="403" t="s">
        <v>166</v>
      </c>
      <c r="E406" s="403" t="s">
        <v>126</v>
      </c>
      <c r="F406" s="403" t="s">
        <v>507</v>
      </c>
      <c r="G406" s="403">
        <v>2.7961673643311499E-3</v>
      </c>
      <c r="H406" s="403">
        <v>1.26174744070619E-3</v>
      </c>
    </row>
    <row r="407" spans="2:8" x14ac:dyDescent="0.25">
      <c r="B407" s="403" t="s">
        <v>3577</v>
      </c>
      <c r="C407" s="403" t="s">
        <v>54</v>
      </c>
      <c r="D407" s="403" t="s">
        <v>166</v>
      </c>
      <c r="E407" s="403" t="s">
        <v>3558</v>
      </c>
      <c r="F407" s="403" t="s">
        <v>507</v>
      </c>
      <c r="G407" s="403">
        <v>0.99975560725219603</v>
      </c>
      <c r="H407" s="403">
        <v>0.99930843761262</v>
      </c>
    </row>
    <row r="408" spans="2:8" x14ac:dyDescent="0.25">
      <c r="B408" s="403" t="s">
        <v>3577</v>
      </c>
      <c r="C408" s="403" t="s">
        <v>54</v>
      </c>
      <c r="D408" s="403" t="s">
        <v>166</v>
      </c>
      <c r="E408" s="403" t="s">
        <v>129</v>
      </c>
      <c r="F408" s="403" t="s">
        <v>507</v>
      </c>
      <c r="G408" s="403">
        <v>1</v>
      </c>
      <c r="H408" s="403">
        <v>1</v>
      </c>
    </row>
    <row r="409" spans="2:8" x14ac:dyDescent="0.25">
      <c r="B409" s="403" t="s">
        <v>3577</v>
      </c>
      <c r="C409" s="403" t="s">
        <v>54</v>
      </c>
      <c r="D409" s="403" t="s">
        <v>166</v>
      </c>
      <c r="E409" s="403" t="s">
        <v>3538</v>
      </c>
      <c r="F409" s="403" t="s">
        <v>507</v>
      </c>
      <c r="G409" s="403">
        <v>0.81068551514927001</v>
      </c>
      <c r="H409" s="403">
        <v>0.56190353769851598</v>
      </c>
    </row>
    <row r="410" spans="2:8" x14ac:dyDescent="0.25">
      <c r="B410" s="403" t="s">
        <v>3577</v>
      </c>
      <c r="C410" s="403" t="s">
        <v>54</v>
      </c>
      <c r="D410" s="403" t="s">
        <v>166</v>
      </c>
      <c r="E410" s="403" t="s">
        <v>770</v>
      </c>
      <c r="F410" s="403" t="s">
        <v>507</v>
      </c>
      <c r="G410" s="403">
        <v>0.87221739051480296</v>
      </c>
      <c r="H410" s="403">
        <v>0.95294744614495197</v>
      </c>
    </row>
    <row r="411" spans="2:8" x14ac:dyDescent="0.25">
      <c r="B411" s="403" t="s">
        <v>3578</v>
      </c>
      <c r="C411" s="403" t="s">
        <v>54</v>
      </c>
      <c r="D411" s="403" t="s">
        <v>612</v>
      </c>
      <c r="E411" s="403" t="s">
        <v>126</v>
      </c>
      <c r="F411" s="403" t="s">
        <v>3539</v>
      </c>
      <c r="G411" s="403">
        <v>7.7599558136351901E-2</v>
      </c>
      <c r="H411" s="403">
        <v>9.2081732958024104E-2</v>
      </c>
    </row>
    <row r="412" spans="2:8" x14ac:dyDescent="0.25">
      <c r="B412" s="403" t="s">
        <v>3578</v>
      </c>
      <c r="C412" s="403" t="s">
        <v>54</v>
      </c>
      <c r="D412" s="403" t="s">
        <v>612</v>
      </c>
      <c r="E412" s="403" t="s">
        <v>3558</v>
      </c>
      <c r="F412" s="403" t="s">
        <v>3539</v>
      </c>
      <c r="G412" s="403">
        <v>0.99999988173958598</v>
      </c>
      <c r="H412" s="403">
        <v>0.99999985152357695</v>
      </c>
    </row>
    <row r="413" spans="2:8" x14ac:dyDescent="0.25">
      <c r="B413" s="403" t="s">
        <v>3578</v>
      </c>
      <c r="C413" s="403" t="s">
        <v>54</v>
      </c>
      <c r="D413" s="403" t="s">
        <v>612</v>
      </c>
      <c r="E413" s="403" t="s">
        <v>129</v>
      </c>
      <c r="F413" s="403" t="s">
        <v>3539</v>
      </c>
      <c r="G413" s="403">
        <v>1</v>
      </c>
      <c r="H413" s="403">
        <v>1</v>
      </c>
    </row>
    <row r="414" spans="2:8" x14ac:dyDescent="0.25">
      <c r="B414" s="403" t="s">
        <v>3578</v>
      </c>
      <c r="C414" s="403" t="s">
        <v>54</v>
      </c>
      <c r="D414" s="403" t="s">
        <v>612</v>
      </c>
      <c r="E414" s="403" t="s">
        <v>3538</v>
      </c>
      <c r="F414" s="403" t="s">
        <v>3539</v>
      </c>
      <c r="G414" s="403">
        <v>0.78772114745268995</v>
      </c>
      <c r="H414" s="403">
        <v>0.717003834433809</v>
      </c>
    </row>
    <row r="415" spans="2:8" x14ac:dyDescent="0.25">
      <c r="B415" s="403" t="s">
        <v>3578</v>
      </c>
      <c r="C415" s="403" t="s">
        <v>54</v>
      </c>
      <c r="D415" s="403" t="s">
        <v>612</v>
      </c>
      <c r="E415" s="403" t="s">
        <v>770</v>
      </c>
      <c r="F415" s="403" t="s">
        <v>3539</v>
      </c>
      <c r="G415" s="403">
        <v>1</v>
      </c>
      <c r="H415" s="403">
        <v>1</v>
      </c>
    </row>
    <row r="416" spans="2:8" x14ac:dyDescent="0.25">
      <c r="B416" s="403" t="s">
        <v>3578</v>
      </c>
      <c r="C416" s="403" t="s">
        <v>54</v>
      </c>
      <c r="D416" s="403" t="s">
        <v>612</v>
      </c>
      <c r="E416" s="403" t="s">
        <v>126</v>
      </c>
      <c r="F416" s="403" t="s">
        <v>3537</v>
      </c>
      <c r="G416" s="403">
        <v>7.7599558136351901E-2</v>
      </c>
      <c r="H416" s="403">
        <v>9.2081732958024104E-2</v>
      </c>
    </row>
    <row r="417" spans="2:8" x14ac:dyDescent="0.25">
      <c r="B417" s="403" t="s">
        <v>3578</v>
      </c>
      <c r="C417" s="403" t="s">
        <v>54</v>
      </c>
      <c r="D417" s="403" t="s">
        <v>612</v>
      </c>
      <c r="E417" s="403" t="s">
        <v>3558</v>
      </c>
      <c r="F417" s="403" t="s">
        <v>3537</v>
      </c>
      <c r="G417" s="403">
        <v>0.99999988173958598</v>
      </c>
      <c r="H417" s="403">
        <v>0.99999985152357695</v>
      </c>
    </row>
    <row r="418" spans="2:8" x14ac:dyDescent="0.25">
      <c r="B418" s="403" t="s">
        <v>3578</v>
      </c>
      <c r="C418" s="403" t="s">
        <v>54</v>
      </c>
      <c r="D418" s="403" t="s">
        <v>612</v>
      </c>
      <c r="E418" s="403" t="s">
        <v>129</v>
      </c>
      <c r="F418" s="403" t="s">
        <v>3537</v>
      </c>
      <c r="G418" s="403">
        <v>1</v>
      </c>
      <c r="H418" s="403">
        <v>1</v>
      </c>
    </row>
    <row r="419" spans="2:8" x14ac:dyDescent="0.25">
      <c r="B419" s="403" t="s">
        <v>3578</v>
      </c>
      <c r="C419" s="403" t="s">
        <v>54</v>
      </c>
      <c r="D419" s="403" t="s">
        <v>612</v>
      </c>
      <c r="E419" s="403" t="s">
        <v>3538</v>
      </c>
      <c r="F419" s="403" t="s">
        <v>3537</v>
      </c>
      <c r="G419" s="403">
        <v>0.78772114745268995</v>
      </c>
      <c r="H419" s="403">
        <v>0.717003834433809</v>
      </c>
    </row>
    <row r="420" spans="2:8" x14ac:dyDescent="0.25">
      <c r="B420" s="403" t="s">
        <v>3578</v>
      </c>
      <c r="C420" s="403" t="s">
        <v>54</v>
      </c>
      <c r="D420" s="403" t="s">
        <v>612</v>
      </c>
      <c r="E420" s="403" t="s">
        <v>770</v>
      </c>
      <c r="F420" s="403" t="s">
        <v>3537</v>
      </c>
      <c r="G420" s="403">
        <v>1</v>
      </c>
      <c r="H420" s="403">
        <v>1</v>
      </c>
    </row>
    <row r="421" spans="2:8" x14ac:dyDescent="0.25">
      <c r="B421" s="403" t="s">
        <v>3578</v>
      </c>
      <c r="C421" s="403" t="s">
        <v>54</v>
      </c>
      <c r="D421" s="403" t="s">
        <v>166</v>
      </c>
      <c r="E421" s="403" t="s">
        <v>126</v>
      </c>
      <c r="F421" s="403" t="s">
        <v>507</v>
      </c>
      <c r="G421" s="403">
        <v>5.1469463374537797E-3</v>
      </c>
      <c r="H421" s="403">
        <v>4.0999288106969003E-3</v>
      </c>
    </row>
    <row r="422" spans="2:8" x14ac:dyDescent="0.25">
      <c r="B422" s="403" t="s">
        <v>3578</v>
      </c>
      <c r="C422" s="403" t="s">
        <v>54</v>
      </c>
      <c r="D422" s="403" t="s">
        <v>166</v>
      </c>
      <c r="E422" s="403" t="s">
        <v>3558</v>
      </c>
      <c r="F422" s="403" t="s">
        <v>507</v>
      </c>
      <c r="G422" s="403">
        <v>0.99997815536407497</v>
      </c>
      <c r="H422" s="403">
        <v>0.999891070818826</v>
      </c>
    </row>
    <row r="423" spans="2:8" x14ac:dyDescent="0.25">
      <c r="B423" s="403" t="s">
        <v>3578</v>
      </c>
      <c r="C423" s="403" t="s">
        <v>54</v>
      </c>
      <c r="D423" s="403" t="s">
        <v>166</v>
      </c>
      <c r="E423" s="403" t="s">
        <v>129</v>
      </c>
      <c r="F423" s="403" t="s">
        <v>507</v>
      </c>
      <c r="G423" s="403">
        <v>1</v>
      </c>
      <c r="H423" s="403">
        <v>1</v>
      </c>
    </row>
    <row r="424" spans="2:8" x14ac:dyDescent="0.25">
      <c r="B424" s="403" t="s">
        <v>3578</v>
      </c>
      <c r="C424" s="403" t="s">
        <v>54</v>
      </c>
      <c r="D424" s="403" t="s">
        <v>166</v>
      </c>
      <c r="E424" s="403" t="s">
        <v>3538</v>
      </c>
      <c r="F424" s="403" t="s">
        <v>507</v>
      </c>
      <c r="G424" s="403">
        <v>0.63690055353368402</v>
      </c>
      <c r="H424" s="403">
        <v>0.39804537301017001</v>
      </c>
    </row>
    <row r="425" spans="2:8" x14ac:dyDescent="0.25">
      <c r="B425" s="403" t="s">
        <v>3578</v>
      </c>
      <c r="C425" s="403" t="s">
        <v>54</v>
      </c>
      <c r="D425" s="403" t="s">
        <v>166</v>
      </c>
      <c r="E425" s="403" t="s">
        <v>770</v>
      </c>
      <c r="F425" s="403" t="s">
        <v>507</v>
      </c>
      <c r="G425" s="403">
        <v>0.82007206626398998</v>
      </c>
      <c r="H425" s="403">
        <v>0.870273983851517</v>
      </c>
    </row>
    <row r="426" spans="2:8" x14ac:dyDescent="0.25">
      <c r="B426" s="403" t="s">
        <v>3527</v>
      </c>
      <c r="C426" s="403" t="s">
        <v>54</v>
      </c>
      <c r="D426" s="403" t="s">
        <v>612</v>
      </c>
      <c r="E426" s="403" t="s">
        <v>126</v>
      </c>
      <c r="F426" s="403" t="s">
        <v>3539</v>
      </c>
      <c r="G426" s="403">
        <v>7.9418080813231803E-2</v>
      </c>
      <c r="H426" s="403">
        <v>9.7850910532413196E-2</v>
      </c>
    </row>
    <row r="427" spans="2:8" x14ac:dyDescent="0.25">
      <c r="B427" s="403" t="s">
        <v>3527</v>
      </c>
      <c r="C427" s="403" t="s">
        <v>54</v>
      </c>
      <c r="D427" s="403" t="s">
        <v>612</v>
      </c>
      <c r="E427" s="403" t="s">
        <v>3558</v>
      </c>
      <c r="F427" s="403" t="s">
        <v>3539</v>
      </c>
      <c r="G427" s="403">
        <v>0.99998854158244599</v>
      </c>
      <c r="H427" s="403">
        <v>0.99998027806822998</v>
      </c>
    </row>
    <row r="428" spans="2:8" x14ac:dyDescent="0.25">
      <c r="B428" s="403" t="s">
        <v>3527</v>
      </c>
      <c r="C428" s="403" t="s">
        <v>54</v>
      </c>
      <c r="D428" s="403" t="s">
        <v>612</v>
      </c>
      <c r="E428" s="403" t="s">
        <v>129</v>
      </c>
      <c r="F428" s="403" t="s">
        <v>3539</v>
      </c>
      <c r="G428" s="403">
        <v>1</v>
      </c>
      <c r="H428" s="403">
        <v>1</v>
      </c>
    </row>
    <row r="429" spans="2:8" x14ac:dyDescent="0.25">
      <c r="B429" s="403" t="s">
        <v>3527</v>
      </c>
      <c r="C429" s="403" t="s">
        <v>54</v>
      </c>
      <c r="D429" s="403" t="s">
        <v>612</v>
      </c>
      <c r="E429" s="403" t="s">
        <v>3538</v>
      </c>
      <c r="F429" s="403" t="s">
        <v>3539</v>
      </c>
      <c r="G429" s="403">
        <v>0.79975778210506299</v>
      </c>
      <c r="H429" s="403">
        <v>0.72737149959593606</v>
      </c>
    </row>
    <row r="430" spans="2:8" x14ac:dyDescent="0.25">
      <c r="B430" s="403" t="s">
        <v>3527</v>
      </c>
      <c r="C430" s="403" t="s">
        <v>54</v>
      </c>
      <c r="D430" s="403" t="s">
        <v>612</v>
      </c>
      <c r="E430" s="403" t="s">
        <v>770</v>
      </c>
      <c r="F430" s="403" t="s">
        <v>3539</v>
      </c>
      <c r="G430" s="403">
        <v>1</v>
      </c>
      <c r="H430" s="403">
        <v>1</v>
      </c>
    </row>
    <row r="431" spans="2:8" x14ac:dyDescent="0.25">
      <c r="B431" s="403" t="s">
        <v>3527</v>
      </c>
      <c r="C431" s="403" t="s">
        <v>54</v>
      </c>
      <c r="D431" s="403" t="s">
        <v>612</v>
      </c>
      <c r="E431" s="403" t="s">
        <v>126</v>
      </c>
      <c r="F431" s="403" t="s">
        <v>3537</v>
      </c>
      <c r="G431" s="403">
        <v>7.9418080813231803E-2</v>
      </c>
      <c r="H431" s="403">
        <v>9.7850910532413099E-2</v>
      </c>
    </row>
    <row r="432" spans="2:8" x14ac:dyDescent="0.25">
      <c r="B432" s="403" t="s">
        <v>3527</v>
      </c>
      <c r="C432" s="403" t="s">
        <v>54</v>
      </c>
      <c r="D432" s="403" t="s">
        <v>612</v>
      </c>
      <c r="E432" s="403" t="s">
        <v>3558</v>
      </c>
      <c r="F432" s="403" t="s">
        <v>3537</v>
      </c>
      <c r="G432" s="403">
        <v>0.99998854158244599</v>
      </c>
      <c r="H432" s="403">
        <v>0.99998027806823098</v>
      </c>
    </row>
    <row r="433" spans="2:8" x14ac:dyDescent="0.25">
      <c r="B433" s="403" t="s">
        <v>3527</v>
      </c>
      <c r="C433" s="403" t="s">
        <v>54</v>
      </c>
      <c r="D433" s="403" t="s">
        <v>612</v>
      </c>
      <c r="E433" s="403" t="s">
        <v>129</v>
      </c>
      <c r="F433" s="403" t="s">
        <v>3537</v>
      </c>
      <c r="G433" s="403">
        <v>1</v>
      </c>
      <c r="H433" s="403">
        <v>1</v>
      </c>
    </row>
    <row r="434" spans="2:8" x14ac:dyDescent="0.25">
      <c r="B434" s="403" t="s">
        <v>3527</v>
      </c>
      <c r="C434" s="403" t="s">
        <v>54</v>
      </c>
      <c r="D434" s="403" t="s">
        <v>612</v>
      </c>
      <c r="E434" s="403" t="s">
        <v>3538</v>
      </c>
      <c r="F434" s="403" t="s">
        <v>3537</v>
      </c>
      <c r="G434" s="403">
        <v>0.79975778210506299</v>
      </c>
      <c r="H434" s="403">
        <v>0.72737149959593606</v>
      </c>
    </row>
    <row r="435" spans="2:8" x14ac:dyDescent="0.25">
      <c r="B435" s="403" t="s">
        <v>3527</v>
      </c>
      <c r="C435" s="403" t="s">
        <v>54</v>
      </c>
      <c r="D435" s="403" t="s">
        <v>612</v>
      </c>
      <c r="E435" s="403" t="s">
        <v>770</v>
      </c>
      <c r="F435" s="403" t="s">
        <v>3537</v>
      </c>
      <c r="G435" s="403">
        <v>1</v>
      </c>
      <c r="H435" s="403">
        <v>1</v>
      </c>
    </row>
    <row r="436" spans="2:8" x14ac:dyDescent="0.25">
      <c r="B436" s="403" t="s">
        <v>3527</v>
      </c>
      <c r="C436" s="403" t="s">
        <v>54</v>
      </c>
      <c r="D436" s="403" t="s">
        <v>166</v>
      </c>
      <c r="E436" s="403" t="s">
        <v>126</v>
      </c>
      <c r="F436" s="403" t="s">
        <v>507</v>
      </c>
      <c r="G436" s="403">
        <v>1.2264182969183499E-2</v>
      </c>
      <c r="H436" s="403">
        <v>6.7070878975554202E-3</v>
      </c>
    </row>
    <row r="437" spans="2:8" x14ac:dyDescent="0.25">
      <c r="B437" s="403" t="s">
        <v>3527</v>
      </c>
      <c r="C437" s="403" t="s">
        <v>54</v>
      </c>
      <c r="D437" s="403" t="s">
        <v>166</v>
      </c>
      <c r="E437" s="403" t="s">
        <v>3558</v>
      </c>
      <c r="F437" s="403" t="s">
        <v>507</v>
      </c>
      <c r="G437" s="403">
        <v>0.99999789656674298</v>
      </c>
      <c r="H437" s="403">
        <v>0.99999909268262699</v>
      </c>
    </row>
    <row r="438" spans="2:8" x14ac:dyDescent="0.25">
      <c r="B438" s="403" t="s">
        <v>3527</v>
      </c>
      <c r="C438" s="403" t="s">
        <v>54</v>
      </c>
      <c r="D438" s="403" t="s">
        <v>166</v>
      </c>
      <c r="E438" s="403" t="s">
        <v>129</v>
      </c>
      <c r="F438" s="403" t="s">
        <v>507</v>
      </c>
      <c r="G438" s="403">
        <v>1</v>
      </c>
      <c r="H438" s="403">
        <v>1</v>
      </c>
    </row>
    <row r="439" spans="2:8" x14ac:dyDescent="0.25">
      <c r="B439" s="403" t="s">
        <v>3527</v>
      </c>
      <c r="C439" s="403" t="s">
        <v>54</v>
      </c>
      <c r="D439" s="403" t="s">
        <v>166</v>
      </c>
      <c r="E439" s="403" t="s">
        <v>3538</v>
      </c>
      <c r="F439" s="403" t="s">
        <v>507</v>
      </c>
      <c r="G439" s="403">
        <v>0.752754234744891</v>
      </c>
      <c r="H439" s="403">
        <v>0.51548443734706295</v>
      </c>
    </row>
    <row r="440" spans="2:8" x14ac:dyDescent="0.25">
      <c r="B440" s="403" t="s">
        <v>3527</v>
      </c>
      <c r="C440" s="403" t="s">
        <v>54</v>
      </c>
      <c r="D440" s="403" t="s">
        <v>166</v>
      </c>
      <c r="E440" s="403" t="s">
        <v>770</v>
      </c>
      <c r="F440" s="403" t="s">
        <v>507</v>
      </c>
      <c r="G440" s="403">
        <v>0.84659796107602903</v>
      </c>
      <c r="H440" s="403">
        <v>0.93995309880554401</v>
      </c>
    </row>
    <row r="441" spans="2:8" x14ac:dyDescent="0.25">
      <c r="B441" s="403" t="s">
        <v>3579</v>
      </c>
      <c r="C441" s="403" t="s">
        <v>54</v>
      </c>
      <c r="D441" s="403" t="s">
        <v>612</v>
      </c>
      <c r="E441" s="403" t="s">
        <v>126</v>
      </c>
      <c r="F441" s="403" t="s">
        <v>3539</v>
      </c>
      <c r="G441" s="403">
        <v>3.60205760096627E-2</v>
      </c>
      <c r="H441" s="403">
        <v>3.72769118984956E-2</v>
      </c>
    </row>
    <row r="442" spans="2:8" x14ac:dyDescent="0.25">
      <c r="B442" s="403" t="s">
        <v>3579</v>
      </c>
      <c r="C442" s="403" t="s">
        <v>54</v>
      </c>
      <c r="D442" s="403" t="s">
        <v>612</v>
      </c>
      <c r="E442" s="403" t="s">
        <v>3558</v>
      </c>
      <c r="F442" s="403" t="s">
        <v>3539</v>
      </c>
      <c r="G442" s="403">
        <v>0.99958375465205496</v>
      </c>
      <c r="H442" s="403">
        <v>0.99912535518769596</v>
      </c>
    </row>
    <row r="443" spans="2:8" x14ac:dyDescent="0.25">
      <c r="B443" s="403" t="s">
        <v>3579</v>
      </c>
      <c r="C443" s="403" t="s">
        <v>54</v>
      </c>
      <c r="D443" s="403" t="s">
        <v>612</v>
      </c>
      <c r="E443" s="403" t="s">
        <v>129</v>
      </c>
      <c r="F443" s="403" t="s">
        <v>3539</v>
      </c>
      <c r="G443" s="403">
        <v>1</v>
      </c>
      <c r="H443" s="403">
        <v>1</v>
      </c>
    </row>
    <row r="444" spans="2:8" x14ac:dyDescent="0.25">
      <c r="B444" s="403" t="s">
        <v>3579</v>
      </c>
      <c r="C444" s="403" t="s">
        <v>54</v>
      </c>
      <c r="D444" s="403" t="s">
        <v>612</v>
      </c>
      <c r="E444" s="403" t="s">
        <v>3538</v>
      </c>
      <c r="F444" s="403" t="s">
        <v>3539</v>
      </c>
      <c r="G444" s="403">
        <v>0.54690940397087795</v>
      </c>
      <c r="H444" s="403">
        <v>0.42189963772949102</v>
      </c>
    </row>
    <row r="445" spans="2:8" x14ac:dyDescent="0.25">
      <c r="B445" s="403" t="s">
        <v>3579</v>
      </c>
      <c r="C445" s="403" t="s">
        <v>54</v>
      </c>
      <c r="D445" s="403" t="s">
        <v>612</v>
      </c>
      <c r="E445" s="403" t="s">
        <v>770</v>
      </c>
      <c r="F445" s="403" t="s">
        <v>3539</v>
      </c>
      <c r="G445" s="403">
        <v>1</v>
      </c>
      <c r="H445" s="403">
        <v>1</v>
      </c>
    </row>
    <row r="446" spans="2:8" x14ac:dyDescent="0.25">
      <c r="B446" s="403" t="s">
        <v>3579</v>
      </c>
      <c r="C446" s="403" t="s">
        <v>54</v>
      </c>
      <c r="D446" s="403" t="s">
        <v>612</v>
      </c>
      <c r="E446" s="403" t="s">
        <v>126</v>
      </c>
      <c r="F446" s="403" t="s">
        <v>3537</v>
      </c>
      <c r="G446" s="403">
        <v>3.60205760096627E-2</v>
      </c>
      <c r="H446" s="403">
        <v>3.72769118984956E-2</v>
      </c>
    </row>
    <row r="447" spans="2:8" x14ac:dyDescent="0.25">
      <c r="B447" s="403" t="s">
        <v>3579</v>
      </c>
      <c r="C447" s="403" t="s">
        <v>54</v>
      </c>
      <c r="D447" s="403" t="s">
        <v>612</v>
      </c>
      <c r="E447" s="403" t="s">
        <v>3558</v>
      </c>
      <c r="F447" s="403" t="s">
        <v>3537</v>
      </c>
      <c r="G447" s="403">
        <v>0.99958375465205496</v>
      </c>
      <c r="H447" s="403">
        <v>0.99912535518769596</v>
      </c>
    </row>
    <row r="448" spans="2:8" x14ac:dyDescent="0.25">
      <c r="B448" s="403" t="s">
        <v>3579</v>
      </c>
      <c r="C448" s="403" t="s">
        <v>54</v>
      </c>
      <c r="D448" s="403" t="s">
        <v>612</v>
      </c>
      <c r="E448" s="403" t="s">
        <v>129</v>
      </c>
      <c r="F448" s="403" t="s">
        <v>3537</v>
      </c>
      <c r="G448" s="403">
        <v>1</v>
      </c>
      <c r="H448" s="403">
        <v>1</v>
      </c>
    </row>
    <row r="449" spans="2:8" x14ac:dyDescent="0.25">
      <c r="B449" s="403" t="s">
        <v>3579</v>
      </c>
      <c r="C449" s="403" t="s">
        <v>54</v>
      </c>
      <c r="D449" s="403" t="s">
        <v>612</v>
      </c>
      <c r="E449" s="403" t="s">
        <v>3538</v>
      </c>
      <c r="F449" s="403" t="s">
        <v>3537</v>
      </c>
      <c r="G449" s="403">
        <v>0.54690940397087795</v>
      </c>
      <c r="H449" s="403">
        <v>0.42189963772949102</v>
      </c>
    </row>
    <row r="450" spans="2:8" x14ac:dyDescent="0.25">
      <c r="B450" s="403" t="s">
        <v>3579</v>
      </c>
      <c r="C450" s="403" t="s">
        <v>54</v>
      </c>
      <c r="D450" s="403" t="s">
        <v>612</v>
      </c>
      <c r="E450" s="403" t="s">
        <v>770</v>
      </c>
      <c r="F450" s="403" t="s">
        <v>3537</v>
      </c>
      <c r="G450" s="403">
        <v>1</v>
      </c>
      <c r="H450" s="403">
        <v>1</v>
      </c>
    </row>
    <row r="451" spans="2:8" x14ac:dyDescent="0.25">
      <c r="B451" s="403" t="s">
        <v>3579</v>
      </c>
      <c r="C451" s="403" t="s">
        <v>54</v>
      </c>
      <c r="D451" s="403" t="s">
        <v>166</v>
      </c>
      <c r="E451" s="403" t="s">
        <v>126</v>
      </c>
      <c r="F451" s="403" t="s">
        <v>507</v>
      </c>
      <c r="G451" s="403">
        <v>6.3641118222548801E-3</v>
      </c>
      <c r="H451" s="403">
        <v>6.3259663393647903E-3</v>
      </c>
    </row>
    <row r="452" spans="2:8" x14ac:dyDescent="0.25">
      <c r="B452" s="403" t="s">
        <v>3579</v>
      </c>
      <c r="C452" s="403" t="s">
        <v>54</v>
      </c>
      <c r="D452" s="403" t="s">
        <v>166</v>
      </c>
      <c r="E452" s="403" t="s">
        <v>3558</v>
      </c>
      <c r="F452" s="403" t="s">
        <v>507</v>
      </c>
      <c r="G452" s="403">
        <v>0.99924119717785898</v>
      </c>
      <c r="H452" s="403">
        <v>0.99981791897386596</v>
      </c>
    </row>
    <row r="453" spans="2:8" x14ac:dyDescent="0.25">
      <c r="B453" s="403" t="s">
        <v>3579</v>
      </c>
      <c r="C453" s="403" t="s">
        <v>54</v>
      </c>
      <c r="D453" s="403" t="s">
        <v>166</v>
      </c>
      <c r="E453" s="403" t="s">
        <v>129</v>
      </c>
      <c r="F453" s="403" t="s">
        <v>507</v>
      </c>
      <c r="G453" s="403">
        <v>1</v>
      </c>
      <c r="H453" s="403">
        <v>1</v>
      </c>
    </row>
    <row r="454" spans="2:8" x14ac:dyDescent="0.25">
      <c r="B454" s="403" t="s">
        <v>3579</v>
      </c>
      <c r="C454" s="403" t="s">
        <v>54</v>
      </c>
      <c r="D454" s="403" t="s">
        <v>166</v>
      </c>
      <c r="E454" s="403" t="s">
        <v>3538</v>
      </c>
      <c r="F454" s="403" t="s">
        <v>507</v>
      </c>
      <c r="G454" s="403">
        <v>0.42495193301897199</v>
      </c>
      <c r="H454" s="403">
        <v>0.25329478371268499</v>
      </c>
    </row>
    <row r="455" spans="2:8" x14ac:dyDescent="0.25">
      <c r="B455" s="403" t="s">
        <v>3579</v>
      </c>
      <c r="C455" s="403" t="s">
        <v>54</v>
      </c>
      <c r="D455" s="403" t="s">
        <v>166</v>
      </c>
      <c r="E455" s="403" t="s">
        <v>770</v>
      </c>
      <c r="F455" s="403" t="s">
        <v>507</v>
      </c>
      <c r="G455" s="403">
        <v>0.64123719686337399</v>
      </c>
      <c r="H455" s="403">
        <v>0.79689691711303601</v>
      </c>
    </row>
    <row r="456" spans="2:8" x14ac:dyDescent="0.25">
      <c r="B456" s="403" t="s">
        <v>3580</v>
      </c>
      <c r="C456" s="403" t="s">
        <v>54</v>
      </c>
      <c r="D456" s="403" t="s">
        <v>612</v>
      </c>
      <c r="E456" s="403" t="s">
        <v>126</v>
      </c>
      <c r="F456" s="403" t="s">
        <v>3539</v>
      </c>
      <c r="G456" s="403">
        <v>5.42891584083217E-2</v>
      </c>
      <c r="H456" s="403">
        <v>7.0143627519530599E-2</v>
      </c>
    </row>
    <row r="457" spans="2:8" x14ac:dyDescent="0.25">
      <c r="B457" s="403" t="s">
        <v>3580</v>
      </c>
      <c r="C457" s="403" t="s">
        <v>54</v>
      </c>
      <c r="D457" s="403" t="s">
        <v>612</v>
      </c>
      <c r="E457" s="403" t="s">
        <v>3558</v>
      </c>
      <c r="F457" s="403" t="s">
        <v>3539</v>
      </c>
      <c r="G457" s="403">
        <v>0.999978748656703</v>
      </c>
      <c r="H457" s="403">
        <v>0.99996490556638296</v>
      </c>
    </row>
    <row r="458" spans="2:8" x14ac:dyDescent="0.25">
      <c r="B458" s="403" t="s">
        <v>3580</v>
      </c>
      <c r="C458" s="403" t="s">
        <v>54</v>
      </c>
      <c r="D458" s="403" t="s">
        <v>612</v>
      </c>
      <c r="E458" s="403" t="s">
        <v>129</v>
      </c>
      <c r="F458" s="403" t="s">
        <v>3539</v>
      </c>
      <c r="G458" s="403">
        <v>1</v>
      </c>
      <c r="H458" s="403">
        <v>1</v>
      </c>
    </row>
    <row r="459" spans="2:8" x14ac:dyDescent="0.25">
      <c r="B459" s="403" t="s">
        <v>3580</v>
      </c>
      <c r="C459" s="403" t="s">
        <v>54</v>
      </c>
      <c r="D459" s="403" t="s">
        <v>612</v>
      </c>
      <c r="E459" s="403" t="s">
        <v>3538</v>
      </c>
      <c r="F459" s="403" t="s">
        <v>3539</v>
      </c>
      <c r="G459" s="403">
        <v>0.684818796451787</v>
      </c>
      <c r="H459" s="403">
        <v>0.60959138568083504</v>
      </c>
    </row>
    <row r="460" spans="2:8" x14ac:dyDescent="0.25">
      <c r="B460" s="403" t="s">
        <v>3580</v>
      </c>
      <c r="C460" s="403" t="s">
        <v>54</v>
      </c>
      <c r="D460" s="403" t="s">
        <v>612</v>
      </c>
      <c r="E460" s="403" t="s">
        <v>770</v>
      </c>
      <c r="F460" s="403" t="s">
        <v>3539</v>
      </c>
      <c r="G460" s="403">
        <v>1</v>
      </c>
      <c r="H460" s="403">
        <v>1</v>
      </c>
    </row>
    <row r="461" spans="2:8" x14ac:dyDescent="0.25">
      <c r="B461" s="403" t="s">
        <v>3580</v>
      </c>
      <c r="C461" s="403" t="s">
        <v>54</v>
      </c>
      <c r="D461" s="403" t="s">
        <v>612</v>
      </c>
      <c r="E461" s="403" t="s">
        <v>126</v>
      </c>
      <c r="F461" s="403" t="s">
        <v>3537</v>
      </c>
      <c r="G461" s="403">
        <v>5.42891584083217E-2</v>
      </c>
      <c r="H461" s="403">
        <v>7.0143627519530599E-2</v>
      </c>
    </row>
    <row r="462" spans="2:8" x14ac:dyDescent="0.25">
      <c r="B462" s="403" t="s">
        <v>3580</v>
      </c>
      <c r="C462" s="403" t="s">
        <v>54</v>
      </c>
      <c r="D462" s="403" t="s">
        <v>612</v>
      </c>
      <c r="E462" s="403" t="s">
        <v>3558</v>
      </c>
      <c r="F462" s="403" t="s">
        <v>3537</v>
      </c>
      <c r="G462" s="403">
        <v>0.999978748656703</v>
      </c>
      <c r="H462" s="403">
        <v>0.99996490556638296</v>
      </c>
    </row>
    <row r="463" spans="2:8" x14ac:dyDescent="0.25">
      <c r="B463" s="403" t="s">
        <v>3580</v>
      </c>
      <c r="C463" s="403" t="s">
        <v>54</v>
      </c>
      <c r="D463" s="403" t="s">
        <v>612</v>
      </c>
      <c r="E463" s="403" t="s">
        <v>129</v>
      </c>
      <c r="F463" s="403" t="s">
        <v>3537</v>
      </c>
      <c r="G463" s="403">
        <v>1</v>
      </c>
      <c r="H463" s="403">
        <v>1</v>
      </c>
    </row>
    <row r="464" spans="2:8" x14ac:dyDescent="0.25">
      <c r="B464" s="403" t="s">
        <v>3580</v>
      </c>
      <c r="C464" s="403" t="s">
        <v>54</v>
      </c>
      <c r="D464" s="403" t="s">
        <v>612</v>
      </c>
      <c r="E464" s="403" t="s">
        <v>3538</v>
      </c>
      <c r="F464" s="403" t="s">
        <v>3537</v>
      </c>
      <c r="G464" s="403">
        <v>0.684818796451787</v>
      </c>
      <c r="H464" s="403">
        <v>0.60959138568083504</v>
      </c>
    </row>
    <row r="465" spans="2:8" x14ac:dyDescent="0.25">
      <c r="B465" s="403" t="s">
        <v>3580</v>
      </c>
      <c r="C465" s="403" t="s">
        <v>54</v>
      </c>
      <c r="D465" s="403" t="s">
        <v>612</v>
      </c>
      <c r="E465" s="403" t="s">
        <v>770</v>
      </c>
      <c r="F465" s="403" t="s">
        <v>3537</v>
      </c>
      <c r="G465" s="403">
        <v>1</v>
      </c>
      <c r="H465" s="403">
        <v>1</v>
      </c>
    </row>
    <row r="466" spans="2:8" x14ac:dyDescent="0.25">
      <c r="B466" s="403" t="s">
        <v>3580</v>
      </c>
      <c r="C466" s="403" t="s">
        <v>54</v>
      </c>
      <c r="D466" s="403" t="s">
        <v>166</v>
      </c>
      <c r="E466" s="403" t="s">
        <v>126</v>
      </c>
      <c r="F466" s="403" t="s">
        <v>507</v>
      </c>
      <c r="G466" s="403">
        <v>7.7898520679309602E-3</v>
      </c>
      <c r="H466" s="403">
        <v>6.9880986469068804E-3</v>
      </c>
    </row>
    <row r="467" spans="2:8" x14ac:dyDescent="0.25">
      <c r="B467" s="403" t="s">
        <v>3580</v>
      </c>
      <c r="C467" s="403" t="s">
        <v>54</v>
      </c>
      <c r="D467" s="403" t="s">
        <v>166</v>
      </c>
      <c r="E467" s="403" t="s">
        <v>3558</v>
      </c>
      <c r="F467" s="403" t="s">
        <v>507</v>
      </c>
      <c r="G467" s="403">
        <v>0.99997484713567197</v>
      </c>
      <c r="H467" s="403">
        <v>0.999982699188396</v>
      </c>
    </row>
    <row r="468" spans="2:8" x14ac:dyDescent="0.25">
      <c r="B468" s="403" t="s">
        <v>3580</v>
      </c>
      <c r="C468" s="403" t="s">
        <v>54</v>
      </c>
      <c r="D468" s="403" t="s">
        <v>166</v>
      </c>
      <c r="E468" s="403" t="s">
        <v>129</v>
      </c>
      <c r="F468" s="403" t="s">
        <v>507</v>
      </c>
      <c r="G468" s="403">
        <v>1</v>
      </c>
      <c r="H468" s="403">
        <v>1</v>
      </c>
    </row>
    <row r="469" spans="2:8" x14ac:dyDescent="0.25">
      <c r="B469" s="403" t="s">
        <v>3580</v>
      </c>
      <c r="C469" s="403" t="s">
        <v>54</v>
      </c>
      <c r="D469" s="403" t="s">
        <v>166</v>
      </c>
      <c r="E469" s="403" t="s">
        <v>3538</v>
      </c>
      <c r="F469" s="403" t="s">
        <v>507</v>
      </c>
      <c r="G469" s="403">
        <v>0.65817221240233603</v>
      </c>
      <c r="H469" s="403">
        <v>0.403894289332352</v>
      </c>
    </row>
    <row r="470" spans="2:8" x14ac:dyDescent="0.25">
      <c r="B470" s="403" t="s">
        <v>3580</v>
      </c>
      <c r="C470" s="403" t="s">
        <v>54</v>
      </c>
      <c r="D470" s="403" t="s">
        <v>166</v>
      </c>
      <c r="E470" s="403" t="s">
        <v>770</v>
      </c>
      <c r="F470" s="403" t="s">
        <v>507</v>
      </c>
      <c r="G470" s="403">
        <v>0.79181434896819702</v>
      </c>
      <c r="H470" s="403">
        <v>0.91696473174980997</v>
      </c>
    </row>
    <row r="471" spans="2:8" x14ac:dyDescent="0.25">
      <c r="B471" s="403" t="s">
        <v>3581</v>
      </c>
      <c r="C471" s="403" t="s">
        <v>54</v>
      </c>
      <c r="D471" s="403" t="s">
        <v>612</v>
      </c>
      <c r="E471" s="403" t="s">
        <v>126</v>
      </c>
      <c r="F471" s="403" t="s">
        <v>3539</v>
      </c>
      <c r="G471" s="403">
        <v>8.3675759150612997E-2</v>
      </c>
      <c r="H471" s="403">
        <v>0.12535734220776601</v>
      </c>
    </row>
    <row r="472" spans="2:8" x14ac:dyDescent="0.25">
      <c r="B472" s="403" t="s">
        <v>3581</v>
      </c>
      <c r="C472" s="403" t="s">
        <v>54</v>
      </c>
      <c r="D472" s="403" t="s">
        <v>612</v>
      </c>
      <c r="E472" s="403" t="s">
        <v>3558</v>
      </c>
      <c r="F472" s="403" t="s">
        <v>3539</v>
      </c>
      <c r="G472" s="403">
        <v>0.99995839539380504</v>
      </c>
      <c r="H472" s="403">
        <v>0.99994727517068305</v>
      </c>
    </row>
    <row r="473" spans="2:8" x14ac:dyDescent="0.25">
      <c r="B473" s="403" t="s">
        <v>3581</v>
      </c>
      <c r="C473" s="403" t="s">
        <v>54</v>
      </c>
      <c r="D473" s="403" t="s">
        <v>612</v>
      </c>
      <c r="E473" s="403" t="s">
        <v>129</v>
      </c>
      <c r="F473" s="403" t="s">
        <v>3539</v>
      </c>
      <c r="G473" s="403">
        <v>1</v>
      </c>
      <c r="H473" s="403">
        <v>1</v>
      </c>
    </row>
    <row r="474" spans="2:8" x14ac:dyDescent="0.25">
      <c r="B474" s="403" t="s">
        <v>3581</v>
      </c>
      <c r="C474" s="403" t="s">
        <v>54</v>
      </c>
      <c r="D474" s="403" t="s">
        <v>612</v>
      </c>
      <c r="E474" s="403" t="s">
        <v>3538</v>
      </c>
      <c r="F474" s="403" t="s">
        <v>3539</v>
      </c>
      <c r="G474" s="403">
        <v>0.75423408745793996</v>
      </c>
      <c r="H474" s="403">
        <v>0.784753052267398</v>
      </c>
    </row>
    <row r="475" spans="2:8" x14ac:dyDescent="0.25">
      <c r="B475" s="403" t="s">
        <v>3581</v>
      </c>
      <c r="C475" s="403" t="s">
        <v>54</v>
      </c>
      <c r="D475" s="403" t="s">
        <v>612</v>
      </c>
      <c r="E475" s="403" t="s">
        <v>770</v>
      </c>
      <c r="F475" s="403" t="s">
        <v>3539</v>
      </c>
      <c r="G475" s="403">
        <v>1</v>
      </c>
      <c r="H475" s="403">
        <v>1</v>
      </c>
    </row>
    <row r="476" spans="2:8" x14ac:dyDescent="0.25">
      <c r="B476" s="403" t="s">
        <v>3581</v>
      </c>
      <c r="C476" s="403" t="s">
        <v>54</v>
      </c>
      <c r="D476" s="403" t="s">
        <v>612</v>
      </c>
      <c r="E476" s="403" t="s">
        <v>126</v>
      </c>
      <c r="F476" s="403" t="s">
        <v>3537</v>
      </c>
      <c r="G476" s="403">
        <v>8.3675759150612997E-2</v>
      </c>
      <c r="H476" s="403">
        <v>0.12535734220776601</v>
      </c>
    </row>
    <row r="477" spans="2:8" x14ac:dyDescent="0.25">
      <c r="B477" s="403" t="s">
        <v>3581</v>
      </c>
      <c r="C477" s="403" t="s">
        <v>54</v>
      </c>
      <c r="D477" s="403" t="s">
        <v>612</v>
      </c>
      <c r="E477" s="403" t="s">
        <v>3558</v>
      </c>
      <c r="F477" s="403" t="s">
        <v>3537</v>
      </c>
      <c r="G477" s="403">
        <v>0.99995839539380504</v>
      </c>
      <c r="H477" s="403">
        <v>0.99994727517068305</v>
      </c>
    </row>
    <row r="478" spans="2:8" x14ac:dyDescent="0.25">
      <c r="B478" s="403" t="s">
        <v>3581</v>
      </c>
      <c r="C478" s="403" t="s">
        <v>54</v>
      </c>
      <c r="D478" s="403" t="s">
        <v>612</v>
      </c>
      <c r="E478" s="403" t="s">
        <v>129</v>
      </c>
      <c r="F478" s="403" t="s">
        <v>3537</v>
      </c>
      <c r="G478" s="403">
        <v>1</v>
      </c>
      <c r="H478" s="403">
        <v>1</v>
      </c>
    </row>
    <row r="479" spans="2:8" x14ac:dyDescent="0.25">
      <c r="B479" s="403" t="s">
        <v>3581</v>
      </c>
      <c r="C479" s="403" t="s">
        <v>54</v>
      </c>
      <c r="D479" s="403" t="s">
        <v>612</v>
      </c>
      <c r="E479" s="403" t="s">
        <v>3538</v>
      </c>
      <c r="F479" s="403" t="s">
        <v>3537</v>
      </c>
      <c r="G479" s="403">
        <v>0.75423408745793996</v>
      </c>
      <c r="H479" s="403">
        <v>0.784753052267397</v>
      </c>
    </row>
    <row r="480" spans="2:8" x14ac:dyDescent="0.25">
      <c r="B480" s="403" t="s">
        <v>3581</v>
      </c>
      <c r="C480" s="403" t="s">
        <v>54</v>
      </c>
      <c r="D480" s="403" t="s">
        <v>612</v>
      </c>
      <c r="E480" s="403" t="s">
        <v>770</v>
      </c>
      <c r="F480" s="403" t="s">
        <v>3537</v>
      </c>
      <c r="G480" s="403">
        <v>1</v>
      </c>
      <c r="H480" s="403">
        <v>1</v>
      </c>
    </row>
    <row r="481" spans="2:8" x14ac:dyDescent="0.25">
      <c r="B481" s="403" t="s">
        <v>3581</v>
      </c>
      <c r="C481" s="403" t="s">
        <v>54</v>
      </c>
      <c r="D481" s="403" t="s">
        <v>166</v>
      </c>
      <c r="E481" s="403" t="s">
        <v>126</v>
      </c>
      <c r="F481" s="403" t="s">
        <v>507</v>
      </c>
      <c r="G481" s="403">
        <v>1.09595247577166E-2</v>
      </c>
      <c r="H481" s="403">
        <v>7.3705331299360197E-3</v>
      </c>
    </row>
    <row r="482" spans="2:8" x14ac:dyDescent="0.25">
      <c r="B482" s="403" t="s">
        <v>3581</v>
      </c>
      <c r="C482" s="403" t="s">
        <v>54</v>
      </c>
      <c r="D482" s="403" t="s">
        <v>166</v>
      </c>
      <c r="E482" s="403" t="s">
        <v>3558</v>
      </c>
      <c r="F482" s="403" t="s">
        <v>507</v>
      </c>
      <c r="G482" s="403">
        <v>0.99999953387899998</v>
      </c>
      <c r="H482" s="403">
        <v>0.99999999984136101</v>
      </c>
    </row>
    <row r="483" spans="2:8" x14ac:dyDescent="0.25">
      <c r="B483" s="403" t="s">
        <v>3581</v>
      </c>
      <c r="C483" s="403" t="s">
        <v>54</v>
      </c>
      <c r="D483" s="403" t="s">
        <v>166</v>
      </c>
      <c r="E483" s="403" t="s">
        <v>129</v>
      </c>
      <c r="F483" s="403" t="s">
        <v>507</v>
      </c>
      <c r="G483" s="403">
        <v>1</v>
      </c>
      <c r="H483" s="403">
        <v>1</v>
      </c>
    </row>
    <row r="484" spans="2:8" x14ac:dyDescent="0.25">
      <c r="B484" s="403" t="s">
        <v>3581</v>
      </c>
      <c r="C484" s="403" t="s">
        <v>54</v>
      </c>
      <c r="D484" s="403" t="s">
        <v>166</v>
      </c>
      <c r="E484" s="403" t="s">
        <v>3538</v>
      </c>
      <c r="F484" s="403" t="s">
        <v>507</v>
      </c>
      <c r="G484" s="403">
        <v>0.59032035459868004</v>
      </c>
      <c r="H484" s="403">
        <v>0.40179824007876602</v>
      </c>
    </row>
    <row r="485" spans="2:8" x14ac:dyDescent="0.25">
      <c r="B485" s="403" t="s">
        <v>3581</v>
      </c>
      <c r="C485" s="403" t="s">
        <v>54</v>
      </c>
      <c r="D485" s="403" t="s">
        <v>166</v>
      </c>
      <c r="E485" s="403" t="s">
        <v>770</v>
      </c>
      <c r="F485" s="403" t="s">
        <v>507</v>
      </c>
      <c r="G485" s="403">
        <v>0.76332728700403796</v>
      </c>
      <c r="H485" s="403">
        <v>0.87187239606058198</v>
      </c>
    </row>
    <row r="486" spans="2:8" x14ac:dyDescent="0.25">
      <c r="B486" s="403" t="s">
        <v>534</v>
      </c>
      <c r="C486" s="403" t="s">
        <v>54</v>
      </c>
      <c r="D486" s="403" t="s">
        <v>612</v>
      </c>
      <c r="E486" s="403" t="s">
        <v>126</v>
      </c>
      <c r="F486" s="403" t="s">
        <v>3539</v>
      </c>
      <c r="G486" s="403">
        <v>6.1527294203126498E-2</v>
      </c>
      <c r="H486" s="403">
        <v>7.8299201130010404E-2</v>
      </c>
    </row>
    <row r="487" spans="2:8" x14ac:dyDescent="0.25">
      <c r="B487" s="403" t="s">
        <v>534</v>
      </c>
      <c r="C487" s="403" t="s">
        <v>54</v>
      </c>
      <c r="D487" s="403" t="s">
        <v>612</v>
      </c>
      <c r="E487" s="403" t="s">
        <v>3558</v>
      </c>
      <c r="F487" s="403" t="s">
        <v>3539</v>
      </c>
      <c r="G487" s="403">
        <v>0.99998163110696803</v>
      </c>
      <c r="H487" s="403">
        <v>0.99996938980601502</v>
      </c>
    </row>
    <row r="488" spans="2:8" x14ac:dyDescent="0.25">
      <c r="B488" s="403" t="s">
        <v>534</v>
      </c>
      <c r="C488" s="403" t="s">
        <v>54</v>
      </c>
      <c r="D488" s="403" t="s">
        <v>612</v>
      </c>
      <c r="E488" s="403" t="s">
        <v>129</v>
      </c>
      <c r="F488" s="403" t="s">
        <v>3539</v>
      </c>
      <c r="G488" s="403">
        <v>1</v>
      </c>
      <c r="H488" s="403">
        <v>1</v>
      </c>
    </row>
    <row r="489" spans="2:8" x14ac:dyDescent="0.25">
      <c r="B489" s="403" t="s">
        <v>534</v>
      </c>
      <c r="C489" s="403" t="s">
        <v>54</v>
      </c>
      <c r="D489" s="403" t="s">
        <v>612</v>
      </c>
      <c r="E489" s="403" t="s">
        <v>3538</v>
      </c>
      <c r="F489" s="403" t="s">
        <v>3539</v>
      </c>
      <c r="G489" s="403">
        <v>0.71475176922252903</v>
      </c>
      <c r="H489" s="403">
        <v>0.63728087085044505</v>
      </c>
    </row>
    <row r="490" spans="2:8" x14ac:dyDescent="0.25">
      <c r="B490" s="403" t="s">
        <v>534</v>
      </c>
      <c r="C490" s="403" t="s">
        <v>54</v>
      </c>
      <c r="D490" s="403" t="s">
        <v>612</v>
      </c>
      <c r="E490" s="403" t="s">
        <v>770</v>
      </c>
      <c r="F490" s="403" t="s">
        <v>3539</v>
      </c>
      <c r="G490" s="403">
        <v>1</v>
      </c>
      <c r="H490" s="403">
        <v>1</v>
      </c>
    </row>
    <row r="491" spans="2:8" x14ac:dyDescent="0.25">
      <c r="B491" s="403" t="s">
        <v>534</v>
      </c>
      <c r="C491" s="403" t="s">
        <v>54</v>
      </c>
      <c r="D491" s="403" t="s">
        <v>612</v>
      </c>
      <c r="E491" s="403" t="s">
        <v>126</v>
      </c>
      <c r="F491" s="403" t="s">
        <v>3537</v>
      </c>
      <c r="G491" s="403">
        <v>6.1527294203126498E-2</v>
      </c>
      <c r="H491" s="403">
        <v>7.8299201130010404E-2</v>
      </c>
    </row>
    <row r="492" spans="2:8" x14ac:dyDescent="0.25">
      <c r="B492" s="403" t="s">
        <v>534</v>
      </c>
      <c r="C492" s="403" t="s">
        <v>54</v>
      </c>
      <c r="D492" s="403" t="s">
        <v>612</v>
      </c>
      <c r="E492" s="403" t="s">
        <v>3558</v>
      </c>
      <c r="F492" s="403" t="s">
        <v>3537</v>
      </c>
      <c r="G492" s="403">
        <v>0.99998163110696803</v>
      </c>
      <c r="H492" s="403">
        <v>0.99996938980601502</v>
      </c>
    </row>
    <row r="493" spans="2:8" x14ac:dyDescent="0.25">
      <c r="B493" s="403" t="s">
        <v>534</v>
      </c>
      <c r="C493" s="403" t="s">
        <v>54</v>
      </c>
      <c r="D493" s="403" t="s">
        <v>612</v>
      </c>
      <c r="E493" s="403" t="s">
        <v>129</v>
      </c>
      <c r="F493" s="403" t="s">
        <v>3537</v>
      </c>
      <c r="G493" s="403">
        <v>1</v>
      </c>
      <c r="H493" s="403">
        <v>1</v>
      </c>
    </row>
    <row r="494" spans="2:8" x14ac:dyDescent="0.25">
      <c r="B494" s="403" t="s">
        <v>534</v>
      </c>
      <c r="C494" s="403" t="s">
        <v>54</v>
      </c>
      <c r="D494" s="403" t="s">
        <v>612</v>
      </c>
      <c r="E494" s="403" t="s">
        <v>3538</v>
      </c>
      <c r="F494" s="403" t="s">
        <v>3537</v>
      </c>
      <c r="G494" s="403">
        <v>0.71475176922252903</v>
      </c>
      <c r="H494" s="403">
        <v>0.63728087085044505</v>
      </c>
    </row>
    <row r="495" spans="2:8" x14ac:dyDescent="0.25">
      <c r="B495" s="403" t="s">
        <v>534</v>
      </c>
      <c r="C495" s="403" t="s">
        <v>54</v>
      </c>
      <c r="D495" s="403" t="s">
        <v>612</v>
      </c>
      <c r="E495" s="403" t="s">
        <v>770</v>
      </c>
      <c r="F495" s="403" t="s">
        <v>3537</v>
      </c>
      <c r="G495" s="403">
        <v>1</v>
      </c>
      <c r="H495" s="403">
        <v>1</v>
      </c>
    </row>
    <row r="496" spans="2:8" x14ac:dyDescent="0.25">
      <c r="B496" s="403" t="s">
        <v>534</v>
      </c>
      <c r="C496" s="403" t="s">
        <v>54</v>
      </c>
      <c r="D496" s="403" t="s">
        <v>166</v>
      </c>
      <c r="E496" s="403" t="s">
        <v>126</v>
      </c>
      <c r="F496" s="403" t="s">
        <v>507</v>
      </c>
      <c r="G496" s="403">
        <v>7.3491696523379103E-3</v>
      </c>
      <c r="H496" s="403">
        <v>4.6215001963129197E-3</v>
      </c>
    </row>
    <row r="497" spans="2:8" x14ac:dyDescent="0.25">
      <c r="B497" s="403" t="s">
        <v>534</v>
      </c>
      <c r="C497" s="403" t="s">
        <v>54</v>
      </c>
      <c r="D497" s="403" t="s">
        <v>166</v>
      </c>
      <c r="E497" s="403" t="s">
        <v>3558</v>
      </c>
      <c r="F497" s="403" t="s">
        <v>507</v>
      </c>
      <c r="G497" s="403">
        <v>0.99998594234159299</v>
      </c>
      <c r="H497" s="403">
        <v>0.999990316822568</v>
      </c>
    </row>
    <row r="498" spans="2:8" x14ac:dyDescent="0.25">
      <c r="B498" s="403" t="s">
        <v>534</v>
      </c>
      <c r="C498" s="403" t="s">
        <v>54</v>
      </c>
      <c r="D498" s="403" t="s">
        <v>166</v>
      </c>
      <c r="E498" s="403" t="s">
        <v>129</v>
      </c>
      <c r="F498" s="403" t="s">
        <v>507</v>
      </c>
      <c r="G498" s="403">
        <v>1</v>
      </c>
      <c r="H498" s="403">
        <v>1</v>
      </c>
    </row>
    <row r="499" spans="2:8" x14ac:dyDescent="0.25">
      <c r="B499" s="403" t="s">
        <v>534</v>
      </c>
      <c r="C499" s="403" t="s">
        <v>54</v>
      </c>
      <c r="D499" s="403" t="s">
        <v>166</v>
      </c>
      <c r="E499" s="403" t="s">
        <v>3538</v>
      </c>
      <c r="F499" s="403" t="s">
        <v>507</v>
      </c>
      <c r="G499" s="403">
        <v>0.67344414744382397</v>
      </c>
      <c r="H499" s="403">
        <v>0.429951833055772</v>
      </c>
    </row>
    <row r="500" spans="2:8" x14ac:dyDescent="0.25">
      <c r="B500" s="403" t="s">
        <v>534</v>
      </c>
      <c r="C500" s="403" t="s">
        <v>54</v>
      </c>
      <c r="D500" s="403" t="s">
        <v>166</v>
      </c>
      <c r="E500" s="403" t="s">
        <v>770</v>
      </c>
      <c r="F500" s="403" t="s">
        <v>507</v>
      </c>
      <c r="G500" s="403">
        <v>0.80271701809404705</v>
      </c>
      <c r="H500" s="403">
        <v>0.92094622750578703</v>
      </c>
    </row>
    <row r="501" spans="2:8" x14ac:dyDescent="0.25">
      <c r="B501" s="403" t="s">
        <v>3530</v>
      </c>
      <c r="C501" s="403" t="s">
        <v>54</v>
      </c>
      <c r="D501" s="403" t="s">
        <v>612</v>
      </c>
      <c r="E501" s="403" t="s">
        <v>126</v>
      </c>
      <c r="F501" s="403" t="s">
        <v>3539</v>
      </c>
      <c r="G501" s="403">
        <v>4.2236159564672401E-2</v>
      </c>
      <c r="H501" s="403">
        <v>8.0434690991280103E-2</v>
      </c>
    </row>
    <row r="502" spans="2:8" x14ac:dyDescent="0.25">
      <c r="B502" s="403" t="s">
        <v>3530</v>
      </c>
      <c r="C502" s="403" t="s">
        <v>54</v>
      </c>
      <c r="D502" s="403" t="s">
        <v>612</v>
      </c>
      <c r="E502" s="403" t="s">
        <v>3558</v>
      </c>
      <c r="F502" s="403" t="s">
        <v>3539</v>
      </c>
      <c r="G502" s="403">
        <v>0.99987449224359004</v>
      </c>
      <c r="H502" s="403">
        <v>0.99984866639334102</v>
      </c>
    </row>
    <row r="503" spans="2:8" x14ac:dyDescent="0.25">
      <c r="B503" s="403" t="s">
        <v>3530</v>
      </c>
      <c r="C503" s="403" t="s">
        <v>54</v>
      </c>
      <c r="D503" s="403" t="s">
        <v>612</v>
      </c>
      <c r="E503" s="403" t="s">
        <v>129</v>
      </c>
      <c r="F503" s="403" t="s">
        <v>3539</v>
      </c>
      <c r="G503" s="403">
        <v>1</v>
      </c>
      <c r="H503" s="403">
        <v>1</v>
      </c>
    </row>
    <row r="504" spans="2:8" x14ac:dyDescent="0.25">
      <c r="B504" s="403" t="s">
        <v>3530</v>
      </c>
      <c r="C504" s="403" t="s">
        <v>54</v>
      </c>
      <c r="D504" s="403" t="s">
        <v>612</v>
      </c>
      <c r="E504" s="403" t="s">
        <v>3538</v>
      </c>
      <c r="F504" s="403" t="s">
        <v>3539</v>
      </c>
      <c r="G504" s="403">
        <v>0.51216488947136196</v>
      </c>
      <c r="H504" s="403">
        <v>0.57209836576831097</v>
      </c>
    </row>
    <row r="505" spans="2:8" x14ac:dyDescent="0.25">
      <c r="B505" s="403" t="s">
        <v>3530</v>
      </c>
      <c r="C505" s="403" t="s">
        <v>54</v>
      </c>
      <c r="D505" s="403" t="s">
        <v>612</v>
      </c>
      <c r="E505" s="403" t="s">
        <v>770</v>
      </c>
      <c r="F505" s="403" t="s">
        <v>3539</v>
      </c>
      <c r="G505" s="403">
        <v>1</v>
      </c>
      <c r="H505" s="403">
        <v>1</v>
      </c>
    </row>
    <row r="506" spans="2:8" x14ac:dyDescent="0.25">
      <c r="B506" s="403" t="s">
        <v>3530</v>
      </c>
      <c r="C506" s="403" t="s">
        <v>54</v>
      </c>
      <c r="D506" s="403" t="s">
        <v>612</v>
      </c>
      <c r="E506" s="403" t="s">
        <v>126</v>
      </c>
      <c r="F506" s="403" t="s">
        <v>3537</v>
      </c>
      <c r="G506" s="403">
        <v>4.2236159564672401E-2</v>
      </c>
      <c r="H506" s="403">
        <v>8.0434690991280103E-2</v>
      </c>
    </row>
    <row r="507" spans="2:8" x14ac:dyDescent="0.25">
      <c r="B507" s="403" t="s">
        <v>3530</v>
      </c>
      <c r="C507" s="403" t="s">
        <v>54</v>
      </c>
      <c r="D507" s="403" t="s">
        <v>612</v>
      </c>
      <c r="E507" s="403" t="s">
        <v>3558</v>
      </c>
      <c r="F507" s="403" t="s">
        <v>3537</v>
      </c>
      <c r="G507" s="403">
        <v>0.99987449224359004</v>
      </c>
      <c r="H507" s="403">
        <v>0.99984866639334102</v>
      </c>
    </row>
    <row r="508" spans="2:8" x14ac:dyDescent="0.25">
      <c r="B508" s="403" t="s">
        <v>3530</v>
      </c>
      <c r="C508" s="403" t="s">
        <v>54</v>
      </c>
      <c r="D508" s="403" t="s">
        <v>612</v>
      </c>
      <c r="E508" s="403" t="s">
        <v>129</v>
      </c>
      <c r="F508" s="403" t="s">
        <v>3537</v>
      </c>
      <c r="G508" s="403">
        <v>1</v>
      </c>
      <c r="H508" s="403">
        <v>1</v>
      </c>
    </row>
    <row r="509" spans="2:8" x14ac:dyDescent="0.25">
      <c r="B509" s="403" t="s">
        <v>3530</v>
      </c>
      <c r="C509" s="403" t="s">
        <v>54</v>
      </c>
      <c r="D509" s="403" t="s">
        <v>612</v>
      </c>
      <c r="E509" s="403" t="s">
        <v>3538</v>
      </c>
      <c r="F509" s="403" t="s">
        <v>3537</v>
      </c>
      <c r="G509" s="403">
        <v>0.51216488947136196</v>
      </c>
      <c r="H509" s="403">
        <v>0.57209836576831097</v>
      </c>
    </row>
    <row r="510" spans="2:8" x14ac:dyDescent="0.25">
      <c r="B510" s="403" t="s">
        <v>3530</v>
      </c>
      <c r="C510" s="403" t="s">
        <v>54</v>
      </c>
      <c r="D510" s="403" t="s">
        <v>612</v>
      </c>
      <c r="E510" s="403" t="s">
        <v>770</v>
      </c>
      <c r="F510" s="403" t="s">
        <v>3537</v>
      </c>
      <c r="G510" s="403">
        <v>1</v>
      </c>
      <c r="H510" s="403">
        <v>1</v>
      </c>
    </row>
    <row r="511" spans="2:8" x14ac:dyDescent="0.25">
      <c r="B511" s="403" t="s">
        <v>3530</v>
      </c>
      <c r="C511" s="403" t="s">
        <v>54</v>
      </c>
      <c r="D511" s="403" t="s">
        <v>166</v>
      </c>
      <c r="E511" s="403" t="s">
        <v>126</v>
      </c>
      <c r="F511" s="403" t="s">
        <v>507</v>
      </c>
      <c r="G511" s="403">
        <v>3.8086961588558298E-3</v>
      </c>
      <c r="H511" s="403">
        <v>4.5694647771587502E-3</v>
      </c>
    </row>
    <row r="512" spans="2:8" x14ac:dyDescent="0.25">
      <c r="B512" s="403" t="s">
        <v>3530</v>
      </c>
      <c r="C512" s="403" t="s">
        <v>54</v>
      </c>
      <c r="D512" s="403" t="s">
        <v>166</v>
      </c>
      <c r="E512" s="403" t="s">
        <v>3558</v>
      </c>
      <c r="F512" s="403" t="s">
        <v>507</v>
      </c>
      <c r="G512" s="403">
        <v>0.99987905762629004</v>
      </c>
      <c r="H512" s="403">
        <v>0.99989200197671202</v>
      </c>
    </row>
    <row r="513" spans="2:8" x14ac:dyDescent="0.25">
      <c r="B513" s="403" t="s">
        <v>3530</v>
      </c>
      <c r="C513" s="403" t="s">
        <v>54</v>
      </c>
      <c r="D513" s="403" t="s">
        <v>166</v>
      </c>
      <c r="E513" s="403" t="s">
        <v>129</v>
      </c>
      <c r="F513" s="403" t="s">
        <v>507</v>
      </c>
      <c r="G513" s="403">
        <v>1</v>
      </c>
      <c r="H513" s="403">
        <v>1</v>
      </c>
    </row>
    <row r="514" spans="2:8" x14ac:dyDescent="0.25">
      <c r="B514" s="403" t="s">
        <v>3530</v>
      </c>
      <c r="C514" s="403" t="s">
        <v>54</v>
      </c>
      <c r="D514" s="403" t="s">
        <v>166</v>
      </c>
      <c r="E514" s="403" t="s">
        <v>3538</v>
      </c>
      <c r="F514" s="403" t="s">
        <v>507</v>
      </c>
      <c r="G514" s="403">
        <v>0.36812694095964299</v>
      </c>
      <c r="H514" s="403">
        <v>0.22259583211072001</v>
      </c>
    </row>
    <row r="515" spans="2:8" x14ac:dyDescent="0.25">
      <c r="B515" s="403" t="s">
        <v>3530</v>
      </c>
      <c r="C515" s="403" t="s">
        <v>54</v>
      </c>
      <c r="D515" s="403" t="s">
        <v>166</v>
      </c>
      <c r="E515" s="403" t="s">
        <v>770</v>
      </c>
      <c r="F515" s="403" t="s">
        <v>507</v>
      </c>
      <c r="G515" s="403">
        <v>0.70032793080887601</v>
      </c>
      <c r="H515" s="403">
        <v>0.84700796208840601</v>
      </c>
    </row>
    <row r="516" spans="2:8" x14ac:dyDescent="0.25">
      <c r="B516" s="403" t="s">
        <v>3582</v>
      </c>
      <c r="C516" s="403" t="s">
        <v>54</v>
      </c>
      <c r="D516" s="403" t="s">
        <v>612</v>
      </c>
      <c r="E516" s="403" t="s">
        <v>126</v>
      </c>
      <c r="F516" s="403" t="s">
        <v>3539</v>
      </c>
      <c r="G516" s="403">
        <v>6.2892613054781998E-2</v>
      </c>
      <c r="H516" s="403">
        <v>0.16848334227056599</v>
      </c>
    </row>
    <row r="517" spans="2:8" x14ac:dyDescent="0.25">
      <c r="B517" s="403" t="s">
        <v>3582</v>
      </c>
      <c r="C517" s="403" t="s">
        <v>54</v>
      </c>
      <c r="D517" s="403" t="s">
        <v>612</v>
      </c>
      <c r="E517" s="403" t="s">
        <v>3558</v>
      </c>
      <c r="F517" s="403" t="s">
        <v>3539</v>
      </c>
      <c r="G517" s="403">
        <v>0.99999999999225697</v>
      </c>
      <c r="H517" s="403">
        <v>0.99999999999630795</v>
      </c>
    </row>
    <row r="518" spans="2:8" x14ac:dyDescent="0.25">
      <c r="B518" s="403" t="s">
        <v>3582</v>
      </c>
      <c r="C518" s="403" t="s">
        <v>54</v>
      </c>
      <c r="D518" s="403" t="s">
        <v>612</v>
      </c>
      <c r="E518" s="403" t="s">
        <v>129</v>
      </c>
      <c r="F518" s="403" t="s">
        <v>3539</v>
      </c>
      <c r="G518" s="403">
        <v>1</v>
      </c>
      <c r="H518" s="403">
        <v>1</v>
      </c>
    </row>
    <row r="519" spans="2:8" x14ac:dyDescent="0.25">
      <c r="B519" s="403" t="s">
        <v>3582</v>
      </c>
      <c r="C519" s="403" t="s">
        <v>54</v>
      </c>
      <c r="D519" s="403" t="s">
        <v>612</v>
      </c>
      <c r="E519" s="403" t="s">
        <v>3538</v>
      </c>
      <c r="F519" s="403" t="s">
        <v>3539</v>
      </c>
      <c r="G519" s="403">
        <v>0.81416293354610603</v>
      </c>
      <c r="H519" s="403">
        <v>0.87612037897339401</v>
      </c>
    </row>
    <row r="520" spans="2:8" x14ac:dyDescent="0.25">
      <c r="B520" s="403" t="s">
        <v>3582</v>
      </c>
      <c r="C520" s="403" t="s">
        <v>54</v>
      </c>
      <c r="D520" s="403" t="s">
        <v>612</v>
      </c>
      <c r="E520" s="403" t="s">
        <v>770</v>
      </c>
      <c r="F520" s="403" t="s">
        <v>3539</v>
      </c>
      <c r="G520" s="403">
        <v>1</v>
      </c>
      <c r="H520" s="403">
        <v>1</v>
      </c>
    </row>
    <row r="521" spans="2:8" x14ac:dyDescent="0.25">
      <c r="B521" s="403" t="s">
        <v>3582</v>
      </c>
      <c r="C521" s="403" t="s">
        <v>54</v>
      </c>
      <c r="D521" s="403" t="s">
        <v>612</v>
      </c>
      <c r="E521" s="403" t="s">
        <v>126</v>
      </c>
      <c r="F521" s="403" t="s">
        <v>3537</v>
      </c>
      <c r="G521" s="403">
        <v>6.2892613054781998E-2</v>
      </c>
      <c r="H521" s="403">
        <v>0.16848334227056599</v>
      </c>
    </row>
    <row r="522" spans="2:8" x14ac:dyDescent="0.25">
      <c r="B522" s="403" t="s">
        <v>3582</v>
      </c>
      <c r="C522" s="403" t="s">
        <v>54</v>
      </c>
      <c r="D522" s="403" t="s">
        <v>612</v>
      </c>
      <c r="E522" s="403" t="s">
        <v>3558</v>
      </c>
      <c r="F522" s="403" t="s">
        <v>3537</v>
      </c>
      <c r="G522" s="403">
        <v>0.99999999999225697</v>
      </c>
      <c r="H522" s="403">
        <v>0.99999999999630795</v>
      </c>
    </row>
    <row r="523" spans="2:8" x14ac:dyDescent="0.25">
      <c r="B523" s="403" t="s">
        <v>3582</v>
      </c>
      <c r="C523" s="403" t="s">
        <v>54</v>
      </c>
      <c r="D523" s="403" t="s">
        <v>612</v>
      </c>
      <c r="E523" s="403" t="s">
        <v>129</v>
      </c>
      <c r="F523" s="403" t="s">
        <v>3537</v>
      </c>
      <c r="G523" s="403">
        <v>1</v>
      </c>
      <c r="H523" s="403">
        <v>1</v>
      </c>
    </row>
    <row r="524" spans="2:8" x14ac:dyDescent="0.25">
      <c r="B524" s="403" t="s">
        <v>3582</v>
      </c>
      <c r="C524" s="403" t="s">
        <v>54</v>
      </c>
      <c r="D524" s="403" t="s">
        <v>612</v>
      </c>
      <c r="E524" s="403" t="s">
        <v>3538</v>
      </c>
      <c r="F524" s="403" t="s">
        <v>3537</v>
      </c>
      <c r="G524" s="403">
        <v>0.81416293354610503</v>
      </c>
      <c r="H524" s="403">
        <v>0.87612037897339401</v>
      </c>
    </row>
    <row r="525" spans="2:8" x14ac:dyDescent="0.25">
      <c r="B525" s="403" t="s">
        <v>3582</v>
      </c>
      <c r="C525" s="403" t="s">
        <v>54</v>
      </c>
      <c r="D525" s="403" t="s">
        <v>612</v>
      </c>
      <c r="E525" s="403" t="s">
        <v>770</v>
      </c>
      <c r="F525" s="403" t="s">
        <v>3537</v>
      </c>
      <c r="G525" s="403">
        <v>1</v>
      </c>
      <c r="H525" s="403">
        <v>1</v>
      </c>
    </row>
    <row r="526" spans="2:8" x14ac:dyDescent="0.25">
      <c r="B526" s="403" t="s">
        <v>3582</v>
      </c>
      <c r="C526" s="403" t="s">
        <v>54</v>
      </c>
      <c r="D526" s="403" t="s">
        <v>166</v>
      </c>
      <c r="E526" s="403" t="s">
        <v>126</v>
      </c>
      <c r="F526" s="403" t="s">
        <v>507</v>
      </c>
      <c r="G526" s="403">
        <v>3.8362166643313199E-3</v>
      </c>
      <c r="H526" s="403">
        <v>1.6358516281650499E-3</v>
      </c>
    </row>
    <row r="527" spans="2:8" x14ac:dyDescent="0.25">
      <c r="B527" s="403" t="s">
        <v>3582</v>
      </c>
      <c r="C527" s="403" t="s">
        <v>54</v>
      </c>
      <c r="D527" s="403" t="s">
        <v>166</v>
      </c>
      <c r="E527" s="403" t="s">
        <v>3558</v>
      </c>
      <c r="F527" s="403" t="s">
        <v>507</v>
      </c>
      <c r="G527" s="403">
        <v>0.99992099819029401</v>
      </c>
      <c r="H527" s="403">
        <v>0.99980155853181296</v>
      </c>
    </row>
    <row r="528" spans="2:8" x14ac:dyDescent="0.25">
      <c r="B528" s="403" t="s">
        <v>3582</v>
      </c>
      <c r="C528" s="403" t="s">
        <v>54</v>
      </c>
      <c r="D528" s="403" t="s">
        <v>166</v>
      </c>
      <c r="E528" s="403" t="s">
        <v>129</v>
      </c>
      <c r="F528" s="403" t="s">
        <v>507</v>
      </c>
      <c r="G528" s="403">
        <v>1</v>
      </c>
      <c r="H528" s="403">
        <v>1</v>
      </c>
    </row>
    <row r="529" spans="2:8" x14ac:dyDescent="0.25">
      <c r="B529" s="403" t="s">
        <v>3582</v>
      </c>
      <c r="C529" s="403" t="s">
        <v>54</v>
      </c>
      <c r="D529" s="403" t="s">
        <v>166</v>
      </c>
      <c r="E529" s="403" t="s">
        <v>3538</v>
      </c>
      <c r="F529" s="403" t="s">
        <v>507</v>
      </c>
      <c r="G529" s="403">
        <v>0.83785294692322398</v>
      </c>
      <c r="H529" s="403">
        <v>0.60003395159602801</v>
      </c>
    </row>
    <row r="530" spans="2:8" x14ac:dyDescent="0.25">
      <c r="B530" s="403" t="s">
        <v>3582</v>
      </c>
      <c r="C530" s="403" t="s">
        <v>54</v>
      </c>
      <c r="D530" s="403" t="s">
        <v>166</v>
      </c>
      <c r="E530" s="403" t="s">
        <v>770</v>
      </c>
      <c r="F530" s="403" t="s">
        <v>507</v>
      </c>
      <c r="G530" s="403">
        <v>0.89215705882457896</v>
      </c>
      <c r="H530" s="403">
        <v>0.95970571910541702</v>
      </c>
    </row>
    <row r="531" spans="2:8" x14ac:dyDescent="0.25">
      <c r="B531" s="403" t="s">
        <v>3583</v>
      </c>
      <c r="C531" s="403" t="s">
        <v>54</v>
      </c>
      <c r="D531" s="403" t="s">
        <v>612</v>
      </c>
      <c r="E531" s="403" t="s">
        <v>126</v>
      </c>
      <c r="F531" s="403" t="s">
        <v>3539</v>
      </c>
      <c r="G531" s="403">
        <v>5.7877484325482703E-2</v>
      </c>
      <c r="H531" s="403">
        <v>0.113225223163303</v>
      </c>
    </row>
    <row r="532" spans="2:8" x14ac:dyDescent="0.25">
      <c r="B532" s="403" t="s">
        <v>3583</v>
      </c>
      <c r="C532" s="403" t="s">
        <v>54</v>
      </c>
      <c r="D532" s="403" t="s">
        <v>612</v>
      </c>
      <c r="E532" s="403" t="s">
        <v>3558</v>
      </c>
      <c r="F532" s="403" t="s">
        <v>3539</v>
      </c>
      <c r="G532" s="403">
        <v>0.99999895195882504</v>
      </c>
      <c r="H532" s="403">
        <v>0.99999610501786895</v>
      </c>
    </row>
    <row r="533" spans="2:8" x14ac:dyDescent="0.25">
      <c r="B533" s="403" t="s">
        <v>3583</v>
      </c>
      <c r="C533" s="403" t="s">
        <v>54</v>
      </c>
      <c r="D533" s="403" t="s">
        <v>612</v>
      </c>
      <c r="E533" s="403" t="s">
        <v>129</v>
      </c>
      <c r="F533" s="403" t="s">
        <v>3539</v>
      </c>
      <c r="G533" s="403">
        <v>1</v>
      </c>
      <c r="H533" s="403">
        <v>1</v>
      </c>
    </row>
    <row r="534" spans="2:8" x14ac:dyDescent="0.25">
      <c r="B534" s="403" t="s">
        <v>3583</v>
      </c>
      <c r="C534" s="403" t="s">
        <v>54</v>
      </c>
      <c r="D534" s="403" t="s">
        <v>612</v>
      </c>
      <c r="E534" s="403" t="s">
        <v>3538</v>
      </c>
      <c r="F534" s="403" t="s">
        <v>3539</v>
      </c>
      <c r="G534" s="403">
        <v>0.71321761398805095</v>
      </c>
      <c r="H534" s="403">
        <v>0.70101307602963403</v>
      </c>
    </row>
    <row r="535" spans="2:8" x14ac:dyDescent="0.25">
      <c r="B535" s="403" t="s">
        <v>3583</v>
      </c>
      <c r="C535" s="403" t="s">
        <v>54</v>
      </c>
      <c r="D535" s="403" t="s">
        <v>612</v>
      </c>
      <c r="E535" s="403" t="s">
        <v>770</v>
      </c>
      <c r="F535" s="403" t="s">
        <v>3539</v>
      </c>
      <c r="G535" s="403">
        <v>1</v>
      </c>
      <c r="H535" s="403">
        <v>1</v>
      </c>
    </row>
    <row r="536" spans="2:8" x14ac:dyDescent="0.25">
      <c r="B536" s="403" t="s">
        <v>3583</v>
      </c>
      <c r="C536" s="403" t="s">
        <v>54</v>
      </c>
      <c r="D536" s="403" t="s">
        <v>612</v>
      </c>
      <c r="E536" s="403" t="s">
        <v>126</v>
      </c>
      <c r="F536" s="403" t="s">
        <v>3537</v>
      </c>
      <c r="G536" s="403">
        <v>5.7877484325482703E-2</v>
      </c>
      <c r="H536" s="403">
        <v>0.113225223163303</v>
      </c>
    </row>
    <row r="537" spans="2:8" x14ac:dyDescent="0.25">
      <c r="B537" s="403" t="s">
        <v>3583</v>
      </c>
      <c r="C537" s="403" t="s">
        <v>54</v>
      </c>
      <c r="D537" s="403" t="s">
        <v>612</v>
      </c>
      <c r="E537" s="403" t="s">
        <v>3558</v>
      </c>
      <c r="F537" s="403" t="s">
        <v>3537</v>
      </c>
      <c r="G537" s="403">
        <v>0.99999895195882504</v>
      </c>
      <c r="H537" s="403">
        <v>0.99999610501786895</v>
      </c>
    </row>
    <row r="538" spans="2:8" x14ac:dyDescent="0.25">
      <c r="B538" s="403" t="s">
        <v>3583</v>
      </c>
      <c r="C538" s="403" t="s">
        <v>54</v>
      </c>
      <c r="D538" s="403" t="s">
        <v>612</v>
      </c>
      <c r="E538" s="403" t="s">
        <v>129</v>
      </c>
      <c r="F538" s="403" t="s">
        <v>3537</v>
      </c>
      <c r="G538" s="403">
        <v>1</v>
      </c>
      <c r="H538" s="403">
        <v>1</v>
      </c>
    </row>
    <row r="539" spans="2:8" x14ac:dyDescent="0.25">
      <c r="B539" s="403" t="s">
        <v>3583</v>
      </c>
      <c r="C539" s="403" t="s">
        <v>54</v>
      </c>
      <c r="D539" s="403" t="s">
        <v>612</v>
      </c>
      <c r="E539" s="403" t="s">
        <v>3538</v>
      </c>
      <c r="F539" s="403" t="s">
        <v>3537</v>
      </c>
      <c r="G539" s="403">
        <v>0.71321761398805095</v>
      </c>
      <c r="H539" s="403">
        <v>0.70101307602963403</v>
      </c>
    </row>
    <row r="540" spans="2:8" x14ac:dyDescent="0.25">
      <c r="B540" s="403" t="s">
        <v>3583</v>
      </c>
      <c r="C540" s="403" t="s">
        <v>54</v>
      </c>
      <c r="D540" s="403" t="s">
        <v>612</v>
      </c>
      <c r="E540" s="403" t="s">
        <v>770</v>
      </c>
      <c r="F540" s="403" t="s">
        <v>3537</v>
      </c>
      <c r="G540" s="403">
        <v>1</v>
      </c>
      <c r="H540" s="403">
        <v>1</v>
      </c>
    </row>
    <row r="541" spans="2:8" x14ac:dyDescent="0.25">
      <c r="B541" s="403" t="s">
        <v>3583</v>
      </c>
      <c r="C541" s="403" t="s">
        <v>54</v>
      </c>
      <c r="D541" s="403" t="s">
        <v>166</v>
      </c>
      <c r="E541" s="403" t="s">
        <v>126</v>
      </c>
      <c r="F541" s="403" t="s">
        <v>507</v>
      </c>
      <c r="G541" s="403">
        <v>3.0606736352630001E-3</v>
      </c>
      <c r="H541" s="403">
        <v>2.3676852744734002E-3</v>
      </c>
    </row>
    <row r="542" spans="2:8" x14ac:dyDescent="0.25">
      <c r="B542" s="403" t="s">
        <v>3583</v>
      </c>
      <c r="C542" s="403" t="s">
        <v>54</v>
      </c>
      <c r="D542" s="403" t="s">
        <v>166</v>
      </c>
      <c r="E542" s="403" t="s">
        <v>3558</v>
      </c>
      <c r="F542" s="403" t="s">
        <v>507</v>
      </c>
      <c r="G542" s="403">
        <v>0.99975436002486995</v>
      </c>
      <c r="H542" s="403">
        <v>0.99895644702660003</v>
      </c>
    </row>
    <row r="543" spans="2:8" x14ac:dyDescent="0.25">
      <c r="B543" s="403" t="s">
        <v>3583</v>
      </c>
      <c r="C543" s="403" t="s">
        <v>54</v>
      </c>
      <c r="D543" s="403" t="s">
        <v>166</v>
      </c>
      <c r="E543" s="403" t="s">
        <v>129</v>
      </c>
      <c r="F543" s="403" t="s">
        <v>507</v>
      </c>
      <c r="G543" s="403">
        <v>1</v>
      </c>
      <c r="H543" s="403">
        <v>1</v>
      </c>
    </row>
    <row r="544" spans="2:8" x14ac:dyDescent="0.25">
      <c r="B544" s="403" t="s">
        <v>3583</v>
      </c>
      <c r="C544" s="403" t="s">
        <v>54</v>
      </c>
      <c r="D544" s="403" t="s">
        <v>166</v>
      </c>
      <c r="E544" s="403" t="s">
        <v>3538</v>
      </c>
      <c r="F544" s="403" t="s">
        <v>507</v>
      </c>
      <c r="G544" s="403">
        <v>0.44021701512078298</v>
      </c>
      <c r="H544" s="403">
        <v>0.24067753843992201</v>
      </c>
    </row>
    <row r="545" spans="2:8" x14ac:dyDescent="0.25">
      <c r="B545" s="403" t="s">
        <v>3583</v>
      </c>
      <c r="C545" s="403" t="s">
        <v>54</v>
      </c>
      <c r="D545" s="403" t="s">
        <v>166</v>
      </c>
      <c r="E545" s="403" t="s">
        <v>770</v>
      </c>
      <c r="F545" s="403" t="s">
        <v>507</v>
      </c>
      <c r="G545" s="403">
        <v>0.93700735994626405</v>
      </c>
      <c r="H545" s="403">
        <v>0.97829587157322895</v>
      </c>
    </row>
    <row r="546" spans="2:8" x14ac:dyDescent="0.25">
      <c r="B546" s="403" t="s">
        <v>3529</v>
      </c>
      <c r="C546" s="403" t="s">
        <v>54</v>
      </c>
      <c r="D546" s="403" t="s">
        <v>612</v>
      </c>
      <c r="E546" s="403" t="s">
        <v>126</v>
      </c>
      <c r="F546" s="403" t="s">
        <v>3539</v>
      </c>
      <c r="G546" s="403">
        <v>5.56114496170226E-2</v>
      </c>
      <c r="H546" s="403">
        <v>9.9519231021711702E-2</v>
      </c>
    </row>
    <row r="547" spans="2:8" x14ac:dyDescent="0.25">
      <c r="B547" s="403" t="s">
        <v>3529</v>
      </c>
      <c r="C547" s="403" t="s">
        <v>54</v>
      </c>
      <c r="D547" s="403" t="s">
        <v>612</v>
      </c>
      <c r="E547" s="403" t="s">
        <v>3558</v>
      </c>
      <c r="F547" s="403" t="s">
        <v>3539</v>
      </c>
      <c r="G547" s="403">
        <v>0.99991337309216299</v>
      </c>
      <c r="H547" s="403">
        <v>0.99989315627945496</v>
      </c>
    </row>
    <row r="548" spans="2:8" x14ac:dyDescent="0.25">
      <c r="B548" s="403" t="s">
        <v>3529</v>
      </c>
      <c r="C548" s="403" t="s">
        <v>54</v>
      </c>
      <c r="D548" s="403" t="s">
        <v>612</v>
      </c>
      <c r="E548" s="403" t="s">
        <v>129</v>
      </c>
      <c r="F548" s="403" t="s">
        <v>3539</v>
      </c>
      <c r="G548" s="403">
        <v>1</v>
      </c>
      <c r="H548" s="403">
        <v>1</v>
      </c>
    </row>
    <row r="549" spans="2:8" x14ac:dyDescent="0.25">
      <c r="B549" s="403" t="s">
        <v>3529</v>
      </c>
      <c r="C549" s="403" t="s">
        <v>54</v>
      </c>
      <c r="D549" s="403" t="s">
        <v>612</v>
      </c>
      <c r="E549" s="403" t="s">
        <v>3538</v>
      </c>
      <c r="F549" s="403" t="s">
        <v>3539</v>
      </c>
      <c r="G549" s="403">
        <v>0.60270143821321698</v>
      </c>
      <c r="H549" s="403">
        <v>0.65325029591384298</v>
      </c>
    </row>
    <row r="550" spans="2:8" x14ac:dyDescent="0.25">
      <c r="B550" s="403" t="s">
        <v>3529</v>
      </c>
      <c r="C550" s="403" t="s">
        <v>54</v>
      </c>
      <c r="D550" s="403" t="s">
        <v>612</v>
      </c>
      <c r="E550" s="403" t="s">
        <v>770</v>
      </c>
      <c r="F550" s="403" t="s">
        <v>3539</v>
      </c>
      <c r="G550" s="403">
        <v>1</v>
      </c>
      <c r="H550" s="403">
        <v>1</v>
      </c>
    </row>
    <row r="551" spans="2:8" x14ac:dyDescent="0.25">
      <c r="B551" s="403" t="s">
        <v>3529</v>
      </c>
      <c r="C551" s="403" t="s">
        <v>54</v>
      </c>
      <c r="D551" s="403" t="s">
        <v>612</v>
      </c>
      <c r="E551" s="403" t="s">
        <v>126</v>
      </c>
      <c r="F551" s="403" t="s">
        <v>3537</v>
      </c>
      <c r="G551" s="403">
        <v>5.56114496170226E-2</v>
      </c>
      <c r="H551" s="403">
        <v>9.9519231021711799E-2</v>
      </c>
    </row>
    <row r="552" spans="2:8" x14ac:dyDescent="0.25">
      <c r="B552" s="403" t="s">
        <v>3529</v>
      </c>
      <c r="C552" s="403" t="s">
        <v>54</v>
      </c>
      <c r="D552" s="403" t="s">
        <v>612</v>
      </c>
      <c r="E552" s="403" t="s">
        <v>3558</v>
      </c>
      <c r="F552" s="403" t="s">
        <v>3537</v>
      </c>
      <c r="G552" s="403">
        <v>0.99991337309216299</v>
      </c>
      <c r="H552" s="403">
        <v>0.99989315627945496</v>
      </c>
    </row>
    <row r="553" spans="2:8" x14ac:dyDescent="0.25">
      <c r="B553" s="403" t="s">
        <v>3529</v>
      </c>
      <c r="C553" s="403" t="s">
        <v>54</v>
      </c>
      <c r="D553" s="403" t="s">
        <v>612</v>
      </c>
      <c r="E553" s="403" t="s">
        <v>129</v>
      </c>
      <c r="F553" s="403" t="s">
        <v>3537</v>
      </c>
      <c r="G553" s="403">
        <v>1</v>
      </c>
      <c r="H553" s="403">
        <v>1</v>
      </c>
    </row>
    <row r="554" spans="2:8" x14ac:dyDescent="0.25">
      <c r="B554" s="403" t="s">
        <v>3529</v>
      </c>
      <c r="C554" s="403" t="s">
        <v>54</v>
      </c>
      <c r="D554" s="403" t="s">
        <v>612</v>
      </c>
      <c r="E554" s="403" t="s">
        <v>3538</v>
      </c>
      <c r="F554" s="403" t="s">
        <v>3537</v>
      </c>
      <c r="G554" s="403">
        <v>0.60270143821321698</v>
      </c>
      <c r="H554" s="403">
        <v>0.65325029591384298</v>
      </c>
    </row>
    <row r="555" spans="2:8" x14ac:dyDescent="0.25">
      <c r="B555" s="403" t="s">
        <v>3529</v>
      </c>
      <c r="C555" s="403" t="s">
        <v>54</v>
      </c>
      <c r="D555" s="403" t="s">
        <v>612</v>
      </c>
      <c r="E555" s="403" t="s">
        <v>770</v>
      </c>
      <c r="F555" s="403" t="s">
        <v>3537</v>
      </c>
      <c r="G555" s="403">
        <v>1</v>
      </c>
      <c r="H555" s="403">
        <v>1</v>
      </c>
    </row>
    <row r="556" spans="2:8" x14ac:dyDescent="0.25">
      <c r="B556" s="403" t="s">
        <v>3529</v>
      </c>
      <c r="C556" s="403" t="s">
        <v>54</v>
      </c>
      <c r="D556" s="403" t="s">
        <v>166</v>
      </c>
      <c r="E556" s="403" t="s">
        <v>126</v>
      </c>
      <c r="F556" s="403" t="s">
        <v>507</v>
      </c>
      <c r="G556" s="403">
        <v>4.96341217100518E-3</v>
      </c>
      <c r="H556" s="403">
        <v>5.6399374019683998E-3</v>
      </c>
    </row>
    <row r="557" spans="2:8" x14ac:dyDescent="0.25">
      <c r="B557" s="403" t="s">
        <v>3529</v>
      </c>
      <c r="C557" s="403" t="s">
        <v>54</v>
      </c>
      <c r="D557" s="403" t="s">
        <v>166</v>
      </c>
      <c r="E557" s="403" t="s">
        <v>3558</v>
      </c>
      <c r="F557" s="403" t="s">
        <v>507</v>
      </c>
      <c r="G557" s="403">
        <v>0.99996279216888695</v>
      </c>
      <c r="H557" s="403">
        <v>0.99997676722739404</v>
      </c>
    </row>
    <row r="558" spans="2:8" x14ac:dyDescent="0.25">
      <c r="B558" s="403" t="s">
        <v>3529</v>
      </c>
      <c r="C558" s="403" t="s">
        <v>54</v>
      </c>
      <c r="D558" s="403" t="s">
        <v>166</v>
      </c>
      <c r="E558" s="403" t="s">
        <v>129</v>
      </c>
      <c r="F558" s="403" t="s">
        <v>507</v>
      </c>
      <c r="G558" s="403">
        <v>1</v>
      </c>
      <c r="H558" s="403">
        <v>1</v>
      </c>
    </row>
    <row r="559" spans="2:8" x14ac:dyDescent="0.25">
      <c r="B559" s="403" t="s">
        <v>3529</v>
      </c>
      <c r="C559" s="403" t="s">
        <v>54</v>
      </c>
      <c r="D559" s="403" t="s">
        <v>166</v>
      </c>
      <c r="E559" s="403" t="s">
        <v>3538</v>
      </c>
      <c r="F559" s="403" t="s">
        <v>507</v>
      </c>
      <c r="G559" s="403">
        <v>0.432529351719317</v>
      </c>
      <c r="H559" s="403">
        <v>0.263342461218802</v>
      </c>
    </row>
    <row r="560" spans="2:8" x14ac:dyDescent="0.25">
      <c r="B560" s="403" t="s">
        <v>3529</v>
      </c>
      <c r="C560" s="403" t="s">
        <v>54</v>
      </c>
      <c r="D560" s="403" t="s">
        <v>166</v>
      </c>
      <c r="E560" s="403" t="s">
        <v>770</v>
      </c>
      <c r="F560" s="403" t="s">
        <v>507</v>
      </c>
      <c r="G560" s="403">
        <v>0.72980224300868102</v>
      </c>
      <c r="H560" s="403">
        <v>0.85850201613625698</v>
      </c>
    </row>
    <row r="561" spans="2:8" x14ac:dyDescent="0.25">
      <c r="B561" s="403" t="s">
        <v>3584</v>
      </c>
      <c r="C561" s="403" t="s">
        <v>54</v>
      </c>
      <c r="D561" s="403" t="s">
        <v>612</v>
      </c>
      <c r="E561" s="403" t="s">
        <v>126</v>
      </c>
      <c r="F561" s="403" t="s">
        <v>3539</v>
      </c>
      <c r="G561" s="403">
        <v>6.6505067595431594E-2</v>
      </c>
      <c r="H561" s="403">
        <v>0.13224922424732699</v>
      </c>
    </row>
    <row r="562" spans="2:8" x14ac:dyDescent="0.25">
      <c r="B562" s="403" t="s">
        <v>3584</v>
      </c>
      <c r="C562" s="403" t="s">
        <v>54</v>
      </c>
      <c r="D562" s="403" t="s">
        <v>612</v>
      </c>
      <c r="E562" s="403" t="s">
        <v>3558</v>
      </c>
      <c r="F562" s="403" t="s">
        <v>3539</v>
      </c>
      <c r="G562" s="403">
        <v>0.99999916434080605</v>
      </c>
      <c r="H562" s="403">
        <v>0.999997006853377</v>
      </c>
    </row>
    <row r="563" spans="2:8" x14ac:dyDescent="0.25">
      <c r="B563" s="403" t="s">
        <v>3584</v>
      </c>
      <c r="C563" s="403" t="s">
        <v>54</v>
      </c>
      <c r="D563" s="403" t="s">
        <v>612</v>
      </c>
      <c r="E563" s="403" t="s">
        <v>129</v>
      </c>
      <c r="F563" s="403" t="s">
        <v>3539</v>
      </c>
      <c r="G563" s="403">
        <v>1</v>
      </c>
      <c r="H563" s="403">
        <v>1</v>
      </c>
    </row>
    <row r="564" spans="2:8" x14ac:dyDescent="0.25">
      <c r="B564" s="403" t="s">
        <v>3584</v>
      </c>
      <c r="C564" s="403" t="s">
        <v>54</v>
      </c>
      <c r="D564" s="403" t="s">
        <v>612</v>
      </c>
      <c r="E564" s="403" t="s">
        <v>3538</v>
      </c>
      <c r="F564" s="403" t="s">
        <v>3539</v>
      </c>
      <c r="G564" s="403">
        <v>0.75593584892919496</v>
      </c>
      <c r="H564" s="403">
        <v>0.74920404481511105</v>
      </c>
    </row>
    <row r="565" spans="2:8" x14ac:dyDescent="0.25">
      <c r="B565" s="403" t="s">
        <v>3584</v>
      </c>
      <c r="C565" s="403" t="s">
        <v>54</v>
      </c>
      <c r="D565" s="403" t="s">
        <v>612</v>
      </c>
      <c r="E565" s="403" t="s">
        <v>770</v>
      </c>
      <c r="F565" s="403" t="s">
        <v>3539</v>
      </c>
      <c r="G565" s="403">
        <v>1</v>
      </c>
      <c r="H565" s="403">
        <v>1</v>
      </c>
    </row>
    <row r="566" spans="2:8" x14ac:dyDescent="0.25">
      <c r="B566" s="403" t="s">
        <v>3584</v>
      </c>
      <c r="C566" s="403" t="s">
        <v>54</v>
      </c>
      <c r="D566" s="403" t="s">
        <v>612</v>
      </c>
      <c r="E566" s="403" t="s">
        <v>126</v>
      </c>
      <c r="F566" s="403" t="s">
        <v>3537</v>
      </c>
      <c r="G566" s="403">
        <v>6.6505067595431594E-2</v>
      </c>
      <c r="H566" s="403">
        <v>0.13224922424732699</v>
      </c>
    </row>
    <row r="567" spans="2:8" x14ac:dyDescent="0.25">
      <c r="B567" s="403" t="s">
        <v>3584</v>
      </c>
      <c r="C567" s="403" t="s">
        <v>54</v>
      </c>
      <c r="D567" s="403" t="s">
        <v>612</v>
      </c>
      <c r="E567" s="403" t="s">
        <v>3558</v>
      </c>
      <c r="F567" s="403" t="s">
        <v>3537</v>
      </c>
      <c r="G567" s="403">
        <v>0.99999916434080605</v>
      </c>
      <c r="H567" s="403">
        <v>0.999997006853378</v>
      </c>
    </row>
    <row r="568" spans="2:8" x14ac:dyDescent="0.25">
      <c r="B568" s="403" t="s">
        <v>3584</v>
      </c>
      <c r="C568" s="403" t="s">
        <v>54</v>
      </c>
      <c r="D568" s="403" t="s">
        <v>612</v>
      </c>
      <c r="E568" s="403" t="s">
        <v>129</v>
      </c>
      <c r="F568" s="403" t="s">
        <v>3537</v>
      </c>
      <c r="G568" s="403">
        <v>1</v>
      </c>
      <c r="H568" s="403">
        <v>1</v>
      </c>
    </row>
    <row r="569" spans="2:8" x14ac:dyDescent="0.25">
      <c r="B569" s="403" t="s">
        <v>3584</v>
      </c>
      <c r="C569" s="403" t="s">
        <v>54</v>
      </c>
      <c r="D569" s="403" t="s">
        <v>612</v>
      </c>
      <c r="E569" s="403" t="s">
        <v>3538</v>
      </c>
      <c r="F569" s="403" t="s">
        <v>3537</v>
      </c>
      <c r="G569" s="403">
        <v>0.75593584892919496</v>
      </c>
      <c r="H569" s="403">
        <v>0.74920404481511105</v>
      </c>
    </row>
    <row r="570" spans="2:8" x14ac:dyDescent="0.25">
      <c r="B570" s="403" t="s">
        <v>3584</v>
      </c>
      <c r="C570" s="403" t="s">
        <v>54</v>
      </c>
      <c r="D570" s="403" t="s">
        <v>612</v>
      </c>
      <c r="E570" s="403" t="s">
        <v>770</v>
      </c>
      <c r="F570" s="403" t="s">
        <v>3537</v>
      </c>
      <c r="G570" s="403">
        <v>1</v>
      </c>
      <c r="H570" s="403">
        <v>1</v>
      </c>
    </row>
    <row r="571" spans="2:8" x14ac:dyDescent="0.25">
      <c r="B571" s="403" t="s">
        <v>3584</v>
      </c>
      <c r="C571" s="403" t="s">
        <v>54</v>
      </c>
      <c r="D571" s="403" t="s">
        <v>166</v>
      </c>
      <c r="E571" s="403" t="s">
        <v>126</v>
      </c>
      <c r="F571" s="403" t="s">
        <v>507</v>
      </c>
      <c r="G571" s="403">
        <v>4.0331622823496296E-3</v>
      </c>
      <c r="H571" s="403">
        <v>2.9876666958034898E-3</v>
      </c>
    </row>
    <row r="572" spans="2:8" x14ac:dyDescent="0.25">
      <c r="B572" s="403" t="s">
        <v>3584</v>
      </c>
      <c r="C572" s="403" t="s">
        <v>54</v>
      </c>
      <c r="D572" s="403" t="s">
        <v>166</v>
      </c>
      <c r="E572" s="403" t="s">
        <v>3558</v>
      </c>
      <c r="F572" s="403" t="s">
        <v>507</v>
      </c>
      <c r="G572" s="403">
        <v>0.99987851093163804</v>
      </c>
      <c r="H572" s="403">
        <v>0.99953708438572397</v>
      </c>
    </row>
    <row r="573" spans="2:8" x14ac:dyDescent="0.25">
      <c r="B573" s="403" t="s">
        <v>3584</v>
      </c>
      <c r="C573" s="403" t="s">
        <v>54</v>
      </c>
      <c r="D573" s="403" t="s">
        <v>166</v>
      </c>
      <c r="E573" s="403" t="s">
        <v>129</v>
      </c>
      <c r="F573" s="403" t="s">
        <v>507</v>
      </c>
      <c r="G573" s="403">
        <v>1</v>
      </c>
      <c r="H573" s="403">
        <v>1</v>
      </c>
    </row>
    <row r="574" spans="2:8" x14ac:dyDescent="0.25">
      <c r="B574" s="403" t="s">
        <v>3584</v>
      </c>
      <c r="C574" s="403" t="s">
        <v>54</v>
      </c>
      <c r="D574" s="403" t="s">
        <v>166</v>
      </c>
      <c r="E574" s="403" t="s">
        <v>3538</v>
      </c>
      <c r="F574" s="403" t="s">
        <v>507</v>
      </c>
      <c r="G574" s="403">
        <v>0.49321229538066302</v>
      </c>
      <c r="H574" s="403">
        <v>0.27313734672983198</v>
      </c>
    </row>
    <row r="575" spans="2:8" x14ac:dyDescent="0.25">
      <c r="B575" s="403" t="s">
        <v>3584</v>
      </c>
      <c r="C575" s="403" t="s">
        <v>54</v>
      </c>
      <c r="D575" s="403" t="s">
        <v>166</v>
      </c>
      <c r="E575" s="403" t="s">
        <v>770</v>
      </c>
      <c r="F575" s="403" t="s">
        <v>507</v>
      </c>
      <c r="G575" s="403">
        <v>0.94964746926518395</v>
      </c>
      <c r="H575" s="403">
        <v>0.98216731653557898</v>
      </c>
    </row>
    <row r="576" spans="2:8" x14ac:dyDescent="0.25">
      <c r="B576" s="403" t="s">
        <v>3528</v>
      </c>
      <c r="C576" s="403" t="s">
        <v>54</v>
      </c>
      <c r="D576" s="403" t="s">
        <v>612</v>
      </c>
      <c r="E576" s="403" t="s">
        <v>126</v>
      </c>
      <c r="F576" s="403" t="s">
        <v>3539</v>
      </c>
      <c r="G576" s="403">
        <v>6.4975002086756106E-2</v>
      </c>
      <c r="H576" s="403">
        <v>5.7727766545145602E-2</v>
      </c>
    </row>
    <row r="577" spans="2:8" x14ac:dyDescent="0.25">
      <c r="B577" s="403" t="s">
        <v>3528</v>
      </c>
      <c r="C577" s="403" t="s">
        <v>54</v>
      </c>
      <c r="D577" s="403" t="s">
        <v>612</v>
      </c>
      <c r="E577" s="403" t="s">
        <v>3558</v>
      </c>
      <c r="F577" s="403" t="s">
        <v>3539</v>
      </c>
      <c r="G577" s="403">
        <v>0.99977109761518201</v>
      </c>
      <c r="H577" s="403">
        <v>0.99961757333288004</v>
      </c>
    </row>
    <row r="578" spans="2:8" x14ac:dyDescent="0.25">
      <c r="B578" s="403" t="s">
        <v>3528</v>
      </c>
      <c r="C578" s="403" t="s">
        <v>54</v>
      </c>
      <c r="D578" s="403" t="s">
        <v>612</v>
      </c>
      <c r="E578" s="403" t="s">
        <v>129</v>
      </c>
      <c r="F578" s="403" t="s">
        <v>3539</v>
      </c>
      <c r="G578" s="403">
        <v>1</v>
      </c>
      <c r="H578" s="403">
        <v>1</v>
      </c>
    </row>
    <row r="579" spans="2:8" x14ac:dyDescent="0.25">
      <c r="B579" s="403" t="s">
        <v>3528</v>
      </c>
      <c r="C579" s="403" t="s">
        <v>54</v>
      </c>
      <c r="D579" s="403" t="s">
        <v>612</v>
      </c>
      <c r="E579" s="403" t="s">
        <v>3538</v>
      </c>
      <c r="F579" s="403" t="s">
        <v>3539</v>
      </c>
      <c r="G579" s="403">
        <v>0.66614625302040797</v>
      </c>
      <c r="H579" s="403">
        <v>0.57809960856005504</v>
      </c>
    </row>
    <row r="580" spans="2:8" x14ac:dyDescent="0.25">
      <c r="B580" s="403" t="s">
        <v>3528</v>
      </c>
      <c r="C580" s="403" t="s">
        <v>54</v>
      </c>
      <c r="D580" s="403" t="s">
        <v>612</v>
      </c>
      <c r="E580" s="403" t="s">
        <v>770</v>
      </c>
      <c r="F580" s="403" t="s">
        <v>3539</v>
      </c>
      <c r="G580" s="403">
        <v>1</v>
      </c>
      <c r="H580" s="403">
        <v>1</v>
      </c>
    </row>
    <row r="581" spans="2:8" x14ac:dyDescent="0.25">
      <c r="B581" s="403" t="s">
        <v>3528</v>
      </c>
      <c r="C581" s="403" t="s">
        <v>54</v>
      </c>
      <c r="D581" s="403" t="s">
        <v>612</v>
      </c>
      <c r="E581" s="403" t="s">
        <v>126</v>
      </c>
      <c r="F581" s="403" t="s">
        <v>3537</v>
      </c>
      <c r="G581" s="403">
        <v>6.4975002086756106E-2</v>
      </c>
      <c r="H581" s="403">
        <v>5.7727766545145602E-2</v>
      </c>
    </row>
    <row r="582" spans="2:8" x14ac:dyDescent="0.25">
      <c r="B582" s="403" t="s">
        <v>3528</v>
      </c>
      <c r="C582" s="403" t="s">
        <v>54</v>
      </c>
      <c r="D582" s="403" t="s">
        <v>612</v>
      </c>
      <c r="E582" s="403" t="s">
        <v>3558</v>
      </c>
      <c r="F582" s="403" t="s">
        <v>3537</v>
      </c>
      <c r="G582" s="403">
        <v>0.99977109761518201</v>
      </c>
      <c r="H582" s="403">
        <v>0.99961757333288004</v>
      </c>
    </row>
    <row r="583" spans="2:8" x14ac:dyDescent="0.25">
      <c r="B583" s="403" t="s">
        <v>3528</v>
      </c>
      <c r="C583" s="403" t="s">
        <v>54</v>
      </c>
      <c r="D583" s="403" t="s">
        <v>612</v>
      </c>
      <c r="E583" s="403" t="s">
        <v>129</v>
      </c>
      <c r="F583" s="403" t="s">
        <v>3537</v>
      </c>
      <c r="G583" s="403">
        <v>1</v>
      </c>
      <c r="H583" s="403">
        <v>1</v>
      </c>
    </row>
    <row r="584" spans="2:8" x14ac:dyDescent="0.25">
      <c r="B584" s="403" t="s">
        <v>3528</v>
      </c>
      <c r="C584" s="403" t="s">
        <v>54</v>
      </c>
      <c r="D584" s="403" t="s">
        <v>612</v>
      </c>
      <c r="E584" s="403" t="s">
        <v>3538</v>
      </c>
      <c r="F584" s="403" t="s">
        <v>3537</v>
      </c>
      <c r="G584" s="403">
        <v>0.66614625302040797</v>
      </c>
      <c r="H584" s="403">
        <v>0.57809960856005604</v>
      </c>
    </row>
    <row r="585" spans="2:8" x14ac:dyDescent="0.25">
      <c r="B585" s="403" t="s">
        <v>3528</v>
      </c>
      <c r="C585" s="403" t="s">
        <v>54</v>
      </c>
      <c r="D585" s="403" t="s">
        <v>612</v>
      </c>
      <c r="E585" s="403" t="s">
        <v>770</v>
      </c>
      <c r="F585" s="403" t="s">
        <v>3537</v>
      </c>
      <c r="G585" s="403">
        <v>1</v>
      </c>
      <c r="H585" s="403">
        <v>1</v>
      </c>
    </row>
    <row r="586" spans="2:8" x14ac:dyDescent="0.25">
      <c r="B586" s="403" t="s">
        <v>3528</v>
      </c>
      <c r="C586" s="403" t="s">
        <v>54</v>
      </c>
      <c r="D586" s="403" t="s">
        <v>166</v>
      </c>
      <c r="E586" s="403" t="s">
        <v>126</v>
      </c>
      <c r="F586" s="403" t="s">
        <v>507</v>
      </c>
      <c r="G586" s="403">
        <v>7.3454445927913E-3</v>
      </c>
      <c r="H586" s="403">
        <v>6.0096208267894297E-3</v>
      </c>
    </row>
    <row r="587" spans="2:8" x14ac:dyDescent="0.25">
      <c r="B587" s="403" t="s">
        <v>3528</v>
      </c>
      <c r="C587" s="403" t="s">
        <v>54</v>
      </c>
      <c r="D587" s="403" t="s">
        <v>166</v>
      </c>
      <c r="E587" s="403" t="s">
        <v>3558</v>
      </c>
      <c r="F587" s="403" t="s">
        <v>507</v>
      </c>
      <c r="G587" s="403">
        <v>0.99913477667635098</v>
      </c>
      <c r="H587" s="403">
        <v>0.99976423668248704</v>
      </c>
    </row>
    <row r="588" spans="2:8" x14ac:dyDescent="0.25">
      <c r="B588" s="403" t="s">
        <v>3528</v>
      </c>
      <c r="C588" s="403" t="s">
        <v>54</v>
      </c>
      <c r="D588" s="403" t="s">
        <v>166</v>
      </c>
      <c r="E588" s="403" t="s">
        <v>129</v>
      </c>
      <c r="F588" s="403" t="s">
        <v>507</v>
      </c>
      <c r="G588" s="403">
        <v>1</v>
      </c>
      <c r="H588" s="403">
        <v>1</v>
      </c>
    </row>
    <row r="589" spans="2:8" x14ac:dyDescent="0.25">
      <c r="B589" s="403" t="s">
        <v>3528</v>
      </c>
      <c r="C589" s="403" t="s">
        <v>54</v>
      </c>
      <c r="D589" s="403" t="s">
        <v>166</v>
      </c>
      <c r="E589" s="403" t="s">
        <v>3538</v>
      </c>
      <c r="F589" s="403" t="s">
        <v>507</v>
      </c>
      <c r="G589" s="403">
        <v>0.45871333019947802</v>
      </c>
      <c r="H589" s="403">
        <v>0.26920229756150199</v>
      </c>
    </row>
    <row r="590" spans="2:8" x14ac:dyDescent="0.25">
      <c r="B590" s="403" t="s">
        <v>3528</v>
      </c>
      <c r="C590" s="403" t="s">
        <v>54</v>
      </c>
      <c r="D590" s="403" t="s">
        <v>166</v>
      </c>
      <c r="E590" s="403" t="s">
        <v>770</v>
      </c>
      <c r="F590" s="403" t="s">
        <v>507</v>
      </c>
      <c r="G590" s="403">
        <v>0.71069213017958399</v>
      </c>
      <c r="H590" s="403">
        <v>0.89115917054735605</v>
      </c>
    </row>
    <row r="591" spans="2:8" x14ac:dyDescent="0.25">
      <c r="B591" s="403" t="s">
        <v>3585</v>
      </c>
      <c r="C591" s="403" t="s">
        <v>54</v>
      </c>
      <c r="D591" s="403" t="s">
        <v>612</v>
      </c>
      <c r="E591" s="403" t="s">
        <v>126</v>
      </c>
      <c r="F591" s="403" t="s">
        <v>3539</v>
      </c>
      <c r="G591" s="403">
        <v>8.4963508692232598E-2</v>
      </c>
      <c r="H591" s="403">
        <v>0.103129319263147</v>
      </c>
    </row>
    <row r="592" spans="2:8" x14ac:dyDescent="0.25">
      <c r="B592" s="403" t="s">
        <v>3585</v>
      </c>
      <c r="C592" s="403" t="s">
        <v>54</v>
      </c>
      <c r="D592" s="403" t="s">
        <v>612</v>
      </c>
      <c r="E592" s="403" t="s">
        <v>3558</v>
      </c>
      <c r="F592" s="403" t="s">
        <v>3539</v>
      </c>
      <c r="G592" s="403">
        <v>0.999989864312542</v>
      </c>
      <c r="H592" s="403">
        <v>0.99998269561324205</v>
      </c>
    </row>
    <row r="593" spans="2:8" x14ac:dyDescent="0.25">
      <c r="B593" s="403" t="s">
        <v>3585</v>
      </c>
      <c r="C593" s="403" t="s">
        <v>54</v>
      </c>
      <c r="D593" s="403" t="s">
        <v>612</v>
      </c>
      <c r="E593" s="403" t="s">
        <v>129</v>
      </c>
      <c r="F593" s="403" t="s">
        <v>3539</v>
      </c>
      <c r="G593" s="403">
        <v>1</v>
      </c>
      <c r="H593" s="403">
        <v>1</v>
      </c>
    </row>
    <row r="594" spans="2:8" x14ac:dyDescent="0.25">
      <c r="B594" s="403" t="s">
        <v>3585</v>
      </c>
      <c r="C594" s="403" t="s">
        <v>54</v>
      </c>
      <c r="D594" s="403" t="s">
        <v>612</v>
      </c>
      <c r="E594" s="403" t="s">
        <v>3538</v>
      </c>
      <c r="F594" s="403" t="s">
        <v>3539</v>
      </c>
      <c r="G594" s="403">
        <v>0.81862470490683203</v>
      </c>
      <c r="H594" s="403">
        <v>0.745280999925791</v>
      </c>
    </row>
    <row r="595" spans="2:8" x14ac:dyDescent="0.25">
      <c r="B595" s="403" t="s">
        <v>3585</v>
      </c>
      <c r="C595" s="403" t="s">
        <v>54</v>
      </c>
      <c r="D595" s="403" t="s">
        <v>612</v>
      </c>
      <c r="E595" s="403" t="s">
        <v>770</v>
      </c>
      <c r="F595" s="403" t="s">
        <v>3539</v>
      </c>
      <c r="G595" s="403">
        <v>1</v>
      </c>
      <c r="H595" s="403">
        <v>1</v>
      </c>
    </row>
    <row r="596" spans="2:8" x14ac:dyDescent="0.25">
      <c r="B596" s="403" t="s">
        <v>3585</v>
      </c>
      <c r="C596" s="403" t="s">
        <v>54</v>
      </c>
      <c r="D596" s="403" t="s">
        <v>612</v>
      </c>
      <c r="E596" s="403" t="s">
        <v>126</v>
      </c>
      <c r="F596" s="403" t="s">
        <v>3537</v>
      </c>
      <c r="G596" s="403">
        <v>8.4963508692232598E-2</v>
      </c>
      <c r="H596" s="403">
        <v>0.103129319263147</v>
      </c>
    </row>
    <row r="597" spans="2:8" x14ac:dyDescent="0.25">
      <c r="B597" s="403" t="s">
        <v>3585</v>
      </c>
      <c r="C597" s="403" t="s">
        <v>54</v>
      </c>
      <c r="D597" s="403" t="s">
        <v>612</v>
      </c>
      <c r="E597" s="403" t="s">
        <v>3558</v>
      </c>
      <c r="F597" s="403" t="s">
        <v>3537</v>
      </c>
      <c r="G597" s="403">
        <v>0.999989864312542</v>
      </c>
      <c r="H597" s="403">
        <v>0.99998269561324205</v>
      </c>
    </row>
    <row r="598" spans="2:8" x14ac:dyDescent="0.25">
      <c r="B598" s="403" t="s">
        <v>3585</v>
      </c>
      <c r="C598" s="403" t="s">
        <v>54</v>
      </c>
      <c r="D598" s="403" t="s">
        <v>612</v>
      </c>
      <c r="E598" s="403" t="s">
        <v>129</v>
      </c>
      <c r="F598" s="403" t="s">
        <v>3537</v>
      </c>
      <c r="G598" s="403">
        <v>1</v>
      </c>
      <c r="H598" s="403">
        <v>1</v>
      </c>
    </row>
    <row r="599" spans="2:8" x14ac:dyDescent="0.25">
      <c r="B599" s="403" t="s">
        <v>3585</v>
      </c>
      <c r="C599" s="403" t="s">
        <v>54</v>
      </c>
      <c r="D599" s="403" t="s">
        <v>612</v>
      </c>
      <c r="E599" s="403" t="s">
        <v>3538</v>
      </c>
      <c r="F599" s="403" t="s">
        <v>3537</v>
      </c>
      <c r="G599" s="403">
        <v>0.81862470490683203</v>
      </c>
      <c r="H599" s="403">
        <v>0.745280999925791</v>
      </c>
    </row>
    <row r="600" spans="2:8" x14ac:dyDescent="0.25">
      <c r="B600" s="403" t="s">
        <v>3585</v>
      </c>
      <c r="C600" s="403" t="s">
        <v>54</v>
      </c>
      <c r="D600" s="403" t="s">
        <v>612</v>
      </c>
      <c r="E600" s="403" t="s">
        <v>770</v>
      </c>
      <c r="F600" s="403" t="s">
        <v>3537</v>
      </c>
      <c r="G600" s="403">
        <v>1</v>
      </c>
      <c r="H600" s="403">
        <v>1</v>
      </c>
    </row>
    <row r="601" spans="2:8" x14ac:dyDescent="0.25">
      <c r="B601" s="403" t="s">
        <v>3585</v>
      </c>
      <c r="C601" s="403" t="s">
        <v>54</v>
      </c>
      <c r="D601" s="403" t="s">
        <v>166</v>
      </c>
      <c r="E601" s="403" t="s">
        <v>126</v>
      </c>
      <c r="F601" s="403" t="s">
        <v>507</v>
      </c>
      <c r="G601" s="403">
        <v>1.27597695099998E-2</v>
      </c>
      <c r="H601" s="403">
        <v>6.4221098468167596E-3</v>
      </c>
    </row>
    <row r="602" spans="2:8" x14ac:dyDescent="0.25">
      <c r="B602" s="403" t="s">
        <v>3585</v>
      </c>
      <c r="C602" s="403" t="s">
        <v>54</v>
      </c>
      <c r="D602" s="403" t="s">
        <v>166</v>
      </c>
      <c r="E602" s="403" t="s">
        <v>3558</v>
      </c>
      <c r="F602" s="403" t="s">
        <v>507</v>
      </c>
      <c r="G602" s="403">
        <v>0.999998431712254</v>
      </c>
      <c r="H602" s="403">
        <v>0.99999919811981297</v>
      </c>
    </row>
    <row r="603" spans="2:8" x14ac:dyDescent="0.25">
      <c r="B603" s="403" t="s">
        <v>3585</v>
      </c>
      <c r="C603" s="403" t="s">
        <v>54</v>
      </c>
      <c r="D603" s="403" t="s">
        <v>166</v>
      </c>
      <c r="E603" s="403" t="s">
        <v>129</v>
      </c>
      <c r="F603" s="403" t="s">
        <v>507</v>
      </c>
      <c r="G603" s="403">
        <v>1</v>
      </c>
      <c r="H603" s="403">
        <v>1</v>
      </c>
    </row>
    <row r="604" spans="2:8" x14ac:dyDescent="0.25">
      <c r="B604" s="403" t="s">
        <v>3585</v>
      </c>
      <c r="C604" s="403" t="s">
        <v>54</v>
      </c>
      <c r="D604" s="403" t="s">
        <v>166</v>
      </c>
      <c r="E604" s="403" t="s">
        <v>3538</v>
      </c>
      <c r="F604" s="403" t="s">
        <v>507</v>
      </c>
      <c r="G604" s="403">
        <v>0.76915425989607</v>
      </c>
      <c r="H604" s="403">
        <v>0.53590300218863895</v>
      </c>
    </row>
    <row r="605" spans="2:8" x14ac:dyDescent="0.25">
      <c r="B605" s="403" t="s">
        <v>3585</v>
      </c>
      <c r="C605" s="403" t="s">
        <v>54</v>
      </c>
      <c r="D605" s="403" t="s">
        <v>166</v>
      </c>
      <c r="E605" s="403" t="s">
        <v>770</v>
      </c>
      <c r="F605" s="403" t="s">
        <v>507</v>
      </c>
      <c r="G605" s="403">
        <v>0.85502467880459598</v>
      </c>
      <c r="H605" s="403">
        <v>0.94401267043779402</v>
      </c>
    </row>
    <row r="606" spans="2:8" x14ac:dyDescent="0.25">
      <c r="B606" s="403" t="s">
        <v>3586</v>
      </c>
      <c r="C606" s="403" t="s">
        <v>54</v>
      </c>
      <c r="D606" s="403" t="s">
        <v>612</v>
      </c>
      <c r="E606" s="403" t="s">
        <v>126</v>
      </c>
      <c r="F606" s="403" t="s">
        <v>3539</v>
      </c>
      <c r="G606" s="403">
        <v>7.1927578720433996E-2</v>
      </c>
      <c r="H606" s="403">
        <v>8.6147061735964606E-2</v>
      </c>
    </row>
    <row r="607" spans="2:8" x14ac:dyDescent="0.25">
      <c r="B607" s="403" t="s">
        <v>3586</v>
      </c>
      <c r="C607" s="403" t="s">
        <v>54</v>
      </c>
      <c r="D607" s="403" t="s">
        <v>612</v>
      </c>
      <c r="E607" s="403" t="s">
        <v>3558</v>
      </c>
      <c r="F607" s="403" t="s">
        <v>3539</v>
      </c>
      <c r="G607" s="403">
        <v>0.99999984936189601</v>
      </c>
      <c r="H607" s="403">
        <v>0.99999981218221501</v>
      </c>
    </row>
    <row r="608" spans="2:8" x14ac:dyDescent="0.25">
      <c r="B608" s="403" t="s">
        <v>3586</v>
      </c>
      <c r="C608" s="403" t="s">
        <v>54</v>
      </c>
      <c r="D608" s="403" t="s">
        <v>612</v>
      </c>
      <c r="E608" s="403" t="s">
        <v>129</v>
      </c>
      <c r="F608" s="403" t="s">
        <v>3539</v>
      </c>
      <c r="G608" s="403">
        <v>1</v>
      </c>
      <c r="H608" s="403">
        <v>1</v>
      </c>
    </row>
    <row r="609" spans="2:8" x14ac:dyDescent="0.25">
      <c r="B609" s="403" t="s">
        <v>3586</v>
      </c>
      <c r="C609" s="403" t="s">
        <v>54</v>
      </c>
      <c r="D609" s="403" t="s">
        <v>612</v>
      </c>
      <c r="E609" s="403" t="s">
        <v>3538</v>
      </c>
      <c r="F609" s="403" t="s">
        <v>3539</v>
      </c>
      <c r="G609" s="403">
        <v>0.74434211258400595</v>
      </c>
      <c r="H609" s="403">
        <v>0.66744996044675697</v>
      </c>
    </row>
    <row r="610" spans="2:8" x14ac:dyDescent="0.25">
      <c r="B610" s="403" t="s">
        <v>3586</v>
      </c>
      <c r="C610" s="403" t="s">
        <v>54</v>
      </c>
      <c r="D610" s="403" t="s">
        <v>612</v>
      </c>
      <c r="E610" s="403" t="s">
        <v>770</v>
      </c>
      <c r="F610" s="403" t="s">
        <v>3539</v>
      </c>
      <c r="G610" s="403">
        <v>1</v>
      </c>
      <c r="H610" s="403">
        <v>1</v>
      </c>
    </row>
    <row r="611" spans="2:8" x14ac:dyDescent="0.25">
      <c r="B611" s="403" t="s">
        <v>3586</v>
      </c>
      <c r="C611" s="403" t="s">
        <v>54</v>
      </c>
      <c r="D611" s="403" t="s">
        <v>612</v>
      </c>
      <c r="E611" s="403" t="s">
        <v>126</v>
      </c>
      <c r="F611" s="403" t="s">
        <v>3537</v>
      </c>
      <c r="G611" s="403">
        <v>7.1927578720433996E-2</v>
      </c>
      <c r="H611" s="403">
        <v>8.6147061735964606E-2</v>
      </c>
    </row>
    <row r="612" spans="2:8" x14ac:dyDescent="0.25">
      <c r="B612" s="403" t="s">
        <v>3586</v>
      </c>
      <c r="C612" s="403" t="s">
        <v>54</v>
      </c>
      <c r="D612" s="403" t="s">
        <v>612</v>
      </c>
      <c r="E612" s="403" t="s">
        <v>3558</v>
      </c>
      <c r="F612" s="403" t="s">
        <v>3537</v>
      </c>
      <c r="G612" s="403">
        <v>0.99999984936189601</v>
      </c>
      <c r="H612" s="403">
        <v>0.99999981218221501</v>
      </c>
    </row>
    <row r="613" spans="2:8" x14ac:dyDescent="0.25">
      <c r="B613" s="403" t="s">
        <v>3586</v>
      </c>
      <c r="C613" s="403" t="s">
        <v>54</v>
      </c>
      <c r="D613" s="403" t="s">
        <v>612</v>
      </c>
      <c r="E613" s="403" t="s">
        <v>129</v>
      </c>
      <c r="F613" s="403" t="s">
        <v>3537</v>
      </c>
      <c r="G613" s="403">
        <v>1</v>
      </c>
      <c r="H613" s="403">
        <v>1</v>
      </c>
    </row>
    <row r="614" spans="2:8" x14ac:dyDescent="0.25">
      <c r="B614" s="403" t="s">
        <v>3586</v>
      </c>
      <c r="C614" s="403" t="s">
        <v>54</v>
      </c>
      <c r="D614" s="403" t="s">
        <v>612</v>
      </c>
      <c r="E614" s="403" t="s">
        <v>3538</v>
      </c>
      <c r="F614" s="403" t="s">
        <v>3537</v>
      </c>
      <c r="G614" s="403">
        <v>0.74434211258400595</v>
      </c>
      <c r="H614" s="403">
        <v>0.66744996044675697</v>
      </c>
    </row>
    <row r="615" spans="2:8" x14ac:dyDescent="0.25">
      <c r="B615" s="403" t="s">
        <v>3586</v>
      </c>
      <c r="C615" s="403" t="s">
        <v>54</v>
      </c>
      <c r="D615" s="403" t="s">
        <v>612</v>
      </c>
      <c r="E615" s="403" t="s">
        <v>770</v>
      </c>
      <c r="F615" s="403" t="s">
        <v>3537</v>
      </c>
      <c r="G615" s="403">
        <v>1</v>
      </c>
      <c r="H615" s="403">
        <v>1</v>
      </c>
    </row>
    <row r="616" spans="2:8" x14ac:dyDescent="0.25">
      <c r="B616" s="403" t="s">
        <v>3586</v>
      </c>
      <c r="C616" s="403" t="s">
        <v>54</v>
      </c>
      <c r="D616" s="403" t="s">
        <v>166</v>
      </c>
      <c r="E616" s="403" t="s">
        <v>126</v>
      </c>
      <c r="F616" s="403" t="s">
        <v>507</v>
      </c>
      <c r="G616" s="403">
        <v>4.2795979376629104E-3</v>
      </c>
      <c r="H616" s="403">
        <v>3.79787201661177E-3</v>
      </c>
    </row>
    <row r="617" spans="2:8" x14ac:dyDescent="0.25">
      <c r="B617" s="403" t="s">
        <v>3586</v>
      </c>
      <c r="C617" s="403" t="s">
        <v>54</v>
      </c>
      <c r="D617" s="403" t="s">
        <v>166</v>
      </c>
      <c r="E617" s="403" t="s">
        <v>3558</v>
      </c>
      <c r="F617" s="403" t="s">
        <v>507</v>
      </c>
      <c r="G617" s="403">
        <v>0.99996091495694694</v>
      </c>
      <c r="H617" s="403">
        <v>0.999787343685688</v>
      </c>
    </row>
    <row r="618" spans="2:8" x14ac:dyDescent="0.25">
      <c r="B618" s="403" t="s">
        <v>3586</v>
      </c>
      <c r="C618" s="403" t="s">
        <v>54</v>
      </c>
      <c r="D618" s="403" t="s">
        <v>166</v>
      </c>
      <c r="E618" s="403" t="s">
        <v>129</v>
      </c>
      <c r="F618" s="403" t="s">
        <v>507</v>
      </c>
      <c r="G618" s="403">
        <v>1</v>
      </c>
      <c r="H618" s="403">
        <v>1</v>
      </c>
    </row>
    <row r="619" spans="2:8" x14ac:dyDescent="0.25">
      <c r="B619" s="403" t="s">
        <v>3586</v>
      </c>
      <c r="C619" s="403" t="s">
        <v>54</v>
      </c>
      <c r="D619" s="403" t="s">
        <v>166</v>
      </c>
      <c r="E619" s="403" t="s">
        <v>3538</v>
      </c>
      <c r="F619" s="403" t="s">
        <v>507</v>
      </c>
      <c r="G619" s="403">
        <v>0.58834622908234502</v>
      </c>
      <c r="H619" s="403">
        <v>0.352855982600909</v>
      </c>
    </row>
    <row r="620" spans="2:8" x14ac:dyDescent="0.25">
      <c r="B620" s="403" t="s">
        <v>3586</v>
      </c>
      <c r="C620" s="403" t="s">
        <v>54</v>
      </c>
      <c r="D620" s="403" t="s">
        <v>166</v>
      </c>
      <c r="E620" s="403" t="s">
        <v>770</v>
      </c>
      <c r="F620" s="403" t="s">
        <v>507</v>
      </c>
      <c r="G620" s="403">
        <v>0.79984095336150296</v>
      </c>
      <c r="H620" s="403">
        <v>0.86491633087209696</v>
      </c>
    </row>
    <row r="621" spans="2:8" x14ac:dyDescent="0.25">
      <c r="B621" s="403" t="s">
        <v>3587</v>
      </c>
      <c r="C621" s="403" t="s">
        <v>54</v>
      </c>
      <c r="D621" s="403" t="s">
        <v>612</v>
      </c>
      <c r="E621" s="403" t="s">
        <v>126</v>
      </c>
      <c r="F621" s="403" t="s">
        <v>3539</v>
      </c>
      <c r="G621" s="403">
        <v>6.9732656550663699E-2</v>
      </c>
      <c r="H621" s="403">
        <v>9.0044450239706794E-2</v>
      </c>
    </row>
    <row r="622" spans="2:8" x14ac:dyDescent="0.25">
      <c r="B622" s="403" t="s">
        <v>3587</v>
      </c>
      <c r="C622" s="403" t="s">
        <v>54</v>
      </c>
      <c r="D622" s="403" t="s">
        <v>612</v>
      </c>
      <c r="E622" s="403" t="s">
        <v>3558</v>
      </c>
      <c r="F622" s="403" t="s">
        <v>3539</v>
      </c>
      <c r="G622" s="403">
        <v>0.99998831436263103</v>
      </c>
      <c r="H622" s="403">
        <v>0.99996573872944905</v>
      </c>
    </row>
    <row r="623" spans="2:8" x14ac:dyDescent="0.25">
      <c r="B623" s="403" t="s">
        <v>3587</v>
      </c>
      <c r="C623" s="403" t="s">
        <v>54</v>
      </c>
      <c r="D623" s="403" t="s">
        <v>612</v>
      </c>
      <c r="E623" s="403" t="s">
        <v>129</v>
      </c>
      <c r="F623" s="403" t="s">
        <v>3539</v>
      </c>
      <c r="G623" s="403">
        <v>1</v>
      </c>
      <c r="H623" s="403">
        <v>1</v>
      </c>
    </row>
    <row r="624" spans="2:8" x14ac:dyDescent="0.25">
      <c r="B624" s="403" t="s">
        <v>3587</v>
      </c>
      <c r="C624" s="403" t="s">
        <v>54</v>
      </c>
      <c r="D624" s="403" t="s">
        <v>612</v>
      </c>
      <c r="E624" s="403" t="s">
        <v>3538</v>
      </c>
      <c r="F624" s="403" t="s">
        <v>3539</v>
      </c>
      <c r="G624" s="403">
        <v>0.47699906949148002</v>
      </c>
      <c r="H624" s="403">
        <v>0.334644558930075</v>
      </c>
    </row>
    <row r="625" spans="2:8" x14ac:dyDescent="0.25">
      <c r="B625" s="403" t="s">
        <v>3587</v>
      </c>
      <c r="C625" s="403" t="s">
        <v>54</v>
      </c>
      <c r="D625" s="403" t="s">
        <v>612</v>
      </c>
      <c r="E625" s="403" t="s">
        <v>770</v>
      </c>
      <c r="F625" s="403" t="s">
        <v>3539</v>
      </c>
      <c r="G625" s="403">
        <v>1</v>
      </c>
      <c r="H625" s="403">
        <v>1</v>
      </c>
    </row>
    <row r="626" spans="2:8" x14ac:dyDescent="0.25">
      <c r="B626" s="403" t="s">
        <v>3587</v>
      </c>
      <c r="C626" s="403" t="s">
        <v>54</v>
      </c>
      <c r="D626" s="403" t="s">
        <v>612</v>
      </c>
      <c r="E626" s="403" t="s">
        <v>126</v>
      </c>
      <c r="F626" s="403" t="s">
        <v>3537</v>
      </c>
      <c r="G626" s="403">
        <v>6.9732656550663699E-2</v>
      </c>
      <c r="H626" s="403">
        <v>9.0044450239706794E-2</v>
      </c>
    </row>
    <row r="627" spans="2:8" x14ac:dyDescent="0.25">
      <c r="B627" s="403" t="s">
        <v>3587</v>
      </c>
      <c r="C627" s="403" t="s">
        <v>54</v>
      </c>
      <c r="D627" s="403" t="s">
        <v>612</v>
      </c>
      <c r="E627" s="403" t="s">
        <v>3558</v>
      </c>
      <c r="F627" s="403" t="s">
        <v>3537</v>
      </c>
      <c r="G627" s="403">
        <v>0.99998831436263103</v>
      </c>
      <c r="H627" s="403">
        <v>0.99996573872944905</v>
      </c>
    </row>
    <row r="628" spans="2:8" x14ac:dyDescent="0.25">
      <c r="B628" s="403" t="s">
        <v>3587</v>
      </c>
      <c r="C628" s="403" t="s">
        <v>54</v>
      </c>
      <c r="D628" s="403" t="s">
        <v>612</v>
      </c>
      <c r="E628" s="403" t="s">
        <v>129</v>
      </c>
      <c r="F628" s="403" t="s">
        <v>3537</v>
      </c>
      <c r="G628" s="403">
        <v>1</v>
      </c>
      <c r="H628" s="403">
        <v>1</v>
      </c>
    </row>
    <row r="629" spans="2:8" x14ac:dyDescent="0.25">
      <c r="B629" s="403" t="s">
        <v>3587</v>
      </c>
      <c r="C629" s="403" t="s">
        <v>54</v>
      </c>
      <c r="D629" s="403" t="s">
        <v>612</v>
      </c>
      <c r="E629" s="403" t="s">
        <v>3538</v>
      </c>
      <c r="F629" s="403" t="s">
        <v>3537</v>
      </c>
      <c r="G629" s="403">
        <v>0.47699906949148002</v>
      </c>
      <c r="H629" s="403">
        <v>0.334644558930075</v>
      </c>
    </row>
    <row r="630" spans="2:8" x14ac:dyDescent="0.25">
      <c r="B630" s="403" t="s">
        <v>3587</v>
      </c>
      <c r="C630" s="403" t="s">
        <v>54</v>
      </c>
      <c r="D630" s="403" t="s">
        <v>612</v>
      </c>
      <c r="E630" s="403" t="s">
        <v>770</v>
      </c>
      <c r="F630" s="403" t="s">
        <v>3537</v>
      </c>
      <c r="G630" s="403">
        <v>1</v>
      </c>
      <c r="H630" s="403">
        <v>1</v>
      </c>
    </row>
    <row r="631" spans="2:8" x14ac:dyDescent="0.25">
      <c r="B631" s="403" t="s">
        <v>3587</v>
      </c>
      <c r="C631" s="403" t="s">
        <v>54</v>
      </c>
      <c r="D631" s="403" t="s">
        <v>166</v>
      </c>
      <c r="E631" s="403" t="s">
        <v>126</v>
      </c>
      <c r="F631" s="403" t="s">
        <v>507</v>
      </c>
      <c r="G631" s="403">
        <v>9.4918782253587998E-3</v>
      </c>
      <c r="H631" s="403">
        <v>1.1383103234901999E-2</v>
      </c>
    </row>
    <row r="632" spans="2:8" x14ac:dyDescent="0.25">
      <c r="B632" s="403" t="s">
        <v>3587</v>
      </c>
      <c r="C632" s="403" t="s">
        <v>54</v>
      </c>
      <c r="D632" s="403" t="s">
        <v>166</v>
      </c>
      <c r="E632" s="403" t="s">
        <v>3558</v>
      </c>
      <c r="F632" s="403" t="s">
        <v>507</v>
      </c>
      <c r="G632" s="403">
        <v>0.99926102501038605</v>
      </c>
      <c r="H632" s="403">
        <v>0.99953214332431495</v>
      </c>
    </row>
    <row r="633" spans="2:8" x14ac:dyDescent="0.25">
      <c r="B633" s="403" t="s">
        <v>3587</v>
      </c>
      <c r="C633" s="403" t="s">
        <v>54</v>
      </c>
      <c r="D633" s="403" t="s">
        <v>166</v>
      </c>
      <c r="E633" s="403" t="s">
        <v>129</v>
      </c>
      <c r="F633" s="403" t="s">
        <v>507</v>
      </c>
      <c r="G633" s="403">
        <v>1</v>
      </c>
      <c r="H633" s="403">
        <v>1</v>
      </c>
    </row>
    <row r="634" spans="2:8" x14ac:dyDescent="0.25">
      <c r="B634" s="403" t="s">
        <v>3587</v>
      </c>
      <c r="C634" s="403" t="s">
        <v>54</v>
      </c>
      <c r="D634" s="403" t="s">
        <v>166</v>
      </c>
      <c r="E634" s="403" t="s">
        <v>3538</v>
      </c>
      <c r="F634" s="403" t="s">
        <v>507</v>
      </c>
      <c r="G634" s="403">
        <v>0.460621195688111</v>
      </c>
      <c r="H634" s="403">
        <v>0.276925663278205</v>
      </c>
    </row>
    <row r="635" spans="2:8" x14ac:dyDescent="0.25">
      <c r="B635" s="403" t="s">
        <v>3587</v>
      </c>
      <c r="C635" s="403" t="s">
        <v>54</v>
      </c>
      <c r="D635" s="403" t="s">
        <v>166</v>
      </c>
      <c r="E635" s="403" t="s">
        <v>770</v>
      </c>
      <c r="F635" s="403" t="s">
        <v>507</v>
      </c>
      <c r="G635" s="403">
        <v>0.60425086467879496</v>
      </c>
      <c r="H635" s="403">
        <v>0.80496402792357702</v>
      </c>
    </row>
    <row r="636" spans="2:8" x14ac:dyDescent="0.25">
      <c r="B636" s="403" t="s">
        <v>3531</v>
      </c>
      <c r="C636" s="403" t="s">
        <v>54</v>
      </c>
      <c r="D636" s="403" t="s">
        <v>612</v>
      </c>
      <c r="E636" s="403" t="s">
        <v>126</v>
      </c>
      <c r="F636" s="403" t="s">
        <v>3539</v>
      </c>
      <c r="G636" s="403">
        <v>8.1647609157632806E-2</v>
      </c>
      <c r="H636" s="403">
        <v>0.17146594809417601</v>
      </c>
    </row>
    <row r="637" spans="2:8" x14ac:dyDescent="0.25">
      <c r="B637" s="403" t="s">
        <v>3531</v>
      </c>
      <c r="C637" s="403" t="s">
        <v>54</v>
      </c>
      <c r="D637" s="403" t="s">
        <v>612</v>
      </c>
      <c r="E637" s="403" t="s">
        <v>3558</v>
      </c>
      <c r="F637" s="403" t="s">
        <v>3539</v>
      </c>
      <c r="G637" s="403">
        <v>0.99999299326945601</v>
      </c>
      <c r="H637" s="403">
        <v>0.99999469911952599</v>
      </c>
    </row>
    <row r="638" spans="2:8" x14ac:dyDescent="0.25">
      <c r="B638" s="403" t="s">
        <v>3531</v>
      </c>
      <c r="C638" s="403" t="s">
        <v>54</v>
      </c>
      <c r="D638" s="403" t="s">
        <v>612</v>
      </c>
      <c r="E638" s="403" t="s">
        <v>129</v>
      </c>
      <c r="F638" s="403" t="s">
        <v>3539</v>
      </c>
      <c r="G638" s="403">
        <v>1</v>
      </c>
      <c r="H638" s="403">
        <v>1</v>
      </c>
    </row>
    <row r="639" spans="2:8" x14ac:dyDescent="0.25">
      <c r="B639" s="403" t="s">
        <v>3531</v>
      </c>
      <c r="C639" s="403" t="s">
        <v>54</v>
      </c>
      <c r="D639" s="403" t="s">
        <v>612</v>
      </c>
      <c r="E639" s="403" t="s">
        <v>3538</v>
      </c>
      <c r="F639" s="403" t="s">
        <v>3539</v>
      </c>
      <c r="G639" s="403">
        <v>0.61397903172532298</v>
      </c>
      <c r="H639" s="403">
        <v>0.68248909403209301</v>
      </c>
    </row>
    <row r="640" spans="2:8" x14ac:dyDescent="0.25">
      <c r="B640" s="403" t="s">
        <v>3531</v>
      </c>
      <c r="C640" s="403" t="s">
        <v>54</v>
      </c>
      <c r="D640" s="403" t="s">
        <v>612</v>
      </c>
      <c r="E640" s="403" t="s">
        <v>770</v>
      </c>
      <c r="F640" s="403" t="s">
        <v>3539</v>
      </c>
      <c r="G640" s="403">
        <v>1</v>
      </c>
      <c r="H640" s="403">
        <v>1</v>
      </c>
    </row>
    <row r="641" spans="2:8" x14ac:dyDescent="0.25">
      <c r="B641" s="403" t="s">
        <v>3531</v>
      </c>
      <c r="C641" s="403" t="s">
        <v>54</v>
      </c>
      <c r="D641" s="403" t="s">
        <v>612</v>
      </c>
      <c r="E641" s="403" t="s">
        <v>126</v>
      </c>
      <c r="F641" s="403" t="s">
        <v>3537</v>
      </c>
      <c r="G641" s="403">
        <v>8.1647609157632806E-2</v>
      </c>
      <c r="H641" s="403">
        <v>0.17146594809417601</v>
      </c>
    </row>
    <row r="642" spans="2:8" x14ac:dyDescent="0.25">
      <c r="B642" s="403" t="s">
        <v>3531</v>
      </c>
      <c r="C642" s="403" t="s">
        <v>54</v>
      </c>
      <c r="D642" s="403" t="s">
        <v>612</v>
      </c>
      <c r="E642" s="403" t="s">
        <v>3558</v>
      </c>
      <c r="F642" s="403" t="s">
        <v>3537</v>
      </c>
      <c r="G642" s="403">
        <v>0.99999299326945601</v>
      </c>
      <c r="H642" s="403">
        <v>0.99999469911952599</v>
      </c>
    </row>
    <row r="643" spans="2:8" x14ac:dyDescent="0.25">
      <c r="B643" s="403" t="s">
        <v>3531</v>
      </c>
      <c r="C643" s="403" t="s">
        <v>54</v>
      </c>
      <c r="D643" s="403" t="s">
        <v>612</v>
      </c>
      <c r="E643" s="403" t="s">
        <v>129</v>
      </c>
      <c r="F643" s="403" t="s">
        <v>3537</v>
      </c>
      <c r="G643" s="403">
        <v>1</v>
      </c>
      <c r="H643" s="403">
        <v>1</v>
      </c>
    </row>
    <row r="644" spans="2:8" x14ac:dyDescent="0.25">
      <c r="B644" s="403" t="s">
        <v>3531</v>
      </c>
      <c r="C644" s="403" t="s">
        <v>54</v>
      </c>
      <c r="D644" s="403" t="s">
        <v>612</v>
      </c>
      <c r="E644" s="403" t="s">
        <v>3538</v>
      </c>
      <c r="F644" s="403" t="s">
        <v>3537</v>
      </c>
      <c r="G644" s="403">
        <v>0.61397903172532298</v>
      </c>
      <c r="H644" s="403">
        <v>0.68248909403209301</v>
      </c>
    </row>
    <row r="645" spans="2:8" x14ac:dyDescent="0.25">
      <c r="B645" s="403" t="s">
        <v>3531</v>
      </c>
      <c r="C645" s="403" t="s">
        <v>54</v>
      </c>
      <c r="D645" s="403" t="s">
        <v>612</v>
      </c>
      <c r="E645" s="403" t="s">
        <v>770</v>
      </c>
      <c r="F645" s="403" t="s">
        <v>3537</v>
      </c>
      <c r="G645" s="403">
        <v>1</v>
      </c>
      <c r="H645" s="403">
        <v>1</v>
      </c>
    </row>
    <row r="646" spans="2:8" x14ac:dyDescent="0.25">
      <c r="B646" s="403" t="s">
        <v>3531</v>
      </c>
      <c r="C646" s="403" t="s">
        <v>54</v>
      </c>
      <c r="D646" s="403" t="s">
        <v>166</v>
      </c>
      <c r="E646" s="403" t="s">
        <v>126</v>
      </c>
      <c r="F646" s="403" t="s">
        <v>507</v>
      </c>
      <c r="G646" s="403">
        <v>4.3378242923049502E-2</v>
      </c>
      <c r="H646" s="403">
        <v>3.02796186441011E-2</v>
      </c>
    </row>
    <row r="647" spans="2:8" x14ac:dyDescent="0.25">
      <c r="B647" s="403" t="s">
        <v>3531</v>
      </c>
      <c r="C647" s="403" t="s">
        <v>54</v>
      </c>
      <c r="D647" s="403" t="s">
        <v>166</v>
      </c>
      <c r="E647" s="403" t="s">
        <v>3558</v>
      </c>
      <c r="F647" s="403" t="s">
        <v>507</v>
      </c>
      <c r="G647" s="403">
        <v>1</v>
      </c>
      <c r="H647" s="403">
        <v>1</v>
      </c>
    </row>
    <row r="648" spans="2:8" x14ac:dyDescent="0.25">
      <c r="B648" s="403" t="s">
        <v>3531</v>
      </c>
      <c r="C648" s="403" t="s">
        <v>54</v>
      </c>
      <c r="D648" s="403" t="s">
        <v>166</v>
      </c>
      <c r="E648" s="403" t="s">
        <v>129</v>
      </c>
      <c r="F648" s="403" t="s">
        <v>507</v>
      </c>
      <c r="G648" s="403">
        <v>1</v>
      </c>
      <c r="H648" s="403">
        <v>1</v>
      </c>
    </row>
    <row r="649" spans="2:8" x14ac:dyDescent="0.25">
      <c r="B649" s="403" t="s">
        <v>3531</v>
      </c>
      <c r="C649" s="403" t="s">
        <v>54</v>
      </c>
      <c r="D649" s="403" t="s">
        <v>166</v>
      </c>
      <c r="E649" s="403" t="s">
        <v>3538</v>
      </c>
      <c r="F649" s="403" t="s">
        <v>507</v>
      </c>
      <c r="G649" s="403">
        <v>0.45210913213209603</v>
      </c>
      <c r="H649" s="403">
        <v>0.251574998186683</v>
      </c>
    </row>
    <row r="650" spans="2:8" x14ac:dyDescent="0.25">
      <c r="B650" s="403" t="s">
        <v>3531</v>
      </c>
      <c r="C650" s="403" t="s">
        <v>54</v>
      </c>
      <c r="D650" s="403" t="s">
        <v>166</v>
      </c>
      <c r="E650" s="403" t="s">
        <v>770</v>
      </c>
      <c r="F650" s="403" t="s">
        <v>507</v>
      </c>
      <c r="G650" s="403">
        <v>0.68357943374671704</v>
      </c>
      <c r="H650" s="403">
        <v>0.84009501910217499</v>
      </c>
    </row>
    <row r="651" spans="2:8" x14ac:dyDescent="0.25">
      <c r="B651" s="403" t="s">
        <v>3532</v>
      </c>
      <c r="C651" s="403" t="s">
        <v>54</v>
      </c>
      <c r="D651" s="403" t="s">
        <v>612</v>
      </c>
      <c r="E651" s="403" t="s">
        <v>126</v>
      </c>
      <c r="F651" s="403" t="s">
        <v>3539</v>
      </c>
      <c r="G651" s="403">
        <v>6.20714835552739E-2</v>
      </c>
      <c r="H651" s="403">
        <v>0.121175476944616</v>
      </c>
    </row>
    <row r="652" spans="2:8" x14ac:dyDescent="0.25">
      <c r="B652" s="403" t="s">
        <v>3532</v>
      </c>
      <c r="C652" s="403" t="s">
        <v>54</v>
      </c>
      <c r="D652" s="403" t="s">
        <v>612</v>
      </c>
      <c r="E652" s="403" t="s">
        <v>3558</v>
      </c>
      <c r="F652" s="403" t="s">
        <v>3539</v>
      </c>
      <c r="G652" s="403">
        <v>0.99999900556618304</v>
      </c>
      <c r="H652" s="403">
        <v>0.99999653071871597</v>
      </c>
    </row>
    <row r="653" spans="2:8" x14ac:dyDescent="0.25">
      <c r="B653" s="403" t="s">
        <v>3532</v>
      </c>
      <c r="C653" s="403" t="s">
        <v>54</v>
      </c>
      <c r="D653" s="403" t="s">
        <v>612</v>
      </c>
      <c r="E653" s="403" t="s">
        <v>129</v>
      </c>
      <c r="F653" s="403" t="s">
        <v>3539</v>
      </c>
      <c r="G653" s="403">
        <v>1</v>
      </c>
      <c r="H653" s="403">
        <v>1</v>
      </c>
    </row>
    <row r="654" spans="2:8" x14ac:dyDescent="0.25">
      <c r="B654" s="403" t="s">
        <v>3532</v>
      </c>
      <c r="C654" s="403" t="s">
        <v>54</v>
      </c>
      <c r="D654" s="403" t="s">
        <v>612</v>
      </c>
      <c r="E654" s="403" t="s">
        <v>3538</v>
      </c>
      <c r="F654" s="403" t="s">
        <v>3539</v>
      </c>
      <c r="G654" s="403">
        <v>0.722857774614726</v>
      </c>
      <c r="H654" s="403">
        <v>0.71164539249858505</v>
      </c>
    </row>
    <row r="655" spans="2:8" x14ac:dyDescent="0.25">
      <c r="B655" s="403" t="s">
        <v>3532</v>
      </c>
      <c r="C655" s="403" t="s">
        <v>54</v>
      </c>
      <c r="D655" s="403" t="s">
        <v>612</v>
      </c>
      <c r="E655" s="403" t="s">
        <v>770</v>
      </c>
      <c r="F655" s="403" t="s">
        <v>3539</v>
      </c>
      <c r="G655" s="403">
        <v>1</v>
      </c>
      <c r="H655" s="403">
        <v>1</v>
      </c>
    </row>
    <row r="656" spans="2:8" x14ac:dyDescent="0.25">
      <c r="B656" s="403" t="s">
        <v>3532</v>
      </c>
      <c r="C656" s="403" t="s">
        <v>54</v>
      </c>
      <c r="D656" s="403" t="s">
        <v>612</v>
      </c>
      <c r="E656" s="403" t="s">
        <v>126</v>
      </c>
      <c r="F656" s="403" t="s">
        <v>3537</v>
      </c>
      <c r="G656" s="403">
        <v>6.20714835552739E-2</v>
      </c>
      <c r="H656" s="403">
        <v>0.121175476944616</v>
      </c>
    </row>
    <row r="657" spans="2:8" x14ac:dyDescent="0.25">
      <c r="B657" s="403" t="s">
        <v>3532</v>
      </c>
      <c r="C657" s="403" t="s">
        <v>54</v>
      </c>
      <c r="D657" s="403" t="s">
        <v>612</v>
      </c>
      <c r="E657" s="403" t="s">
        <v>3558</v>
      </c>
      <c r="F657" s="403" t="s">
        <v>3537</v>
      </c>
      <c r="G657" s="403">
        <v>0.99999900556618304</v>
      </c>
      <c r="H657" s="403">
        <v>0.99999653071871597</v>
      </c>
    </row>
    <row r="658" spans="2:8" x14ac:dyDescent="0.25">
      <c r="B658" s="403" t="s">
        <v>3532</v>
      </c>
      <c r="C658" s="403" t="s">
        <v>54</v>
      </c>
      <c r="D658" s="403" t="s">
        <v>612</v>
      </c>
      <c r="E658" s="403" t="s">
        <v>129</v>
      </c>
      <c r="F658" s="403" t="s">
        <v>3537</v>
      </c>
      <c r="G658" s="403">
        <v>1</v>
      </c>
      <c r="H658" s="403">
        <v>1</v>
      </c>
    </row>
    <row r="659" spans="2:8" x14ac:dyDescent="0.25">
      <c r="B659" s="403" t="s">
        <v>3532</v>
      </c>
      <c r="C659" s="403" t="s">
        <v>54</v>
      </c>
      <c r="D659" s="403" t="s">
        <v>612</v>
      </c>
      <c r="E659" s="403" t="s">
        <v>3538</v>
      </c>
      <c r="F659" s="403" t="s">
        <v>3537</v>
      </c>
      <c r="G659" s="403">
        <v>0.722857774614726</v>
      </c>
      <c r="H659" s="403">
        <v>0.71164539249858505</v>
      </c>
    </row>
    <row r="660" spans="2:8" x14ac:dyDescent="0.25">
      <c r="B660" s="403" t="s">
        <v>3532</v>
      </c>
      <c r="C660" s="403" t="s">
        <v>54</v>
      </c>
      <c r="D660" s="403" t="s">
        <v>612</v>
      </c>
      <c r="E660" s="403" t="s">
        <v>770</v>
      </c>
      <c r="F660" s="403" t="s">
        <v>3537</v>
      </c>
      <c r="G660" s="403">
        <v>1</v>
      </c>
      <c r="H660" s="403">
        <v>1</v>
      </c>
    </row>
    <row r="661" spans="2:8" x14ac:dyDescent="0.25">
      <c r="B661" s="403" t="s">
        <v>3532</v>
      </c>
      <c r="C661" s="403" t="s">
        <v>54</v>
      </c>
      <c r="D661" s="403" t="s">
        <v>166</v>
      </c>
      <c r="E661" s="403" t="s">
        <v>126</v>
      </c>
      <c r="F661" s="403" t="s">
        <v>507</v>
      </c>
      <c r="G661" s="403">
        <v>3.2965655472775401E-3</v>
      </c>
      <c r="H661" s="403">
        <v>2.1886980427388999E-3</v>
      </c>
    </row>
    <row r="662" spans="2:8" x14ac:dyDescent="0.25">
      <c r="B662" s="403" t="s">
        <v>3532</v>
      </c>
      <c r="C662" s="403" t="s">
        <v>54</v>
      </c>
      <c r="D662" s="403" t="s">
        <v>166</v>
      </c>
      <c r="E662" s="403" t="s">
        <v>3558</v>
      </c>
      <c r="F662" s="403" t="s">
        <v>507</v>
      </c>
      <c r="G662" s="403">
        <v>0.99981657068655305</v>
      </c>
      <c r="H662" s="403">
        <v>0.99923334203747005</v>
      </c>
    </row>
    <row r="663" spans="2:8" x14ac:dyDescent="0.25">
      <c r="B663" s="403" t="s">
        <v>3532</v>
      </c>
      <c r="C663" s="403" t="s">
        <v>54</v>
      </c>
      <c r="D663" s="403" t="s">
        <v>166</v>
      </c>
      <c r="E663" s="403" t="s">
        <v>129</v>
      </c>
      <c r="F663" s="403" t="s">
        <v>507</v>
      </c>
      <c r="G663" s="403">
        <v>1</v>
      </c>
      <c r="H663" s="403">
        <v>1</v>
      </c>
    </row>
    <row r="664" spans="2:8" x14ac:dyDescent="0.25">
      <c r="B664" s="403" t="s">
        <v>3532</v>
      </c>
      <c r="C664" s="403" t="s">
        <v>54</v>
      </c>
      <c r="D664" s="403" t="s">
        <v>166</v>
      </c>
      <c r="E664" s="403" t="s">
        <v>3538</v>
      </c>
      <c r="F664" s="403" t="s">
        <v>507</v>
      </c>
      <c r="G664" s="403">
        <v>0.465289898516905</v>
      </c>
      <c r="H664" s="403">
        <v>0.25923070597459602</v>
      </c>
    </row>
    <row r="665" spans="2:8" x14ac:dyDescent="0.25">
      <c r="B665" s="403" t="s">
        <v>3532</v>
      </c>
      <c r="C665" s="403" t="s">
        <v>54</v>
      </c>
      <c r="D665" s="403" t="s">
        <v>166</v>
      </c>
      <c r="E665" s="403" t="s">
        <v>770</v>
      </c>
      <c r="F665" s="403" t="s">
        <v>507</v>
      </c>
      <c r="G665" s="403">
        <v>0.94326962453140695</v>
      </c>
      <c r="H665" s="403">
        <v>0.98047111752796801</v>
      </c>
    </row>
    <row r="666" spans="2:8" x14ac:dyDescent="0.25">
      <c r="B666" s="403" t="s">
        <v>3588</v>
      </c>
      <c r="C666" s="403" t="s">
        <v>54</v>
      </c>
      <c r="D666" s="403" t="s">
        <v>612</v>
      </c>
      <c r="E666" s="403" t="s">
        <v>126</v>
      </c>
      <c r="F666" s="403" t="s">
        <v>3539</v>
      </c>
      <c r="G666" s="403">
        <v>5.3155955176669503E-2</v>
      </c>
      <c r="H666" s="403">
        <v>0.13917949740428701</v>
      </c>
    </row>
    <row r="667" spans="2:8" x14ac:dyDescent="0.25">
      <c r="B667" s="403" t="s">
        <v>3588</v>
      </c>
      <c r="C667" s="403" t="s">
        <v>54</v>
      </c>
      <c r="D667" s="403" t="s">
        <v>612</v>
      </c>
      <c r="E667" s="403" t="s">
        <v>3558</v>
      </c>
      <c r="F667" s="403" t="s">
        <v>3539</v>
      </c>
      <c r="G667" s="403">
        <v>0.99999999998899503</v>
      </c>
      <c r="H667" s="403">
        <v>0.99999999999471501</v>
      </c>
    </row>
    <row r="668" spans="2:8" x14ac:dyDescent="0.25">
      <c r="B668" s="403" t="s">
        <v>3588</v>
      </c>
      <c r="C668" s="403" t="s">
        <v>54</v>
      </c>
      <c r="D668" s="403" t="s">
        <v>612</v>
      </c>
      <c r="E668" s="403" t="s">
        <v>129</v>
      </c>
      <c r="F668" s="403" t="s">
        <v>3539</v>
      </c>
      <c r="G668" s="403">
        <v>1</v>
      </c>
      <c r="H668" s="403">
        <v>1</v>
      </c>
    </row>
    <row r="669" spans="2:8" x14ac:dyDescent="0.25">
      <c r="B669" s="403" t="s">
        <v>3588</v>
      </c>
      <c r="C669" s="403" t="s">
        <v>54</v>
      </c>
      <c r="D669" s="403" t="s">
        <v>612</v>
      </c>
      <c r="E669" s="403" t="s">
        <v>3538</v>
      </c>
      <c r="F669" s="403" t="s">
        <v>3539</v>
      </c>
      <c r="G669" s="403">
        <v>0.75257346032706995</v>
      </c>
      <c r="H669" s="403">
        <v>0.83232683842002597</v>
      </c>
    </row>
    <row r="670" spans="2:8" x14ac:dyDescent="0.25">
      <c r="B670" s="403" t="s">
        <v>3588</v>
      </c>
      <c r="C670" s="403" t="s">
        <v>54</v>
      </c>
      <c r="D670" s="403" t="s">
        <v>612</v>
      </c>
      <c r="E670" s="403" t="s">
        <v>770</v>
      </c>
      <c r="F670" s="403" t="s">
        <v>3539</v>
      </c>
      <c r="G670" s="403">
        <v>1</v>
      </c>
      <c r="H670" s="403">
        <v>1</v>
      </c>
    </row>
    <row r="671" spans="2:8" x14ac:dyDescent="0.25">
      <c r="B671" s="403" t="s">
        <v>3588</v>
      </c>
      <c r="C671" s="403" t="s">
        <v>54</v>
      </c>
      <c r="D671" s="403" t="s">
        <v>612</v>
      </c>
      <c r="E671" s="403" t="s">
        <v>126</v>
      </c>
      <c r="F671" s="403" t="s">
        <v>3537</v>
      </c>
      <c r="G671" s="403">
        <v>5.3155955176669503E-2</v>
      </c>
      <c r="H671" s="403">
        <v>0.13917949740428701</v>
      </c>
    </row>
    <row r="672" spans="2:8" x14ac:dyDescent="0.25">
      <c r="B672" s="403" t="s">
        <v>3588</v>
      </c>
      <c r="C672" s="403" t="s">
        <v>54</v>
      </c>
      <c r="D672" s="403" t="s">
        <v>612</v>
      </c>
      <c r="E672" s="403" t="s">
        <v>3558</v>
      </c>
      <c r="F672" s="403" t="s">
        <v>3537</v>
      </c>
      <c r="G672" s="403">
        <v>0.99999999998899503</v>
      </c>
      <c r="H672" s="403">
        <v>0.99999999999471501</v>
      </c>
    </row>
    <row r="673" spans="2:8" x14ac:dyDescent="0.25">
      <c r="B673" s="403" t="s">
        <v>3588</v>
      </c>
      <c r="C673" s="403" t="s">
        <v>54</v>
      </c>
      <c r="D673" s="403" t="s">
        <v>612</v>
      </c>
      <c r="E673" s="403" t="s">
        <v>129</v>
      </c>
      <c r="F673" s="403" t="s">
        <v>3537</v>
      </c>
      <c r="G673" s="403">
        <v>1</v>
      </c>
      <c r="H673" s="403">
        <v>1</v>
      </c>
    </row>
    <row r="674" spans="2:8" x14ac:dyDescent="0.25">
      <c r="B674" s="403" t="s">
        <v>3588</v>
      </c>
      <c r="C674" s="403" t="s">
        <v>54</v>
      </c>
      <c r="D674" s="403" t="s">
        <v>612</v>
      </c>
      <c r="E674" s="403" t="s">
        <v>3538</v>
      </c>
      <c r="F674" s="403" t="s">
        <v>3537</v>
      </c>
      <c r="G674" s="403">
        <v>0.75257346032706995</v>
      </c>
      <c r="H674" s="403">
        <v>0.83232683842002597</v>
      </c>
    </row>
    <row r="675" spans="2:8" x14ac:dyDescent="0.25">
      <c r="B675" s="403" t="s">
        <v>3588</v>
      </c>
      <c r="C675" s="403" t="s">
        <v>54</v>
      </c>
      <c r="D675" s="403" t="s">
        <v>612</v>
      </c>
      <c r="E675" s="403" t="s">
        <v>770</v>
      </c>
      <c r="F675" s="403" t="s">
        <v>3537</v>
      </c>
      <c r="G675" s="403">
        <v>1</v>
      </c>
      <c r="H675" s="403">
        <v>1</v>
      </c>
    </row>
    <row r="676" spans="2:8" x14ac:dyDescent="0.25">
      <c r="B676" s="403" t="s">
        <v>3588</v>
      </c>
      <c r="C676" s="403" t="s">
        <v>54</v>
      </c>
      <c r="D676" s="403" t="s">
        <v>166</v>
      </c>
      <c r="E676" s="403" t="s">
        <v>126</v>
      </c>
      <c r="F676" s="403" t="s">
        <v>507</v>
      </c>
      <c r="G676" s="403">
        <v>2.5600267431022598E-3</v>
      </c>
      <c r="H676" s="403">
        <v>1.1654672783605899E-3</v>
      </c>
    </row>
    <row r="677" spans="2:8" x14ac:dyDescent="0.25">
      <c r="B677" s="403" t="s">
        <v>3588</v>
      </c>
      <c r="C677" s="403" t="s">
        <v>54</v>
      </c>
      <c r="D677" s="403" t="s">
        <v>166</v>
      </c>
      <c r="E677" s="403" t="s">
        <v>3558</v>
      </c>
      <c r="F677" s="403" t="s">
        <v>507</v>
      </c>
      <c r="G677" s="403">
        <v>0.99969688383880395</v>
      </c>
      <c r="H677" s="403">
        <v>0.999124423188674</v>
      </c>
    </row>
    <row r="678" spans="2:8" x14ac:dyDescent="0.25">
      <c r="B678" s="403" t="s">
        <v>3588</v>
      </c>
      <c r="C678" s="403" t="s">
        <v>54</v>
      </c>
      <c r="D678" s="403" t="s">
        <v>166</v>
      </c>
      <c r="E678" s="403" t="s">
        <v>129</v>
      </c>
      <c r="F678" s="403" t="s">
        <v>507</v>
      </c>
      <c r="G678" s="403">
        <v>1</v>
      </c>
      <c r="H678" s="403">
        <v>1</v>
      </c>
    </row>
    <row r="679" spans="2:8" x14ac:dyDescent="0.25">
      <c r="B679" s="403" t="s">
        <v>3588</v>
      </c>
      <c r="C679" s="403" t="s">
        <v>54</v>
      </c>
      <c r="D679" s="403" t="s">
        <v>166</v>
      </c>
      <c r="E679" s="403" t="s">
        <v>3538</v>
      </c>
      <c r="F679" s="403" t="s">
        <v>507</v>
      </c>
      <c r="G679" s="403">
        <v>0.80157982980207598</v>
      </c>
      <c r="H679" s="403">
        <v>0.54986784212181905</v>
      </c>
    </row>
    <row r="680" spans="2:8" x14ac:dyDescent="0.25">
      <c r="B680" s="403" t="s">
        <v>3588</v>
      </c>
      <c r="C680" s="403" t="s">
        <v>54</v>
      </c>
      <c r="D680" s="403" t="s">
        <v>166</v>
      </c>
      <c r="E680" s="403" t="s">
        <v>770</v>
      </c>
      <c r="F680" s="403" t="s">
        <v>507</v>
      </c>
      <c r="G680" s="403">
        <v>0.86537942715183602</v>
      </c>
      <c r="H680" s="403">
        <v>0.95061253338233898</v>
      </c>
    </row>
    <row r="681" spans="2:8" x14ac:dyDescent="0.25">
      <c r="B681" s="403" t="s">
        <v>3589</v>
      </c>
      <c r="C681" s="403" t="s">
        <v>54</v>
      </c>
      <c r="D681" s="403" t="s">
        <v>612</v>
      </c>
      <c r="E681" s="403" t="s">
        <v>126</v>
      </c>
      <c r="F681" s="403" t="s">
        <v>3539</v>
      </c>
      <c r="G681" s="403">
        <v>4.9015331196430298E-2</v>
      </c>
      <c r="H681" s="403">
        <v>4.5590175388550203E-2</v>
      </c>
    </row>
    <row r="682" spans="2:8" x14ac:dyDescent="0.25">
      <c r="B682" s="403" t="s">
        <v>3589</v>
      </c>
      <c r="C682" s="403" t="s">
        <v>54</v>
      </c>
      <c r="D682" s="403" t="s">
        <v>612</v>
      </c>
      <c r="E682" s="403" t="s">
        <v>3558</v>
      </c>
      <c r="F682" s="403" t="s">
        <v>3539</v>
      </c>
      <c r="G682" s="403">
        <v>0.99969872835324602</v>
      </c>
      <c r="H682" s="403">
        <v>0.99951274886340502</v>
      </c>
    </row>
    <row r="683" spans="2:8" x14ac:dyDescent="0.25">
      <c r="B683" s="403" t="s">
        <v>3589</v>
      </c>
      <c r="C683" s="403" t="s">
        <v>54</v>
      </c>
      <c r="D683" s="403" t="s">
        <v>612</v>
      </c>
      <c r="E683" s="403" t="s">
        <v>129</v>
      </c>
      <c r="F683" s="403" t="s">
        <v>3539</v>
      </c>
      <c r="G683" s="403">
        <v>1</v>
      </c>
      <c r="H683" s="403">
        <v>1</v>
      </c>
    </row>
    <row r="684" spans="2:8" x14ac:dyDescent="0.25">
      <c r="B684" s="403" t="s">
        <v>3589</v>
      </c>
      <c r="C684" s="403" t="s">
        <v>54</v>
      </c>
      <c r="D684" s="403" t="s">
        <v>612</v>
      </c>
      <c r="E684" s="403" t="s">
        <v>3538</v>
      </c>
      <c r="F684" s="403" t="s">
        <v>3539</v>
      </c>
      <c r="G684" s="403">
        <v>0.60429422765588103</v>
      </c>
      <c r="H684" s="403">
        <v>0.51954733390205898</v>
      </c>
    </row>
    <row r="685" spans="2:8" x14ac:dyDescent="0.25">
      <c r="B685" s="403" t="s">
        <v>3589</v>
      </c>
      <c r="C685" s="403" t="s">
        <v>54</v>
      </c>
      <c r="D685" s="403" t="s">
        <v>612</v>
      </c>
      <c r="E685" s="403" t="s">
        <v>770</v>
      </c>
      <c r="F685" s="403" t="s">
        <v>3539</v>
      </c>
      <c r="G685" s="403">
        <v>1</v>
      </c>
      <c r="H685" s="403">
        <v>1</v>
      </c>
    </row>
    <row r="686" spans="2:8" x14ac:dyDescent="0.25">
      <c r="B686" s="403" t="s">
        <v>3589</v>
      </c>
      <c r="C686" s="403" t="s">
        <v>54</v>
      </c>
      <c r="D686" s="403" t="s">
        <v>612</v>
      </c>
      <c r="E686" s="403" t="s">
        <v>126</v>
      </c>
      <c r="F686" s="403" t="s">
        <v>3537</v>
      </c>
      <c r="G686" s="403">
        <v>4.9015331196430298E-2</v>
      </c>
      <c r="H686" s="403">
        <v>4.5590175388550203E-2</v>
      </c>
    </row>
    <row r="687" spans="2:8" x14ac:dyDescent="0.25">
      <c r="B687" s="403" t="s">
        <v>3589</v>
      </c>
      <c r="C687" s="403" t="s">
        <v>54</v>
      </c>
      <c r="D687" s="403" t="s">
        <v>612</v>
      </c>
      <c r="E687" s="403" t="s">
        <v>3558</v>
      </c>
      <c r="F687" s="403" t="s">
        <v>3537</v>
      </c>
      <c r="G687" s="403">
        <v>0.99969872835324602</v>
      </c>
      <c r="H687" s="403">
        <v>0.99951274886340502</v>
      </c>
    </row>
    <row r="688" spans="2:8" x14ac:dyDescent="0.25">
      <c r="B688" s="403" t="s">
        <v>3589</v>
      </c>
      <c r="C688" s="403" t="s">
        <v>54</v>
      </c>
      <c r="D688" s="403" t="s">
        <v>612</v>
      </c>
      <c r="E688" s="403" t="s">
        <v>129</v>
      </c>
      <c r="F688" s="403" t="s">
        <v>3537</v>
      </c>
      <c r="G688" s="403">
        <v>1</v>
      </c>
      <c r="H688" s="403">
        <v>1</v>
      </c>
    </row>
    <row r="689" spans="2:8" x14ac:dyDescent="0.25">
      <c r="B689" s="403" t="s">
        <v>3589</v>
      </c>
      <c r="C689" s="403" t="s">
        <v>54</v>
      </c>
      <c r="D689" s="403" t="s">
        <v>612</v>
      </c>
      <c r="E689" s="403" t="s">
        <v>3538</v>
      </c>
      <c r="F689" s="403" t="s">
        <v>3537</v>
      </c>
      <c r="G689" s="403">
        <v>0.60429422765588103</v>
      </c>
      <c r="H689" s="403">
        <v>0.51954733390205898</v>
      </c>
    </row>
    <row r="690" spans="2:8" x14ac:dyDescent="0.25">
      <c r="B690" s="403" t="s">
        <v>3589</v>
      </c>
      <c r="C690" s="403" t="s">
        <v>54</v>
      </c>
      <c r="D690" s="403" t="s">
        <v>612</v>
      </c>
      <c r="E690" s="403" t="s">
        <v>770</v>
      </c>
      <c r="F690" s="403" t="s">
        <v>3537</v>
      </c>
      <c r="G690" s="403">
        <v>1</v>
      </c>
      <c r="H690" s="403">
        <v>1</v>
      </c>
    </row>
    <row r="691" spans="2:8" x14ac:dyDescent="0.25">
      <c r="B691" s="403" t="s">
        <v>3589</v>
      </c>
      <c r="C691" s="403" t="s">
        <v>54</v>
      </c>
      <c r="D691" s="403" t="s">
        <v>166</v>
      </c>
      <c r="E691" s="403" t="s">
        <v>126</v>
      </c>
      <c r="F691" s="403" t="s">
        <v>507</v>
      </c>
      <c r="G691" s="403">
        <v>6.0195525532295803E-3</v>
      </c>
      <c r="H691" s="403">
        <v>4.8630078910130801E-3</v>
      </c>
    </row>
    <row r="692" spans="2:8" x14ac:dyDescent="0.25">
      <c r="B692" s="403" t="s">
        <v>3589</v>
      </c>
      <c r="C692" s="403" t="s">
        <v>54</v>
      </c>
      <c r="D692" s="403" t="s">
        <v>166</v>
      </c>
      <c r="E692" s="403" t="s">
        <v>3558</v>
      </c>
      <c r="F692" s="403" t="s">
        <v>507</v>
      </c>
      <c r="G692" s="403">
        <v>0.99858864432642702</v>
      </c>
      <c r="H692" s="403">
        <v>0.99954970440797597</v>
      </c>
    </row>
    <row r="693" spans="2:8" x14ac:dyDescent="0.25">
      <c r="B693" s="403" t="s">
        <v>3589</v>
      </c>
      <c r="C693" s="403" t="s">
        <v>54</v>
      </c>
      <c r="D693" s="403" t="s">
        <v>166</v>
      </c>
      <c r="E693" s="403" t="s">
        <v>129</v>
      </c>
      <c r="F693" s="403" t="s">
        <v>507</v>
      </c>
      <c r="G693" s="403">
        <v>1</v>
      </c>
      <c r="H693" s="403">
        <v>1</v>
      </c>
    </row>
    <row r="694" spans="2:8" x14ac:dyDescent="0.25">
      <c r="B694" s="403" t="s">
        <v>3589</v>
      </c>
      <c r="C694" s="403" t="s">
        <v>54</v>
      </c>
      <c r="D694" s="403" t="s">
        <v>166</v>
      </c>
      <c r="E694" s="403" t="s">
        <v>3538</v>
      </c>
      <c r="F694" s="403" t="s">
        <v>507</v>
      </c>
      <c r="G694" s="403">
        <v>0.41326288391897198</v>
      </c>
      <c r="H694" s="403">
        <v>0.24165200994098501</v>
      </c>
    </row>
    <row r="695" spans="2:8" x14ac:dyDescent="0.25">
      <c r="B695" s="403" t="s">
        <v>3589</v>
      </c>
      <c r="C695" s="403" t="s">
        <v>54</v>
      </c>
      <c r="D695" s="403" t="s">
        <v>166</v>
      </c>
      <c r="E695" s="403" t="s">
        <v>770</v>
      </c>
      <c r="F695" s="403" t="s">
        <v>507</v>
      </c>
      <c r="G695" s="403">
        <v>0.67003886493731502</v>
      </c>
      <c r="H695" s="403">
        <v>0.87198574221375402</v>
      </c>
    </row>
    <row r="696" spans="2:8" x14ac:dyDescent="0.25">
      <c r="B696" s="403" t="s">
        <v>3590</v>
      </c>
      <c r="C696" s="403" t="s">
        <v>54</v>
      </c>
      <c r="D696" s="403" t="s">
        <v>612</v>
      </c>
      <c r="E696" s="403" t="s">
        <v>126</v>
      </c>
      <c r="F696" s="403" t="s">
        <v>3539</v>
      </c>
      <c r="G696" s="403">
        <v>7.0529501191852001E-2</v>
      </c>
      <c r="H696" s="403">
        <v>8.8527072053075306E-2</v>
      </c>
    </row>
    <row r="697" spans="2:8" x14ac:dyDescent="0.25">
      <c r="B697" s="403" t="s">
        <v>3590</v>
      </c>
      <c r="C697" s="403" t="s">
        <v>54</v>
      </c>
      <c r="D697" s="403" t="s">
        <v>612</v>
      </c>
      <c r="E697" s="403" t="s">
        <v>3558</v>
      </c>
      <c r="F697" s="403" t="s">
        <v>3539</v>
      </c>
      <c r="G697" s="403">
        <v>0.99998583536881702</v>
      </c>
      <c r="H697" s="403">
        <v>0.99997595947541495</v>
      </c>
    </row>
    <row r="698" spans="2:8" x14ac:dyDescent="0.25">
      <c r="B698" s="403" t="s">
        <v>3590</v>
      </c>
      <c r="C698" s="403" t="s">
        <v>54</v>
      </c>
      <c r="D698" s="403" t="s">
        <v>612</v>
      </c>
      <c r="E698" s="403" t="s">
        <v>129</v>
      </c>
      <c r="F698" s="403" t="s">
        <v>3539</v>
      </c>
      <c r="G698" s="403">
        <v>1</v>
      </c>
      <c r="H698" s="403">
        <v>1</v>
      </c>
    </row>
    <row r="699" spans="2:8" x14ac:dyDescent="0.25">
      <c r="B699" s="403" t="s">
        <v>3590</v>
      </c>
      <c r="C699" s="403" t="s">
        <v>54</v>
      </c>
      <c r="D699" s="403" t="s">
        <v>612</v>
      </c>
      <c r="E699" s="403" t="s">
        <v>3538</v>
      </c>
      <c r="F699" s="403" t="s">
        <v>3539</v>
      </c>
      <c r="G699" s="403">
        <v>0.76467079752851097</v>
      </c>
      <c r="H699" s="403">
        <v>0.69078060757194304</v>
      </c>
    </row>
    <row r="700" spans="2:8" x14ac:dyDescent="0.25">
      <c r="B700" s="403" t="s">
        <v>3590</v>
      </c>
      <c r="C700" s="403" t="s">
        <v>54</v>
      </c>
      <c r="D700" s="403" t="s">
        <v>612</v>
      </c>
      <c r="E700" s="403" t="s">
        <v>770</v>
      </c>
      <c r="F700" s="403" t="s">
        <v>3539</v>
      </c>
      <c r="G700" s="403">
        <v>1</v>
      </c>
      <c r="H700" s="403">
        <v>1</v>
      </c>
    </row>
    <row r="701" spans="2:8" x14ac:dyDescent="0.25">
      <c r="B701" s="403" t="s">
        <v>3590</v>
      </c>
      <c r="C701" s="403" t="s">
        <v>54</v>
      </c>
      <c r="D701" s="403" t="s">
        <v>612</v>
      </c>
      <c r="E701" s="403" t="s">
        <v>126</v>
      </c>
      <c r="F701" s="403" t="s">
        <v>3537</v>
      </c>
      <c r="G701" s="403">
        <v>7.0529501191852001E-2</v>
      </c>
      <c r="H701" s="403">
        <v>8.8527072053075195E-2</v>
      </c>
    </row>
    <row r="702" spans="2:8" x14ac:dyDescent="0.25">
      <c r="B702" s="403" t="s">
        <v>3590</v>
      </c>
      <c r="C702" s="403" t="s">
        <v>54</v>
      </c>
      <c r="D702" s="403" t="s">
        <v>612</v>
      </c>
      <c r="E702" s="403" t="s">
        <v>3558</v>
      </c>
      <c r="F702" s="403" t="s">
        <v>3537</v>
      </c>
      <c r="G702" s="403">
        <v>0.99998583536881702</v>
      </c>
      <c r="H702" s="403">
        <v>0.99997595947541495</v>
      </c>
    </row>
    <row r="703" spans="2:8" x14ac:dyDescent="0.25">
      <c r="B703" s="403" t="s">
        <v>3590</v>
      </c>
      <c r="C703" s="403" t="s">
        <v>54</v>
      </c>
      <c r="D703" s="403" t="s">
        <v>612</v>
      </c>
      <c r="E703" s="403" t="s">
        <v>129</v>
      </c>
      <c r="F703" s="403" t="s">
        <v>3537</v>
      </c>
      <c r="G703" s="403">
        <v>1</v>
      </c>
      <c r="H703" s="403">
        <v>1</v>
      </c>
    </row>
    <row r="704" spans="2:8" x14ac:dyDescent="0.25">
      <c r="B704" s="403" t="s">
        <v>3590</v>
      </c>
      <c r="C704" s="403" t="s">
        <v>54</v>
      </c>
      <c r="D704" s="403" t="s">
        <v>612</v>
      </c>
      <c r="E704" s="403" t="s">
        <v>3538</v>
      </c>
      <c r="F704" s="403" t="s">
        <v>3537</v>
      </c>
      <c r="G704" s="403">
        <v>0.76467079752851097</v>
      </c>
      <c r="H704" s="403">
        <v>0.69078060757194304</v>
      </c>
    </row>
    <row r="705" spans="2:8" x14ac:dyDescent="0.25">
      <c r="B705" s="403" t="s">
        <v>3590</v>
      </c>
      <c r="C705" s="403" t="s">
        <v>54</v>
      </c>
      <c r="D705" s="403" t="s">
        <v>612</v>
      </c>
      <c r="E705" s="403" t="s">
        <v>770</v>
      </c>
      <c r="F705" s="403" t="s">
        <v>3537</v>
      </c>
      <c r="G705" s="403">
        <v>1</v>
      </c>
      <c r="H705" s="403">
        <v>1</v>
      </c>
    </row>
    <row r="706" spans="2:8" x14ac:dyDescent="0.25">
      <c r="B706" s="403" t="s">
        <v>3590</v>
      </c>
      <c r="C706" s="403" t="s">
        <v>54</v>
      </c>
      <c r="D706" s="403" t="s">
        <v>166</v>
      </c>
      <c r="E706" s="403" t="s">
        <v>126</v>
      </c>
      <c r="F706" s="403" t="s">
        <v>507</v>
      </c>
      <c r="G706" s="403">
        <v>1.01753773760473E-2</v>
      </c>
      <c r="H706" s="403">
        <v>5.8711053561177704E-3</v>
      </c>
    </row>
    <row r="707" spans="2:8" x14ac:dyDescent="0.25">
      <c r="B707" s="403" t="s">
        <v>3590</v>
      </c>
      <c r="C707" s="403" t="s">
        <v>54</v>
      </c>
      <c r="D707" s="403" t="s">
        <v>166</v>
      </c>
      <c r="E707" s="403" t="s">
        <v>3558</v>
      </c>
      <c r="F707" s="403" t="s">
        <v>507</v>
      </c>
      <c r="G707" s="403">
        <v>0.999993006655988</v>
      </c>
      <c r="H707" s="403">
        <v>0.99999584793021101</v>
      </c>
    </row>
    <row r="708" spans="2:8" x14ac:dyDescent="0.25">
      <c r="B708" s="403" t="s">
        <v>3590</v>
      </c>
      <c r="C708" s="403" t="s">
        <v>54</v>
      </c>
      <c r="D708" s="403" t="s">
        <v>166</v>
      </c>
      <c r="E708" s="403" t="s">
        <v>129</v>
      </c>
      <c r="F708" s="403" t="s">
        <v>507</v>
      </c>
      <c r="G708" s="403">
        <v>1</v>
      </c>
      <c r="H708" s="403">
        <v>1</v>
      </c>
    </row>
    <row r="709" spans="2:8" x14ac:dyDescent="0.25">
      <c r="B709" s="403" t="s">
        <v>3590</v>
      </c>
      <c r="C709" s="403" t="s">
        <v>54</v>
      </c>
      <c r="D709" s="403" t="s">
        <v>166</v>
      </c>
      <c r="E709" s="403" t="s">
        <v>3538</v>
      </c>
      <c r="F709" s="403" t="s">
        <v>507</v>
      </c>
      <c r="G709" s="403">
        <v>0.71614543518576901</v>
      </c>
      <c r="H709" s="403">
        <v>0.47451458964002502</v>
      </c>
    </row>
    <row r="710" spans="2:8" x14ac:dyDescent="0.25">
      <c r="B710" s="403" t="s">
        <v>3590</v>
      </c>
      <c r="C710" s="403" t="s">
        <v>54</v>
      </c>
      <c r="D710" s="403" t="s">
        <v>166</v>
      </c>
      <c r="E710" s="403" t="s">
        <v>770</v>
      </c>
      <c r="F710" s="403" t="s">
        <v>507</v>
      </c>
      <c r="G710" s="403">
        <v>0.82626365737702101</v>
      </c>
      <c r="H710" s="403">
        <v>0.93136135660138897</v>
      </c>
    </row>
    <row r="711" spans="2:8" x14ac:dyDescent="0.25">
      <c r="B711" s="403" t="s">
        <v>3591</v>
      </c>
      <c r="C711" s="403" t="s">
        <v>54</v>
      </c>
      <c r="D711" s="403" t="s">
        <v>612</v>
      </c>
      <c r="E711" s="403" t="s">
        <v>126</v>
      </c>
      <c r="F711" s="403" t="s">
        <v>3539</v>
      </c>
      <c r="G711" s="403">
        <v>6.12905621467075E-2</v>
      </c>
      <c r="H711" s="403">
        <v>5.8332045409002803E-2</v>
      </c>
    </row>
    <row r="712" spans="2:8" x14ac:dyDescent="0.25">
      <c r="B712" s="403" t="s">
        <v>3591</v>
      </c>
      <c r="C712" s="403" t="s">
        <v>54</v>
      </c>
      <c r="D712" s="403" t="s">
        <v>612</v>
      </c>
      <c r="E712" s="403" t="s">
        <v>3558</v>
      </c>
      <c r="F712" s="403" t="s">
        <v>3539</v>
      </c>
      <c r="G712" s="403">
        <v>0.99977443419261403</v>
      </c>
      <c r="H712" s="403">
        <v>0.999489454016529</v>
      </c>
    </row>
    <row r="713" spans="2:8" x14ac:dyDescent="0.25">
      <c r="B713" s="403" t="s">
        <v>3591</v>
      </c>
      <c r="C713" s="403" t="s">
        <v>54</v>
      </c>
      <c r="D713" s="403" t="s">
        <v>612</v>
      </c>
      <c r="E713" s="403" t="s">
        <v>129</v>
      </c>
      <c r="F713" s="403" t="s">
        <v>3539</v>
      </c>
      <c r="G713" s="403">
        <v>1</v>
      </c>
      <c r="H713" s="403">
        <v>1</v>
      </c>
    </row>
    <row r="714" spans="2:8" x14ac:dyDescent="0.25">
      <c r="B714" s="403" t="s">
        <v>3591</v>
      </c>
      <c r="C714" s="403" t="s">
        <v>54</v>
      </c>
      <c r="D714" s="403" t="s">
        <v>612</v>
      </c>
      <c r="E714" s="403" t="s">
        <v>3538</v>
      </c>
      <c r="F714" s="403" t="s">
        <v>3539</v>
      </c>
      <c r="G714" s="403">
        <v>0.67863934637717105</v>
      </c>
      <c r="H714" s="403">
        <v>0.54631712371889196</v>
      </c>
    </row>
    <row r="715" spans="2:8" x14ac:dyDescent="0.25">
      <c r="B715" s="403" t="s">
        <v>3591</v>
      </c>
      <c r="C715" s="403" t="s">
        <v>54</v>
      </c>
      <c r="D715" s="403" t="s">
        <v>612</v>
      </c>
      <c r="E715" s="403" t="s">
        <v>770</v>
      </c>
      <c r="F715" s="403" t="s">
        <v>3539</v>
      </c>
      <c r="G715" s="403">
        <v>1</v>
      </c>
      <c r="H715" s="403">
        <v>1</v>
      </c>
    </row>
    <row r="716" spans="2:8" x14ac:dyDescent="0.25">
      <c r="B716" s="403" t="s">
        <v>3591</v>
      </c>
      <c r="C716" s="403" t="s">
        <v>54</v>
      </c>
      <c r="D716" s="403" t="s">
        <v>612</v>
      </c>
      <c r="E716" s="403" t="s">
        <v>126</v>
      </c>
      <c r="F716" s="403" t="s">
        <v>3537</v>
      </c>
      <c r="G716" s="403">
        <v>6.12905621467075E-2</v>
      </c>
      <c r="H716" s="403">
        <v>5.8332045409002803E-2</v>
      </c>
    </row>
    <row r="717" spans="2:8" x14ac:dyDescent="0.25">
      <c r="B717" s="403" t="s">
        <v>3591</v>
      </c>
      <c r="C717" s="403" t="s">
        <v>54</v>
      </c>
      <c r="D717" s="403" t="s">
        <v>612</v>
      </c>
      <c r="E717" s="403" t="s">
        <v>3558</v>
      </c>
      <c r="F717" s="403" t="s">
        <v>3537</v>
      </c>
      <c r="G717" s="403">
        <v>0.99977443419261403</v>
      </c>
      <c r="H717" s="403">
        <v>0.999489454016529</v>
      </c>
    </row>
    <row r="718" spans="2:8" x14ac:dyDescent="0.25">
      <c r="B718" s="403" t="s">
        <v>3591</v>
      </c>
      <c r="C718" s="403" t="s">
        <v>54</v>
      </c>
      <c r="D718" s="403" t="s">
        <v>612</v>
      </c>
      <c r="E718" s="403" t="s">
        <v>129</v>
      </c>
      <c r="F718" s="403" t="s">
        <v>3537</v>
      </c>
      <c r="G718" s="403">
        <v>1</v>
      </c>
      <c r="H718" s="403">
        <v>1</v>
      </c>
    </row>
    <row r="719" spans="2:8" x14ac:dyDescent="0.25">
      <c r="B719" s="403" t="s">
        <v>3591</v>
      </c>
      <c r="C719" s="403" t="s">
        <v>54</v>
      </c>
      <c r="D719" s="403" t="s">
        <v>612</v>
      </c>
      <c r="E719" s="403" t="s">
        <v>3538</v>
      </c>
      <c r="F719" s="403" t="s">
        <v>3537</v>
      </c>
      <c r="G719" s="403">
        <v>0.67863934637717105</v>
      </c>
      <c r="H719" s="403">
        <v>0.54631712371889196</v>
      </c>
    </row>
    <row r="720" spans="2:8" x14ac:dyDescent="0.25">
      <c r="B720" s="403" t="s">
        <v>3591</v>
      </c>
      <c r="C720" s="403" t="s">
        <v>54</v>
      </c>
      <c r="D720" s="403" t="s">
        <v>612</v>
      </c>
      <c r="E720" s="403" t="s">
        <v>770</v>
      </c>
      <c r="F720" s="403" t="s">
        <v>3537</v>
      </c>
      <c r="G720" s="403">
        <v>1</v>
      </c>
      <c r="H720" s="403">
        <v>1</v>
      </c>
    </row>
    <row r="721" spans="2:8" x14ac:dyDescent="0.25">
      <c r="B721" s="403" t="s">
        <v>3591</v>
      </c>
      <c r="C721" s="403" t="s">
        <v>54</v>
      </c>
      <c r="D721" s="403" t="s">
        <v>166</v>
      </c>
      <c r="E721" s="403" t="s">
        <v>126</v>
      </c>
      <c r="F721" s="403" t="s">
        <v>507</v>
      </c>
      <c r="G721" s="403">
        <v>9.5763521609786208E-3</v>
      </c>
      <c r="H721" s="403">
        <v>9.7452764087643997E-3</v>
      </c>
    </row>
    <row r="722" spans="2:8" x14ac:dyDescent="0.25">
      <c r="B722" s="403" t="s">
        <v>3591</v>
      </c>
      <c r="C722" s="403" t="s">
        <v>54</v>
      </c>
      <c r="D722" s="403" t="s">
        <v>166</v>
      </c>
      <c r="E722" s="403" t="s">
        <v>3558</v>
      </c>
      <c r="F722" s="403" t="s">
        <v>507</v>
      </c>
      <c r="G722" s="403">
        <v>0.99965980964152101</v>
      </c>
      <c r="H722" s="403">
        <v>0.999926695514612</v>
      </c>
    </row>
    <row r="723" spans="2:8" x14ac:dyDescent="0.25">
      <c r="B723" s="403" t="s">
        <v>3591</v>
      </c>
      <c r="C723" s="403" t="s">
        <v>54</v>
      </c>
      <c r="D723" s="403" t="s">
        <v>166</v>
      </c>
      <c r="E723" s="403" t="s">
        <v>129</v>
      </c>
      <c r="F723" s="403" t="s">
        <v>507</v>
      </c>
      <c r="G723" s="403">
        <v>1</v>
      </c>
      <c r="H723" s="403">
        <v>1</v>
      </c>
    </row>
    <row r="724" spans="2:8" x14ac:dyDescent="0.25">
      <c r="B724" s="403" t="s">
        <v>3591</v>
      </c>
      <c r="C724" s="403" t="s">
        <v>54</v>
      </c>
      <c r="D724" s="403" t="s">
        <v>166</v>
      </c>
      <c r="E724" s="403" t="s">
        <v>3538</v>
      </c>
      <c r="F724" s="403" t="s">
        <v>507</v>
      </c>
      <c r="G724" s="403">
        <v>0.52331473559280495</v>
      </c>
      <c r="H724" s="403">
        <v>0.318193458086101</v>
      </c>
    </row>
    <row r="725" spans="2:8" x14ac:dyDescent="0.25">
      <c r="B725" s="403" t="s">
        <v>3591</v>
      </c>
      <c r="C725" s="403" t="s">
        <v>54</v>
      </c>
      <c r="D725" s="403" t="s">
        <v>166</v>
      </c>
      <c r="E725" s="403" t="s">
        <v>770</v>
      </c>
      <c r="F725" s="403" t="s">
        <v>507</v>
      </c>
      <c r="G725" s="403">
        <v>0.71315905249087896</v>
      </c>
      <c r="H725" s="403">
        <v>0.81391054116053296</v>
      </c>
    </row>
    <row r="726" spans="2:8" x14ac:dyDescent="0.25">
      <c r="B726" s="403" t="s">
        <v>3533</v>
      </c>
      <c r="C726" s="403" t="s">
        <v>54</v>
      </c>
      <c r="D726" s="403" t="s">
        <v>612</v>
      </c>
      <c r="E726" s="403" t="s">
        <v>126</v>
      </c>
      <c r="F726" s="403" t="s">
        <v>3539</v>
      </c>
      <c r="G726" s="403">
        <v>3.9928074099821402E-2</v>
      </c>
      <c r="H726" s="403">
        <v>5.64516098561961E-2</v>
      </c>
    </row>
    <row r="727" spans="2:8" x14ac:dyDescent="0.25">
      <c r="B727" s="403" t="s">
        <v>3533</v>
      </c>
      <c r="C727" s="403" t="s">
        <v>54</v>
      </c>
      <c r="D727" s="403" t="s">
        <v>612</v>
      </c>
      <c r="E727" s="403" t="s">
        <v>3558</v>
      </c>
      <c r="F727" s="403" t="s">
        <v>3539</v>
      </c>
      <c r="G727" s="403">
        <v>0.99997869759476898</v>
      </c>
      <c r="H727" s="403">
        <v>0.99994420015076801</v>
      </c>
    </row>
    <row r="728" spans="2:8" x14ac:dyDescent="0.25">
      <c r="B728" s="403" t="s">
        <v>3533</v>
      </c>
      <c r="C728" s="403" t="s">
        <v>54</v>
      </c>
      <c r="D728" s="403" t="s">
        <v>612</v>
      </c>
      <c r="E728" s="403" t="s">
        <v>129</v>
      </c>
      <c r="F728" s="403" t="s">
        <v>3539</v>
      </c>
      <c r="G728" s="403">
        <v>1</v>
      </c>
      <c r="H728" s="403">
        <v>1</v>
      </c>
    </row>
    <row r="729" spans="2:8" x14ac:dyDescent="0.25">
      <c r="B729" s="403" t="s">
        <v>3533</v>
      </c>
      <c r="C729" s="403" t="s">
        <v>54</v>
      </c>
      <c r="D729" s="403" t="s">
        <v>612</v>
      </c>
      <c r="E729" s="403" t="s">
        <v>3538</v>
      </c>
      <c r="F729" s="403" t="s">
        <v>3539</v>
      </c>
      <c r="G729" s="403">
        <v>0.33072106076096403</v>
      </c>
      <c r="H729" s="403">
        <v>0.23450772972764999</v>
      </c>
    </row>
    <row r="730" spans="2:8" x14ac:dyDescent="0.25">
      <c r="B730" s="403" t="s">
        <v>3533</v>
      </c>
      <c r="C730" s="403" t="s">
        <v>54</v>
      </c>
      <c r="D730" s="403" t="s">
        <v>612</v>
      </c>
      <c r="E730" s="403" t="s">
        <v>770</v>
      </c>
      <c r="F730" s="403" t="s">
        <v>3539</v>
      </c>
      <c r="G730" s="403">
        <v>1</v>
      </c>
      <c r="H730" s="403">
        <v>1</v>
      </c>
    </row>
    <row r="731" spans="2:8" x14ac:dyDescent="0.25">
      <c r="B731" s="403" t="s">
        <v>3533</v>
      </c>
      <c r="C731" s="403" t="s">
        <v>54</v>
      </c>
      <c r="D731" s="403" t="s">
        <v>612</v>
      </c>
      <c r="E731" s="403" t="s">
        <v>126</v>
      </c>
      <c r="F731" s="403" t="s">
        <v>3537</v>
      </c>
      <c r="G731" s="403">
        <v>3.9928074099821402E-2</v>
      </c>
      <c r="H731" s="403">
        <v>5.6451609856196003E-2</v>
      </c>
    </row>
    <row r="732" spans="2:8" x14ac:dyDescent="0.25">
      <c r="B732" s="403" t="s">
        <v>3533</v>
      </c>
      <c r="C732" s="403" t="s">
        <v>54</v>
      </c>
      <c r="D732" s="403" t="s">
        <v>612</v>
      </c>
      <c r="E732" s="403" t="s">
        <v>3558</v>
      </c>
      <c r="F732" s="403" t="s">
        <v>3537</v>
      </c>
      <c r="G732" s="403">
        <v>0.99997869759476898</v>
      </c>
      <c r="H732" s="403">
        <v>0.99994420015076801</v>
      </c>
    </row>
    <row r="733" spans="2:8" x14ac:dyDescent="0.25">
      <c r="B733" s="403" t="s">
        <v>3533</v>
      </c>
      <c r="C733" s="403" t="s">
        <v>54</v>
      </c>
      <c r="D733" s="403" t="s">
        <v>612</v>
      </c>
      <c r="E733" s="403" t="s">
        <v>129</v>
      </c>
      <c r="F733" s="403" t="s">
        <v>3537</v>
      </c>
      <c r="G733" s="403">
        <v>1</v>
      </c>
      <c r="H733" s="403">
        <v>1</v>
      </c>
    </row>
    <row r="734" spans="2:8" x14ac:dyDescent="0.25">
      <c r="B734" s="403" t="s">
        <v>3533</v>
      </c>
      <c r="C734" s="403" t="s">
        <v>54</v>
      </c>
      <c r="D734" s="403" t="s">
        <v>612</v>
      </c>
      <c r="E734" s="403" t="s">
        <v>3538</v>
      </c>
      <c r="F734" s="403" t="s">
        <v>3537</v>
      </c>
      <c r="G734" s="403">
        <v>0.33072106076096403</v>
      </c>
      <c r="H734" s="403">
        <v>0.23450772972764999</v>
      </c>
    </row>
    <row r="735" spans="2:8" x14ac:dyDescent="0.25">
      <c r="B735" s="403" t="s">
        <v>3533</v>
      </c>
      <c r="C735" s="403" t="s">
        <v>54</v>
      </c>
      <c r="D735" s="403" t="s">
        <v>612</v>
      </c>
      <c r="E735" s="403" t="s">
        <v>770</v>
      </c>
      <c r="F735" s="403" t="s">
        <v>3537</v>
      </c>
      <c r="G735" s="403">
        <v>1</v>
      </c>
      <c r="H735" s="403">
        <v>1</v>
      </c>
    </row>
    <row r="736" spans="2:8" x14ac:dyDescent="0.25">
      <c r="B736" s="403" t="s">
        <v>3533</v>
      </c>
      <c r="C736" s="403" t="s">
        <v>54</v>
      </c>
      <c r="D736" s="403" t="s">
        <v>166</v>
      </c>
      <c r="E736" s="403" t="s">
        <v>126</v>
      </c>
      <c r="F736" s="403" t="s">
        <v>507</v>
      </c>
      <c r="G736" s="403">
        <v>5.2877248337691802E-3</v>
      </c>
      <c r="H736" s="403">
        <v>6.6528759041264004E-3</v>
      </c>
    </row>
    <row r="737" spans="2:8" x14ac:dyDescent="0.25">
      <c r="B737" s="403" t="s">
        <v>3533</v>
      </c>
      <c r="C737" s="403" t="s">
        <v>54</v>
      </c>
      <c r="D737" s="403" t="s">
        <v>166</v>
      </c>
      <c r="E737" s="403" t="s">
        <v>3558</v>
      </c>
      <c r="F737" s="403" t="s">
        <v>507</v>
      </c>
      <c r="G737" s="403">
        <v>0.99815931734450003</v>
      </c>
      <c r="H737" s="403">
        <v>0.99888145072749301</v>
      </c>
    </row>
    <row r="738" spans="2:8" x14ac:dyDescent="0.25">
      <c r="B738" s="403" t="s">
        <v>3533</v>
      </c>
      <c r="C738" s="403" t="s">
        <v>54</v>
      </c>
      <c r="D738" s="403" t="s">
        <v>166</v>
      </c>
      <c r="E738" s="403" t="s">
        <v>129</v>
      </c>
      <c r="F738" s="403" t="s">
        <v>507</v>
      </c>
      <c r="G738" s="403">
        <v>1</v>
      </c>
      <c r="H738" s="403">
        <v>1</v>
      </c>
    </row>
    <row r="739" spans="2:8" x14ac:dyDescent="0.25">
      <c r="B739" s="403" t="s">
        <v>3533</v>
      </c>
      <c r="C739" s="403" t="s">
        <v>54</v>
      </c>
      <c r="D739" s="403" t="s">
        <v>166</v>
      </c>
      <c r="E739" s="403" t="s">
        <v>3538</v>
      </c>
      <c r="F739" s="403" t="s">
        <v>507</v>
      </c>
      <c r="G739" s="403">
        <v>0.32574339998625401</v>
      </c>
      <c r="H739" s="403">
        <v>0.19447587135202099</v>
      </c>
    </row>
    <row r="740" spans="2:8" x14ac:dyDescent="0.25">
      <c r="B740" s="403" t="s">
        <v>3533</v>
      </c>
      <c r="C740" s="403" t="s">
        <v>54</v>
      </c>
      <c r="D740" s="403" t="s">
        <v>166</v>
      </c>
      <c r="E740" s="403" t="s">
        <v>770</v>
      </c>
      <c r="F740" s="403" t="s">
        <v>507</v>
      </c>
      <c r="G740" s="403">
        <v>0.56345012474015399</v>
      </c>
      <c r="H740" s="403">
        <v>0.78910016648495596</v>
      </c>
    </row>
    <row r="741" spans="2:8" x14ac:dyDescent="0.25">
      <c r="B741" s="403" t="s">
        <v>3592</v>
      </c>
      <c r="C741" s="403" t="s">
        <v>54</v>
      </c>
      <c r="D741" s="403" t="s">
        <v>612</v>
      </c>
      <c r="E741" s="403" t="s">
        <v>126</v>
      </c>
      <c r="F741" s="403" t="s">
        <v>3539</v>
      </c>
      <c r="G741" s="403">
        <v>7.2867046504788202E-2</v>
      </c>
      <c r="H741" s="403">
        <v>0.110547893288221</v>
      </c>
    </row>
    <row r="742" spans="2:8" x14ac:dyDescent="0.25">
      <c r="B742" s="403" t="s">
        <v>3592</v>
      </c>
      <c r="C742" s="403" t="s">
        <v>54</v>
      </c>
      <c r="D742" s="403" t="s">
        <v>612</v>
      </c>
      <c r="E742" s="403" t="s">
        <v>3558</v>
      </c>
      <c r="F742" s="403" t="s">
        <v>3539</v>
      </c>
      <c r="G742" s="403">
        <v>0.99995251012859099</v>
      </c>
      <c r="H742" s="403">
        <v>0.99993958758191903</v>
      </c>
    </row>
    <row r="743" spans="2:8" x14ac:dyDescent="0.25">
      <c r="B743" s="403" t="s">
        <v>3592</v>
      </c>
      <c r="C743" s="403" t="s">
        <v>54</v>
      </c>
      <c r="D743" s="403" t="s">
        <v>612</v>
      </c>
      <c r="E743" s="403" t="s">
        <v>129</v>
      </c>
      <c r="F743" s="403" t="s">
        <v>3539</v>
      </c>
      <c r="G743" s="403">
        <v>1</v>
      </c>
      <c r="H743" s="403">
        <v>1</v>
      </c>
    </row>
    <row r="744" spans="2:8" x14ac:dyDescent="0.25">
      <c r="B744" s="403" t="s">
        <v>3592</v>
      </c>
      <c r="C744" s="403" t="s">
        <v>54</v>
      </c>
      <c r="D744" s="403" t="s">
        <v>612</v>
      </c>
      <c r="E744" s="403" t="s">
        <v>3538</v>
      </c>
      <c r="F744" s="403" t="s">
        <v>3539</v>
      </c>
      <c r="G744" s="403">
        <v>0.73713830493639099</v>
      </c>
      <c r="H744" s="403">
        <v>0.77177349744172397</v>
      </c>
    </row>
    <row r="745" spans="2:8" x14ac:dyDescent="0.25">
      <c r="B745" s="403" t="s">
        <v>3592</v>
      </c>
      <c r="C745" s="403" t="s">
        <v>54</v>
      </c>
      <c r="D745" s="403" t="s">
        <v>612</v>
      </c>
      <c r="E745" s="403" t="s">
        <v>770</v>
      </c>
      <c r="F745" s="403" t="s">
        <v>3539</v>
      </c>
      <c r="G745" s="403">
        <v>1</v>
      </c>
      <c r="H745" s="403">
        <v>1</v>
      </c>
    </row>
    <row r="746" spans="2:8" x14ac:dyDescent="0.25">
      <c r="B746" s="403" t="s">
        <v>3592</v>
      </c>
      <c r="C746" s="403" t="s">
        <v>54</v>
      </c>
      <c r="D746" s="403" t="s">
        <v>612</v>
      </c>
      <c r="E746" s="403" t="s">
        <v>126</v>
      </c>
      <c r="F746" s="403" t="s">
        <v>3537</v>
      </c>
      <c r="G746" s="403">
        <v>7.2867046504788202E-2</v>
      </c>
      <c r="H746" s="403">
        <v>0.110547893288221</v>
      </c>
    </row>
    <row r="747" spans="2:8" x14ac:dyDescent="0.25">
      <c r="B747" s="403" t="s">
        <v>3592</v>
      </c>
      <c r="C747" s="403" t="s">
        <v>54</v>
      </c>
      <c r="D747" s="403" t="s">
        <v>612</v>
      </c>
      <c r="E747" s="403" t="s">
        <v>3558</v>
      </c>
      <c r="F747" s="403" t="s">
        <v>3537</v>
      </c>
      <c r="G747" s="403">
        <v>0.99995251012859099</v>
      </c>
      <c r="H747" s="403">
        <v>0.99993958758191903</v>
      </c>
    </row>
    <row r="748" spans="2:8" x14ac:dyDescent="0.25">
      <c r="B748" s="403" t="s">
        <v>3592</v>
      </c>
      <c r="C748" s="403" t="s">
        <v>54</v>
      </c>
      <c r="D748" s="403" t="s">
        <v>612</v>
      </c>
      <c r="E748" s="403" t="s">
        <v>129</v>
      </c>
      <c r="F748" s="403" t="s">
        <v>3537</v>
      </c>
      <c r="G748" s="403">
        <v>1</v>
      </c>
      <c r="H748" s="403">
        <v>1</v>
      </c>
    </row>
    <row r="749" spans="2:8" x14ac:dyDescent="0.25">
      <c r="B749" s="403" t="s">
        <v>3592</v>
      </c>
      <c r="C749" s="403" t="s">
        <v>54</v>
      </c>
      <c r="D749" s="403" t="s">
        <v>612</v>
      </c>
      <c r="E749" s="403" t="s">
        <v>3538</v>
      </c>
      <c r="F749" s="403" t="s">
        <v>3537</v>
      </c>
      <c r="G749" s="403">
        <v>0.73713830493639099</v>
      </c>
      <c r="H749" s="403">
        <v>0.77177349744172397</v>
      </c>
    </row>
    <row r="750" spans="2:8" x14ac:dyDescent="0.25">
      <c r="B750" s="403" t="s">
        <v>3592</v>
      </c>
      <c r="C750" s="403" t="s">
        <v>54</v>
      </c>
      <c r="D750" s="403" t="s">
        <v>612</v>
      </c>
      <c r="E750" s="403" t="s">
        <v>770</v>
      </c>
      <c r="F750" s="403" t="s">
        <v>3537</v>
      </c>
      <c r="G750" s="403">
        <v>1</v>
      </c>
      <c r="H750" s="403">
        <v>1</v>
      </c>
    </row>
    <row r="751" spans="2:8" x14ac:dyDescent="0.25">
      <c r="B751" s="403" t="s">
        <v>3592</v>
      </c>
      <c r="C751" s="403" t="s">
        <v>54</v>
      </c>
      <c r="D751" s="403" t="s">
        <v>166</v>
      </c>
      <c r="E751" s="403" t="s">
        <v>126</v>
      </c>
      <c r="F751" s="403" t="s">
        <v>507</v>
      </c>
      <c r="G751" s="403">
        <v>6.3623505397353399E-3</v>
      </c>
      <c r="H751" s="403">
        <v>5.2525921743287497E-3</v>
      </c>
    </row>
    <row r="752" spans="2:8" x14ac:dyDescent="0.25">
      <c r="B752" s="403" t="s">
        <v>3592</v>
      </c>
      <c r="C752" s="403" t="s">
        <v>54</v>
      </c>
      <c r="D752" s="403" t="s">
        <v>166</v>
      </c>
      <c r="E752" s="403" t="s">
        <v>3558</v>
      </c>
      <c r="F752" s="403" t="s">
        <v>507</v>
      </c>
      <c r="G752" s="403">
        <v>0.99997800896967903</v>
      </c>
      <c r="H752" s="403">
        <v>0.99998573226514098</v>
      </c>
    </row>
    <row r="753" spans="2:8" x14ac:dyDescent="0.25">
      <c r="B753" s="403" t="s">
        <v>3592</v>
      </c>
      <c r="C753" s="403" t="s">
        <v>54</v>
      </c>
      <c r="D753" s="403" t="s">
        <v>166</v>
      </c>
      <c r="E753" s="403" t="s">
        <v>129</v>
      </c>
      <c r="F753" s="403" t="s">
        <v>507</v>
      </c>
      <c r="G753" s="403">
        <v>1</v>
      </c>
      <c r="H753" s="403">
        <v>1</v>
      </c>
    </row>
    <row r="754" spans="2:8" x14ac:dyDescent="0.25">
      <c r="B754" s="403" t="s">
        <v>3592</v>
      </c>
      <c r="C754" s="403" t="s">
        <v>54</v>
      </c>
      <c r="D754" s="403" t="s">
        <v>166</v>
      </c>
      <c r="E754" s="403" t="s">
        <v>3538</v>
      </c>
      <c r="F754" s="403" t="s">
        <v>507</v>
      </c>
      <c r="G754" s="403">
        <v>0.51270413880620103</v>
      </c>
      <c r="H754" s="403">
        <v>0.33478249238325197</v>
      </c>
    </row>
    <row r="755" spans="2:8" x14ac:dyDescent="0.25">
      <c r="B755" s="403" t="s">
        <v>3592</v>
      </c>
      <c r="C755" s="403" t="s">
        <v>54</v>
      </c>
      <c r="D755" s="403" t="s">
        <v>166</v>
      </c>
      <c r="E755" s="403" t="s">
        <v>770</v>
      </c>
      <c r="F755" s="403" t="s">
        <v>507</v>
      </c>
      <c r="G755" s="403">
        <v>0.74345858905029805</v>
      </c>
      <c r="H755" s="403">
        <v>0.86424107415689799</v>
      </c>
    </row>
    <row r="756" spans="2:8" x14ac:dyDescent="0.25">
      <c r="B756" s="403" t="s">
        <v>3593</v>
      </c>
      <c r="C756" s="403" t="s">
        <v>54</v>
      </c>
      <c r="D756" s="403" t="s">
        <v>612</v>
      </c>
      <c r="E756" s="403" t="s">
        <v>126</v>
      </c>
      <c r="F756" s="403" t="s">
        <v>3539</v>
      </c>
      <c r="G756" s="403">
        <v>6.3242894126874297E-2</v>
      </c>
      <c r="H756" s="403">
        <v>0.169197027346743</v>
      </c>
    </row>
    <row r="757" spans="2:8" x14ac:dyDescent="0.25">
      <c r="B757" s="403" t="s">
        <v>3593</v>
      </c>
      <c r="C757" s="403" t="s">
        <v>54</v>
      </c>
      <c r="D757" s="403" t="s">
        <v>612</v>
      </c>
      <c r="E757" s="403" t="s">
        <v>3558</v>
      </c>
      <c r="F757" s="403" t="s">
        <v>3539</v>
      </c>
      <c r="G757" s="403">
        <v>0.99999999999136302</v>
      </c>
      <c r="H757" s="403">
        <v>0.99999999999587896</v>
      </c>
    </row>
    <row r="758" spans="2:8" x14ac:dyDescent="0.25">
      <c r="B758" s="403" t="s">
        <v>3593</v>
      </c>
      <c r="C758" s="403" t="s">
        <v>54</v>
      </c>
      <c r="D758" s="403" t="s">
        <v>612</v>
      </c>
      <c r="E758" s="403" t="s">
        <v>129</v>
      </c>
      <c r="F758" s="403" t="s">
        <v>3539</v>
      </c>
      <c r="G758" s="403">
        <v>1</v>
      </c>
      <c r="H758" s="403">
        <v>1</v>
      </c>
    </row>
    <row r="759" spans="2:8" x14ac:dyDescent="0.25">
      <c r="B759" s="403" t="s">
        <v>3593</v>
      </c>
      <c r="C759" s="403" t="s">
        <v>54</v>
      </c>
      <c r="D759" s="403" t="s">
        <v>612</v>
      </c>
      <c r="E759" s="403" t="s">
        <v>3538</v>
      </c>
      <c r="F759" s="403" t="s">
        <v>3539</v>
      </c>
      <c r="G759" s="403">
        <v>0.80149130353730702</v>
      </c>
      <c r="H759" s="403">
        <v>0.86662145809756796</v>
      </c>
    </row>
    <row r="760" spans="2:8" x14ac:dyDescent="0.25">
      <c r="B760" s="403" t="s">
        <v>3593</v>
      </c>
      <c r="C760" s="403" t="s">
        <v>54</v>
      </c>
      <c r="D760" s="403" t="s">
        <v>612</v>
      </c>
      <c r="E760" s="403" t="s">
        <v>770</v>
      </c>
      <c r="F760" s="403" t="s">
        <v>3539</v>
      </c>
      <c r="G760" s="403">
        <v>1</v>
      </c>
      <c r="H760" s="403">
        <v>1</v>
      </c>
    </row>
    <row r="761" spans="2:8" x14ac:dyDescent="0.25">
      <c r="B761" s="403" t="s">
        <v>3593</v>
      </c>
      <c r="C761" s="403" t="s">
        <v>54</v>
      </c>
      <c r="D761" s="403" t="s">
        <v>612</v>
      </c>
      <c r="E761" s="403" t="s">
        <v>126</v>
      </c>
      <c r="F761" s="403" t="s">
        <v>3537</v>
      </c>
      <c r="G761" s="403">
        <v>6.3242894126874297E-2</v>
      </c>
      <c r="H761" s="403">
        <v>0.169197027346743</v>
      </c>
    </row>
    <row r="762" spans="2:8" x14ac:dyDescent="0.25">
      <c r="B762" s="403" t="s">
        <v>3593</v>
      </c>
      <c r="C762" s="403" t="s">
        <v>54</v>
      </c>
      <c r="D762" s="403" t="s">
        <v>612</v>
      </c>
      <c r="E762" s="403" t="s">
        <v>3558</v>
      </c>
      <c r="F762" s="403" t="s">
        <v>3537</v>
      </c>
      <c r="G762" s="403">
        <v>0.99999999999136302</v>
      </c>
      <c r="H762" s="403">
        <v>0.99999999999587896</v>
      </c>
    </row>
    <row r="763" spans="2:8" x14ac:dyDescent="0.25">
      <c r="B763" s="403" t="s">
        <v>3593</v>
      </c>
      <c r="C763" s="403" t="s">
        <v>54</v>
      </c>
      <c r="D763" s="403" t="s">
        <v>612</v>
      </c>
      <c r="E763" s="403" t="s">
        <v>129</v>
      </c>
      <c r="F763" s="403" t="s">
        <v>3537</v>
      </c>
      <c r="G763" s="403">
        <v>1</v>
      </c>
      <c r="H763" s="403">
        <v>1</v>
      </c>
    </row>
    <row r="764" spans="2:8" x14ac:dyDescent="0.25">
      <c r="B764" s="403" t="s">
        <v>3593</v>
      </c>
      <c r="C764" s="403" t="s">
        <v>54</v>
      </c>
      <c r="D764" s="403" t="s">
        <v>612</v>
      </c>
      <c r="E764" s="403" t="s">
        <v>3538</v>
      </c>
      <c r="F764" s="403" t="s">
        <v>3537</v>
      </c>
      <c r="G764" s="403">
        <v>0.80149130353730702</v>
      </c>
      <c r="H764" s="403">
        <v>0.86662145809756796</v>
      </c>
    </row>
    <row r="765" spans="2:8" x14ac:dyDescent="0.25">
      <c r="B765" s="403" t="s">
        <v>3593</v>
      </c>
      <c r="C765" s="403" t="s">
        <v>54</v>
      </c>
      <c r="D765" s="403" t="s">
        <v>612</v>
      </c>
      <c r="E765" s="403" t="s">
        <v>770</v>
      </c>
      <c r="F765" s="403" t="s">
        <v>3537</v>
      </c>
      <c r="G765" s="403">
        <v>1</v>
      </c>
      <c r="H765" s="403">
        <v>1</v>
      </c>
    </row>
    <row r="766" spans="2:8" x14ac:dyDescent="0.25">
      <c r="B766" s="403" t="s">
        <v>3593</v>
      </c>
      <c r="C766" s="403" t="s">
        <v>54</v>
      </c>
      <c r="D766" s="403" t="s">
        <v>166</v>
      </c>
      <c r="E766" s="403" t="s">
        <v>126</v>
      </c>
      <c r="F766" s="403" t="s">
        <v>507</v>
      </c>
      <c r="G766" s="403">
        <v>4.14610941456218E-3</v>
      </c>
      <c r="H766" s="403">
        <v>1.6806082520998101E-3</v>
      </c>
    </row>
    <row r="767" spans="2:8" x14ac:dyDescent="0.25">
      <c r="B767" s="403" t="s">
        <v>3593</v>
      </c>
      <c r="C767" s="403" t="s">
        <v>54</v>
      </c>
      <c r="D767" s="403" t="s">
        <v>166</v>
      </c>
      <c r="E767" s="403" t="s">
        <v>3558</v>
      </c>
      <c r="F767" s="403" t="s">
        <v>507</v>
      </c>
      <c r="G767" s="403">
        <v>0.99989333328668795</v>
      </c>
      <c r="H767" s="403">
        <v>0.99972259708198397</v>
      </c>
    </row>
    <row r="768" spans="2:8" x14ac:dyDescent="0.25">
      <c r="B768" s="403" t="s">
        <v>3593</v>
      </c>
      <c r="C768" s="403" t="s">
        <v>54</v>
      </c>
      <c r="D768" s="403" t="s">
        <v>166</v>
      </c>
      <c r="E768" s="403" t="s">
        <v>129</v>
      </c>
      <c r="F768" s="403" t="s">
        <v>507</v>
      </c>
      <c r="G768" s="403">
        <v>1</v>
      </c>
      <c r="H768" s="403">
        <v>1</v>
      </c>
    </row>
    <row r="769" spans="2:8" x14ac:dyDescent="0.25">
      <c r="B769" s="403" t="s">
        <v>3593</v>
      </c>
      <c r="C769" s="403" t="s">
        <v>54</v>
      </c>
      <c r="D769" s="403" t="s">
        <v>166</v>
      </c>
      <c r="E769" s="403" t="s">
        <v>3538</v>
      </c>
      <c r="F769" s="403" t="s">
        <v>507</v>
      </c>
      <c r="G769" s="403">
        <v>0.83616624507048298</v>
      </c>
      <c r="H769" s="403">
        <v>0.59847591678929601</v>
      </c>
    </row>
    <row r="770" spans="2:8" x14ac:dyDescent="0.25">
      <c r="B770" s="403" t="s">
        <v>3593</v>
      </c>
      <c r="C770" s="403" t="s">
        <v>54</v>
      </c>
      <c r="D770" s="403" t="s">
        <v>166</v>
      </c>
      <c r="E770" s="403" t="s">
        <v>770</v>
      </c>
      <c r="F770" s="403" t="s">
        <v>507</v>
      </c>
      <c r="G770" s="403">
        <v>0.89095893645593804</v>
      </c>
      <c r="H770" s="403">
        <v>0.95945265474506602</v>
      </c>
    </row>
    <row r="771" spans="2:8" x14ac:dyDescent="0.25">
      <c r="B771" s="403" t="s">
        <v>3534</v>
      </c>
      <c r="C771" s="403" t="s">
        <v>54</v>
      </c>
      <c r="D771" s="403" t="s">
        <v>612</v>
      </c>
      <c r="E771" s="403" t="s">
        <v>126</v>
      </c>
      <c r="F771" s="403" t="s">
        <v>3539</v>
      </c>
      <c r="G771" s="403">
        <v>0.10557834499697299</v>
      </c>
      <c r="H771" s="403">
        <v>8.9854755925643404E-2</v>
      </c>
    </row>
    <row r="772" spans="2:8" x14ac:dyDescent="0.25">
      <c r="B772" s="403" t="s">
        <v>3534</v>
      </c>
      <c r="C772" s="403" t="s">
        <v>54</v>
      </c>
      <c r="D772" s="403" t="s">
        <v>612</v>
      </c>
      <c r="E772" s="403" t="s">
        <v>3558</v>
      </c>
      <c r="F772" s="403" t="s">
        <v>3539</v>
      </c>
      <c r="G772" s="403">
        <v>0.99986485556581095</v>
      </c>
      <c r="H772" s="403">
        <v>0.99976842454317205</v>
      </c>
    </row>
    <row r="773" spans="2:8" x14ac:dyDescent="0.25">
      <c r="B773" s="403" t="s">
        <v>3534</v>
      </c>
      <c r="C773" s="403" t="s">
        <v>54</v>
      </c>
      <c r="D773" s="403" t="s">
        <v>612</v>
      </c>
      <c r="E773" s="403" t="s">
        <v>129</v>
      </c>
      <c r="F773" s="403" t="s">
        <v>3539</v>
      </c>
      <c r="G773" s="403">
        <v>1</v>
      </c>
      <c r="H773" s="403">
        <v>1</v>
      </c>
    </row>
    <row r="774" spans="2:8" x14ac:dyDescent="0.25">
      <c r="B774" s="403" t="s">
        <v>3534</v>
      </c>
      <c r="C774" s="403" t="s">
        <v>54</v>
      </c>
      <c r="D774" s="403" t="s">
        <v>612</v>
      </c>
      <c r="E774" s="403" t="s">
        <v>3538</v>
      </c>
      <c r="F774" s="403" t="s">
        <v>3539</v>
      </c>
      <c r="G774" s="403">
        <v>0.76907474364081196</v>
      </c>
      <c r="H774" s="403">
        <v>0.69154941795671199</v>
      </c>
    </row>
    <row r="775" spans="2:8" x14ac:dyDescent="0.25">
      <c r="B775" s="403" t="s">
        <v>3534</v>
      </c>
      <c r="C775" s="403" t="s">
        <v>54</v>
      </c>
      <c r="D775" s="403" t="s">
        <v>612</v>
      </c>
      <c r="E775" s="403" t="s">
        <v>770</v>
      </c>
      <c r="F775" s="403" t="s">
        <v>3539</v>
      </c>
      <c r="G775" s="403">
        <v>1</v>
      </c>
      <c r="H775" s="403">
        <v>1</v>
      </c>
    </row>
    <row r="776" spans="2:8" x14ac:dyDescent="0.25">
      <c r="B776" s="403" t="s">
        <v>3534</v>
      </c>
      <c r="C776" s="403" t="s">
        <v>54</v>
      </c>
      <c r="D776" s="403" t="s">
        <v>612</v>
      </c>
      <c r="E776" s="403" t="s">
        <v>126</v>
      </c>
      <c r="F776" s="403" t="s">
        <v>3537</v>
      </c>
      <c r="G776" s="403">
        <v>0.105578344996972</v>
      </c>
      <c r="H776" s="403">
        <v>8.9854755925643404E-2</v>
      </c>
    </row>
    <row r="777" spans="2:8" x14ac:dyDescent="0.25">
      <c r="B777" s="403" t="s">
        <v>3534</v>
      </c>
      <c r="C777" s="403" t="s">
        <v>54</v>
      </c>
      <c r="D777" s="403" t="s">
        <v>612</v>
      </c>
      <c r="E777" s="403" t="s">
        <v>3558</v>
      </c>
      <c r="F777" s="403" t="s">
        <v>3537</v>
      </c>
      <c r="G777" s="403">
        <v>0.99986485556581095</v>
      </c>
      <c r="H777" s="403">
        <v>0.99976842454317205</v>
      </c>
    </row>
    <row r="778" spans="2:8" x14ac:dyDescent="0.25">
      <c r="B778" s="403" t="s">
        <v>3534</v>
      </c>
      <c r="C778" s="403" t="s">
        <v>54</v>
      </c>
      <c r="D778" s="403" t="s">
        <v>612</v>
      </c>
      <c r="E778" s="403" t="s">
        <v>129</v>
      </c>
      <c r="F778" s="403" t="s">
        <v>3537</v>
      </c>
      <c r="G778" s="403">
        <v>1</v>
      </c>
      <c r="H778" s="403">
        <v>1</v>
      </c>
    </row>
    <row r="779" spans="2:8" x14ac:dyDescent="0.25">
      <c r="B779" s="403" t="s">
        <v>3534</v>
      </c>
      <c r="C779" s="403" t="s">
        <v>54</v>
      </c>
      <c r="D779" s="403" t="s">
        <v>612</v>
      </c>
      <c r="E779" s="403" t="s">
        <v>3538</v>
      </c>
      <c r="F779" s="403" t="s">
        <v>3537</v>
      </c>
      <c r="G779" s="403">
        <v>0.76907474364081196</v>
      </c>
      <c r="H779" s="403">
        <v>0.69154941795671199</v>
      </c>
    </row>
    <row r="780" spans="2:8" x14ac:dyDescent="0.25">
      <c r="B780" s="403" t="s">
        <v>3534</v>
      </c>
      <c r="C780" s="403" t="s">
        <v>54</v>
      </c>
      <c r="D780" s="403" t="s">
        <v>612</v>
      </c>
      <c r="E780" s="403" t="s">
        <v>770</v>
      </c>
      <c r="F780" s="403" t="s">
        <v>3537</v>
      </c>
      <c r="G780" s="403">
        <v>1</v>
      </c>
      <c r="H780" s="403">
        <v>1</v>
      </c>
    </row>
    <row r="781" spans="2:8" x14ac:dyDescent="0.25">
      <c r="B781" s="403" t="s">
        <v>3534</v>
      </c>
      <c r="C781" s="403" t="s">
        <v>54</v>
      </c>
      <c r="D781" s="403" t="s">
        <v>166</v>
      </c>
      <c r="E781" s="403" t="s">
        <v>126</v>
      </c>
      <c r="F781" s="403" t="s">
        <v>507</v>
      </c>
      <c r="G781" s="403">
        <v>1.07095676075334E-2</v>
      </c>
      <c r="H781" s="403">
        <v>9.0689024796579004E-3</v>
      </c>
    </row>
    <row r="782" spans="2:8" x14ac:dyDescent="0.25">
      <c r="B782" s="403" t="s">
        <v>3534</v>
      </c>
      <c r="C782" s="403" t="s">
        <v>54</v>
      </c>
      <c r="D782" s="403" t="s">
        <v>166</v>
      </c>
      <c r="E782" s="403" t="s">
        <v>3558</v>
      </c>
      <c r="F782" s="403" t="s">
        <v>507</v>
      </c>
      <c r="G782" s="403">
        <v>0.99956587890619197</v>
      </c>
      <c r="H782" s="403">
        <v>0.99991885879086095</v>
      </c>
    </row>
    <row r="783" spans="2:8" x14ac:dyDescent="0.25">
      <c r="B783" s="403" t="s">
        <v>3534</v>
      </c>
      <c r="C783" s="403" t="s">
        <v>54</v>
      </c>
      <c r="D783" s="403" t="s">
        <v>166</v>
      </c>
      <c r="E783" s="403" t="s">
        <v>129</v>
      </c>
      <c r="F783" s="403" t="s">
        <v>507</v>
      </c>
      <c r="G783" s="403">
        <v>1</v>
      </c>
      <c r="H783" s="403">
        <v>1</v>
      </c>
    </row>
    <row r="784" spans="2:8" x14ac:dyDescent="0.25">
      <c r="B784" s="403" t="s">
        <v>3534</v>
      </c>
      <c r="C784" s="403" t="s">
        <v>54</v>
      </c>
      <c r="D784" s="403" t="s">
        <v>166</v>
      </c>
      <c r="E784" s="403" t="s">
        <v>3538</v>
      </c>
      <c r="F784" s="403" t="s">
        <v>507</v>
      </c>
      <c r="G784" s="403">
        <v>0.54873449839397703</v>
      </c>
      <c r="H784" s="403">
        <v>0.33296346078393502</v>
      </c>
    </row>
    <row r="785" spans="2:8" x14ac:dyDescent="0.25">
      <c r="B785" s="403" t="s">
        <v>3534</v>
      </c>
      <c r="C785" s="403" t="s">
        <v>54</v>
      </c>
      <c r="D785" s="403" t="s">
        <v>166</v>
      </c>
      <c r="E785" s="403" t="s">
        <v>770</v>
      </c>
      <c r="F785" s="403" t="s">
        <v>507</v>
      </c>
      <c r="G785" s="403">
        <v>0.77970444135415395</v>
      </c>
      <c r="H785" s="403">
        <v>0.92329808471027797</v>
      </c>
    </row>
    <row r="786" spans="2:8" x14ac:dyDescent="0.25">
      <c r="B786" s="403" t="s">
        <v>3594</v>
      </c>
      <c r="C786" s="403" t="s">
        <v>54</v>
      </c>
      <c r="D786" s="403" t="s">
        <v>612</v>
      </c>
      <c r="E786" s="403" t="s">
        <v>126</v>
      </c>
      <c r="F786" s="403" t="s">
        <v>3539</v>
      </c>
      <c r="G786" s="403">
        <v>9.2118658710418203E-2</v>
      </c>
      <c r="H786" s="403">
        <v>0.18876428077796201</v>
      </c>
    </row>
    <row r="787" spans="2:8" x14ac:dyDescent="0.25">
      <c r="B787" s="403" t="s">
        <v>3594</v>
      </c>
      <c r="C787" s="403" t="s">
        <v>54</v>
      </c>
      <c r="D787" s="403" t="s">
        <v>612</v>
      </c>
      <c r="E787" s="403" t="s">
        <v>3558</v>
      </c>
      <c r="F787" s="403" t="s">
        <v>3539</v>
      </c>
      <c r="G787" s="403">
        <v>0.99999412891006501</v>
      </c>
      <c r="H787" s="403">
        <v>0.99999547961366697</v>
      </c>
    </row>
    <row r="788" spans="2:8" x14ac:dyDescent="0.25">
      <c r="B788" s="403" t="s">
        <v>3594</v>
      </c>
      <c r="C788" s="403" t="s">
        <v>54</v>
      </c>
      <c r="D788" s="403" t="s">
        <v>612</v>
      </c>
      <c r="E788" s="403" t="s">
        <v>129</v>
      </c>
      <c r="F788" s="403" t="s">
        <v>3539</v>
      </c>
      <c r="G788" s="403">
        <v>1</v>
      </c>
      <c r="H788" s="403">
        <v>1</v>
      </c>
    </row>
    <row r="789" spans="2:8" x14ac:dyDescent="0.25">
      <c r="B789" s="403" t="s">
        <v>3594</v>
      </c>
      <c r="C789" s="403" t="s">
        <v>54</v>
      </c>
      <c r="D789" s="403" t="s">
        <v>612</v>
      </c>
      <c r="E789" s="403" t="s">
        <v>3538</v>
      </c>
      <c r="F789" s="403" t="s">
        <v>3539</v>
      </c>
      <c r="G789" s="403">
        <v>0.65384950887637305</v>
      </c>
      <c r="H789" s="403">
        <v>0.71421133761004596</v>
      </c>
    </row>
    <row r="790" spans="2:8" x14ac:dyDescent="0.25">
      <c r="B790" s="403" t="s">
        <v>3594</v>
      </c>
      <c r="C790" s="403" t="s">
        <v>54</v>
      </c>
      <c r="D790" s="403" t="s">
        <v>612</v>
      </c>
      <c r="E790" s="403" t="s">
        <v>770</v>
      </c>
      <c r="F790" s="403" t="s">
        <v>3539</v>
      </c>
      <c r="G790" s="403">
        <v>1</v>
      </c>
      <c r="H790" s="403">
        <v>1</v>
      </c>
    </row>
    <row r="791" spans="2:8" x14ac:dyDescent="0.25">
      <c r="B791" s="403" t="s">
        <v>3594</v>
      </c>
      <c r="C791" s="403" t="s">
        <v>54</v>
      </c>
      <c r="D791" s="403" t="s">
        <v>612</v>
      </c>
      <c r="E791" s="403" t="s">
        <v>126</v>
      </c>
      <c r="F791" s="403" t="s">
        <v>3537</v>
      </c>
      <c r="G791" s="403">
        <v>9.2118658710418203E-2</v>
      </c>
      <c r="H791" s="403">
        <v>0.18876428077796201</v>
      </c>
    </row>
    <row r="792" spans="2:8" x14ac:dyDescent="0.25">
      <c r="B792" s="403" t="s">
        <v>3594</v>
      </c>
      <c r="C792" s="403" t="s">
        <v>54</v>
      </c>
      <c r="D792" s="403" t="s">
        <v>612</v>
      </c>
      <c r="E792" s="403" t="s">
        <v>3558</v>
      </c>
      <c r="F792" s="403" t="s">
        <v>3537</v>
      </c>
      <c r="G792" s="403">
        <v>0.99999412891006501</v>
      </c>
      <c r="H792" s="403">
        <v>0.99999547961366697</v>
      </c>
    </row>
    <row r="793" spans="2:8" x14ac:dyDescent="0.25">
      <c r="B793" s="403" t="s">
        <v>3594</v>
      </c>
      <c r="C793" s="403" t="s">
        <v>54</v>
      </c>
      <c r="D793" s="403" t="s">
        <v>612</v>
      </c>
      <c r="E793" s="403" t="s">
        <v>129</v>
      </c>
      <c r="F793" s="403" t="s">
        <v>3537</v>
      </c>
      <c r="G793" s="403">
        <v>1</v>
      </c>
      <c r="H793" s="403">
        <v>1</v>
      </c>
    </row>
    <row r="794" spans="2:8" x14ac:dyDescent="0.25">
      <c r="B794" s="403" t="s">
        <v>3594</v>
      </c>
      <c r="C794" s="403" t="s">
        <v>54</v>
      </c>
      <c r="D794" s="403" t="s">
        <v>612</v>
      </c>
      <c r="E794" s="403" t="s">
        <v>3538</v>
      </c>
      <c r="F794" s="403" t="s">
        <v>3537</v>
      </c>
      <c r="G794" s="403">
        <v>0.65384950887637305</v>
      </c>
      <c r="H794" s="403">
        <v>0.71421133761004596</v>
      </c>
    </row>
    <row r="795" spans="2:8" x14ac:dyDescent="0.25">
      <c r="B795" s="403" t="s">
        <v>3594</v>
      </c>
      <c r="C795" s="403" t="s">
        <v>54</v>
      </c>
      <c r="D795" s="403" t="s">
        <v>612</v>
      </c>
      <c r="E795" s="403" t="s">
        <v>770</v>
      </c>
      <c r="F795" s="403" t="s">
        <v>3537</v>
      </c>
      <c r="G795" s="403">
        <v>1</v>
      </c>
      <c r="H795" s="403">
        <v>1</v>
      </c>
    </row>
    <row r="796" spans="2:8" x14ac:dyDescent="0.25">
      <c r="B796" s="403" t="s">
        <v>3594</v>
      </c>
      <c r="C796" s="403" t="s">
        <v>54</v>
      </c>
      <c r="D796" s="403" t="s">
        <v>166</v>
      </c>
      <c r="E796" s="403" t="s">
        <v>126</v>
      </c>
      <c r="F796" s="403" t="s">
        <v>507</v>
      </c>
      <c r="G796" s="403">
        <v>4.8769951102650401E-2</v>
      </c>
      <c r="H796" s="403">
        <v>3.27025352273283E-2</v>
      </c>
    </row>
    <row r="797" spans="2:8" x14ac:dyDescent="0.25">
      <c r="B797" s="403" t="s">
        <v>3594</v>
      </c>
      <c r="C797" s="403" t="s">
        <v>54</v>
      </c>
      <c r="D797" s="403" t="s">
        <v>166</v>
      </c>
      <c r="E797" s="403" t="s">
        <v>3558</v>
      </c>
      <c r="F797" s="403" t="s">
        <v>507</v>
      </c>
      <c r="G797" s="403">
        <v>1</v>
      </c>
      <c r="H797" s="403">
        <v>1</v>
      </c>
    </row>
    <row r="798" spans="2:8" x14ac:dyDescent="0.25">
      <c r="B798" s="403" t="s">
        <v>3594</v>
      </c>
      <c r="C798" s="403" t="s">
        <v>54</v>
      </c>
      <c r="D798" s="403" t="s">
        <v>166</v>
      </c>
      <c r="E798" s="403" t="s">
        <v>129</v>
      </c>
      <c r="F798" s="403" t="s">
        <v>507</v>
      </c>
      <c r="G798" s="403">
        <v>1</v>
      </c>
      <c r="H798" s="403">
        <v>1</v>
      </c>
    </row>
    <row r="799" spans="2:8" x14ac:dyDescent="0.25">
      <c r="B799" s="403" t="s">
        <v>3594</v>
      </c>
      <c r="C799" s="403" t="s">
        <v>54</v>
      </c>
      <c r="D799" s="403" t="s">
        <v>166</v>
      </c>
      <c r="E799" s="403" t="s">
        <v>3538</v>
      </c>
      <c r="F799" s="403" t="s">
        <v>507</v>
      </c>
      <c r="G799" s="403">
        <v>0.48244650274328499</v>
      </c>
      <c r="H799" s="403">
        <v>0.27095756450990499</v>
      </c>
    </row>
    <row r="800" spans="2:8" x14ac:dyDescent="0.25">
      <c r="B800" s="403" t="s">
        <v>3594</v>
      </c>
      <c r="C800" s="403" t="s">
        <v>54</v>
      </c>
      <c r="D800" s="403" t="s">
        <v>166</v>
      </c>
      <c r="E800" s="403" t="s">
        <v>770</v>
      </c>
      <c r="F800" s="403" t="s">
        <v>507</v>
      </c>
      <c r="G800" s="403">
        <v>0.68574060910900203</v>
      </c>
      <c r="H800" s="403">
        <v>0.84099823665232298</v>
      </c>
    </row>
    <row r="801" spans="2:8" x14ac:dyDescent="0.25">
      <c r="B801" s="403" t="s">
        <v>3595</v>
      </c>
      <c r="C801" s="403" t="s">
        <v>54</v>
      </c>
      <c r="D801" s="403" t="s">
        <v>612</v>
      </c>
      <c r="E801" s="403" t="s">
        <v>126</v>
      </c>
      <c r="F801" s="403" t="s">
        <v>3539</v>
      </c>
      <c r="G801" s="403">
        <v>0.103000358336649</v>
      </c>
      <c r="H801" s="403">
        <v>8.57797855447162E-2</v>
      </c>
    </row>
    <row r="802" spans="2:8" x14ac:dyDescent="0.25">
      <c r="B802" s="403" t="s">
        <v>3595</v>
      </c>
      <c r="C802" s="403" t="s">
        <v>54</v>
      </c>
      <c r="D802" s="403" t="s">
        <v>612</v>
      </c>
      <c r="E802" s="403" t="s">
        <v>3558</v>
      </c>
      <c r="F802" s="403" t="s">
        <v>3539</v>
      </c>
      <c r="G802" s="403">
        <v>0.99985305427192195</v>
      </c>
      <c r="H802" s="403">
        <v>0.99974372066670303</v>
      </c>
    </row>
    <row r="803" spans="2:8" x14ac:dyDescent="0.25">
      <c r="B803" s="403" t="s">
        <v>3595</v>
      </c>
      <c r="C803" s="403" t="s">
        <v>54</v>
      </c>
      <c r="D803" s="403" t="s">
        <v>612</v>
      </c>
      <c r="E803" s="403" t="s">
        <v>129</v>
      </c>
      <c r="F803" s="403" t="s">
        <v>3539</v>
      </c>
      <c r="G803" s="403">
        <v>1</v>
      </c>
      <c r="H803" s="403">
        <v>1</v>
      </c>
    </row>
    <row r="804" spans="2:8" x14ac:dyDescent="0.25">
      <c r="B804" s="403" t="s">
        <v>3595</v>
      </c>
      <c r="C804" s="403" t="s">
        <v>54</v>
      </c>
      <c r="D804" s="403" t="s">
        <v>612</v>
      </c>
      <c r="E804" s="403" t="s">
        <v>3538</v>
      </c>
      <c r="F804" s="403" t="s">
        <v>3539</v>
      </c>
      <c r="G804" s="403">
        <v>0.75351379550976305</v>
      </c>
      <c r="H804" s="403">
        <v>0.66646787533473695</v>
      </c>
    </row>
    <row r="805" spans="2:8" x14ac:dyDescent="0.25">
      <c r="B805" s="403" t="s">
        <v>3595</v>
      </c>
      <c r="C805" s="403" t="s">
        <v>54</v>
      </c>
      <c r="D805" s="403" t="s">
        <v>612</v>
      </c>
      <c r="E805" s="403" t="s">
        <v>770</v>
      </c>
      <c r="F805" s="403" t="s">
        <v>3539</v>
      </c>
      <c r="G805" s="403">
        <v>1</v>
      </c>
      <c r="H805" s="403">
        <v>1</v>
      </c>
    </row>
    <row r="806" spans="2:8" x14ac:dyDescent="0.25">
      <c r="B806" s="403" t="s">
        <v>3595</v>
      </c>
      <c r="C806" s="403" t="s">
        <v>54</v>
      </c>
      <c r="D806" s="403" t="s">
        <v>612</v>
      </c>
      <c r="E806" s="403" t="s">
        <v>126</v>
      </c>
      <c r="F806" s="403" t="s">
        <v>3537</v>
      </c>
      <c r="G806" s="403">
        <v>0.103000358336649</v>
      </c>
      <c r="H806" s="403">
        <v>8.5779785544716103E-2</v>
      </c>
    </row>
    <row r="807" spans="2:8" x14ac:dyDescent="0.25">
      <c r="B807" s="403" t="s">
        <v>3595</v>
      </c>
      <c r="C807" s="403" t="s">
        <v>54</v>
      </c>
      <c r="D807" s="403" t="s">
        <v>612</v>
      </c>
      <c r="E807" s="403" t="s">
        <v>3558</v>
      </c>
      <c r="F807" s="403" t="s">
        <v>3537</v>
      </c>
      <c r="G807" s="403">
        <v>0.99985305427192195</v>
      </c>
      <c r="H807" s="403">
        <v>0.99974372066670303</v>
      </c>
    </row>
    <row r="808" spans="2:8" x14ac:dyDescent="0.25">
      <c r="B808" s="403" t="s">
        <v>3595</v>
      </c>
      <c r="C808" s="403" t="s">
        <v>54</v>
      </c>
      <c r="D808" s="403" t="s">
        <v>612</v>
      </c>
      <c r="E808" s="403" t="s">
        <v>129</v>
      </c>
      <c r="F808" s="403" t="s">
        <v>3537</v>
      </c>
      <c r="G808" s="403">
        <v>1</v>
      </c>
      <c r="H808" s="403">
        <v>1</v>
      </c>
    </row>
    <row r="809" spans="2:8" x14ac:dyDescent="0.25">
      <c r="B809" s="403" t="s">
        <v>3595</v>
      </c>
      <c r="C809" s="403" t="s">
        <v>54</v>
      </c>
      <c r="D809" s="403" t="s">
        <v>612</v>
      </c>
      <c r="E809" s="403" t="s">
        <v>3538</v>
      </c>
      <c r="F809" s="403" t="s">
        <v>3537</v>
      </c>
      <c r="G809" s="403">
        <v>0.75351379550976305</v>
      </c>
      <c r="H809" s="403">
        <v>0.66646787533473695</v>
      </c>
    </row>
    <row r="810" spans="2:8" x14ac:dyDescent="0.25">
      <c r="B810" s="403" t="s">
        <v>3595</v>
      </c>
      <c r="C810" s="403" t="s">
        <v>54</v>
      </c>
      <c r="D810" s="403" t="s">
        <v>612</v>
      </c>
      <c r="E810" s="403" t="s">
        <v>770</v>
      </c>
      <c r="F810" s="403" t="s">
        <v>3537</v>
      </c>
      <c r="G810" s="403">
        <v>1</v>
      </c>
      <c r="H810" s="403">
        <v>1</v>
      </c>
    </row>
    <row r="811" spans="2:8" x14ac:dyDescent="0.25">
      <c r="B811" s="403" t="s">
        <v>3595</v>
      </c>
      <c r="C811" s="403" t="s">
        <v>54</v>
      </c>
      <c r="D811" s="403" t="s">
        <v>166</v>
      </c>
      <c r="E811" s="403" t="s">
        <v>126</v>
      </c>
      <c r="F811" s="403" t="s">
        <v>507</v>
      </c>
      <c r="G811" s="403">
        <v>1.04920211693495E-2</v>
      </c>
      <c r="H811" s="403">
        <v>7.5461367353932803E-3</v>
      </c>
    </row>
    <row r="812" spans="2:8" x14ac:dyDescent="0.25">
      <c r="B812" s="403" t="s">
        <v>3595</v>
      </c>
      <c r="C812" s="403" t="s">
        <v>54</v>
      </c>
      <c r="D812" s="403" t="s">
        <v>166</v>
      </c>
      <c r="E812" s="403" t="s">
        <v>3558</v>
      </c>
      <c r="F812" s="403" t="s">
        <v>507</v>
      </c>
      <c r="G812" s="403">
        <v>0.99981739437476502</v>
      </c>
      <c r="H812" s="403">
        <v>0.999977745715521</v>
      </c>
    </row>
    <row r="813" spans="2:8" x14ac:dyDescent="0.25">
      <c r="B813" s="403" t="s">
        <v>3595</v>
      </c>
      <c r="C813" s="403" t="s">
        <v>54</v>
      </c>
      <c r="D813" s="403" t="s">
        <v>166</v>
      </c>
      <c r="E813" s="403" t="s">
        <v>129</v>
      </c>
      <c r="F813" s="403" t="s">
        <v>507</v>
      </c>
      <c r="G813" s="403">
        <v>1</v>
      </c>
      <c r="H813" s="403">
        <v>1</v>
      </c>
    </row>
    <row r="814" spans="2:8" x14ac:dyDescent="0.25">
      <c r="B814" s="403" t="s">
        <v>3595</v>
      </c>
      <c r="C814" s="403" t="s">
        <v>54</v>
      </c>
      <c r="D814" s="403" t="s">
        <v>166</v>
      </c>
      <c r="E814" s="403" t="s">
        <v>3538</v>
      </c>
      <c r="F814" s="403" t="s">
        <v>507</v>
      </c>
      <c r="G814" s="403">
        <v>0.55581948355411004</v>
      </c>
      <c r="H814" s="403">
        <v>0.34036144412227598</v>
      </c>
    </row>
    <row r="815" spans="2:8" x14ac:dyDescent="0.25">
      <c r="B815" s="403" t="s">
        <v>3595</v>
      </c>
      <c r="C815" s="403" t="s">
        <v>54</v>
      </c>
      <c r="D815" s="403" t="s">
        <v>166</v>
      </c>
      <c r="E815" s="403" t="s">
        <v>770</v>
      </c>
      <c r="F815" s="403" t="s">
        <v>507</v>
      </c>
      <c r="G815" s="403">
        <v>0.78452055048490599</v>
      </c>
      <c r="H815" s="403">
        <v>0.92336292463456604</v>
      </c>
    </row>
    <row r="816" spans="2:8" x14ac:dyDescent="0.25">
      <c r="B816" s="403" t="s">
        <v>3535</v>
      </c>
      <c r="C816" s="403" t="s">
        <v>54</v>
      </c>
      <c r="D816" s="403" t="s">
        <v>612</v>
      </c>
      <c r="E816" s="403" t="s">
        <v>126</v>
      </c>
      <c r="F816" s="403" t="s">
        <v>3539</v>
      </c>
      <c r="G816" s="403">
        <v>8.2271099395700195E-2</v>
      </c>
      <c r="H816" s="403">
        <v>9.6950574759865807E-2</v>
      </c>
    </row>
    <row r="817" spans="2:8" x14ac:dyDescent="0.25">
      <c r="B817" s="403" t="s">
        <v>3535</v>
      </c>
      <c r="C817" s="403" t="s">
        <v>54</v>
      </c>
      <c r="D817" s="403" t="s">
        <v>612</v>
      </c>
      <c r="E817" s="403" t="s">
        <v>3558</v>
      </c>
      <c r="F817" s="403" t="s">
        <v>3539</v>
      </c>
      <c r="G817" s="403">
        <v>0.99999989556440605</v>
      </c>
      <c r="H817" s="403">
        <v>0.99999986834810695</v>
      </c>
    </row>
    <row r="818" spans="2:8" x14ac:dyDescent="0.25">
      <c r="B818" s="403" t="s">
        <v>3535</v>
      </c>
      <c r="C818" s="403" t="s">
        <v>54</v>
      </c>
      <c r="D818" s="403" t="s">
        <v>612</v>
      </c>
      <c r="E818" s="403" t="s">
        <v>129</v>
      </c>
      <c r="F818" s="403" t="s">
        <v>3539</v>
      </c>
      <c r="G818" s="403">
        <v>1</v>
      </c>
      <c r="H818" s="403">
        <v>1</v>
      </c>
    </row>
    <row r="819" spans="2:8" x14ac:dyDescent="0.25">
      <c r="B819" s="403" t="s">
        <v>3535</v>
      </c>
      <c r="C819" s="403" t="s">
        <v>54</v>
      </c>
      <c r="D819" s="403" t="s">
        <v>612</v>
      </c>
      <c r="E819" s="403" t="s">
        <v>3538</v>
      </c>
      <c r="F819" s="403" t="s">
        <v>3539</v>
      </c>
      <c r="G819" s="403">
        <v>0.80783046420912796</v>
      </c>
      <c r="H819" s="403">
        <v>0.74029757286850995</v>
      </c>
    </row>
    <row r="820" spans="2:8" x14ac:dyDescent="0.25">
      <c r="B820" s="403" t="s">
        <v>3535</v>
      </c>
      <c r="C820" s="403" t="s">
        <v>54</v>
      </c>
      <c r="D820" s="403" t="s">
        <v>612</v>
      </c>
      <c r="E820" s="403" t="s">
        <v>770</v>
      </c>
      <c r="F820" s="403" t="s">
        <v>3539</v>
      </c>
      <c r="G820" s="403">
        <v>1</v>
      </c>
      <c r="H820" s="403">
        <v>1</v>
      </c>
    </row>
    <row r="821" spans="2:8" x14ac:dyDescent="0.25">
      <c r="B821" s="403" t="s">
        <v>3535</v>
      </c>
      <c r="C821" s="403" t="s">
        <v>54</v>
      </c>
      <c r="D821" s="403" t="s">
        <v>612</v>
      </c>
      <c r="E821" s="403" t="s">
        <v>126</v>
      </c>
      <c r="F821" s="403" t="s">
        <v>3537</v>
      </c>
      <c r="G821" s="403">
        <v>8.2271099395700195E-2</v>
      </c>
      <c r="H821" s="403">
        <v>9.6950574759865807E-2</v>
      </c>
    </row>
    <row r="822" spans="2:8" x14ac:dyDescent="0.25">
      <c r="B822" s="403" t="s">
        <v>3535</v>
      </c>
      <c r="C822" s="403" t="s">
        <v>54</v>
      </c>
      <c r="D822" s="403" t="s">
        <v>612</v>
      </c>
      <c r="E822" s="403" t="s">
        <v>3558</v>
      </c>
      <c r="F822" s="403" t="s">
        <v>3537</v>
      </c>
      <c r="G822" s="403">
        <v>0.99999989556440605</v>
      </c>
      <c r="H822" s="403">
        <v>0.99999986834810695</v>
      </c>
    </row>
    <row r="823" spans="2:8" x14ac:dyDescent="0.25">
      <c r="B823" s="403" t="s">
        <v>3535</v>
      </c>
      <c r="C823" s="403" t="s">
        <v>54</v>
      </c>
      <c r="D823" s="403" t="s">
        <v>612</v>
      </c>
      <c r="E823" s="403" t="s">
        <v>129</v>
      </c>
      <c r="F823" s="403" t="s">
        <v>3537</v>
      </c>
      <c r="G823" s="403">
        <v>1</v>
      </c>
      <c r="H823" s="403">
        <v>1</v>
      </c>
    </row>
    <row r="824" spans="2:8" x14ac:dyDescent="0.25">
      <c r="B824" s="403" t="s">
        <v>3535</v>
      </c>
      <c r="C824" s="403" t="s">
        <v>54</v>
      </c>
      <c r="D824" s="403" t="s">
        <v>612</v>
      </c>
      <c r="E824" s="403" t="s">
        <v>3538</v>
      </c>
      <c r="F824" s="403" t="s">
        <v>3537</v>
      </c>
      <c r="G824" s="403">
        <v>0.80783046420912796</v>
      </c>
      <c r="H824" s="403">
        <v>0.74029757286850995</v>
      </c>
    </row>
    <row r="825" spans="2:8" x14ac:dyDescent="0.25">
      <c r="B825" s="403" t="s">
        <v>3535</v>
      </c>
      <c r="C825" s="403" t="s">
        <v>54</v>
      </c>
      <c r="D825" s="403" t="s">
        <v>612</v>
      </c>
      <c r="E825" s="403" t="s">
        <v>770</v>
      </c>
      <c r="F825" s="403" t="s">
        <v>3537</v>
      </c>
      <c r="G825" s="403">
        <v>1</v>
      </c>
      <c r="H825" s="403">
        <v>1</v>
      </c>
    </row>
    <row r="826" spans="2:8" x14ac:dyDescent="0.25">
      <c r="B826" s="403" t="s">
        <v>3535</v>
      </c>
      <c r="C826" s="403" t="s">
        <v>54</v>
      </c>
      <c r="D826" s="403" t="s">
        <v>166</v>
      </c>
      <c r="E826" s="403" t="s">
        <v>126</v>
      </c>
      <c r="F826" s="403" t="s">
        <v>507</v>
      </c>
      <c r="G826" s="403">
        <v>6.4774247800897296E-3</v>
      </c>
      <c r="H826" s="403">
        <v>5.0238170139033297E-3</v>
      </c>
    </row>
    <row r="827" spans="2:8" x14ac:dyDescent="0.25">
      <c r="B827" s="403" t="s">
        <v>3535</v>
      </c>
      <c r="C827" s="403" t="s">
        <v>54</v>
      </c>
      <c r="D827" s="403" t="s">
        <v>166</v>
      </c>
      <c r="E827" s="403" t="s">
        <v>3558</v>
      </c>
      <c r="F827" s="403" t="s">
        <v>507</v>
      </c>
      <c r="G827" s="403">
        <v>0.99998386965163799</v>
      </c>
      <c r="H827" s="403">
        <v>0.99992512792906796</v>
      </c>
    </row>
    <row r="828" spans="2:8" x14ac:dyDescent="0.25">
      <c r="B828" s="403" t="s">
        <v>3535</v>
      </c>
      <c r="C828" s="403" t="s">
        <v>54</v>
      </c>
      <c r="D828" s="403" t="s">
        <v>166</v>
      </c>
      <c r="E828" s="403" t="s">
        <v>129</v>
      </c>
      <c r="F828" s="403" t="s">
        <v>507</v>
      </c>
      <c r="G828" s="403">
        <v>1</v>
      </c>
      <c r="H828" s="403">
        <v>1</v>
      </c>
    </row>
    <row r="829" spans="2:8" x14ac:dyDescent="0.25">
      <c r="B829" s="403" t="s">
        <v>3535</v>
      </c>
      <c r="C829" s="403" t="s">
        <v>54</v>
      </c>
      <c r="D829" s="403" t="s">
        <v>166</v>
      </c>
      <c r="E829" s="403" t="s">
        <v>3538</v>
      </c>
      <c r="F829" s="403" t="s">
        <v>507</v>
      </c>
      <c r="G829" s="403">
        <v>0.66583587067517802</v>
      </c>
      <c r="H829" s="403">
        <v>0.42678716522307403</v>
      </c>
    </row>
    <row r="830" spans="2:8" x14ac:dyDescent="0.25">
      <c r="B830" s="403" t="s">
        <v>3535</v>
      </c>
      <c r="C830" s="403" t="s">
        <v>54</v>
      </c>
      <c r="D830" s="403" t="s">
        <v>166</v>
      </c>
      <c r="E830" s="403" t="s">
        <v>770</v>
      </c>
      <c r="F830" s="403" t="s">
        <v>507</v>
      </c>
      <c r="G830" s="403">
        <v>0.83106508026954795</v>
      </c>
      <c r="H830" s="403">
        <v>0.872480670030226</v>
      </c>
    </row>
    <row r="831" spans="2:8" x14ac:dyDescent="0.25">
      <c r="B831" s="403" t="s">
        <v>3596</v>
      </c>
      <c r="C831" s="403" t="s">
        <v>54</v>
      </c>
      <c r="D831" s="403" t="s">
        <v>612</v>
      </c>
      <c r="E831" s="403" t="s">
        <v>126</v>
      </c>
      <c r="F831" s="403" t="s">
        <v>3539</v>
      </c>
      <c r="G831" s="403">
        <v>8.5202159244942496E-2</v>
      </c>
      <c r="H831" s="403">
        <v>0.124993854289667</v>
      </c>
    </row>
    <row r="832" spans="2:8" x14ac:dyDescent="0.25">
      <c r="B832" s="403" t="s">
        <v>3596</v>
      </c>
      <c r="C832" s="403" t="s">
        <v>54</v>
      </c>
      <c r="D832" s="403" t="s">
        <v>612</v>
      </c>
      <c r="E832" s="403" t="s">
        <v>3558</v>
      </c>
      <c r="F832" s="403" t="s">
        <v>3539</v>
      </c>
      <c r="G832" s="403">
        <v>0.99995850260448405</v>
      </c>
      <c r="H832" s="403">
        <v>0.99994729836613305</v>
      </c>
    </row>
    <row r="833" spans="2:8" x14ac:dyDescent="0.25">
      <c r="B833" s="403" t="s">
        <v>3596</v>
      </c>
      <c r="C833" s="403" t="s">
        <v>54</v>
      </c>
      <c r="D833" s="403" t="s">
        <v>612</v>
      </c>
      <c r="E833" s="403" t="s">
        <v>129</v>
      </c>
      <c r="F833" s="403" t="s">
        <v>3539</v>
      </c>
      <c r="G833" s="403">
        <v>1</v>
      </c>
      <c r="H833" s="403">
        <v>1</v>
      </c>
    </row>
    <row r="834" spans="2:8" x14ac:dyDescent="0.25">
      <c r="B834" s="403" t="s">
        <v>3596</v>
      </c>
      <c r="C834" s="403" t="s">
        <v>54</v>
      </c>
      <c r="D834" s="403" t="s">
        <v>612</v>
      </c>
      <c r="E834" s="403" t="s">
        <v>3538</v>
      </c>
      <c r="F834" s="403" t="s">
        <v>3539</v>
      </c>
      <c r="G834" s="403">
        <v>0.75721318005234795</v>
      </c>
      <c r="H834" s="403">
        <v>0.78731223856417298</v>
      </c>
    </row>
    <row r="835" spans="2:8" x14ac:dyDescent="0.25">
      <c r="B835" s="403" t="s">
        <v>3596</v>
      </c>
      <c r="C835" s="403" t="s">
        <v>54</v>
      </c>
      <c r="D835" s="403" t="s">
        <v>612</v>
      </c>
      <c r="E835" s="403" t="s">
        <v>770</v>
      </c>
      <c r="F835" s="403" t="s">
        <v>3539</v>
      </c>
      <c r="G835" s="403">
        <v>1</v>
      </c>
      <c r="H835" s="403">
        <v>1</v>
      </c>
    </row>
    <row r="836" spans="2:8" x14ac:dyDescent="0.25">
      <c r="B836" s="403" t="s">
        <v>3596</v>
      </c>
      <c r="C836" s="403" t="s">
        <v>54</v>
      </c>
      <c r="D836" s="403" t="s">
        <v>612</v>
      </c>
      <c r="E836" s="403" t="s">
        <v>126</v>
      </c>
      <c r="F836" s="403" t="s">
        <v>3537</v>
      </c>
      <c r="G836" s="403">
        <v>8.5202159244942496E-2</v>
      </c>
      <c r="H836" s="403">
        <v>0.124993854289667</v>
      </c>
    </row>
    <row r="837" spans="2:8" x14ac:dyDescent="0.25">
      <c r="B837" s="403" t="s">
        <v>3596</v>
      </c>
      <c r="C837" s="403" t="s">
        <v>54</v>
      </c>
      <c r="D837" s="403" t="s">
        <v>612</v>
      </c>
      <c r="E837" s="403" t="s">
        <v>3558</v>
      </c>
      <c r="F837" s="403" t="s">
        <v>3537</v>
      </c>
      <c r="G837" s="403">
        <v>0.99995850260448405</v>
      </c>
      <c r="H837" s="403">
        <v>0.99994729836613305</v>
      </c>
    </row>
    <row r="838" spans="2:8" x14ac:dyDescent="0.25">
      <c r="B838" s="403" t="s">
        <v>3596</v>
      </c>
      <c r="C838" s="403" t="s">
        <v>54</v>
      </c>
      <c r="D838" s="403" t="s">
        <v>612</v>
      </c>
      <c r="E838" s="403" t="s">
        <v>129</v>
      </c>
      <c r="F838" s="403" t="s">
        <v>3537</v>
      </c>
      <c r="G838" s="403">
        <v>1</v>
      </c>
      <c r="H838" s="403">
        <v>1</v>
      </c>
    </row>
    <row r="839" spans="2:8" x14ac:dyDescent="0.25">
      <c r="B839" s="403" t="s">
        <v>3596</v>
      </c>
      <c r="C839" s="403" t="s">
        <v>54</v>
      </c>
      <c r="D839" s="403" t="s">
        <v>612</v>
      </c>
      <c r="E839" s="403" t="s">
        <v>3538</v>
      </c>
      <c r="F839" s="403" t="s">
        <v>3537</v>
      </c>
      <c r="G839" s="403">
        <v>0.75721318005234795</v>
      </c>
      <c r="H839" s="403">
        <v>0.78731223856417298</v>
      </c>
    </row>
    <row r="840" spans="2:8" x14ac:dyDescent="0.25">
      <c r="B840" s="403" t="s">
        <v>3596</v>
      </c>
      <c r="C840" s="403" t="s">
        <v>54</v>
      </c>
      <c r="D840" s="403" t="s">
        <v>612</v>
      </c>
      <c r="E840" s="403" t="s">
        <v>770</v>
      </c>
      <c r="F840" s="403" t="s">
        <v>3537</v>
      </c>
      <c r="G840" s="403">
        <v>1</v>
      </c>
      <c r="H840" s="403">
        <v>1</v>
      </c>
    </row>
    <row r="841" spans="2:8" x14ac:dyDescent="0.25">
      <c r="B841" s="403" t="s">
        <v>3596</v>
      </c>
      <c r="C841" s="403" t="s">
        <v>54</v>
      </c>
      <c r="D841" s="403" t="s">
        <v>166</v>
      </c>
      <c r="E841" s="403" t="s">
        <v>126</v>
      </c>
      <c r="F841" s="403" t="s">
        <v>507</v>
      </c>
      <c r="G841" s="403">
        <v>1.07760265106258E-2</v>
      </c>
      <c r="H841" s="403">
        <v>7.1580236850464097E-3</v>
      </c>
    </row>
    <row r="842" spans="2:8" x14ac:dyDescent="0.25">
      <c r="B842" s="403" t="s">
        <v>3596</v>
      </c>
      <c r="C842" s="403" t="s">
        <v>54</v>
      </c>
      <c r="D842" s="403" t="s">
        <v>166</v>
      </c>
      <c r="E842" s="403" t="s">
        <v>3558</v>
      </c>
      <c r="F842" s="403" t="s">
        <v>507</v>
      </c>
      <c r="G842" s="403">
        <v>0.99999890863891405</v>
      </c>
      <c r="H842" s="403">
        <v>0.999999923593339</v>
      </c>
    </row>
    <row r="843" spans="2:8" x14ac:dyDescent="0.25">
      <c r="B843" s="403" t="s">
        <v>3596</v>
      </c>
      <c r="C843" s="403" t="s">
        <v>54</v>
      </c>
      <c r="D843" s="403" t="s">
        <v>166</v>
      </c>
      <c r="E843" s="403" t="s">
        <v>129</v>
      </c>
      <c r="F843" s="403" t="s">
        <v>507</v>
      </c>
      <c r="G843" s="403">
        <v>1</v>
      </c>
      <c r="H843" s="403">
        <v>1</v>
      </c>
    </row>
    <row r="844" spans="2:8" x14ac:dyDescent="0.25">
      <c r="B844" s="403" t="s">
        <v>3596</v>
      </c>
      <c r="C844" s="403" t="s">
        <v>54</v>
      </c>
      <c r="D844" s="403" t="s">
        <v>166</v>
      </c>
      <c r="E844" s="403" t="s">
        <v>3538</v>
      </c>
      <c r="F844" s="403" t="s">
        <v>507</v>
      </c>
      <c r="G844" s="403">
        <v>0.59177825581434995</v>
      </c>
      <c r="H844" s="403">
        <v>0.40344337085791498</v>
      </c>
    </row>
    <row r="845" spans="2:8" x14ac:dyDescent="0.2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RowHeight="15" x14ac:dyDescent="0.25"/>
  <cols>
    <col min="1" max="1" width="20.140625" style="403" customWidth="1"/>
    <col min="2" max="2" width="43.7109375" style="403" customWidth="1"/>
    <col min="3" max="3" width="44.7109375" style="403" customWidth="1"/>
    <col min="4" max="4" width="14" style="403" customWidth="1"/>
    <col min="5" max="5" width="158.140625" style="440" customWidth="1"/>
    <col min="6" max="16384" width="9.140625" style="403"/>
  </cols>
  <sheetData>
    <row r="1" spans="1:5" x14ac:dyDescent="0.25">
      <c r="A1" s="433" t="s">
        <v>3331</v>
      </c>
    </row>
    <row r="2" spans="1:5" x14ac:dyDescent="0.25">
      <c r="A2" s="522" t="s">
        <v>3332</v>
      </c>
    </row>
    <row r="3" spans="1:5" x14ac:dyDescent="0.25">
      <c r="A3" s="523" t="s">
        <v>3</v>
      </c>
      <c r="B3" s="523" t="s">
        <v>0</v>
      </c>
      <c r="C3" s="523" t="s">
        <v>1</v>
      </c>
      <c r="D3" s="523" t="s">
        <v>3772</v>
      </c>
      <c r="E3" s="524" t="s">
        <v>3773</v>
      </c>
    </row>
    <row r="4" spans="1:5" ht="45" x14ac:dyDescent="0.25">
      <c r="A4" s="403" t="s">
        <v>4</v>
      </c>
      <c r="B4" s="403" t="s">
        <v>2417</v>
      </c>
      <c r="C4" s="403" t="s">
        <v>2412</v>
      </c>
      <c r="D4" s="525" t="s">
        <v>3774</v>
      </c>
      <c r="E4" s="526" t="s">
        <v>3775</v>
      </c>
    </row>
    <row r="5" spans="1:5" ht="30" x14ac:dyDescent="0.25">
      <c r="A5" s="403" t="s">
        <v>4</v>
      </c>
      <c r="B5" s="403" t="s">
        <v>2488</v>
      </c>
      <c r="C5" s="403" t="s">
        <v>2489</v>
      </c>
      <c r="D5" s="525" t="s">
        <v>3774</v>
      </c>
      <c r="E5" s="526" t="s">
        <v>3776</v>
      </c>
    </row>
    <row r="6" spans="1:5" ht="45" x14ac:dyDescent="0.25">
      <c r="A6" s="403" t="s">
        <v>4</v>
      </c>
      <c r="B6" s="403" t="s">
        <v>2484</v>
      </c>
      <c r="C6" s="403" t="s">
        <v>2485</v>
      </c>
      <c r="D6" s="525" t="s">
        <v>3774</v>
      </c>
      <c r="E6" s="526" t="s">
        <v>3777</v>
      </c>
    </row>
    <row r="7" spans="1:5" ht="45" x14ac:dyDescent="0.25">
      <c r="A7" s="403" t="s">
        <v>4</v>
      </c>
      <c r="B7" s="403" t="s">
        <v>3769</v>
      </c>
      <c r="C7" s="403" t="s">
        <v>474</v>
      </c>
      <c r="D7" s="525" t="s">
        <v>3774</v>
      </c>
      <c r="E7" s="526" t="s">
        <v>3778</v>
      </c>
    </row>
    <row r="8" spans="1:5" ht="30" x14ac:dyDescent="0.25">
      <c r="A8" s="403" t="s">
        <v>4</v>
      </c>
      <c r="B8" s="403" t="s">
        <v>473</v>
      </c>
      <c r="C8" s="403" t="s">
        <v>468</v>
      </c>
      <c r="D8" s="525" t="s">
        <v>3774</v>
      </c>
      <c r="E8" s="526" t="s">
        <v>3779</v>
      </c>
    </row>
    <row r="9" spans="1:5" ht="30" x14ac:dyDescent="0.25">
      <c r="A9" s="403" t="s">
        <v>4</v>
      </c>
      <c r="B9" s="403" t="s">
        <v>11</v>
      </c>
      <c r="C9" s="403" t="s">
        <v>116</v>
      </c>
      <c r="D9" s="525" t="s">
        <v>3774</v>
      </c>
      <c r="E9" s="526" t="s">
        <v>3780</v>
      </c>
    </row>
    <row r="10" spans="1:5" ht="30" x14ac:dyDescent="0.25">
      <c r="A10" s="403" t="s">
        <v>4</v>
      </c>
      <c r="B10" s="403" t="s">
        <v>5</v>
      </c>
      <c r="C10" s="403" t="s">
        <v>304</v>
      </c>
      <c r="D10" s="525" t="s">
        <v>3774</v>
      </c>
      <c r="E10" s="526" t="s">
        <v>3781</v>
      </c>
    </row>
    <row r="11" spans="1:5" ht="45" x14ac:dyDescent="0.25">
      <c r="A11" s="403" t="s">
        <v>4</v>
      </c>
      <c r="B11" s="403" t="s">
        <v>3782</v>
      </c>
      <c r="C11" s="403" t="s">
        <v>2530</v>
      </c>
      <c r="D11" s="525" t="s">
        <v>3774</v>
      </c>
      <c r="E11" s="526" t="s">
        <v>3783</v>
      </c>
    </row>
    <row r="12" spans="1:5" ht="30" x14ac:dyDescent="0.25">
      <c r="A12" s="403" t="s">
        <v>4</v>
      </c>
      <c r="B12" s="403" t="s">
        <v>478</v>
      </c>
      <c r="C12" s="403" t="s">
        <v>479</v>
      </c>
      <c r="D12" s="525" t="s">
        <v>3774</v>
      </c>
      <c r="E12" s="526" t="s">
        <v>3784</v>
      </c>
    </row>
    <row r="13" spans="1:5" x14ac:dyDescent="0.25">
      <c r="A13" s="403" t="s">
        <v>4</v>
      </c>
      <c r="B13" s="403" t="s">
        <v>3109</v>
      </c>
      <c r="C13" s="403" t="s">
        <v>3110</v>
      </c>
      <c r="D13" s="525" t="s">
        <v>3774</v>
      </c>
      <c r="E13" s="526" t="s">
        <v>3785</v>
      </c>
    </row>
    <row r="14" spans="1:5" ht="30" x14ac:dyDescent="0.25">
      <c r="A14" s="403" t="s">
        <v>73</v>
      </c>
      <c r="B14" s="403" t="s">
        <v>15</v>
      </c>
      <c r="C14" s="403" t="s">
        <v>2522</v>
      </c>
      <c r="D14" s="525" t="s">
        <v>3774</v>
      </c>
      <c r="E14" s="526" t="s">
        <v>3786</v>
      </c>
    </row>
    <row r="15" spans="1:5" ht="30" x14ac:dyDescent="0.25">
      <c r="A15" s="403" t="s">
        <v>73</v>
      </c>
      <c r="B15" s="403" t="s">
        <v>105</v>
      </c>
      <c r="C15" s="403" t="s">
        <v>305</v>
      </c>
      <c r="D15" s="525" t="s">
        <v>3774</v>
      </c>
      <c r="E15" s="526" t="s">
        <v>3787</v>
      </c>
    </row>
    <row r="16" spans="1:5" ht="45" x14ac:dyDescent="0.25">
      <c r="A16" s="403" t="s">
        <v>73</v>
      </c>
      <c r="B16" s="403" t="s">
        <v>14</v>
      </c>
      <c r="C16" s="403" t="s">
        <v>7</v>
      </c>
      <c r="D16" s="525" t="s">
        <v>3774</v>
      </c>
      <c r="E16" s="526" t="s">
        <v>3788</v>
      </c>
    </row>
    <row r="17" spans="1:5" ht="30" x14ac:dyDescent="0.25">
      <c r="A17" s="403" t="s">
        <v>73</v>
      </c>
      <c r="B17" s="403" t="s">
        <v>262</v>
      </c>
      <c r="C17" s="403" t="s">
        <v>306</v>
      </c>
      <c r="D17" s="525" t="s">
        <v>3774</v>
      </c>
      <c r="E17" s="526" t="s">
        <v>3789</v>
      </c>
    </row>
    <row r="18" spans="1:5" x14ac:dyDescent="0.25">
      <c r="A18" s="403" t="s">
        <v>73</v>
      </c>
      <c r="B18" s="403" t="s">
        <v>266</v>
      </c>
      <c r="C18" s="403" t="s">
        <v>269</v>
      </c>
      <c r="D18" s="525" t="s">
        <v>3774</v>
      </c>
      <c r="E18" s="526" t="s">
        <v>3790</v>
      </c>
    </row>
    <row r="19" spans="1:5" ht="30" x14ac:dyDescent="0.25">
      <c r="A19" s="403" t="s">
        <v>73</v>
      </c>
      <c r="B19" s="403" t="s">
        <v>13</v>
      </c>
      <c r="C19" s="403" t="s">
        <v>132</v>
      </c>
      <c r="D19" s="525" t="s">
        <v>3774</v>
      </c>
      <c r="E19" s="526" t="s">
        <v>3791</v>
      </c>
    </row>
    <row r="20" spans="1:5" ht="30" x14ac:dyDescent="0.25">
      <c r="A20" s="403" t="s">
        <v>73</v>
      </c>
      <c r="B20" s="403" t="s">
        <v>2497</v>
      </c>
      <c r="C20" s="403" t="s">
        <v>2496</v>
      </c>
      <c r="D20" s="525" t="s">
        <v>3774</v>
      </c>
      <c r="E20" s="526" t="s">
        <v>3792</v>
      </c>
    </row>
    <row r="21" spans="1:5" ht="30" x14ac:dyDescent="0.25">
      <c r="A21" s="403" t="s">
        <v>73</v>
      </c>
      <c r="B21" s="403" t="s">
        <v>12</v>
      </c>
      <c r="C21" s="403" t="s">
        <v>6</v>
      </c>
      <c r="D21" s="525" t="s">
        <v>3774</v>
      </c>
      <c r="E21" s="526" t="s">
        <v>3793</v>
      </c>
    </row>
    <row r="22" spans="1:5" x14ac:dyDescent="0.25">
      <c r="A22" s="403" t="s">
        <v>8</v>
      </c>
      <c r="B22" s="403" t="s">
        <v>338</v>
      </c>
      <c r="C22" s="403" t="s">
        <v>339</v>
      </c>
      <c r="D22" s="525" t="s">
        <v>3774</v>
      </c>
      <c r="E22" s="526" t="s">
        <v>3794</v>
      </c>
    </row>
    <row r="23" spans="1:5" x14ac:dyDescent="0.25">
      <c r="A23" s="403" t="s">
        <v>8</v>
      </c>
      <c r="B23" s="403" t="s">
        <v>28</v>
      </c>
      <c r="C23" s="403" t="s">
        <v>3147</v>
      </c>
      <c r="D23" s="525" t="s">
        <v>3774</v>
      </c>
      <c r="E23" s="526" t="s">
        <v>3795</v>
      </c>
    </row>
    <row r="24" spans="1:5" ht="75" x14ac:dyDescent="0.25">
      <c r="A24" s="403" t="s">
        <v>8</v>
      </c>
      <c r="B24" s="403" t="s">
        <v>3796</v>
      </c>
      <c r="C24" s="403" t="s">
        <v>2817</v>
      </c>
      <c r="D24" s="525" t="s">
        <v>3774</v>
      </c>
      <c r="E24" s="526" t="s">
        <v>3797</v>
      </c>
    </row>
    <row r="25" spans="1:5" ht="30" x14ac:dyDescent="0.25">
      <c r="A25" s="403" t="s">
        <v>8</v>
      </c>
      <c r="B25" s="403" t="s">
        <v>271</v>
      </c>
      <c r="C25" s="403" t="s">
        <v>274</v>
      </c>
      <c r="D25" s="525" t="s">
        <v>3774</v>
      </c>
      <c r="E25" s="526" t="s">
        <v>3798</v>
      </c>
    </row>
    <row r="26" spans="1:5" ht="30" x14ac:dyDescent="0.25">
      <c r="A26" s="403" t="s">
        <v>8</v>
      </c>
      <c r="B26" s="403" t="s">
        <v>272</v>
      </c>
      <c r="C26" s="403" t="s">
        <v>273</v>
      </c>
      <c r="D26" s="525" t="s">
        <v>3774</v>
      </c>
      <c r="E26" s="526" t="s">
        <v>3799</v>
      </c>
    </row>
    <row r="27" spans="1:5" x14ac:dyDescent="0.25">
      <c r="A27" s="403" t="s">
        <v>8</v>
      </c>
      <c r="B27" s="403" t="s">
        <v>308</v>
      </c>
      <c r="C27" s="403" t="s">
        <v>307</v>
      </c>
      <c r="D27" s="525" t="s">
        <v>3774</v>
      </c>
      <c r="E27" s="527"/>
    </row>
    <row r="28" spans="1:5" ht="30" x14ac:dyDescent="0.25">
      <c r="A28" s="403" t="s">
        <v>8</v>
      </c>
      <c r="B28" s="403" t="s">
        <v>17</v>
      </c>
      <c r="C28" s="403" t="s">
        <v>29</v>
      </c>
      <c r="D28" s="525" t="s">
        <v>3774</v>
      </c>
      <c r="E28" s="526" t="s">
        <v>3800</v>
      </c>
    </row>
    <row r="29" spans="1:5" x14ac:dyDescent="0.25">
      <c r="A29" s="403" t="s">
        <v>8</v>
      </c>
      <c r="B29" s="403" t="s">
        <v>134</v>
      </c>
      <c r="C29" s="403" t="s">
        <v>133</v>
      </c>
      <c r="D29" s="525" t="s">
        <v>3774</v>
      </c>
      <c r="E29" s="526" t="s">
        <v>3801</v>
      </c>
    </row>
    <row r="30" spans="1:5" x14ac:dyDescent="0.25">
      <c r="A30" s="403" t="s">
        <v>8</v>
      </c>
      <c r="B30" s="403" t="s">
        <v>19</v>
      </c>
      <c r="C30" s="403" t="s">
        <v>3092</v>
      </c>
      <c r="D30" s="525" t="s">
        <v>3774</v>
      </c>
      <c r="E30" s="526" t="s">
        <v>3802</v>
      </c>
    </row>
    <row r="31" spans="1:5" ht="30" x14ac:dyDescent="0.25">
      <c r="A31" s="403" t="s">
        <v>8</v>
      </c>
      <c r="B31" s="403" t="s">
        <v>138</v>
      </c>
      <c r="C31" s="403" t="s">
        <v>285</v>
      </c>
      <c r="D31" s="525" t="s">
        <v>3774</v>
      </c>
      <c r="E31" s="526" t="s">
        <v>3803</v>
      </c>
    </row>
    <row r="32" spans="1:5" x14ac:dyDescent="0.25">
      <c r="A32" s="403" t="s">
        <v>8</v>
      </c>
      <c r="B32" s="403" t="s">
        <v>3145</v>
      </c>
      <c r="C32" s="403" t="s">
        <v>3146</v>
      </c>
      <c r="D32" s="525" t="s">
        <v>3774</v>
      </c>
      <c r="E32" s="527" t="s">
        <v>3804</v>
      </c>
    </row>
    <row r="33" spans="1:5" ht="30" x14ac:dyDescent="0.25">
      <c r="A33" s="403" t="s">
        <v>8</v>
      </c>
      <c r="B33" s="403" t="s">
        <v>61</v>
      </c>
      <c r="C33" s="403" t="s">
        <v>135</v>
      </c>
      <c r="D33" s="525" t="s">
        <v>3774</v>
      </c>
      <c r="E33" s="527" t="s">
        <v>3805</v>
      </c>
    </row>
    <row r="34" spans="1:5" x14ac:dyDescent="0.25">
      <c r="A34" s="403" t="s">
        <v>8</v>
      </c>
      <c r="B34" s="403" t="s">
        <v>367</v>
      </c>
      <c r="C34" s="403" t="s">
        <v>368</v>
      </c>
      <c r="D34" s="525" t="s">
        <v>3774</v>
      </c>
      <c r="E34" s="526" t="s">
        <v>3806</v>
      </c>
    </row>
    <row r="35" spans="1:5" x14ac:dyDescent="0.25">
      <c r="A35" s="403" t="s">
        <v>8</v>
      </c>
      <c r="B35" s="403" t="s">
        <v>2274</v>
      </c>
      <c r="C35" s="403" t="s">
        <v>2273</v>
      </c>
      <c r="D35" s="525" t="s">
        <v>3774</v>
      </c>
      <c r="E35" s="526" t="s">
        <v>3807</v>
      </c>
    </row>
    <row r="36" spans="1:5" ht="30" x14ac:dyDescent="0.25">
      <c r="A36" s="403" t="s">
        <v>8</v>
      </c>
      <c r="B36" s="403" t="s">
        <v>256</v>
      </c>
      <c r="C36" s="403" t="s">
        <v>257</v>
      </c>
      <c r="D36" s="525" t="s">
        <v>3774</v>
      </c>
      <c r="E36" s="527" t="s">
        <v>3808</v>
      </c>
    </row>
    <row r="37" spans="1:5" ht="30" x14ac:dyDescent="0.25">
      <c r="A37" s="403" t="s">
        <v>8</v>
      </c>
      <c r="B37" s="403" t="s">
        <v>2347</v>
      </c>
      <c r="C37" s="403" t="s">
        <v>2348</v>
      </c>
      <c r="D37" s="525" t="s">
        <v>3774</v>
      </c>
      <c r="E37" s="526" t="s">
        <v>3809</v>
      </c>
    </row>
    <row r="38" spans="1:5" x14ac:dyDescent="0.25">
      <c r="A38" s="403" t="s">
        <v>8</v>
      </c>
      <c r="B38" s="403" t="s">
        <v>253</v>
      </c>
      <c r="C38" s="403" t="s">
        <v>286</v>
      </c>
      <c r="D38" s="525" t="s">
        <v>3774</v>
      </c>
      <c r="E38" s="526" t="s">
        <v>3810</v>
      </c>
    </row>
    <row r="39" spans="1:5" ht="30" x14ac:dyDescent="0.25">
      <c r="A39" s="403" t="s">
        <v>8</v>
      </c>
      <c r="B39" s="403" t="s">
        <v>2871</v>
      </c>
      <c r="C39" s="403" t="s">
        <v>2873</v>
      </c>
      <c r="D39" s="525" t="s">
        <v>3774</v>
      </c>
      <c r="E39" s="527" t="s">
        <v>3811</v>
      </c>
    </row>
    <row r="40" spans="1:5" x14ac:dyDescent="0.25">
      <c r="A40" s="403" t="s">
        <v>8</v>
      </c>
      <c r="B40" s="403" t="s">
        <v>18</v>
      </c>
      <c r="C40" s="403" t="s">
        <v>137</v>
      </c>
      <c r="D40" s="525" t="s">
        <v>3774</v>
      </c>
      <c r="E40" s="527" t="s">
        <v>3812</v>
      </c>
    </row>
    <row r="41" spans="1:5" ht="60" x14ac:dyDescent="0.25">
      <c r="A41" s="403" t="s">
        <v>9</v>
      </c>
      <c r="B41" s="403" t="s">
        <v>28</v>
      </c>
      <c r="C41" s="403" t="s">
        <v>3150</v>
      </c>
      <c r="D41" s="525" t="s">
        <v>3774</v>
      </c>
      <c r="E41" s="527" t="s">
        <v>3813</v>
      </c>
    </row>
    <row r="42" spans="1:5" x14ac:dyDescent="0.25">
      <c r="A42" s="403" t="s">
        <v>9</v>
      </c>
      <c r="B42" s="403" t="s">
        <v>21</v>
      </c>
      <c r="C42" s="403" t="s">
        <v>2853</v>
      </c>
      <c r="D42" s="525" t="s">
        <v>3774</v>
      </c>
      <c r="E42" s="526" t="s">
        <v>3814</v>
      </c>
    </row>
    <row r="43" spans="1:5" ht="30" x14ac:dyDescent="0.25">
      <c r="A43" s="403" t="s">
        <v>9</v>
      </c>
      <c r="B43" s="403" t="s">
        <v>25</v>
      </c>
      <c r="C43" s="403" t="s">
        <v>287</v>
      </c>
      <c r="D43" s="525" t="s">
        <v>3774</v>
      </c>
      <c r="E43" s="526" t="s">
        <v>3815</v>
      </c>
    </row>
    <row r="44" spans="1:5" ht="45" x14ac:dyDescent="0.25">
      <c r="A44" s="403" t="s">
        <v>9</v>
      </c>
      <c r="B44" s="403" t="s">
        <v>23</v>
      </c>
      <c r="C44" s="403" t="s">
        <v>60</v>
      </c>
      <c r="D44" s="525" t="s">
        <v>3774</v>
      </c>
      <c r="E44" s="526" t="s">
        <v>3816</v>
      </c>
    </row>
    <row r="45" spans="1:5" ht="60" x14ac:dyDescent="0.25">
      <c r="A45" s="403" t="s">
        <v>9</v>
      </c>
      <c r="B45" s="403" t="s">
        <v>106</v>
      </c>
      <c r="C45" s="403" t="s">
        <v>288</v>
      </c>
      <c r="D45" s="525" t="s">
        <v>3774</v>
      </c>
      <c r="E45" s="526" t="s">
        <v>3817</v>
      </c>
    </row>
    <row r="46" spans="1:5" x14ac:dyDescent="0.25">
      <c r="A46" s="403" t="s">
        <v>9</v>
      </c>
      <c r="B46" s="403" t="s">
        <v>24</v>
      </c>
      <c r="C46" s="403" t="s">
        <v>289</v>
      </c>
      <c r="D46" s="525" t="s">
        <v>3774</v>
      </c>
      <c r="E46" s="526" t="s">
        <v>3818</v>
      </c>
    </row>
    <row r="47" spans="1:5" ht="90" x14ac:dyDescent="0.25">
      <c r="A47" s="403" t="s">
        <v>9</v>
      </c>
      <c r="B47" s="403" t="s">
        <v>2763</v>
      </c>
      <c r="C47" s="403" t="s">
        <v>2426</v>
      </c>
      <c r="D47" s="525" t="s">
        <v>3774</v>
      </c>
      <c r="E47" s="527" t="s">
        <v>3819</v>
      </c>
    </row>
    <row r="48" spans="1:5" x14ac:dyDescent="0.25">
      <c r="A48" s="403" t="s">
        <v>9</v>
      </c>
      <c r="B48" s="403" t="s">
        <v>2858</v>
      </c>
      <c r="C48" s="403" t="s">
        <v>2861</v>
      </c>
      <c r="D48" s="525" t="s">
        <v>3774</v>
      </c>
      <c r="E48" s="526" t="s">
        <v>3820</v>
      </c>
    </row>
    <row r="49" spans="1:5" ht="30" x14ac:dyDescent="0.25">
      <c r="A49" s="403" t="s">
        <v>9</v>
      </c>
      <c r="B49" s="403" t="s">
        <v>2859</v>
      </c>
      <c r="C49" s="403" t="s">
        <v>2862</v>
      </c>
      <c r="D49" s="525" t="s">
        <v>3774</v>
      </c>
      <c r="E49" s="526" t="s">
        <v>3821</v>
      </c>
    </row>
    <row r="50" spans="1:5" ht="30" x14ac:dyDescent="0.25">
      <c r="A50" s="403" t="s">
        <v>9</v>
      </c>
      <c r="B50" s="403" t="s">
        <v>2860</v>
      </c>
      <c r="C50" s="403" t="s">
        <v>2863</v>
      </c>
      <c r="D50" s="525" t="s">
        <v>3774</v>
      </c>
      <c r="E50" s="526" t="s">
        <v>3822</v>
      </c>
    </row>
    <row r="51" spans="1:5" ht="30" x14ac:dyDescent="0.25">
      <c r="A51" s="403" t="s">
        <v>9</v>
      </c>
      <c r="B51" s="403" t="s">
        <v>2870</v>
      </c>
      <c r="C51" s="403" t="s">
        <v>2864</v>
      </c>
      <c r="D51" s="525" t="s">
        <v>3774</v>
      </c>
      <c r="E51" s="526" t="s">
        <v>3823</v>
      </c>
    </row>
    <row r="52" spans="1:5" x14ac:dyDescent="0.25">
      <c r="A52" s="403" t="s">
        <v>9</v>
      </c>
      <c r="B52" s="403" t="s">
        <v>2467</v>
      </c>
      <c r="C52" s="403" t="s">
        <v>2466</v>
      </c>
      <c r="D52" s="525" t="s">
        <v>3774</v>
      </c>
      <c r="E52" s="526"/>
    </row>
    <row r="53" spans="1:5" ht="30" x14ac:dyDescent="0.25">
      <c r="A53" s="403" t="s">
        <v>9</v>
      </c>
      <c r="B53" s="403" t="s">
        <v>22</v>
      </c>
      <c r="C53" s="403" t="s">
        <v>290</v>
      </c>
      <c r="D53" s="525" t="s">
        <v>3774</v>
      </c>
      <c r="E53" s="526" t="s">
        <v>3824</v>
      </c>
    </row>
    <row r="54" spans="1:5" ht="30" x14ac:dyDescent="0.25">
      <c r="A54" s="403" t="s">
        <v>9</v>
      </c>
      <c r="B54" s="403" t="s">
        <v>20</v>
      </c>
      <c r="C54" s="403" t="s">
        <v>291</v>
      </c>
      <c r="D54" s="525" t="s">
        <v>3774</v>
      </c>
      <c r="E54" s="526" t="s">
        <v>3825</v>
      </c>
    </row>
    <row r="55" spans="1:5" ht="30" x14ac:dyDescent="0.25">
      <c r="A55" s="403" t="s">
        <v>9</v>
      </c>
      <c r="B55" s="403" t="s">
        <v>2526</v>
      </c>
      <c r="C55" s="403" t="s">
        <v>2527</v>
      </c>
      <c r="D55" s="525" t="s">
        <v>3774</v>
      </c>
      <c r="E55" s="526" t="s">
        <v>3826</v>
      </c>
    </row>
    <row r="56" spans="1:5" ht="30" x14ac:dyDescent="0.25">
      <c r="A56" s="403" t="s">
        <v>141</v>
      </c>
      <c r="B56" s="403" t="s">
        <v>143</v>
      </c>
      <c r="C56" s="403" t="s">
        <v>437</v>
      </c>
      <c r="D56" s="525" t="s">
        <v>3774</v>
      </c>
      <c r="E56" s="526" t="s">
        <v>3827</v>
      </c>
    </row>
    <row r="57" spans="1:5" x14ac:dyDescent="0.25">
      <c r="A57" s="403" t="s">
        <v>141</v>
      </c>
      <c r="B57" s="403" t="s">
        <v>261</v>
      </c>
      <c r="C57" s="403" t="s">
        <v>446</v>
      </c>
      <c r="D57" s="525" t="s">
        <v>3774</v>
      </c>
      <c r="E57" s="526" t="s">
        <v>3828</v>
      </c>
    </row>
    <row r="58" spans="1:5" x14ac:dyDescent="0.25">
      <c r="A58" s="403" t="s">
        <v>141</v>
      </c>
      <c r="B58" s="403" t="s">
        <v>442</v>
      </c>
      <c r="C58" s="403" t="s">
        <v>443</v>
      </c>
      <c r="D58" s="525" t="s">
        <v>3774</v>
      </c>
      <c r="E58" s="526" t="s">
        <v>3829</v>
      </c>
    </row>
    <row r="59" spans="1:5" x14ac:dyDescent="0.25">
      <c r="A59" s="403" t="s">
        <v>141</v>
      </c>
      <c r="B59" s="403" t="s">
        <v>185</v>
      </c>
      <c r="C59" s="403" t="s">
        <v>438</v>
      </c>
      <c r="D59" s="525" t="s">
        <v>3774</v>
      </c>
      <c r="E59" s="526" t="s">
        <v>3830</v>
      </c>
    </row>
    <row r="60" spans="1:5" ht="45" x14ac:dyDescent="0.25">
      <c r="A60" s="403" t="s">
        <v>141</v>
      </c>
      <c r="B60" s="403" t="s">
        <v>2855</v>
      </c>
      <c r="C60" s="403" t="s">
        <v>2856</v>
      </c>
      <c r="D60" s="525" t="s">
        <v>3774</v>
      </c>
      <c r="E60" s="526" t="s">
        <v>3831</v>
      </c>
    </row>
    <row r="61" spans="1:5" x14ac:dyDescent="0.25">
      <c r="A61" s="403" t="s">
        <v>141</v>
      </c>
      <c r="B61" s="403" t="s">
        <v>144</v>
      </c>
      <c r="C61" s="403" t="s">
        <v>439</v>
      </c>
      <c r="D61" s="525" t="s">
        <v>3774</v>
      </c>
      <c r="E61" s="526" t="s">
        <v>3832</v>
      </c>
    </row>
    <row r="62" spans="1:5" ht="30" x14ac:dyDescent="0.25">
      <c r="A62" s="403" t="s">
        <v>141</v>
      </c>
      <c r="B62" s="403" t="s">
        <v>142</v>
      </c>
      <c r="C62" s="403" t="s">
        <v>2888</v>
      </c>
      <c r="D62" s="525" t="s">
        <v>3774</v>
      </c>
      <c r="E62" s="526" t="s">
        <v>3833</v>
      </c>
    </row>
    <row r="63" spans="1:5" x14ac:dyDescent="0.25">
      <c r="A63" s="403" t="s">
        <v>141</v>
      </c>
      <c r="B63" s="403" t="s">
        <v>440</v>
      </c>
      <c r="C63" s="403" t="s">
        <v>441</v>
      </c>
      <c r="D63" s="525" t="s">
        <v>3774</v>
      </c>
      <c r="E63" s="526"/>
    </row>
    <row r="64" spans="1:5" ht="60" x14ac:dyDescent="0.25">
      <c r="A64" s="403" t="s">
        <v>141</v>
      </c>
      <c r="B64" s="403" t="s">
        <v>2471</v>
      </c>
      <c r="C64" s="403" t="s">
        <v>2472</v>
      </c>
      <c r="D64" s="525" t="s">
        <v>3774</v>
      </c>
      <c r="E64" s="526" t="s">
        <v>3834</v>
      </c>
    </row>
    <row r="65" spans="1:5" ht="30" x14ac:dyDescent="0.25">
      <c r="A65" s="403" t="s">
        <v>2513</v>
      </c>
      <c r="B65" s="403" t="s">
        <v>2517</v>
      </c>
      <c r="C65" s="403" t="s">
        <v>292</v>
      </c>
      <c r="D65" s="525" t="s">
        <v>3774</v>
      </c>
      <c r="E65" s="526" t="s">
        <v>3835</v>
      </c>
    </row>
    <row r="66" spans="1:5" x14ac:dyDescent="0.25">
      <c r="A66" s="403" t="s">
        <v>2513</v>
      </c>
      <c r="B66" s="403" t="s">
        <v>2816</v>
      </c>
      <c r="C66" s="403" t="s">
        <v>2815</v>
      </c>
      <c r="D66" s="525" t="s">
        <v>3774</v>
      </c>
      <c r="E66" s="526" t="s">
        <v>3836</v>
      </c>
    </row>
    <row r="67" spans="1:5" ht="30" x14ac:dyDescent="0.25">
      <c r="A67" s="403" t="s">
        <v>2513</v>
      </c>
      <c r="B67" s="403" t="s">
        <v>2514</v>
      </c>
      <c r="C67" s="403" t="s">
        <v>2515</v>
      </c>
      <c r="D67" s="525" t="s">
        <v>3774</v>
      </c>
      <c r="E67" s="526" t="s">
        <v>3837</v>
      </c>
    </row>
    <row r="68" spans="1:5" ht="75" x14ac:dyDescent="0.25">
      <c r="A68" s="403" t="s">
        <v>10</v>
      </c>
      <c r="B68" s="403" t="s">
        <v>3838</v>
      </c>
      <c r="C68" s="403" t="s">
        <v>2441</v>
      </c>
      <c r="D68" s="525" t="s">
        <v>3774</v>
      </c>
      <c r="E68" s="526" t="s">
        <v>3839</v>
      </c>
    </row>
    <row r="69" spans="1:5" x14ac:dyDescent="0.25">
      <c r="A69" s="403" t="s">
        <v>10</v>
      </c>
      <c r="B69" s="403" t="s">
        <v>27</v>
      </c>
      <c r="C69" s="403" t="s">
        <v>148</v>
      </c>
      <c r="D69" s="525" t="s">
        <v>3774</v>
      </c>
      <c r="E69" s="526" t="s">
        <v>3840</v>
      </c>
    </row>
    <row r="70" spans="1:5" x14ac:dyDescent="0.25">
      <c r="A70" s="403" t="s">
        <v>10</v>
      </c>
      <c r="B70" s="403" t="s">
        <v>2475</v>
      </c>
      <c r="C70" s="403" t="s">
        <v>2477</v>
      </c>
      <c r="D70" s="525" t="s">
        <v>3774</v>
      </c>
      <c r="E70" s="526"/>
    </row>
    <row r="71" spans="1:5" x14ac:dyDescent="0.25">
      <c r="A71" s="403" t="s">
        <v>10</v>
      </c>
      <c r="B71" s="403" t="s">
        <v>3095</v>
      </c>
      <c r="C71" s="403" t="s">
        <v>2476</v>
      </c>
      <c r="D71" s="525" t="s">
        <v>3774</v>
      </c>
      <c r="E71" s="526" t="s">
        <v>3841</v>
      </c>
    </row>
    <row r="72" spans="1:5" x14ac:dyDescent="0.25">
      <c r="A72" s="403" t="s">
        <v>10</v>
      </c>
      <c r="B72" s="403" t="s">
        <v>2790</v>
      </c>
      <c r="C72" s="403" t="s">
        <v>2789</v>
      </c>
      <c r="D72" s="525" t="s">
        <v>3774</v>
      </c>
      <c r="E72" s="526"/>
    </row>
    <row r="73" spans="1:5" x14ac:dyDescent="0.25">
      <c r="A73" s="403" t="s">
        <v>10</v>
      </c>
      <c r="B73" s="403" t="s">
        <v>3710</v>
      </c>
      <c r="C73" s="403" t="s">
        <v>2789</v>
      </c>
      <c r="D73" s="525" t="s">
        <v>3774</v>
      </c>
      <c r="E73" s="526"/>
    </row>
    <row r="74" spans="1:5" x14ac:dyDescent="0.25">
      <c r="A74" s="403" t="s">
        <v>10</v>
      </c>
      <c r="B74" s="403" t="s">
        <v>2838</v>
      </c>
      <c r="C74" s="403" t="s">
        <v>2838</v>
      </c>
      <c r="D74" s="525" t="s">
        <v>3774</v>
      </c>
      <c r="E74" s="526" t="s">
        <v>3842</v>
      </c>
    </row>
    <row r="75" spans="1:5" x14ac:dyDescent="0.25">
      <c r="A75" s="403" t="s">
        <v>10</v>
      </c>
      <c r="B75" s="403" t="s">
        <v>26</v>
      </c>
      <c r="C75" s="403" t="s">
        <v>293</v>
      </c>
      <c r="D75" s="525" t="s">
        <v>3774</v>
      </c>
      <c r="E75" s="526" t="s">
        <v>3843</v>
      </c>
    </row>
    <row r="76" spans="1:5" ht="75" x14ac:dyDescent="0.25">
      <c r="A76" s="403" t="s">
        <v>2733</v>
      </c>
      <c r="B76" s="403" t="s">
        <v>323</v>
      </c>
      <c r="C76" s="403" t="s">
        <v>294</v>
      </c>
      <c r="D76" s="525" t="s">
        <v>3774</v>
      </c>
      <c r="E76" s="526" t="s">
        <v>3844</v>
      </c>
    </row>
    <row r="77" spans="1:5" ht="45" x14ac:dyDescent="0.25">
      <c r="A77" s="403" t="s">
        <v>2733</v>
      </c>
      <c r="B77" s="403" t="s">
        <v>323</v>
      </c>
      <c r="C77" s="403" t="s">
        <v>295</v>
      </c>
      <c r="D77" s="525" t="s">
        <v>3774</v>
      </c>
      <c r="E77" s="526" t="s">
        <v>3845</v>
      </c>
    </row>
    <row r="78" spans="1:5" ht="45" x14ac:dyDescent="0.25">
      <c r="A78" s="403" t="s">
        <v>2733</v>
      </c>
      <c r="B78" s="403" t="s">
        <v>323</v>
      </c>
      <c r="C78" s="403" t="s">
        <v>296</v>
      </c>
      <c r="D78" s="525" t="s">
        <v>3774</v>
      </c>
      <c r="E78" s="526" t="s">
        <v>3845</v>
      </c>
    </row>
    <row r="79" spans="1:5" ht="45" x14ac:dyDescent="0.25">
      <c r="A79" s="403" t="s">
        <v>2733</v>
      </c>
      <c r="B79" s="403" t="s">
        <v>323</v>
      </c>
      <c r="C79" s="403" t="s">
        <v>297</v>
      </c>
      <c r="D79" s="525" t="s">
        <v>3774</v>
      </c>
      <c r="E79" s="526" t="s">
        <v>3845</v>
      </c>
    </row>
    <row r="80" spans="1:5" ht="45" x14ac:dyDescent="0.25">
      <c r="A80" s="403" t="s">
        <v>2733</v>
      </c>
      <c r="B80" s="403" t="s">
        <v>323</v>
      </c>
      <c r="C80" s="403" t="s">
        <v>298</v>
      </c>
      <c r="D80" s="525" t="s">
        <v>3774</v>
      </c>
      <c r="E80" s="526" t="s">
        <v>3845</v>
      </c>
    </row>
    <row r="81" spans="1:5" ht="75" x14ac:dyDescent="0.25">
      <c r="A81" s="403" t="s">
        <v>2733</v>
      </c>
      <c r="B81" s="403" t="s">
        <v>2886</v>
      </c>
      <c r="C81" s="403" t="s">
        <v>2887</v>
      </c>
      <c r="D81" s="525" t="s">
        <v>3774</v>
      </c>
      <c r="E81" s="526" t="s">
        <v>3846</v>
      </c>
    </row>
    <row r="82" spans="1:5" ht="75" x14ac:dyDescent="0.25">
      <c r="A82" s="403" t="s">
        <v>2733</v>
      </c>
      <c r="B82" s="403" t="s">
        <v>337</v>
      </c>
      <c r="C82" s="403" t="s">
        <v>299</v>
      </c>
      <c r="D82" s="525" t="s">
        <v>3774</v>
      </c>
      <c r="E82" s="526" t="s">
        <v>3847</v>
      </c>
    </row>
    <row r="83" spans="1:5" ht="45" x14ac:dyDescent="0.25">
      <c r="A83" s="403" t="s">
        <v>2733</v>
      </c>
      <c r="B83" s="403" t="s">
        <v>337</v>
      </c>
      <c r="C83" s="403" t="s">
        <v>300</v>
      </c>
      <c r="D83" s="525" t="s">
        <v>3774</v>
      </c>
      <c r="E83" s="526" t="s">
        <v>3848</v>
      </c>
    </row>
    <row r="84" spans="1:5" ht="45" x14ac:dyDescent="0.25">
      <c r="A84" s="403" t="s">
        <v>2733</v>
      </c>
      <c r="B84" s="403" t="s">
        <v>337</v>
      </c>
      <c r="C84" s="403" t="s">
        <v>301</v>
      </c>
      <c r="D84" s="525" t="s">
        <v>3774</v>
      </c>
      <c r="E84" s="526" t="s">
        <v>3848</v>
      </c>
    </row>
    <row r="85" spans="1:5" ht="45" x14ac:dyDescent="0.25">
      <c r="A85" s="403" t="s">
        <v>2733</v>
      </c>
      <c r="B85" s="403" t="s">
        <v>337</v>
      </c>
      <c r="C85" s="403" t="s">
        <v>302</v>
      </c>
      <c r="D85" s="525" t="s">
        <v>3774</v>
      </c>
      <c r="E85" s="526" t="s">
        <v>3848</v>
      </c>
    </row>
    <row r="86" spans="1:5" ht="45" x14ac:dyDescent="0.25">
      <c r="A86" s="403" t="s">
        <v>2733</v>
      </c>
      <c r="B86" s="403" t="s">
        <v>337</v>
      </c>
      <c r="C86" s="403" t="s">
        <v>303</v>
      </c>
      <c r="D86" s="525" t="s">
        <v>3774</v>
      </c>
      <c r="E86" s="526" t="s">
        <v>3848</v>
      </c>
    </row>
    <row r="87" spans="1:5" ht="45" x14ac:dyDescent="0.25">
      <c r="A87" s="403" t="s">
        <v>2906</v>
      </c>
      <c r="B87" s="403" t="s">
        <v>2907</v>
      </c>
      <c r="C87" s="403" t="s">
        <v>2911</v>
      </c>
      <c r="D87" s="525" t="s">
        <v>3774</v>
      </c>
      <c r="E87" s="526" t="s">
        <v>3849</v>
      </c>
    </row>
    <row r="88" spans="1:5" ht="105" x14ac:dyDescent="0.25">
      <c r="A88" s="403" t="s">
        <v>3053</v>
      </c>
      <c r="B88" s="403" t="s">
        <v>3054</v>
      </c>
      <c r="C88" s="403" t="s">
        <v>3061</v>
      </c>
      <c r="D88" s="525" t="s">
        <v>3774</v>
      </c>
      <c r="E88" s="526" t="s">
        <v>3850</v>
      </c>
    </row>
    <row r="89" spans="1:5" ht="105" x14ac:dyDescent="0.25">
      <c r="A89" s="403" t="s">
        <v>3053</v>
      </c>
      <c r="B89" s="403" t="s">
        <v>3055</v>
      </c>
      <c r="C89" s="403" t="s">
        <v>3062</v>
      </c>
      <c r="D89" s="525" t="s">
        <v>3774</v>
      </c>
      <c r="E89" s="526" t="s">
        <v>3850</v>
      </c>
    </row>
    <row r="90" spans="1:5" ht="105" x14ac:dyDescent="0.25">
      <c r="A90" s="403" t="s">
        <v>3053</v>
      </c>
      <c r="B90" s="403" t="s">
        <v>467</v>
      </c>
      <c r="C90" s="403" t="s">
        <v>3063</v>
      </c>
      <c r="D90" s="525" t="s">
        <v>3774</v>
      </c>
      <c r="E90" s="526" t="s">
        <v>3850</v>
      </c>
    </row>
    <row r="91" spans="1:5" ht="105" x14ac:dyDescent="0.25">
      <c r="A91" s="403" t="s">
        <v>3053</v>
      </c>
      <c r="B91" s="403" t="s">
        <v>3056</v>
      </c>
      <c r="C91" s="403" t="s">
        <v>3064</v>
      </c>
      <c r="D91" s="525" t="s">
        <v>3774</v>
      </c>
      <c r="E91" s="526" t="s">
        <v>3850</v>
      </c>
    </row>
    <row r="92" spans="1:5" ht="105" x14ac:dyDescent="0.25">
      <c r="A92" s="403" t="s">
        <v>3053</v>
      </c>
      <c r="B92" s="403" t="s">
        <v>3057</v>
      </c>
      <c r="C92" s="403" t="s">
        <v>3065</v>
      </c>
      <c r="D92" s="525" t="s">
        <v>3774</v>
      </c>
      <c r="E92" s="526" t="s">
        <v>3850</v>
      </c>
    </row>
    <row r="93" spans="1:5" ht="105" x14ac:dyDescent="0.25">
      <c r="A93" s="403" t="s">
        <v>3053</v>
      </c>
      <c r="B93" s="403" t="s">
        <v>266</v>
      </c>
      <c r="C93" s="403" t="s">
        <v>3066</v>
      </c>
      <c r="D93" s="525" t="s">
        <v>3774</v>
      </c>
      <c r="E93" s="526" t="s">
        <v>3850</v>
      </c>
    </row>
    <row r="94" spans="1:5" ht="105" x14ac:dyDescent="0.25">
      <c r="A94" s="403" t="s">
        <v>3053</v>
      </c>
      <c r="B94" s="403" t="s">
        <v>3058</v>
      </c>
      <c r="C94" s="403" t="s">
        <v>3067</v>
      </c>
      <c r="D94" s="525" t="s">
        <v>3774</v>
      </c>
      <c r="E94" s="526" t="s">
        <v>3850</v>
      </c>
    </row>
    <row r="95" spans="1:5" ht="105" x14ac:dyDescent="0.25">
      <c r="A95" s="403" t="s">
        <v>3053</v>
      </c>
      <c r="B95" s="403" t="s">
        <v>3059</v>
      </c>
      <c r="C95" s="403" t="s">
        <v>3068</v>
      </c>
      <c r="D95" s="525" t="s">
        <v>3774</v>
      </c>
      <c r="E95" s="526" t="s">
        <v>3850</v>
      </c>
    </row>
    <row r="96" spans="1:5" ht="105" x14ac:dyDescent="0.25">
      <c r="A96" s="403" t="s">
        <v>3053</v>
      </c>
      <c r="B96" s="403" t="s">
        <v>3060</v>
      </c>
      <c r="C96" s="403" t="s">
        <v>3069</v>
      </c>
      <c r="D96" s="525" t="s">
        <v>3774</v>
      </c>
      <c r="E96" s="526" t="s">
        <v>3850</v>
      </c>
    </row>
    <row r="99" spans="4:4" x14ac:dyDescent="0.25">
      <c r="D99" s="528"/>
    </row>
    <row r="100" spans="4:4" x14ac:dyDescent="0.25">
      <c r="D100" s="528"/>
    </row>
    <row r="101" spans="4:4" x14ac:dyDescent="0.25">
      <c r="D101" s="528"/>
    </row>
    <row r="102" spans="4:4" x14ac:dyDescent="0.25">
      <c r="D102" s="528"/>
    </row>
    <row r="103" spans="4:4" x14ac:dyDescent="0.25">
      <c r="D103" s="528"/>
    </row>
    <row r="104" spans="4:4" x14ac:dyDescent="0.25">
      <c r="D104" s="528"/>
    </row>
    <row r="105" spans="4:4" x14ac:dyDescent="0.25">
      <c r="D105" s="528"/>
    </row>
    <row r="106" spans="4:4" x14ac:dyDescent="0.2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2578125" defaultRowHeight="15" x14ac:dyDescent="0.25"/>
  <cols>
    <col min="1" max="1" width="47.85546875" style="403" bestFit="1" customWidth="1"/>
    <col min="2" max="16384" width="11.42578125" style="403"/>
  </cols>
  <sheetData>
    <row r="1" spans="1:3" x14ac:dyDescent="0.25">
      <c r="A1" s="435" t="s">
        <v>3597</v>
      </c>
      <c r="B1" s="436"/>
    </row>
    <row r="3" spans="1:3" s="438" customFormat="1" x14ac:dyDescent="0.25">
      <c r="A3" s="437" t="s">
        <v>3598</v>
      </c>
    </row>
    <row r="4" spans="1:3" x14ac:dyDescent="0.25">
      <c r="A4" s="403" t="s">
        <v>3599</v>
      </c>
    </row>
    <row r="5" spans="1:3" x14ac:dyDescent="0.25">
      <c r="A5" s="433" t="s">
        <v>3600</v>
      </c>
      <c r="B5" s="433">
        <v>2019</v>
      </c>
      <c r="C5" s="433">
        <v>2050</v>
      </c>
    </row>
    <row r="6" spans="1:3" x14ac:dyDescent="0.25">
      <c r="A6" s="403" t="s">
        <v>3601</v>
      </c>
      <c r="B6" s="403">
        <v>40.299999999999997</v>
      </c>
      <c r="C6" s="403">
        <v>27.4</v>
      </c>
    </row>
    <row r="7" spans="1:3" x14ac:dyDescent="0.25">
      <c r="A7" s="403" t="s">
        <v>3602</v>
      </c>
      <c r="B7" s="403">
        <v>99.2</v>
      </c>
      <c r="C7" s="403">
        <v>97.899999999999991</v>
      </c>
    </row>
    <row r="8" spans="1:3" x14ac:dyDescent="0.25">
      <c r="A8" s="403" t="s">
        <v>3603</v>
      </c>
      <c r="B8" s="403">
        <v>3.7</v>
      </c>
      <c r="C8" s="403">
        <v>3.3</v>
      </c>
    </row>
    <row r="9" spans="1:3" x14ac:dyDescent="0.25">
      <c r="A9" s="403" t="s">
        <v>3604</v>
      </c>
      <c r="B9" s="403">
        <v>100</v>
      </c>
      <c r="C9" s="403">
        <v>100</v>
      </c>
    </row>
    <row r="10" spans="1:3" x14ac:dyDescent="0.25">
      <c r="A10" s="403" t="s">
        <v>3605</v>
      </c>
      <c r="B10" s="403">
        <v>65.600000000000009</v>
      </c>
      <c r="C10" s="403">
        <v>79.400000000000006</v>
      </c>
    </row>
    <row r="11" spans="1:3" x14ac:dyDescent="0.25">
      <c r="A11" s="403" t="s">
        <v>3606</v>
      </c>
      <c r="B11" s="403">
        <v>37.200000000000003</v>
      </c>
      <c r="C11" s="403">
        <v>32.1</v>
      </c>
    </row>
    <row r="12" spans="1:3" x14ac:dyDescent="0.25">
      <c r="A12" s="403" t="s">
        <v>3607</v>
      </c>
      <c r="B12" s="403">
        <v>99.9</v>
      </c>
      <c r="C12" s="403">
        <v>99.9</v>
      </c>
    </row>
    <row r="13" spans="1:3" x14ac:dyDescent="0.25">
      <c r="A13" s="403" t="s">
        <v>3608</v>
      </c>
      <c r="B13" s="403">
        <v>7.6</v>
      </c>
      <c r="C13" s="403">
        <v>8.5</v>
      </c>
    </row>
    <row r="14" spans="1:3" x14ac:dyDescent="0.25">
      <c r="A14" s="403" t="s">
        <v>3609</v>
      </c>
      <c r="B14" s="403">
        <v>100</v>
      </c>
      <c r="C14" s="403">
        <v>100</v>
      </c>
    </row>
    <row r="15" spans="1:3" x14ac:dyDescent="0.25">
      <c r="A15" s="403" t="s">
        <v>3610</v>
      </c>
      <c r="B15" s="403">
        <v>100</v>
      </c>
      <c r="C15" s="403">
        <v>100</v>
      </c>
    </row>
    <row r="16" spans="1:3" x14ac:dyDescent="0.25">
      <c r="A16" s="403" t="s">
        <v>3611</v>
      </c>
      <c r="B16" s="403">
        <v>37.200000000000003</v>
      </c>
      <c r="C16" s="403">
        <v>32.1</v>
      </c>
    </row>
    <row r="17" spans="1:25" x14ac:dyDescent="0.25">
      <c r="A17" s="403" t="s">
        <v>3612</v>
      </c>
      <c r="B17" s="403">
        <v>99.9</v>
      </c>
      <c r="C17" s="403">
        <v>99.9</v>
      </c>
    </row>
    <row r="18" spans="1:25" x14ac:dyDescent="0.25">
      <c r="A18" s="403" t="s">
        <v>3613</v>
      </c>
      <c r="B18" s="403">
        <v>7.6</v>
      </c>
      <c r="C18" s="403">
        <v>8.5</v>
      </c>
    </row>
    <row r="19" spans="1:25" x14ac:dyDescent="0.25">
      <c r="A19" s="403" t="s">
        <v>3614</v>
      </c>
      <c r="B19" s="403">
        <v>100</v>
      </c>
      <c r="C19" s="403">
        <v>100</v>
      </c>
    </row>
    <row r="20" spans="1:25" x14ac:dyDescent="0.25">
      <c r="A20" s="403" t="s">
        <v>3615</v>
      </c>
      <c r="B20" s="403">
        <v>100</v>
      </c>
      <c r="C20" s="403">
        <v>100</v>
      </c>
    </row>
    <row r="22" spans="1:25" s="438" customFormat="1" x14ac:dyDescent="0.25">
      <c r="A22" s="437" t="s">
        <v>3616</v>
      </c>
    </row>
    <row r="23" spans="1:25" x14ac:dyDescent="0.25">
      <c r="A23" s="433"/>
      <c r="B23" s="433">
        <v>2019</v>
      </c>
      <c r="C23" s="433">
        <v>2050</v>
      </c>
    </row>
    <row r="24" spans="1:25" x14ac:dyDescent="0.25">
      <c r="A24" s="403" t="s">
        <v>3617</v>
      </c>
      <c r="B24" s="403">
        <v>13</v>
      </c>
      <c r="C24" s="403">
        <v>4331.4750000000004</v>
      </c>
    </row>
    <row r="26" spans="1:25" s="438" customFormat="1" x14ac:dyDescent="0.25">
      <c r="A26" s="437" t="s">
        <v>3618</v>
      </c>
    </row>
    <row r="27" spans="1:25" x14ac:dyDescent="0.25">
      <c r="A27" s="433"/>
      <c r="B27" s="562" t="s">
        <v>3523</v>
      </c>
      <c r="C27" s="563"/>
      <c r="D27" s="563"/>
      <c r="E27" s="563"/>
      <c r="F27" s="563"/>
      <c r="G27" s="563"/>
      <c r="H27" s="563"/>
      <c r="I27" s="563"/>
      <c r="J27" s="562" t="s">
        <v>3545</v>
      </c>
      <c r="K27" s="563"/>
      <c r="L27" s="563"/>
      <c r="M27" s="563"/>
      <c r="N27" s="563"/>
      <c r="O27" s="563"/>
      <c r="P27" s="563"/>
      <c r="Q27" s="563"/>
      <c r="R27" s="562" t="s">
        <v>3525</v>
      </c>
      <c r="S27" s="563"/>
      <c r="T27" s="563"/>
      <c r="U27" s="563"/>
      <c r="V27" s="563"/>
      <c r="W27" s="563"/>
      <c r="X27" s="563"/>
      <c r="Y27" s="563"/>
    </row>
    <row r="28" spans="1:25" s="433" customFormat="1" x14ac:dyDescent="0.2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2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5546875" defaultRowHeight="15" x14ac:dyDescent="0.25"/>
  <cols>
    <col min="1" max="1" width="23.85546875" style="440" customWidth="1"/>
    <col min="2" max="2" width="66.7109375" style="440" hidden="1" customWidth="1"/>
    <col min="3" max="3" width="44.28515625" style="440" customWidth="1"/>
    <col min="4" max="4" width="93.7109375" style="440" customWidth="1"/>
    <col min="5" max="5" width="41.42578125" style="440" customWidth="1"/>
    <col min="6" max="6" width="10.85546875" style="440" customWidth="1"/>
    <col min="7" max="7" width="24.28515625" style="440" customWidth="1"/>
    <col min="8" max="8" width="37.140625" style="440" customWidth="1"/>
    <col min="9" max="12" width="10.85546875" style="440" customWidth="1"/>
    <col min="13" max="16384" width="10.85546875" style="440"/>
  </cols>
  <sheetData>
    <row r="1" spans="1:13" ht="15.95" customHeight="1" x14ac:dyDescent="0.25">
      <c r="A1" s="439" t="s">
        <v>3620</v>
      </c>
      <c r="B1" s="439" t="s">
        <v>3503</v>
      </c>
      <c r="C1" s="440" t="str">
        <f>About!B1</f>
        <v>Alabama</v>
      </c>
    </row>
    <row r="2" spans="1:13" ht="15.95" customHeight="1" x14ac:dyDescent="0.25">
      <c r="H2" s="564" t="s">
        <v>3621</v>
      </c>
      <c r="I2" s="565"/>
      <c r="J2" s="565"/>
      <c r="K2" s="565"/>
      <c r="L2" s="565"/>
      <c r="M2" s="565"/>
    </row>
    <row r="3" spans="1:13" x14ac:dyDescent="0.25">
      <c r="H3" s="440">
        <v>2006</v>
      </c>
      <c r="I3" s="440">
        <v>2009</v>
      </c>
      <c r="J3" s="440">
        <v>2012</v>
      </c>
      <c r="K3" s="440">
        <v>2015</v>
      </c>
      <c r="L3" s="440">
        <v>2018</v>
      </c>
      <c r="M3" s="440">
        <v>2021</v>
      </c>
    </row>
    <row r="4" spans="1:13" ht="15.95" customHeight="1" x14ac:dyDescent="0.25">
      <c r="A4" s="441" t="s">
        <v>3622</v>
      </c>
      <c r="H4" s="440" t="s">
        <v>3623</v>
      </c>
      <c r="I4" s="442">
        <v>0.1</v>
      </c>
      <c r="J4" s="442">
        <v>0.2</v>
      </c>
      <c r="K4" s="443">
        <v>0.115</v>
      </c>
      <c r="L4" s="442">
        <v>0.05</v>
      </c>
      <c r="M4" s="442">
        <v>0.1</v>
      </c>
    </row>
    <row r="5" spans="1:13" ht="45.95" customHeight="1" x14ac:dyDescent="0.25">
      <c r="A5" s="444" t="s">
        <v>3624</v>
      </c>
      <c r="B5" s="444"/>
      <c r="C5" s="444" t="s">
        <v>3625</v>
      </c>
      <c r="D5" s="445" t="s">
        <v>3626</v>
      </c>
      <c r="E5" s="446" t="s">
        <v>3627</v>
      </c>
    </row>
    <row r="6" spans="1:13" ht="182.1" customHeight="1" x14ac:dyDescent="0.2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Alabama adopted 2018 IECC codes in 2020-- according to US DOE, this will save buildings 30 percent in site energy use and 32 percent in energy costs. These savings are not included in the BAU.</v>
      </c>
    </row>
    <row r="7" spans="1:13" ht="191.1" customHeight="1" x14ac:dyDescent="0.2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440" t="s">
        <v>3636</v>
      </c>
      <c r="C8" s="440" t="s">
        <v>3637</v>
      </c>
      <c r="D8" s="450" t="s">
        <v>3638</v>
      </c>
    </row>
    <row r="9" spans="1:13" ht="63.95" customHeight="1" x14ac:dyDescent="0.25">
      <c r="B9" s="439" t="s">
        <v>3639</v>
      </c>
      <c r="C9" s="440" t="s">
        <v>3640</v>
      </c>
      <c r="D9" s="450" t="s">
        <v>3641</v>
      </c>
    </row>
    <row r="11" spans="1:13" ht="63.95" customHeight="1" x14ac:dyDescent="0.25">
      <c r="B11" s="439" t="s">
        <v>3642</v>
      </c>
    </row>
    <row r="12" spans="1:13" ht="63.95" customHeight="1" x14ac:dyDescent="0.25">
      <c r="B12" s="439" t="s">
        <v>3643</v>
      </c>
    </row>
    <row r="13" spans="1:13" ht="63.95" customHeight="1" x14ac:dyDescent="0.25">
      <c r="B13" s="439" t="s">
        <v>3644</v>
      </c>
    </row>
    <row r="14" spans="1:13" ht="63.95" customHeight="1" x14ac:dyDescent="0.25">
      <c r="B14" s="439" t="s">
        <v>3645</v>
      </c>
    </row>
    <row r="15" spans="1:13" ht="63.95" customHeight="1" x14ac:dyDescent="0.25">
      <c r="B15" s="439" t="s">
        <v>3646</v>
      </c>
    </row>
    <row r="16" spans="1:13" ht="63.95" customHeight="1" x14ac:dyDescent="0.25">
      <c r="B16" s="439" t="s">
        <v>3647</v>
      </c>
    </row>
    <row r="17" spans="2:2" ht="63.95" customHeight="1" x14ac:dyDescent="0.25">
      <c r="B17" s="439" t="s">
        <v>3648</v>
      </c>
    </row>
    <row r="18" spans="2:2" ht="63.95" customHeight="1" x14ac:dyDescent="0.25">
      <c r="B18" s="439" t="s">
        <v>3649</v>
      </c>
    </row>
    <row r="19" spans="2:2" ht="63.95" customHeight="1" x14ac:dyDescent="0.25">
      <c r="B19" s="439" t="s">
        <v>3650</v>
      </c>
    </row>
    <row r="20" spans="2:2" ht="63.95" customHeight="1" x14ac:dyDescent="0.25">
      <c r="B20" s="439" t="s">
        <v>3651</v>
      </c>
    </row>
    <row r="21" spans="2:2" ht="63.95" customHeight="1" x14ac:dyDescent="0.25">
      <c r="B21" s="439" t="s">
        <v>3652</v>
      </c>
    </row>
    <row r="22" spans="2:2" ht="63.95" customHeight="1" x14ac:dyDescent="0.25">
      <c r="B22" s="439" t="s">
        <v>3653</v>
      </c>
    </row>
    <row r="23" spans="2:2" ht="63.95" customHeight="1" x14ac:dyDescent="0.25">
      <c r="B23" s="439" t="s">
        <v>3654</v>
      </c>
    </row>
    <row r="24" spans="2:2" ht="63.95" customHeight="1" x14ac:dyDescent="0.25">
      <c r="B24" s="439" t="s">
        <v>3655</v>
      </c>
    </row>
    <row r="25" spans="2:2" ht="48" customHeight="1" x14ac:dyDescent="0.25">
      <c r="B25" s="439" t="s">
        <v>3656</v>
      </c>
    </row>
    <row r="26" spans="2:2" ht="63.95" customHeight="1" x14ac:dyDescent="0.2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40625" defaultRowHeight="15" x14ac:dyDescent="0.25"/>
  <cols>
    <col min="1" max="1" width="9.42578125" style="480" customWidth="1"/>
    <col min="2" max="2" width="24.7109375" style="480" customWidth="1"/>
    <col min="3" max="3" width="12.85546875" style="317" customWidth="1"/>
    <col min="4" max="7" width="12.85546875" style="6" customWidth="1"/>
    <col min="8" max="8" width="12.85546875" style="497" customWidth="1"/>
    <col min="9" max="9" width="23.7109375" style="6" customWidth="1"/>
    <col min="10" max="10" width="19.42578125" style="498" customWidth="1"/>
    <col min="11" max="11" width="29.140625" style="6" customWidth="1"/>
    <col min="12" max="12" width="19" style="6" customWidth="1"/>
    <col min="13" max="14" width="19.140625" style="477" customWidth="1"/>
    <col min="15" max="15" width="28.42578125" style="6" customWidth="1"/>
    <col min="16" max="16" width="38.28515625" style="6" customWidth="1"/>
    <col min="17" max="17" width="53.7109375" style="6" customWidth="1"/>
    <col min="18" max="18" width="45.5703125" style="464" customWidth="1"/>
    <col min="19" max="16384" width="9.140625" style="6"/>
  </cols>
  <sheetData>
    <row r="1" spans="1:18" x14ac:dyDescent="0.2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2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Alabama.//**Natural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Alabama.//**Natural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Alabama.//**Natural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Alabama.//**Natural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Alabama.//**Natural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Alabama.//**Natural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Alabama.//**Natural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Alabama.//**Natural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Alabama.//**Natural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Alabama.//**Natural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Alabama.//**Natural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Alabama.//**Natural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Alabama.//**Natural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Alabama.//**Natural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Alabama.//**Natural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Alabama.//**Natural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2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2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2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2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2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2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2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2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2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2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2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2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2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2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2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2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2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2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2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2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2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2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2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2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2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2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2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2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2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2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2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2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2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2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2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2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2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2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2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2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2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2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2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2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2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2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2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2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2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2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2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2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2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2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2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2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2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2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2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2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2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2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2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2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2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2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2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2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2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2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2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2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2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2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2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2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2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2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2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2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2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2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2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2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2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2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2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2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2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2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2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2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2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2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2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2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2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2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2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2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2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2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2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2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2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2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2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2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2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2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2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2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2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2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2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2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2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2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2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2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2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2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2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2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2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2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2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2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2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2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2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2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2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2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2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2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2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2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2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2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2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2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2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2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2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2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2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2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2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2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2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2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2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2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2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2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2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2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2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2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2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2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2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2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3" customWidth="1"/>
    <col min="3" max="16384" width="9.140625" style="173"/>
  </cols>
  <sheetData>
    <row r="1" spans="1:2" x14ac:dyDescent="0.25">
      <c r="A1" s="561" t="s">
        <v>2898</v>
      </c>
      <c r="B1" s="561"/>
    </row>
    <row r="2" spans="1:2" x14ac:dyDescent="0.25">
      <c r="A2" s="219" t="s">
        <v>2899</v>
      </c>
      <c r="B2" s="219" t="s">
        <v>2900</v>
      </c>
    </row>
    <row r="3" spans="1:2" x14ac:dyDescent="0.25">
      <c r="A3" s="220" t="s">
        <v>362</v>
      </c>
      <c r="B3" s="173" t="str">
        <f>A3</f>
        <v>million metric tons / year</v>
      </c>
    </row>
    <row r="4" spans="1:2" x14ac:dyDescent="0.25">
      <c r="A4" s="220" t="s">
        <v>3000</v>
      </c>
      <c r="B4" s="173" t="str">
        <f>A4</f>
        <v>g CO2e / 2019 dollar</v>
      </c>
    </row>
    <row r="5" spans="1:2" x14ac:dyDescent="0.25">
      <c r="A5" s="221" t="s">
        <v>2333</v>
      </c>
      <c r="B5" s="173" t="str">
        <f t="shared" ref="B5:B40" si="0">A5</f>
        <v>thousand metric tons / year</v>
      </c>
    </row>
    <row r="6" spans="1:2" x14ac:dyDescent="0.25">
      <c r="A6" s="221" t="s">
        <v>3001</v>
      </c>
      <c r="B6" s="173" t="str">
        <f>A6</f>
        <v>g CO2 / 2019 dollar</v>
      </c>
    </row>
    <row r="7" spans="1:2" x14ac:dyDescent="0.25">
      <c r="A7" s="221" t="s">
        <v>3098</v>
      </c>
      <c r="B7" s="173" t="str">
        <f t="shared" si="0"/>
        <v>2019 dollars / ton CO2e abated, Annual average abatement (MtCO2e)</v>
      </c>
    </row>
    <row r="8" spans="1:2" x14ac:dyDescent="0.25">
      <c r="A8" s="221" t="s">
        <v>3002</v>
      </c>
      <c r="B8" s="173" t="str">
        <f t="shared" si="0"/>
        <v>billion 2019 dollars / year</v>
      </c>
    </row>
    <row r="9" spans="1:2" x14ac:dyDescent="0.25">
      <c r="A9" s="221" t="s">
        <v>3043</v>
      </c>
      <c r="B9" s="173" t="str">
        <f t="shared" si="0"/>
        <v>billion 2019 dollars</v>
      </c>
    </row>
    <row r="10" spans="1:2" x14ac:dyDescent="0.25">
      <c r="A10" s="221" t="s">
        <v>2946</v>
      </c>
      <c r="B10" s="173" t="str">
        <f t="shared" si="0"/>
        <v>jobs</v>
      </c>
    </row>
    <row r="11" spans="1:2" x14ac:dyDescent="0.25">
      <c r="A11" s="221" t="s">
        <v>2990</v>
      </c>
      <c r="B11" s="173" t="str">
        <f t="shared" si="0"/>
        <v>incidents / year</v>
      </c>
    </row>
    <row r="12" spans="1:2" x14ac:dyDescent="0.25">
      <c r="A12" s="221" t="s">
        <v>2965</v>
      </c>
      <c r="B12" s="173" t="str">
        <f t="shared" si="0"/>
        <v>% change</v>
      </c>
    </row>
    <row r="13" spans="1:2" x14ac:dyDescent="0.25">
      <c r="A13" s="221" t="s">
        <v>3003</v>
      </c>
      <c r="B13" s="173" t="str">
        <f t="shared" si="0"/>
        <v>2019 dollars / employee-year</v>
      </c>
    </row>
    <row r="14" spans="1:2" x14ac:dyDescent="0.25">
      <c r="A14" s="221" t="s">
        <v>363</v>
      </c>
      <c r="B14" s="173" t="str">
        <f t="shared" si="0"/>
        <v>lives / year</v>
      </c>
    </row>
    <row r="15" spans="1:2" x14ac:dyDescent="0.25">
      <c r="A15" s="221" t="s">
        <v>364</v>
      </c>
      <c r="B15" s="173" t="str">
        <f t="shared" si="0"/>
        <v>terawatt-hours (TWh) / year</v>
      </c>
    </row>
    <row r="16" spans="1:2" x14ac:dyDescent="0.25">
      <c r="A16" s="221" t="s">
        <v>365</v>
      </c>
      <c r="B16" s="173" t="str">
        <f t="shared" si="0"/>
        <v>gigawatts (GW) / year</v>
      </c>
    </row>
    <row r="17" spans="1:2" x14ac:dyDescent="0.25">
      <c r="A17" s="221" t="s">
        <v>3004</v>
      </c>
      <c r="B17" s="173" t="str">
        <f t="shared" si="0"/>
        <v>2019 dollars / megawatt-hour (MWh)</v>
      </c>
    </row>
    <row r="18" spans="1:2" x14ac:dyDescent="0.25">
      <c r="A18" s="221" t="s">
        <v>2495</v>
      </c>
      <c r="B18" s="173" t="str">
        <f t="shared" si="0"/>
        <v>cubic km / yr</v>
      </c>
    </row>
    <row r="19" spans="1:2" x14ac:dyDescent="0.25">
      <c r="A19" s="221" t="s">
        <v>2409</v>
      </c>
      <c r="B19" s="173" t="str">
        <f t="shared" si="0"/>
        <v>trillion passenger-miles / year</v>
      </c>
    </row>
    <row r="20" spans="1:2" x14ac:dyDescent="0.25">
      <c r="A20" s="221" t="s">
        <v>2410</v>
      </c>
      <c r="B20" s="173" t="str">
        <f t="shared" si="0"/>
        <v>trillion freight ton-miles / year</v>
      </c>
    </row>
    <row r="21" spans="1:2" x14ac:dyDescent="0.25">
      <c r="A21" s="221" t="s">
        <v>489</v>
      </c>
      <c r="B21" s="173" t="str">
        <f t="shared" si="0"/>
        <v>million vehicles / year</v>
      </c>
    </row>
    <row r="22" spans="1:2" x14ac:dyDescent="0.25">
      <c r="A22" s="221" t="s">
        <v>2387</v>
      </c>
      <c r="B22" s="173" t="str">
        <f t="shared" si="0"/>
        <v>thousand vehicles / year</v>
      </c>
    </row>
    <row r="23" spans="1:2" x14ac:dyDescent="0.25">
      <c r="A23" s="221" t="s">
        <v>2386</v>
      </c>
      <c r="B23" s="173" t="str">
        <f t="shared" si="0"/>
        <v>million vehicles</v>
      </c>
    </row>
    <row r="24" spans="1:2" x14ac:dyDescent="0.25">
      <c r="A24" s="221" t="s">
        <v>2418</v>
      </c>
      <c r="B24" s="173" t="str">
        <f t="shared" si="0"/>
        <v>thousand vehicles</v>
      </c>
    </row>
    <row r="25" spans="1:2" x14ac:dyDescent="0.25">
      <c r="A25" s="221" t="s">
        <v>466</v>
      </c>
      <c r="B25" s="173" t="str">
        <f t="shared" si="0"/>
        <v>quads / year</v>
      </c>
    </row>
    <row r="26" spans="1:2" x14ac:dyDescent="0.25">
      <c r="A26" s="221" t="s">
        <v>3005</v>
      </c>
      <c r="B26" s="173" t="str">
        <f>A26</f>
        <v>thousand BTU / 2019 dollar</v>
      </c>
    </row>
    <row r="27" spans="1:2" x14ac:dyDescent="0.25">
      <c r="A27" s="221" t="s">
        <v>2392</v>
      </c>
      <c r="B27" s="173" t="str">
        <f t="shared" si="0"/>
        <v>millions of short tons / year</v>
      </c>
    </row>
    <row r="28" spans="1:2" x14ac:dyDescent="0.25">
      <c r="A28" s="221" t="s">
        <v>2393</v>
      </c>
      <c r="B28" s="173" t="str">
        <f t="shared" si="0"/>
        <v>trillion cubic feet / year</v>
      </c>
    </row>
    <row r="29" spans="1:2" x14ac:dyDescent="0.25">
      <c r="A29" s="221" t="s">
        <v>2325</v>
      </c>
      <c r="B29" s="173" t="str">
        <f t="shared" si="0"/>
        <v>million barrels / year</v>
      </c>
    </row>
    <row r="30" spans="1:2" x14ac:dyDescent="0.25">
      <c r="A30" s="221" t="s">
        <v>2696</v>
      </c>
      <c r="B30" s="173" t="str">
        <f t="shared" si="0"/>
        <v>million gallons / year</v>
      </c>
    </row>
    <row r="31" spans="1:2" x14ac:dyDescent="0.25">
      <c r="A31" s="221" t="s">
        <v>2455</v>
      </c>
      <c r="B31" s="173" t="str">
        <f t="shared" si="0"/>
        <v>trillion BTU / year</v>
      </c>
    </row>
    <row r="32" spans="1:2" x14ac:dyDescent="0.25">
      <c r="A32" s="221" t="s">
        <v>3006</v>
      </c>
      <c r="B32" s="173" t="str">
        <f t="shared" si="0"/>
        <v>2019 dollars / short ton</v>
      </c>
    </row>
    <row r="33" spans="1:2" x14ac:dyDescent="0.25">
      <c r="A33" s="221" t="s">
        <v>3007</v>
      </c>
      <c r="B33" s="173" t="str">
        <f t="shared" si="0"/>
        <v>2019 dollars / thousand cubic feet</v>
      </c>
    </row>
    <row r="34" spans="1:2" x14ac:dyDescent="0.25">
      <c r="A34" s="221" t="s">
        <v>3008</v>
      </c>
      <c r="B34" s="173" t="str">
        <f t="shared" si="0"/>
        <v>2019 dollars / gallon</v>
      </c>
    </row>
    <row r="35" spans="1:2" x14ac:dyDescent="0.25">
      <c r="A35" s="221" t="s">
        <v>3009</v>
      </c>
      <c r="B35" s="173" t="str">
        <f t="shared" si="0"/>
        <v>2019 dollars / barrel</v>
      </c>
    </row>
    <row r="36" spans="1:2" x14ac:dyDescent="0.25">
      <c r="A36" s="221" t="s">
        <v>3010</v>
      </c>
      <c r="B36" s="173" t="str">
        <f t="shared" si="0"/>
        <v>2019 dollars / kg</v>
      </c>
    </row>
    <row r="37" spans="1:2" x14ac:dyDescent="0.25">
      <c r="A37" s="221" t="s">
        <v>3011</v>
      </c>
      <c r="B37" s="173" t="str">
        <f t="shared" si="0"/>
        <v>2019 dollars / kilowatt-hour (kWh)</v>
      </c>
    </row>
    <row r="38" spans="1:2" x14ac:dyDescent="0.25">
      <c r="A38" s="221" t="s">
        <v>3012</v>
      </c>
      <c r="B38" s="173" t="str">
        <f t="shared" si="0"/>
        <v>cost of eqpt. to capture 1 metric ton CO2e/yr (2019 dollars)</v>
      </c>
    </row>
    <row r="39" spans="1:2" x14ac:dyDescent="0.25">
      <c r="A39" s="221" t="s">
        <v>3013</v>
      </c>
      <c r="B39" s="173" t="str">
        <f t="shared" si="0"/>
        <v>million 2019 dollars / megawatt (MW)</v>
      </c>
    </row>
    <row r="40" spans="1:2" x14ac:dyDescent="0.25">
      <c r="A40" s="221" t="s">
        <v>3014</v>
      </c>
      <c r="B40" s="173" t="str">
        <f t="shared" si="0"/>
        <v>cost of eqpt. to produce 1 kg H2/yr (2019 dollars)</v>
      </c>
    </row>
    <row r="42" spans="1:2" x14ac:dyDescent="0.25">
      <c r="A42" s="561" t="s">
        <v>2902</v>
      </c>
      <c r="B42" s="561"/>
    </row>
    <row r="43" spans="1:2" x14ac:dyDescent="0.25">
      <c r="A43" s="219" t="s">
        <v>2899</v>
      </c>
      <c r="B43" s="219" t="s">
        <v>2900</v>
      </c>
    </row>
    <row r="44" spans="1:2" x14ac:dyDescent="0.25">
      <c r="A44" s="164" t="s">
        <v>147</v>
      </c>
      <c r="B44" s="173" t="str">
        <f t="shared" ref="B44:B45" si="1">A44</f>
        <v>$/metric ton CO2e</v>
      </c>
    </row>
    <row r="45" spans="1:2" x14ac:dyDescent="0.25">
      <c r="A45" s="164" t="s">
        <v>149</v>
      </c>
      <c r="B45" s="173" t="str">
        <f t="shared" si="1"/>
        <v>$/MWh</v>
      </c>
    </row>
    <row r="56" spans="1:1" x14ac:dyDescent="0.2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40625" defaultRowHeight="15" x14ac:dyDescent="0.25"/>
  <cols>
    <col min="1" max="1" width="37.28515625" style="48" customWidth="1"/>
    <col min="2" max="2" width="27.42578125" style="48" customWidth="1"/>
    <col min="3" max="3" width="9" style="3" customWidth="1"/>
    <col min="4" max="4" width="18.7109375" style="48" customWidth="1"/>
    <col min="5" max="5" width="18.140625" style="48" customWidth="1"/>
    <col min="6" max="6" width="34.140625" style="3" customWidth="1"/>
    <col min="7" max="7" width="95" style="48" customWidth="1"/>
    <col min="8" max="8" width="37.42578125" style="48" customWidth="1"/>
    <col min="9" max="9" width="34.285156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25">
      <c r="A2" s="176" t="s">
        <v>2351</v>
      </c>
      <c r="B2" s="174" t="s">
        <v>2352</v>
      </c>
      <c r="C2" s="217">
        <v>1</v>
      </c>
      <c r="D2" s="174" t="s">
        <v>65</v>
      </c>
      <c r="E2" s="174" t="s">
        <v>66</v>
      </c>
      <c r="F2" s="3" t="str">
        <f>UnitControlCenter!$B$3</f>
        <v>million metric tons / year</v>
      </c>
      <c r="G2" s="174" t="s">
        <v>175</v>
      </c>
      <c r="J2" s="3"/>
      <c r="K2" s="3"/>
      <c r="L2" s="4"/>
      <c r="M2" s="4"/>
      <c r="N2" s="3"/>
    </row>
    <row r="3" spans="1:19" x14ac:dyDescent="0.25">
      <c r="A3" s="176" t="s">
        <v>2351</v>
      </c>
      <c r="B3" s="174" t="s">
        <v>2353</v>
      </c>
      <c r="C3" s="178">
        <v>1</v>
      </c>
      <c r="D3" s="175" t="s">
        <v>65</v>
      </c>
      <c r="E3" s="175" t="s">
        <v>66</v>
      </c>
      <c r="F3" s="3" t="str">
        <f>UnitControlCenter!$B$3</f>
        <v>million metric tons / year</v>
      </c>
      <c r="G3" s="174" t="s">
        <v>2322</v>
      </c>
      <c r="I3" s="174"/>
    </row>
    <row r="4" spans="1:19" ht="90" x14ac:dyDescent="0.25">
      <c r="A4" s="176" t="s">
        <v>2351</v>
      </c>
      <c r="B4" s="175" t="s">
        <v>2354</v>
      </c>
      <c r="C4" s="217">
        <v>1</v>
      </c>
      <c r="D4" s="174" t="s">
        <v>67</v>
      </c>
      <c r="E4" s="174" t="s">
        <v>68</v>
      </c>
      <c r="F4" s="3" t="str">
        <f>UnitControlCenter!$B$3</f>
        <v>million metric tons / year</v>
      </c>
      <c r="G4" s="174" t="s">
        <v>2880</v>
      </c>
      <c r="H4" s="174" t="s">
        <v>2881</v>
      </c>
      <c r="I4" s="174" t="s">
        <v>2882</v>
      </c>
    </row>
    <row r="5" spans="1:19" ht="30" x14ac:dyDescent="0.25">
      <c r="A5" s="176" t="s">
        <v>2351</v>
      </c>
      <c r="B5" s="175" t="s">
        <v>2355</v>
      </c>
      <c r="C5" s="217">
        <v>1</v>
      </c>
      <c r="D5" s="174" t="s">
        <v>67</v>
      </c>
      <c r="E5" s="174" t="s">
        <v>68</v>
      </c>
      <c r="F5" s="3" t="str">
        <f>UnitControlCenter!$B$3</f>
        <v>million metric tons / year</v>
      </c>
      <c r="G5" s="174" t="s">
        <v>2883</v>
      </c>
      <c r="H5" s="174" t="s">
        <v>2884</v>
      </c>
      <c r="I5" s="174" t="s">
        <v>2885</v>
      </c>
    </row>
    <row r="6" spans="1:19" ht="30" x14ac:dyDescent="0.25">
      <c r="A6" s="176" t="s">
        <v>2351</v>
      </c>
      <c r="B6" s="175" t="s">
        <v>2356</v>
      </c>
      <c r="C6" s="217">
        <v>1</v>
      </c>
      <c r="D6" s="174" t="s">
        <v>67</v>
      </c>
      <c r="E6" s="174" t="s">
        <v>68</v>
      </c>
      <c r="F6" s="3" t="str">
        <f>UnitControlCenter!$B$3</f>
        <v>million metric tons / year</v>
      </c>
      <c r="G6" s="174" t="s">
        <v>2664</v>
      </c>
      <c r="H6" s="48" t="s">
        <v>2665</v>
      </c>
      <c r="I6" s="174" t="s">
        <v>2666</v>
      </c>
    </row>
    <row r="7" spans="1:19" x14ac:dyDescent="0.25">
      <c r="A7" s="176" t="s">
        <v>2351</v>
      </c>
      <c r="B7" s="175" t="s">
        <v>2956</v>
      </c>
      <c r="C7" s="218">
        <v>0</v>
      </c>
      <c r="D7" s="174" t="s">
        <v>65</v>
      </c>
      <c r="E7" s="174" t="s">
        <v>66</v>
      </c>
      <c r="F7" s="1" t="str">
        <f>UnitControlCenter!$B$4</f>
        <v>g CO2e / 2019 dollar</v>
      </c>
      <c r="G7" s="174" t="s">
        <v>2904</v>
      </c>
      <c r="I7" s="174"/>
    </row>
    <row r="8" spans="1:19" x14ac:dyDescent="0.25">
      <c r="A8" s="176" t="s">
        <v>2351</v>
      </c>
      <c r="B8" s="175" t="s">
        <v>140</v>
      </c>
      <c r="C8" s="217">
        <v>1</v>
      </c>
      <c r="D8" s="174" t="s">
        <v>65</v>
      </c>
      <c r="E8" s="174" t="s">
        <v>66</v>
      </c>
      <c r="F8" s="3" t="str">
        <f>UnitControlCenter!$B$3</f>
        <v>million metric tons / year</v>
      </c>
      <c r="G8" s="174" t="s">
        <v>2460</v>
      </c>
      <c r="I8" s="174"/>
    </row>
    <row r="9" spans="1:19" x14ac:dyDescent="0.25">
      <c r="A9" s="176" t="s">
        <v>2351</v>
      </c>
      <c r="B9" s="175" t="s">
        <v>2458</v>
      </c>
      <c r="C9" s="217">
        <v>1</v>
      </c>
      <c r="D9" s="174" t="s">
        <v>65</v>
      </c>
      <c r="E9" s="174" t="s">
        <v>66</v>
      </c>
      <c r="F9" s="3" t="str">
        <f>UnitControlCenter!$B$3</f>
        <v>million metric tons / year</v>
      </c>
      <c r="G9" s="174" t="s">
        <v>2461</v>
      </c>
      <c r="I9" s="174"/>
    </row>
    <row r="10" spans="1:19" x14ac:dyDescent="0.25">
      <c r="A10" s="176" t="s">
        <v>2351</v>
      </c>
      <c r="B10" s="175" t="s">
        <v>2523</v>
      </c>
      <c r="C10" s="217">
        <v>1</v>
      </c>
      <c r="D10" s="174" t="s">
        <v>65</v>
      </c>
      <c r="E10" s="174" t="s">
        <v>66</v>
      </c>
      <c r="F10" s="3" t="str">
        <f>UnitControlCenter!$B$3</f>
        <v>million metric tons / year</v>
      </c>
      <c r="G10" s="174" t="s">
        <v>2533</v>
      </c>
      <c r="I10" s="174"/>
    </row>
    <row r="11" spans="1:19" x14ac:dyDescent="0.25">
      <c r="A11" s="176" t="s">
        <v>2351</v>
      </c>
      <c r="B11" s="175" t="s">
        <v>98</v>
      </c>
      <c r="C11" s="217">
        <v>1</v>
      </c>
      <c r="D11" s="174" t="s">
        <v>65</v>
      </c>
      <c r="E11" s="174" t="s">
        <v>66</v>
      </c>
      <c r="F11" s="3" t="str">
        <f>UnitControlCenter!$B$3</f>
        <v>million metric tons / year</v>
      </c>
      <c r="G11" s="174" t="s">
        <v>2462</v>
      </c>
      <c r="I11" s="174"/>
    </row>
    <row r="12" spans="1:19" x14ac:dyDescent="0.25">
      <c r="A12" s="176" t="s">
        <v>2351</v>
      </c>
      <c r="B12" s="175" t="s">
        <v>9</v>
      </c>
      <c r="C12" s="217">
        <v>1</v>
      </c>
      <c r="D12" s="174" t="s">
        <v>65</v>
      </c>
      <c r="E12" s="174" t="s">
        <v>66</v>
      </c>
      <c r="F12" s="3" t="str">
        <f>UnitControlCenter!$B$3</f>
        <v>million metric tons / year</v>
      </c>
      <c r="G12" s="174" t="s">
        <v>2483</v>
      </c>
      <c r="I12" s="174"/>
    </row>
    <row r="13" spans="1:19" x14ac:dyDescent="0.25">
      <c r="A13" s="176" t="s">
        <v>2351</v>
      </c>
      <c r="B13" s="175" t="s">
        <v>2459</v>
      </c>
      <c r="C13" s="217">
        <v>1</v>
      </c>
      <c r="D13" s="174" t="s">
        <v>65</v>
      </c>
      <c r="E13" s="174" t="s">
        <v>66</v>
      </c>
      <c r="F13" s="3" t="str">
        <f>UnitControlCenter!$B$3</f>
        <v>million metric tons / year</v>
      </c>
      <c r="G13" s="174" t="s">
        <v>2463</v>
      </c>
      <c r="I13" s="174"/>
    </row>
    <row r="14" spans="1:19" x14ac:dyDescent="0.25">
      <c r="A14" s="176" t="s">
        <v>2351</v>
      </c>
      <c r="B14" s="175" t="s">
        <v>4</v>
      </c>
      <c r="C14" s="217">
        <v>1</v>
      </c>
      <c r="D14" s="174" t="s">
        <v>65</v>
      </c>
      <c r="E14" s="174" t="s">
        <v>66</v>
      </c>
      <c r="F14" s="3" t="str">
        <f>UnitControlCenter!$B$3</f>
        <v>million metric tons / year</v>
      </c>
      <c r="G14" s="174" t="s">
        <v>2464</v>
      </c>
      <c r="I14" s="174"/>
    </row>
    <row r="15" spans="1:19" ht="15.75" thickBot="1" x14ac:dyDescent="0.3">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25">
      <c r="A16" s="175" t="s">
        <v>2357</v>
      </c>
      <c r="B16" s="175" t="s">
        <v>2233</v>
      </c>
      <c r="C16" s="217">
        <v>1</v>
      </c>
      <c r="D16" s="174" t="s">
        <v>65</v>
      </c>
      <c r="E16" s="174" t="s">
        <v>66</v>
      </c>
      <c r="F16" s="3" t="str">
        <f>UnitControlCenter!$B$3</f>
        <v>million metric tons / year</v>
      </c>
      <c r="G16" s="174" t="s">
        <v>2345</v>
      </c>
      <c r="I16" s="174"/>
    </row>
    <row r="17" spans="1:19" x14ac:dyDescent="0.25">
      <c r="A17" s="175" t="s">
        <v>2357</v>
      </c>
      <c r="B17" s="176" t="s">
        <v>2249</v>
      </c>
      <c r="C17" s="217">
        <v>1</v>
      </c>
      <c r="D17" s="174" t="s">
        <v>65</v>
      </c>
      <c r="E17" s="174" t="s">
        <v>66</v>
      </c>
      <c r="F17" s="3" t="str">
        <f>UnitControlCenter!$B$3</f>
        <v>million metric tons / year</v>
      </c>
      <c r="G17" s="174" t="s">
        <v>2336</v>
      </c>
      <c r="I17" s="174"/>
    </row>
    <row r="18" spans="1:19" x14ac:dyDescent="0.25">
      <c r="A18" s="175" t="s">
        <v>2357</v>
      </c>
      <c r="B18" s="176" t="s">
        <v>2251</v>
      </c>
      <c r="C18" s="217">
        <v>1</v>
      </c>
      <c r="D18" s="174" t="s">
        <v>65</v>
      </c>
      <c r="E18" s="174" t="s">
        <v>66</v>
      </c>
      <c r="F18" s="3" t="str">
        <f>UnitControlCenter!$B$3</f>
        <v>million metric tons / year</v>
      </c>
      <c r="G18" s="174" t="s">
        <v>2335</v>
      </c>
      <c r="I18" s="174"/>
    </row>
    <row r="19" spans="1:19" x14ac:dyDescent="0.25">
      <c r="A19" s="175" t="s">
        <v>2357</v>
      </c>
      <c r="B19" s="176" t="s">
        <v>2332</v>
      </c>
      <c r="C19" s="217">
        <v>1</v>
      </c>
      <c r="D19" s="174" t="s">
        <v>65</v>
      </c>
      <c r="E19" s="174" t="s">
        <v>66</v>
      </c>
      <c r="F19" s="3" t="str">
        <f>UnitControlCenter!$B$3</f>
        <v>million metric tons / year</v>
      </c>
      <c r="G19" s="174" t="s">
        <v>2334</v>
      </c>
      <c r="I19" s="174"/>
    </row>
    <row r="20" spans="1:19" x14ac:dyDescent="0.25">
      <c r="A20" s="175" t="s">
        <v>2357</v>
      </c>
      <c r="B20" s="176" t="s">
        <v>2331</v>
      </c>
      <c r="C20" s="217">
        <v>1</v>
      </c>
      <c r="D20" s="174" t="s">
        <v>65</v>
      </c>
      <c r="E20" s="174" t="s">
        <v>66</v>
      </c>
      <c r="F20" s="3" t="str">
        <f>UnitControlCenter!$B$5</f>
        <v>thousand metric tons / year</v>
      </c>
      <c r="G20" s="174" t="s">
        <v>2340</v>
      </c>
      <c r="I20" s="174"/>
    </row>
    <row r="21" spans="1:19" x14ac:dyDescent="0.25">
      <c r="A21" s="175" t="s">
        <v>2357</v>
      </c>
      <c r="B21" s="176" t="s">
        <v>2240</v>
      </c>
      <c r="C21" s="217">
        <v>1</v>
      </c>
      <c r="D21" s="174" t="s">
        <v>65</v>
      </c>
      <c r="E21" s="174" t="s">
        <v>66</v>
      </c>
      <c r="F21" s="3" t="str">
        <f>UnitControlCenter!$B$5</f>
        <v>thousand metric tons / year</v>
      </c>
      <c r="G21" s="174" t="s">
        <v>2341</v>
      </c>
      <c r="I21" s="174"/>
    </row>
    <row r="22" spans="1:19" x14ac:dyDescent="0.25">
      <c r="A22" s="175" t="s">
        <v>2357</v>
      </c>
      <c r="B22" s="176" t="s">
        <v>2245</v>
      </c>
      <c r="C22" s="217">
        <v>1</v>
      </c>
      <c r="D22" s="174" t="s">
        <v>65</v>
      </c>
      <c r="E22" s="174" t="s">
        <v>66</v>
      </c>
      <c r="F22" s="3" t="str">
        <f>UnitControlCenter!$B$5</f>
        <v>thousand metric tons / year</v>
      </c>
      <c r="G22" s="174" t="s">
        <v>2338</v>
      </c>
      <c r="I22" s="174"/>
    </row>
    <row r="23" spans="1:19" x14ac:dyDescent="0.25">
      <c r="A23" s="175" t="s">
        <v>2357</v>
      </c>
      <c r="B23" s="176" t="s">
        <v>2247</v>
      </c>
      <c r="C23" s="217">
        <v>1</v>
      </c>
      <c r="D23" s="174" t="s">
        <v>65</v>
      </c>
      <c r="E23" s="174" t="s">
        <v>66</v>
      </c>
      <c r="F23" s="3" t="str">
        <f>UnitControlCenter!$B$5</f>
        <v>thousand metric tons / year</v>
      </c>
      <c r="G23" s="174" t="s">
        <v>2337</v>
      </c>
      <c r="I23" s="174"/>
    </row>
    <row r="24" spans="1:19" x14ac:dyDescent="0.25">
      <c r="A24" s="175" t="s">
        <v>2357</v>
      </c>
      <c r="B24" s="176" t="s">
        <v>2238</v>
      </c>
      <c r="C24" s="217">
        <v>1</v>
      </c>
      <c r="D24" s="174" t="s">
        <v>65</v>
      </c>
      <c r="E24" s="174" t="s">
        <v>66</v>
      </c>
      <c r="F24" s="3" t="str">
        <f>UnitControlCenter!$B$3</f>
        <v>million metric tons / year</v>
      </c>
      <c r="G24" s="174" t="s">
        <v>2342</v>
      </c>
      <c r="I24" s="174"/>
    </row>
    <row r="25" spans="1:19" x14ac:dyDescent="0.25">
      <c r="A25" s="175" t="s">
        <v>2357</v>
      </c>
      <c r="B25" s="176" t="s">
        <v>2235</v>
      </c>
      <c r="C25" s="217">
        <v>1</v>
      </c>
      <c r="D25" s="174" t="s">
        <v>65</v>
      </c>
      <c r="E25" s="174" t="s">
        <v>66</v>
      </c>
      <c r="F25" s="3" t="str">
        <f>UnitControlCenter!$B$5</f>
        <v>thousand metric tons / year</v>
      </c>
      <c r="G25" s="174" t="s">
        <v>2344</v>
      </c>
      <c r="I25" s="174"/>
    </row>
    <row r="26" spans="1:19" x14ac:dyDescent="0.25">
      <c r="A26" s="175" t="s">
        <v>2357</v>
      </c>
      <c r="B26" s="176" t="s">
        <v>2243</v>
      </c>
      <c r="C26" s="217">
        <v>1</v>
      </c>
      <c r="D26" s="174" t="s">
        <v>65</v>
      </c>
      <c r="E26" s="174" t="s">
        <v>66</v>
      </c>
      <c r="F26" s="3" t="str">
        <f>UnitControlCenter!$B$3</f>
        <v>million metric tons / year</v>
      </c>
      <c r="G26" s="174" t="s">
        <v>2339</v>
      </c>
      <c r="I26" s="174"/>
    </row>
    <row r="27" spans="1:19" ht="15.75" thickBot="1" x14ac:dyDescent="0.3">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5" x14ac:dyDescent="0.25">
      <c r="A28" s="175" t="s">
        <v>2358</v>
      </c>
      <c r="B28" s="175" t="s">
        <v>2354</v>
      </c>
      <c r="C28" s="217">
        <v>1</v>
      </c>
      <c r="D28" s="174" t="s">
        <v>67</v>
      </c>
      <c r="E28" s="174" t="s">
        <v>68</v>
      </c>
      <c r="F28" s="3" t="str">
        <f>UnitControlCenter!$B$3</f>
        <v>million metric tons / year</v>
      </c>
      <c r="G28" s="174" t="s">
        <v>2968</v>
      </c>
      <c r="H28" s="48" t="s">
        <v>2969</v>
      </c>
      <c r="I28" s="174" t="s">
        <v>2970</v>
      </c>
    </row>
    <row r="29" spans="1:19" ht="105" x14ac:dyDescent="0.25">
      <c r="A29" s="175" t="s">
        <v>2358</v>
      </c>
      <c r="B29" s="175" t="s">
        <v>2534</v>
      </c>
      <c r="C29" s="217">
        <v>1</v>
      </c>
      <c r="D29" s="174" t="s">
        <v>67</v>
      </c>
      <c r="E29" s="174" t="s">
        <v>68</v>
      </c>
      <c r="F29" s="3" t="str">
        <f>UnitControlCenter!$B$3</f>
        <v>million metric tons / year</v>
      </c>
      <c r="G29" s="174" t="s">
        <v>2971</v>
      </c>
      <c r="H29" s="48" t="s">
        <v>2972</v>
      </c>
      <c r="I29" s="174" t="s">
        <v>2973</v>
      </c>
    </row>
    <row r="30" spans="1:19" ht="60" x14ac:dyDescent="0.25">
      <c r="A30" s="175" t="s">
        <v>2358</v>
      </c>
      <c r="B30" s="175" t="s">
        <v>2359</v>
      </c>
      <c r="C30" s="225">
        <v>1</v>
      </c>
      <c r="D30" s="174" t="s">
        <v>67</v>
      </c>
      <c r="E30" s="174" t="s">
        <v>68</v>
      </c>
      <c r="F30" s="5" t="str">
        <f>UnitControlCenter!$B$3</f>
        <v>million metric tons / year</v>
      </c>
      <c r="G30" s="216" t="s">
        <v>2974</v>
      </c>
      <c r="H30" s="216" t="s">
        <v>2975</v>
      </c>
      <c r="I30" s="174" t="s">
        <v>2976</v>
      </c>
    </row>
    <row r="31" spans="1:19" ht="15.75" thickBot="1" x14ac:dyDescent="0.3">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105" x14ac:dyDescent="0.25">
      <c r="A32" s="175" t="s">
        <v>2804</v>
      </c>
      <c r="B32" s="175" t="s">
        <v>2627</v>
      </c>
      <c r="C32" s="217">
        <v>1</v>
      </c>
      <c r="D32" s="174" t="s">
        <v>65</v>
      </c>
      <c r="E32" s="174" t="s">
        <v>3093</v>
      </c>
      <c r="F32" s="3" t="str">
        <f>UnitControlCenter!$B$3</f>
        <v>million metric tons / year</v>
      </c>
      <c r="G32" s="48" t="s">
        <v>3138</v>
      </c>
      <c r="I32" s="174"/>
    </row>
    <row r="33" spans="1:19" x14ac:dyDescent="0.25">
      <c r="A33" s="175" t="s">
        <v>2804</v>
      </c>
      <c r="B33" s="175" t="s">
        <v>140</v>
      </c>
      <c r="C33" s="217">
        <v>1</v>
      </c>
      <c r="D33" s="174" t="s">
        <v>65</v>
      </c>
      <c r="E33" s="174" t="s">
        <v>3093</v>
      </c>
      <c r="F33" s="3" t="str">
        <f>UnitControlCenter!$B$3</f>
        <v>million metric tons / year</v>
      </c>
      <c r="G33" s="174" t="s">
        <v>2460</v>
      </c>
      <c r="I33" s="174"/>
    </row>
    <row r="34" spans="1:19" x14ac:dyDescent="0.25">
      <c r="A34" s="175" t="s">
        <v>2804</v>
      </c>
      <c r="B34" s="175" t="s">
        <v>2458</v>
      </c>
      <c r="C34" s="217">
        <v>1</v>
      </c>
      <c r="D34" s="174" t="s">
        <v>65</v>
      </c>
      <c r="E34" s="174" t="s">
        <v>3093</v>
      </c>
      <c r="F34" s="3" t="str">
        <f>UnitControlCenter!$B$3</f>
        <v>million metric tons / year</v>
      </c>
      <c r="G34" s="174" t="s">
        <v>2461</v>
      </c>
      <c r="I34" s="174"/>
    </row>
    <row r="35" spans="1:19" x14ac:dyDescent="0.25">
      <c r="A35" s="175" t="s">
        <v>2804</v>
      </c>
      <c r="B35" s="175" t="s">
        <v>2523</v>
      </c>
      <c r="C35" s="217">
        <v>1</v>
      </c>
      <c r="D35" s="174" t="s">
        <v>65</v>
      </c>
      <c r="E35" s="174" t="s">
        <v>3093</v>
      </c>
      <c r="F35" s="3" t="str">
        <f>UnitControlCenter!$B$3</f>
        <v>million metric tons / year</v>
      </c>
      <c r="G35" s="174" t="s">
        <v>2533</v>
      </c>
      <c r="I35" s="174"/>
    </row>
    <row r="36" spans="1:19" x14ac:dyDescent="0.25">
      <c r="A36" s="175" t="s">
        <v>2804</v>
      </c>
      <c r="B36" s="175" t="s">
        <v>98</v>
      </c>
      <c r="C36" s="217">
        <v>1</v>
      </c>
      <c r="D36" s="174" t="s">
        <v>65</v>
      </c>
      <c r="E36" s="174" t="s">
        <v>3093</v>
      </c>
      <c r="F36" s="3" t="str">
        <f>UnitControlCenter!$B$3</f>
        <v>million metric tons / year</v>
      </c>
      <c r="G36" s="174" t="s">
        <v>2462</v>
      </c>
      <c r="I36" s="174"/>
    </row>
    <row r="37" spans="1:19" ht="30" x14ac:dyDescent="0.25">
      <c r="A37" s="175" t="s">
        <v>2804</v>
      </c>
      <c r="B37" s="175" t="s">
        <v>9</v>
      </c>
      <c r="C37" s="217">
        <v>1</v>
      </c>
      <c r="D37" s="174" t="s">
        <v>65</v>
      </c>
      <c r="E37" s="174" t="s">
        <v>3093</v>
      </c>
      <c r="F37" s="3" t="str">
        <f>UnitControlCenter!$B$3</f>
        <v>million metric tons / year</v>
      </c>
      <c r="G37" s="174" t="s">
        <v>3139</v>
      </c>
      <c r="I37" s="174"/>
    </row>
    <row r="38" spans="1:19" ht="15.75" thickBot="1" x14ac:dyDescent="0.3">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45" x14ac:dyDescent="0.25">
      <c r="A39" s="175" t="s">
        <v>366</v>
      </c>
      <c r="B39" s="175" t="s">
        <v>3048</v>
      </c>
      <c r="C39" s="217">
        <v>1</v>
      </c>
      <c r="D39" s="174" t="s">
        <v>67</v>
      </c>
      <c r="E39" s="174" t="s">
        <v>447</v>
      </c>
      <c r="F39" s="3" t="str">
        <f>UnitControlCenter!$B$7</f>
        <v>2019 dollars / ton CO2e abated, Annual average abatement (MtCO2e)</v>
      </c>
      <c r="G39" s="48" t="s">
        <v>3140</v>
      </c>
      <c r="I39" s="174"/>
    </row>
    <row r="40" spans="1:19" ht="45.75" thickBot="1" x14ac:dyDescent="0.3">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5" x14ac:dyDescent="0.2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25">
      <c r="A42" s="175" t="s">
        <v>2360</v>
      </c>
      <c r="B42" s="208" t="s">
        <v>2826</v>
      </c>
      <c r="C42" s="217">
        <v>1</v>
      </c>
      <c r="D42" s="174" t="s">
        <v>65</v>
      </c>
      <c r="E42" s="174" t="s">
        <v>66</v>
      </c>
      <c r="F42" s="3" t="str">
        <f>UnitControlCenter!$B$8</f>
        <v>billion 2019 dollars / year</v>
      </c>
      <c r="G42" s="48" t="s">
        <v>2818</v>
      </c>
      <c r="I42" s="174"/>
    </row>
    <row r="43" spans="1:19" ht="75" x14ac:dyDescent="0.25">
      <c r="A43" s="175" t="s">
        <v>2360</v>
      </c>
      <c r="B43" s="175" t="s">
        <v>3037</v>
      </c>
      <c r="C43" s="234">
        <v>1</v>
      </c>
      <c r="D43" s="174" t="s">
        <v>67</v>
      </c>
      <c r="E43" s="174" t="s">
        <v>68</v>
      </c>
      <c r="F43" s="3" t="str">
        <f>UnitControlCenter!$B$8</f>
        <v>billion 2019 dollars / year</v>
      </c>
      <c r="G43" s="3" t="s">
        <v>3038</v>
      </c>
      <c r="H43" s="3" t="s">
        <v>3039</v>
      </c>
      <c r="I43" s="3" t="s">
        <v>3040</v>
      </c>
    </row>
    <row r="44" spans="1:19" ht="30" x14ac:dyDescent="0.25">
      <c r="A44" s="175" t="s">
        <v>2360</v>
      </c>
      <c r="B44" s="208" t="s">
        <v>3042</v>
      </c>
      <c r="C44" s="225">
        <v>1</v>
      </c>
      <c r="D44" s="174" t="s">
        <v>65</v>
      </c>
      <c r="E44" s="174" t="s">
        <v>66</v>
      </c>
      <c r="F44" s="5" t="str">
        <f>UnitControlCenter!$B$9</f>
        <v>billion 2019 dollars</v>
      </c>
      <c r="G44" s="216" t="s">
        <v>3044</v>
      </c>
      <c r="H44" s="216"/>
      <c r="I44" s="174"/>
    </row>
    <row r="45" spans="1:19" s="216" customFormat="1" ht="30" x14ac:dyDescent="0.25">
      <c r="A45" s="175" t="s">
        <v>2360</v>
      </c>
      <c r="B45" s="208" t="s">
        <v>3045</v>
      </c>
      <c r="C45" s="225">
        <v>1</v>
      </c>
      <c r="D45" s="174" t="s">
        <v>65</v>
      </c>
      <c r="E45" s="174" t="s">
        <v>66</v>
      </c>
      <c r="F45" s="5" t="str">
        <f>UnitControlCenter!$B$8</f>
        <v>billion 2019 dollars / year</v>
      </c>
      <c r="G45" s="216" t="s">
        <v>3046</v>
      </c>
      <c r="I45" s="174"/>
    </row>
    <row r="46" spans="1:19" ht="135.75" thickBot="1" x14ac:dyDescent="0.3">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45" x14ac:dyDescent="0.25">
      <c r="A47" s="175" t="s">
        <v>2943</v>
      </c>
      <c r="B47" s="208" t="s">
        <v>2960</v>
      </c>
      <c r="C47" s="228">
        <v>1</v>
      </c>
      <c r="D47" s="174" t="s">
        <v>67</v>
      </c>
      <c r="E47" s="174" t="s">
        <v>66</v>
      </c>
      <c r="F47" s="5" t="str">
        <f>UnitControlCenter!$B$10</f>
        <v>jobs</v>
      </c>
      <c r="G47" s="216" t="s">
        <v>2951</v>
      </c>
      <c r="H47" s="216" t="s">
        <v>2950</v>
      </c>
      <c r="I47" s="174" t="s">
        <v>2425</v>
      </c>
    </row>
    <row r="48" spans="1:19" ht="30" x14ac:dyDescent="0.25">
      <c r="A48" s="175" t="s">
        <v>2943</v>
      </c>
      <c r="B48" s="208" t="s">
        <v>3406</v>
      </c>
      <c r="C48" s="251">
        <v>0</v>
      </c>
      <c r="D48" s="174" t="s">
        <v>67</v>
      </c>
      <c r="E48" s="174" t="s">
        <v>68</v>
      </c>
      <c r="F48" s="5" t="str">
        <f>UnitControlCenter!$B$10</f>
        <v>jobs</v>
      </c>
      <c r="G48" s="216" t="s">
        <v>3297</v>
      </c>
      <c r="H48" s="216" t="s">
        <v>3298</v>
      </c>
      <c r="I48" s="174" t="s">
        <v>3299</v>
      </c>
    </row>
    <row r="49" spans="1:9" ht="30" x14ac:dyDescent="0.25">
      <c r="A49" s="175" t="s">
        <v>2943</v>
      </c>
      <c r="B49" s="208" t="s">
        <v>3407</v>
      </c>
      <c r="C49" s="251">
        <v>0</v>
      </c>
      <c r="D49" s="174" t="s">
        <v>67</v>
      </c>
      <c r="E49" s="174" t="s">
        <v>66</v>
      </c>
      <c r="F49" s="3" t="str">
        <f>UnitControlCenter!$B$12</f>
        <v>% change</v>
      </c>
      <c r="G49" s="216" t="s">
        <v>3316</v>
      </c>
      <c r="H49" s="216" t="s">
        <v>3298</v>
      </c>
      <c r="I49" s="174" t="s">
        <v>3299</v>
      </c>
    </row>
    <row r="50" spans="1:9" ht="45" x14ac:dyDescent="0.25">
      <c r="A50" s="175" t="s">
        <v>2943</v>
      </c>
      <c r="B50" s="208" t="s">
        <v>3281</v>
      </c>
      <c r="C50" s="251">
        <v>0</v>
      </c>
      <c r="D50" s="174" t="s">
        <v>67</v>
      </c>
      <c r="E50" s="174" t="s">
        <v>68</v>
      </c>
      <c r="F50" s="5" t="str">
        <f>UnitControlCenter!$B$10</f>
        <v>jobs</v>
      </c>
      <c r="G50" s="216" t="s">
        <v>3320</v>
      </c>
      <c r="H50" s="216" t="s">
        <v>3300</v>
      </c>
      <c r="I50" s="185" t="s">
        <v>3301</v>
      </c>
    </row>
    <row r="51" spans="1:9" ht="45" x14ac:dyDescent="0.25">
      <c r="A51" s="175" t="s">
        <v>2943</v>
      </c>
      <c r="B51" s="208" t="s">
        <v>3313</v>
      </c>
      <c r="C51" s="251">
        <v>0</v>
      </c>
      <c r="D51" s="174" t="s">
        <v>67</v>
      </c>
      <c r="E51" s="174" t="s">
        <v>66</v>
      </c>
      <c r="F51" s="3" t="str">
        <f>UnitControlCenter!$B$12</f>
        <v>% change</v>
      </c>
      <c r="G51" s="216" t="s">
        <v>3319</v>
      </c>
      <c r="H51" s="216" t="s">
        <v>3300</v>
      </c>
      <c r="I51" s="185" t="s">
        <v>3301</v>
      </c>
    </row>
    <row r="52" spans="1:9" ht="30" x14ac:dyDescent="0.25">
      <c r="A52" s="175" t="s">
        <v>2943</v>
      </c>
      <c r="B52" s="208" t="s">
        <v>3286</v>
      </c>
      <c r="C52" s="251">
        <v>0</v>
      </c>
      <c r="D52" s="174" t="s">
        <v>67</v>
      </c>
      <c r="E52" s="174" t="s">
        <v>68</v>
      </c>
      <c r="F52" s="5" t="str">
        <f>UnitControlCenter!$B$10</f>
        <v>jobs</v>
      </c>
      <c r="G52" s="216" t="s">
        <v>3302</v>
      </c>
      <c r="H52" s="216" t="s">
        <v>3303</v>
      </c>
      <c r="I52" s="174" t="s">
        <v>3304</v>
      </c>
    </row>
    <row r="53" spans="1:9" ht="30" x14ac:dyDescent="0.25">
      <c r="A53" s="175" t="s">
        <v>2943</v>
      </c>
      <c r="B53" s="208" t="s">
        <v>3314</v>
      </c>
      <c r="C53" s="251">
        <v>0</v>
      </c>
      <c r="D53" s="174" t="s">
        <v>67</v>
      </c>
      <c r="E53" s="174" t="s">
        <v>66</v>
      </c>
      <c r="F53" s="3" t="str">
        <f>UnitControlCenter!$B$12</f>
        <v>% change</v>
      </c>
      <c r="G53" s="216" t="s">
        <v>3317</v>
      </c>
      <c r="H53" s="216" t="s">
        <v>3303</v>
      </c>
      <c r="I53" s="174" t="s">
        <v>3304</v>
      </c>
    </row>
    <row r="54" spans="1:9" ht="75" x14ac:dyDescent="0.25">
      <c r="A54" s="175" t="s">
        <v>2943</v>
      </c>
      <c r="B54" s="208" t="s">
        <v>3289</v>
      </c>
      <c r="C54" s="251">
        <v>0</v>
      </c>
      <c r="D54" s="174" t="s">
        <v>67</v>
      </c>
      <c r="E54" s="174" t="s">
        <v>68</v>
      </c>
      <c r="F54" s="5" t="str">
        <f>UnitControlCenter!$B$10</f>
        <v>jobs</v>
      </c>
      <c r="G54" s="216" t="s">
        <v>3305</v>
      </c>
      <c r="H54" s="216" t="s">
        <v>3306</v>
      </c>
      <c r="I54" s="174" t="s">
        <v>3307</v>
      </c>
    </row>
    <row r="55" spans="1:9" ht="90" x14ac:dyDescent="0.25">
      <c r="A55" s="175" t="s">
        <v>2943</v>
      </c>
      <c r="B55" s="208" t="s">
        <v>3315</v>
      </c>
      <c r="C55" s="251">
        <v>0</v>
      </c>
      <c r="D55" s="174" t="s">
        <v>67</v>
      </c>
      <c r="E55" s="174" t="s">
        <v>66</v>
      </c>
      <c r="F55" s="3" t="str">
        <f>UnitControlCenter!$B$12</f>
        <v>% change</v>
      </c>
      <c r="G55" s="216" t="s">
        <v>3318</v>
      </c>
      <c r="H55" s="216" t="s">
        <v>3306</v>
      </c>
      <c r="I55" s="174" t="s">
        <v>3307</v>
      </c>
    </row>
    <row r="56" spans="1:9" ht="30" x14ac:dyDescent="0.25">
      <c r="A56" s="175" t="s">
        <v>2943</v>
      </c>
      <c r="B56" s="208" t="s">
        <v>3350</v>
      </c>
      <c r="C56" s="231">
        <v>1</v>
      </c>
      <c r="D56" s="174" t="s">
        <v>67</v>
      </c>
      <c r="E56" s="174" t="s">
        <v>68</v>
      </c>
      <c r="F56" s="5" t="str">
        <f>UnitControlCenter!$B$10</f>
        <v>jobs</v>
      </c>
      <c r="G56" s="216" t="s">
        <v>3351</v>
      </c>
      <c r="H56" s="216" t="s">
        <v>3352</v>
      </c>
      <c r="I56" s="174" t="s">
        <v>3353</v>
      </c>
    </row>
    <row r="57" spans="1:9" ht="30" x14ac:dyDescent="0.25">
      <c r="A57" s="175" t="s">
        <v>2943</v>
      </c>
      <c r="B57" s="208" t="s">
        <v>3354</v>
      </c>
      <c r="C57" s="251">
        <v>1</v>
      </c>
      <c r="D57" s="174" t="s">
        <v>67</v>
      </c>
      <c r="E57" s="174" t="s">
        <v>66</v>
      </c>
      <c r="F57" s="3" t="str">
        <f>UnitControlCenter!$B$12</f>
        <v>% change</v>
      </c>
      <c r="G57" s="216" t="s">
        <v>3355</v>
      </c>
      <c r="H57" s="216" t="s">
        <v>3352</v>
      </c>
      <c r="I57" s="174" t="s">
        <v>3353</v>
      </c>
    </row>
    <row r="58" spans="1:9" ht="30" x14ac:dyDescent="0.25">
      <c r="A58" s="175" t="s">
        <v>2943</v>
      </c>
      <c r="B58" s="208" t="s">
        <v>3021</v>
      </c>
      <c r="C58" s="233">
        <v>1</v>
      </c>
      <c r="D58" s="174" t="s">
        <v>67</v>
      </c>
      <c r="E58" s="174" t="s">
        <v>66</v>
      </c>
      <c r="F58" s="5" t="str">
        <f>UnitControlCenter!$B$10</f>
        <v>jobs</v>
      </c>
      <c r="G58" s="216" t="s">
        <v>3025</v>
      </c>
      <c r="H58" s="216" t="s">
        <v>3024</v>
      </c>
      <c r="I58" s="174" t="s">
        <v>3036</v>
      </c>
    </row>
    <row r="59" spans="1:9" ht="45" x14ac:dyDescent="0.25">
      <c r="A59" s="175" t="s">
        <v>2943</v>
      </c>
      <c r="B59" s="208" t="s">
        <v>3090</v>
      </c>
      <c r="C59" s="237">
        <v>1</v>
      </c>
      <c r="D59" s="174" t="s">
        <v>67</v>
      </c>
      <c r="E59" s="174" t="s">
        <v>66</v>
      </c>
      <c r="F59" s="5" t="str">
        <f>UnitControlCenter!$B$10</f>
        <v>jobs</v>
      </c>
      <c r="G59" s="216" t="s">
        <v>3089</v>
      </c>
      <c r="H59" s="216" t="s">
        <v>2950</v>
      </c>
      <c r="I59" s="174" t="s">
        <v>2425</v>
      </c>
    </row>
    <row r="60" spans="1:9" ht="45" x14ac:dyDescent="0.25">
      <c r="A60" s="175" t="s">
        <v>2943</v>
      </c>
      <c r="B60" s="208" t="s">
        <v>2945</v>
      </c>
      <c r="C60" s="228">
        <v>1</v>
      </c>
      <c r="D60" s="174" t="s">
        <v>67</v>
      </c>
      <c r="E60" s="174" t="s">
        <v>66</v>
      </c>
      <c r="F60" s="3" t="str">
        <f>UnitControlCenter!$B$8</f>
        <v>billion 2019 dollars / year</v>
      </c>
      <c r="G60" s="216" t="s">
        <v>2952</v>
      </c>
      <c r="H60" s="216" t="s">
        <v>2954</v>
      </c>
      <c r="I60" s="174" t="s">
        <v>2425</v>
      </c>
    </row>
    <row r="61" spans="1:9" ht="45" x14ac:dyDescent="0.25">
      <c r="A61" s="175" t="s">
        <v>2943</v>
      </c>
      <c r="B61" s="208" t="s">
        <v>2964</v>
      </c>
      <c r="C61" s="232">
        <v>1</v>
      </c>
      <c r="D61" s="174" t="s">
        <v>67</v>
      </c>
      <c r="E61" s="174" t="s">
        <v>66</v>
      </c>
      <c r="F61" s="3" t="str">
        <f>UnitControlCenter!$B$12</f>
        <v>% change</v>
      </c>
      <c r="G61" s="216" t="s">
        <v>2966</v>
      </c>
      <c r="H61" s="216" t="s">
        <v>2954</v>
      </c>
      <c r="I61" s="174" t="s">
        <v>2425</v>
      </c>
    </row>
    <row r="62" spans="1:9" ht="30" x14ac:dyDescent="0.25">
      <c r="A62" s="175" t="s">
        <v>2943</v>
      </c>
      <c r="B62" s="208" t="s">
        <v>3022</v>
      </c>
      <c r="C62" s="233">
        <v>1</v>
      </c>
      <c r="D62" s="174" t="s">
        <v>67</v>
      </c>
      <c r="E62" s="174" t="s">
        <v>66</v>
      </c>
      <c r="F62" s="3" t="str">
        <f>UnitControlCenter!$B$8</f>
        <v>billion 2019 dollars / year</v>
      </c>
      <c r="G62" s="216" t="s">
        <v>3026</v>
      </c>
      <c r="H62" s="216" t="s">
        <v>3024</v>
      </c>
      <c r="I62" s="174" t="s">
        <v>3036</v>
      </c>
    </row>
    <row r="63" spans="1:9" ht="45" x14ac:dyDescent="0.25">
      <c r="A63" s="175" t="s">
        <v>2943</v>
      </c>
      <c r="B63" s="208" t="s">
        <v>2959</v>
      </c>
      <c r="C63" s="228">
        <v>1</v>
      </c>
      <c r="D63" s="174" t="s">
        <v>67</v>
      </c>
      <c r="E63" s="174" t="s">
        <v>66</v>
      </c>
      <c r="F63" s="3" t="str">
        <f>UnitControlCenter!$B$8</f>
        <v>billion 2019 dollars / year</v>
      </c>
      <c r="G63" s="216" t="s">
        <v>2955</v>
      </c>
      <c r="H63" s="216" t="s">
        <v>2953</v>
      </c>
      <c r="I63" s="174" t="s">
        <v>2425</v>
      </c>
    </row>
    <row r="64" spans="1:9" ht="30" x14ac:dyDescent="0.25">
      <c r="A64" s="175" t="s">
        <v>2943</v>
      </c>
      <c r="B64" s="208" t="s">
        <v>2957</v>
      </c>
      <c r="C64" s="225">
        <v>1</v>
      </c>
      <c r="D64" s="174" t="s">
        <v>65</v>
      </c>
      <c r="E64" s="174" t="s">
        <v>66</v>
      </c>
      <c r="F64" s="5" t="str">
        <f>UnitControlCenter!$B$13</f>
        <v>2019 dollars / employee-year</v>
      </c>
      <c r="G64" s="216" t="s">
        <v>2958</v>
      </c>
      <c r="H64" s="216"/>
      <c r="I64" s="174"/>
    </row>
    <row r="65" spans="1:19" ht="30.75" thickBot="1" x14ac:dyDescent="0.3">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90" x14ac:dyDescent="0.25">
      <c r="A66" s="175" t="s">
        <v>2944</v>
      </c>
      <c r="B66" s="175" t="s">
        <v>2734</v>
      </c>
      <c r="C66" s="217">
        <v>1</v>
      </c>
      <c r="D66" s="174" t="s">
        <v>67</v>
      </c>
      <c r="E66" s="174" t="s">
        <v>66</v>
      </c>
      <c r="F66" s="3" t="str">
        <f>UnitControlCenter!$B$8</f>
        <v>billion 2019 dollars / year</v>
      </c>
      <c r="G66" s="3" t="s">
        <v>2735</v>
      </c>
      <c r="H66" s="3" t="s">
        <v>2736</v>
      </c>
      <c r="I66" s="3" t="s">
        <v>2709</v>
      </c>
    </row>
    <row r="67" spans="1:19" ht="45" x14ac:dyDescent="0.25">
      <c r="A67" s="175" t="s">
        <v>2944</v>
      </c>
      <c r="B67" s="175" t="s">
        <v>2738</v>
      </c>
      <c r="C67" s="217">
        <v>1</v>
      </c>
      <c r="D67" s="174" t="s">
        <v>67</v>
      </c>
      <c r="E67" s="174" t="s">
        <v>66</v>
      </c>
      <c r="F67" s="3" t="str">
        <f>UnitControlCenter!$B$8</f>
        <v>billion 2019 dollars / year</v>
      </c>
      <c r="G67" s="3" t="s">
        <v>2748</v>
      </c>
      <c r="H67" s="3" t="s">
        <v>2749</v>
      </c>
      <c r="I67" s="3" t="s">
        <v>2750</v>
      </c>
    </row>
    <row r="68" spans="1:19" ht="60" x14ac:dyDescent="0.25">
      <c r="A68" s="175" t="s">
        <v>2944</v>
      </c>
      <c r="B68" s="175" t="s">
        <v>2739</v>
      </c>
      <c r="C68" s="217">
        <v>1</v>
      </c>
      <c r="D68" s="174" t="s">
        <v>67</v>
      </c>
      <c r="E68" s="174" t="s">
        <v>66</v>
      </c>
      <c r="F68" s="3" t="str">
        <f>UnitControlCenter!$B$8</f>
        <v>billion 2019 dollars / year</v>
      </c>
      <c r="G68" s="3" t="s">
        <v>2759</v>
      </c>
      <c r="H68" s="3" t="s">
        <v>2757</v>
      </c>
      <c r="I68" s="3" t="s">
        <v>2758</v>
      </c>
    </row>
    <row r="69" spans="1:19" ht="45" x14ac:dyDescent="0.25">
      <c r="A69" s="175" t="s">
        <v>2944</v>
      </c>
      <c r="B69" s="175" t="s">
        <v>2740</v>
      </c>
      <c r="C69" s="217">
        <v>1</v>
      </c>
      <c r="D69" s="174" t="s">
        <v>67</v>
      </c>
      <c r="E69" s="174" t="s">
        <v>66</v>
      </c>
      <c r="F69" s="3" t="str">
        <f>UnitControlCenter!$B$8</f>
        <v>billion 2019 dollars / year</v>
      </c>
      <c r="G69" s="3" t="s">
        <v>2753</v>
      </c>
      <c r="H69" s="3" t="s">
        <v>2749</v>
      </c>
      <c r="I69" s="3" t="s">
        <v>2751</v>
      </c>
    </row>
    <row r="70" spans="1:19" ht="45" x14ac:dyDescent="0.25">
      <c r="A70" s="175" t="s">
        <v>2944</v>
      </c>
      <c r="B70" s="175" t="s">
        <v>2741</v>
      </c>
      <c r="C70" s="217">
        <v>1</v>
      </c>
      <c r="D70" s="174" t="s">
        <v>67</v>
      </c>
      <c r="E70" s="174" t="s">
        <v>66</v>
      </c>
      <c r="F70" s="3" t="str">
        <f>UnitControlCenter!$B$8</f>
        <v>billion 2019 dollars / year</v>
      </c>
      <c r="G70" s="3" t="s">
        <v>2754</v>
      </c>
      <c r="H70" s="3" t="s">
        <v>2749</v>
      </c>
      <c r="I70" s="3" t="s">
        <v>2752</v>
      </c>
    </row>
    <row r="71" spans="1:19" ht="60" x14ac:dyDescent="0.25">
      <c r="A71" s="175" t="s">
        <v>2944</v>
      </c>
      <c r="B71" s="175" t="s">
        <v>2742</v>
      </c>
      <c r="C71" s="217">
        <v>1</v>
      </c>
      <c r="D71" s="174" t="s">
        <v>67</v>
      </c>
      <c r="E71" s="174" t="s">
        <v>66</v>
      </c>
      <c r="F71" s="3" t="str">
        <f>UnitControlCenter!$B$8</f>
        <v>billion 2019 dollars / year</v>
      </c>
      <c r="G71" s="3" t="s">
        <v>2760</v>
      </c>
      <c r="H71" s="3" t="s">
        <v>2757</v>
      </c>
      <c r="I71" s="3" t="s">
        <v>2758</v>
      </c>
    </row>
    <row r="72" spans="1:19" ht="60" x14ac:dyDescent="0.25">
      <c r="A72" s="175" t="s">
        <v>2944</v>
      </c>
      <c r="B72" s="175" t="s">
        <v>2743</v>
      </c>
      <c r="C72" s="217">
        <v>1</v>
      </c>
      <c r="D72" s="174" t="s">
        <v>67</v>
      </c>
      <c r="E72" s="174" t="s">
        <v>66</v>
      </c>
      <c r="F72" s="3" t="str">
        <f>UnitControlCenter!$B$8</f>
        <v>billion 2019 dollars / year</v>
      </c>
      <c r="G72" s="3" t="s">
        <v>2761</v>
      </c>
      <c r="H72" s="3" t="s">
        <v>2757</v>
      </c>
      <c r="I72" s="3" t="s">
        <v>2758</v>
      </c>
    </row>
    <row r="73" spans="1:19" ht="75" x14ac:dyDescent="0.25">
      <c r="A73" s="175" t="s">
        <v>2944</v>
      </c>
      <c r="B73" s="175" t="s">
        <v>2744</v>
      </c>
      <c r="C73" s="217">
        <v>1</v>
      </c>
      <c r="D73" s="174" t="s">
        <v>67</v>
      </c>
      <c r="E73" s="174" t="s">
        <v>66</v>
      </c>
      <c r="F73" s="3" t="str">
        <f>UnitControlCenter!$B$8</f>
        <v>billion 2019 dollars / year</v>
      </c>
      <c r="G73" s="3" t="s">
        <v>2762</v>
      </c>
      <c r="H73" s="3" t="s">
        <v>2757</v>
      </c>
      <c r="I73" s="3" t="s">
        <v>2758</v>
      </c>
    </row>
    <row r="74" spans="1:19" ht="75" x14ac:dyDescent="0.25">
      <c r="A74" s="175" t="s">
        <v>2944</v>
      </c>
      <c r="B74" s="175" t="s">
        <v>2768</v>
      </c>
      <c r="C74" s="217">
        <v>1</v>
      </c>
      <c r="D74" s="174" t="s">
        <v>67</v>
      </c>
      <c r="E74" s="174" t="s">
        <v>66</v>
      </c>
      <c r="F74" s="3" t="str">
        <f>UnitControlCenter!$B$8</f>
        <v>billion 2019 dollars / year</v>
      </c>
      <c r="G74" s="3" t="s">
        <v>2766</v>
      </c>
      <c r="H74" s="3" t="s">
        <v>2757</v>
      </c>
      <c r="I74" s="3" t="s">
        <v>2764</v>
      </c>
    </row>
    <row r="75" spans="1:19" ht="60.75" thickBot="1" x14ac:dyDescent="0.3">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30" x14ac:dyDescent="0.25">
      <c r="A76" s="175" t="s">
        <v>2361</v>
      </c>
      <c r="B76" s="175" t="s">
        <v>3091</v>
      </c>
      <c r="C76" s="237">
        <v>1</v>
      </c>
      <c r="D76" s="174" t="s">
        <v>65</v>
      </c>
      <c r="E76" s="174" t="s">
        <v>3094</v>
      </c>
      <c r="F76" s="3" t="str">
        <f>UnitControlCenter!$B$11</f>
        <v>incidents / year</v>
      </c>
      <c r="G76" s="174" t="s">
        <v>2991</v>
      </c>
      <c r="I76" s="174"/>
    </row>
    <row r="77" spans="1:19" x14ac:dyDescent="0.25">
      <c r="A77" s="175" t="s">
        <v>2361</v>
      </c>
      <c r="B77" s="175" t="s">
        <v>3326</v>
      </c>
      <c r="C77" s="251">
        <v>1</v>
      </c>
      <c r="D77" s="174" t="s">
        <v>65</v>
      </c>
      <c r="E77" s="174" t="s">
        <v>66</v>
      </c>
      <c r="F77" s="3" t="str">
        <f>UnitControlCenter!$B$12</f>
        <v>% change</v>
      </c>
      <c r="G77" s="174" t="s">
        <v>3327</v>
      </c>
      <c r="I77" s="174"/>
    </row>
    <row r="78" spans="1:19" ht="30" x14ac:dyDescent="0.25">
      <c r="A78" s="175" t="s">
        <v>2361</v>
      </c>
      <c r="B78" s="175" t="s">
        <v>3404</v>
      </c>
      <c r="C78" s="251">
        <v>1</v>
      </c>
      <c r="D78" s="174" t="s">
        <v>67</v>
      </c>
      <c r="E78" s="174" t="s">
        <v>68</v>
      </c>
      <c r="F78" s="3" t="str">
        <f>UnitControlCenter!$B$11</f>
        <v>incidents / year</v>
      </c>
      <c r="G78" s="174" t="s">
        <v>3310</v>
      </c>
      <c r="H78" s="216" t="s">
        <v>3298</v>
      </c>
      <c r="I78" s="174" t="s">
        <v>3299</v>
      </c>
    </row>
    <row r="79" spans="1:19" ht="30" x14ac:dyDescent="0.25">
      <c r="A79" s="175" t="s">
        <v>2361</v>
      </c>
      <c r="B79" s="175" t="s">
        <v>3405</v>
      </c>
      <c r="C79" s="251">
        <v>1</v>
      </c>
      <c r="D79" s="174" t="s">
        <v>67</v>
      </c>
      <c r="E79" s="174" t="s">
        <v>66</v>
      </c>
      <c r="F79" s="3" t="str">
        <f>UnitControlCenter!$B$12</f>
        <v>% change</v>
      </c>
      <c r="G79" s="174" t="s">
        <v>3321</v>
      </c>
      <c r="H79" s="216" t="s">
        <v>3298</v>
      </c>
      <c r="I79" s="174" t="s">
        <v>3299</v>
      </c>
    </row>
    <row r="80" spans="1:19" ht="45" x14ac:dyDescent="0.25">
      <c r="A80" s="175" t="s">
        <v>2361</v>
      </c>
      <c r="B80" s="175" t="s">
        <v>3308</v>
      </c>
      <c r="C80" s="251">
        <v>1</v>
      </c>
      <c r="D80" s="174" t="s">
        <v>67</v>
      </c>
      <c r="E80" s="174" t="s">
        <v>68</v>
      </c>
      <c r="F80" s="3" t="str">
        <f>UnitControlCenter!$B$11</f>
        <v>incidents / year</v>
      </c>
      <c r="G80" s="174" t="s">
        <v>3311</v>
      </c>
      <c r="H80" s="216" t="s">
        <v>3300</v>
      </c>
      <c r="I80" s="185" t="s">
        <v>3301</v>
      </c>
    </row>
    <row r="81" spans="1:19" ht="45" x14ac:dyDescent="0.25">
      <c r="A81" s="175" t="s">
        <v>2361</v>
      </c>
      <c r="B81" s="175" t="s">
        <v>3324</v>
      </c>
      <c r="C81" s="251">
        <v>1</v>
      </c>
      <c r="D81" s="174" t="s">
        <v>67</v>
      </c>
      <c r="E81" s="174" t="s">
        <v>66</v>
      </c>
      <c r="F81" s="3" t="str">
        <f>UnitControlCenter!$B$12</f>
        <v>% change</v>
      </c>
      <c r="G81" s="174" t="s">
        <v>3322</v>
      </c>
      <c r="H81" s="216" t="s">
        <v>3300</v>
      </c>
      <c r="I81" s="185" t="s">
        <v>3301</v>
      </c>
    </row>
    <row r="82" spans="1:19" ht="30" x14ac:dyDescent="0.25">
      <c r="A82" s="175" t="s">
        <v>2361</v>
      </c>
      <c r="B82" s="175" t="s">
        <v>3309</v>
      </c>
      <c r="C82" s="251">
        <v>1</v>
      </c>
      <c r="D82" s="174" t="s">
        <v>67</v>
      </c>
      <c r="E82" s="174" t="s">
        <v>68</v>
      </c>
      <c r="F82" s="3" t="str">
        <f>UnitControlCenter!$B$11</f>
        <v>incidents / year</v>
      </c>
      <c r="G82" s="48" t="s">
        <v>3312</v>
      </c>
      <c r="H82" s="216" t="s">
        <v>3303</v>
      </c>
      <c r="I82" s="174" t="s">
        <v>3304</v>
      </c>
    </row>
    <row r="83" spans="1:19" ht="30" x14ac:dyDescent="0.25">
      <c r="A83" s="175" t="s">
        <v>2361</v>
      </c>
      <c r="B83" s="175" t="s">
        <v>3325</v>
      </c>
      <c r="C83" s="251">
        <v>1</v>
      </c>
      <c r="D83" s="174" t="s">
        <v>67</v>
      </c>
      <c r="E83" s="174" t="s">
        <v>66</v>
      </c>
      <c r="F83" s="3" t="str">
        <f>UnitControlCenter!$B$12</f>
        <v>% change</v>
      </c>
      <c r="G83" s="48" t="s">
        <v>3323</v>
      </c>
      <c r="H83" s="216" t="s">
        <v>3303</v>
      </c>
      <c r="I83" s="174" t="s">
        <v>3304</v>
      </c>
    </row>
    <row r="84" spans="1:19" x14ac:dyDescent="0.25">
      <c r="A84" s="175" t="s">
        <v>2361</v>
      </c>
      <c r="B84" s="175" t="s">
        <v>2983</v>
      </c>
      <c r="C84" s="217">
        <v>0</v>
      </c>
      <c r="D84" s="174" t="s">
        <v>65</v>
      </c>
      <c r="E84" s="174" t="s">
        <v>66</v>
      </c>
      <c r="F84" s="3" t="str">
        <f>UnitControlCenter!$B$11</f>
        <v>incidents / year</v>
      </c>
      <c r="G84" s="174" t="s">
        <v>2991</v>
      </c>
      <c r="I84" s="174"/>
    </row>
    <row r="85" spans="1:19" ht="30" x14ac:dyDescent="0.25">
      <c r="A85" s="175" t="s">
        <v>2361</v>
      </c>
      <c r="B85" s="175" t="s">
        <v>2362</v>
      </c>
      <c r="C85" s="225">
        <v>1</v>
      </c>
      <c r="D85" s="174" t="s">
        <v>65</v>
      </c>
      <c r="E85" s="174" t="s">
        <v>66</v>
      </c>
      <c r="F85" s="5" t="str">
        <f>UnitControlCenter!$B$8</f>
        <v>billion 2019 dollars / year</v>
      </c>
      <c r="G85" s="174" t="s">
        <v>69</v>
      </c>
      <c r="H85" s="216"/>
      <c r="I85" s="174"/>
    </row>
    <row r="86" spans="1:19" x14ac:dyDescent="0.25">
      <c r="A86" s="175" t="s">
        <v>2361</v>
      </c>
      <c r="B86" s="175" t="s">
        <v>2984</v>
      </c>
      <c r="C86" s="225">
        <v>1</v>
      </c>
      <c r="D86" s="174" t="s">
        <v>65</v>
      </c>
      <c r="E86" s="174" t="s">
        <v>66</v>
      </c>
      <c r="F86" s="3" t="str">
        <f>UnitControlCenter!$B$11</f>
        <v>incidents / year</v>
      </c>
      <c r="G86" s="174" t="s">
        <v>2992</v>
      </c>
      <c r="H86" s="216"/>
      <c r="I86" s="174"/>
    </row>
    <row r="87" spans="1:19" ht="30" x14ac:dyDescent="0.25">
      <c r="A87" s="175" t="s">
        <v>2361</v>
      </c>
      <c r="B87" s="175" t="s">
        <v>2985</v>
      </c>
      <c r="C87" s="225">
        <v>1</v>
      </c>
      <c r="D87" s="174" t="s">
        <v>65</v>
      </c>
      <c r="E87" s="174" t="s">
        <v>66</v>
      </c>
      <c r="F87" s="3" t="str">
        <f>UnitControlCenter!$B$11</f>
        <v>incidents / year</v>
      </c>
      <c r="G87" s="174" t="s">
        <v>2993</v>
      </c>
      <c r="H87" s="216"/>
      <c r="I87" s="174"/>
    </row>
    <row r="88" spans="1:19" x14ac:dyDescent="0.25">
      <c r="A88" s="175" t="s">
        <v>2361</v>
      </c>
      <c r="B88" s="175" t="s">
        <v>2998</v>
      </c>
      <c r="C88" s="225">
        <v>1</v>
      </c>
      <c r="D88" s="174" t="s">
        <v>65</v>
      </c>
      <c r="E88" s="174" t="s">
        <v>66</v>
      </c>
      <c r="F88" s="3" t="str">
        <f>UnitControlCenter!$B$11</f>
        <v>incidents / year</v>
      </c>
      <c r="G88" s="174" t="s">
        <v>2999</v>
      </c>
      <c r="H88" s="216"/>
      <c r="I88" s="174"/>
    </row>
    <row r="89" spans="1:19" ht="30" x14ac:dyDescent="0.25">
      <c r="A89" s="175" t="s">
        <v>2361</v>
      </c>
      <c r="B89" s="175" t="s">
        <v>2986</v>
      </c>
      <c r="C89" s="225">
        <v>1</v>
      </c>
      <c r="D89" s="174" t="s">
        <v>65</v>
      </c>
      <c r="E89" s="174" t="s">
        <v>66</v>
      </c>
      <c r="F89" s="3" t="str">
        <f>UnitControlCenter!$B$11</f>
        <v>incidents / year</v>
      </c>
      <c r="G89" s="174" t="s">
        <v>2994</v>
      </c>
      <c r="H89" s="216"/>
      <c r="I89" s="174"/>
    </row>
    <row r="90" spans="1:19" x14ac:dyDescent="0.25">
      <c r="A90" s="175" t="s">
        <v>2361</v>
      </c>
      <c r="B90" s="175" t="s">
        <v>2987</v>
      </c>
      <c r="C90" s="225">
        <v>1</v>
      </c>
      <c r="D90" s="174" t="s">
        <v>65</v>
      </c>
      <c r="E90" s="174" t="s">
        <v>66</v>
      </c>
      <c r="F90" s="3" t="str">
        <f>UnitControlCenter!$B$11</f>
        <v>incidents / year</v>
      </c>
      <c r="G90" s="174" t="s">
        <v>2995</v>
      </c>
      <c r="H90" s="216"/>
      <c r="I90" s="174"/>
    </row>
    <row r="91" spans="1:19" x14ac:dyDescent="0.25">
      <c r="A91" s="175" t="s">
        <v>2361</v>
      </c>
      <c r="B91" s="175" t="s">
        <v>2988</v>
      </c>
      <c r="C91" s="225">
        <v>1</v>
      </c>
      <c r="D91" s="174" t="s">
        <v>65</v>
      </c>
      <c r="E91" s="174" t="s">
        <v>66</v>
      </c>
      <c r="F91" s="3" t="str">
        <f>UnitControlCenter!$B$11</f>
        <v>incidents / year</v>
      </c>
      <c r="G91" s="174" t="s">
        <v>2996</v>
      </c>
      <c r="H91" s="216"/>
      <c r="I91" s="174"/>
    </row>
    <row r="92" spans="1:19" ht="30.75" thickBot="1" x14ac:dyDescent="0.3">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5" x14ac:dyDescent="0.25">
      <c r="A93" s="175" t="s">
        <v>2499</v>
      </c>
      <c r="B93" s="175" t="s">
        <v>2363</v>
      </c>
      <c r="C93" s="217">
        <v>1</v>
      </c>
      <c r="D93" s="174" t="s">
        <v>67</v>
      </c>
      <c r="E93" s="174" t="s">
        <v>68</v>
      </c>
      <c r="F93" s="3" t="str">
        <f>UnitControlCenter!$B$15</f>
        <v>terawatt-hours (TWh) / year</v>
      </c>
      <c r="G93" s="174" t="s">
        <v>2535</v>
      </c>
      <c r="H93" s="48" t="s">
        <v>2536</v>
      </c>
      <c r="I93" s="174" t="s">
        <v>2543</v>
      </c>
    </row>
    <row r="94" spans="1:19" ht="165" x14ac:dyDescent="0.25">
      <c r="A94" s="175" t="s">
        <v>2499</v>
      </c>
      <c r="B94" s="175" t="s">
        <v>2364</v>
      </c>
      <c r="C94" s="217">
        <v>1</v>
      </c>
      <c r="D94" s="174" t="s">
        <v>67</v>
      </c>
      <c r="E94" s="174" t="s">
        <v>66</v>
      </c>
      <c r="F94" s="3" t="str">
        <f>UnitControlCenter!$B$15</f>
        <v>terawatt-hours (TWh) / year</v>
      </c>
      <c r="G94" s="174" t="s">
        <v>2537</v>
      </c>
      <c r="H94" s="48" t="s">
        <v>2538</v>
      </c>
      <c r="I94" s="174" t="s">
        <v>2544</v>
      </c>
    </row>
    <row r="95" spans="1:19" ht="135" x14ac:dyDescent="0.25">
      <c r="A95" s="175" t="s">
        <v>2499</v>
      </c>
      <c r="B95" s="175" t="s">
        <v>2365</v>
      </c>
      <c r="C95" s="217">
        <v>1</v>
      </c>
      <c r="D95" s="174" t="s">
        <v>67</v>
      </c>
      <c r="E95" s="174" t="s">
        <v>68</v>
      </c>
      <c r="F95" s="3" t="str">
        <f>UnitControlCenter!$B$16</f>
        <v>gigawatts (GW) / year</v>
      </c>
      <c r="G95" s="174" t="s">
        <v>2539</v>
      </c>
      <c r="H95" s="48" t="s">
        <v>2540</v>
      </c>
      <c r="I95" s="174" t="s">
        <v>2545</v>
      </c>
    </row>
    <row r="96" spans="1:19" ht="150" x14ac:dyDescent="0.25">
      <c r="A96" s="175" t="s">
        <v>2499</v>
      </c>
      <c r="B96" s="175" t="s">
        <v>2366</v>
      </c>
      <c r="C96" s="217">
        <v>1</v>
      </c>
      <c r="D96" s="174" t="s">
        <v>67</v>
      </c>
      <c r="E96" s="174" t="s">
        <v>66</v>
      </c>
      <c r="F96" s="3" t="str">
        <f>UnitControlCenter!$B$16</f>
        <v>gigawatts (GW) / year</v>
      </c>
      <c r="G96" s="174" t="s">
        <v>2541</v>
      </c>
      <c r="H96" s="48" t="s">
        <v>2542</v>
      </c>
      <c r="I96" s="174" t="s">
        <v>2546</v>
      </c>
    </row>
    <row r="97" spans="1:19" ht="45.75" thickBot="1" x14ac:dyDescent="0.3">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20" x14ac:dyDescent="0.2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30" x14ac:dyDescent="0.25">
      <c r="A99" s="175" t="s">
        <v>3250</v>
      </c>
      <c r="B99" s="175" t="s">
        <v>2368</v>
      </c>
      <c r="C99" s="217">
        <v>1</v>
      </c>
      <c r="D99" s="174" t="s">
        <v>67</v>
      </c>
      <c r="E99" s="174" t="s">
        <v>68</v>
      </c>
      <c r="F99" s="3" t="str">
        <f>UnitControlCenter!$B$15</f>
        <v>terawatt-hours (TWh) / year</v>
      </c>
      <c r="G99" s="174" t="s">
        <v>2850</v>
      </c>
      <c r="H99" s="48" t="s">
        <v>2851</v>
      </c>
      <c r="I99" s="174" t="s">
        <v>2852</v>
      </c>
    </row>
    <row r="100" spans="1:19" ht="75" x14ac:dyDescent="0.2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5" x14ac:dyDescent="0.25">
      <c r="A101" s="175" t="s">
        <v>3250</v>
      </c>
      <c r="B101" s="175" t="s">
        <v>2493</v>
      </c>
      <c r="C101" s="217">
        <v>1</v>
      </c>
      <c r="D101" s="174" t="s">
        <v>67</v>
      </c>
      <c r="E101" s="174" t="s">
        <v>68</v>
      </c>
      <c r="F101" s="3" t="str">
        <f>UnitControlCenter!$B$18</f>
        <v>cubic km / yr</v>
      </c>
      <c r="G101" s="174" t="s">
        <v>2551</v>
      </c>
      <c r="H101" s="48" t="s">
        <v>2552</v>
      </c>
      <c r="I101" s="174" t="s">
        <v>2553</v>
      </c>
    </row>
    <row r="102" spans="1:19" ht="120.75" thickBot="1" x14ac:dyDescent="0.3">
      <c r="A102" s="209" t="s">
        <v>3250</v>
      </c>
      <c r="B102" s="209" t="s">
        <v>2494</v>
      </c>
      <c r="C102" s="224">
        <v>1</v>
      </c>
      <c r="D102" s="210" t="s">
        <v>67</v>
      </c>
      <c r="E102" s="210" t="s">
        <v>68</v>
      </c>
      <c r="F102" s="213" t="str">
        <f>UnitControlCenter!$B$18</f>
        <v>cubic km / yr</v>
      </c>
      <c r="G102" s="210" t="s">
        <v>2554</v>
      </c>
      <c r="H102" s="211" t="s">
        <v>2555</v>
      </c>
      <c r="I102" s="210" t="s">
        <v>2556</v>
      </c>
    </row>
    <row r="103" spans="1:19" ht="90" x14ac:dyDescent="0.2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90" x14ac:dyDescent="0.2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90" x14ac:dyDescent="0.2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90" x14ac:dyDescent="0.2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30" x14ac:dyDescent="0.2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5" x14ac:dyDescent="0.25">
      <c r="A108" s="175" t="s">
        <v>2819</v>
      </c>
      <c r="B108" s="175" t="s">
        <v>2823</v>
      </c>
      <c r="C108" s="217">
        <v>1</v>
      </c>
      <c r="D108" s="174" t="s">
        <v>67</v>
      </c>
      <c r="E108" s="174" t="s">
        <v>68</v>
      </c>
      <c r="F108" s="3" t="str">
        <f>UnitControlCenter!$B$23</f>
        <v>million vehicles</v>
      </c>
      <c r="G108" s="174" t="s">
        <v>2677</v>
      </c>
      <c r="H108" s="174" t="s">
        <v>2670</v>
      </c>
      <c r="I108" s="174" t="s">
        <v>2671</v>
      </c>
    </row>
    <row r="109" spans="1:19" ht="90" x14ac:dyDescent="0.25">
      <c r="A109" s="175" t="s">
        <v>2819</v>
      </c>
      <c r="B109" s="175" t="s">
        <v>2824</v>
      </c>
      <c r="C109" s="217">
        <v>1</v>
      </c>
      <c r="D109" s="174" t="s">
        <v>67</v>
      </c>
      <c r="E109" s="174" t="s">
        <v>68</v>
      </c>
      <c r="F109" s="3" t="str">
        <f>UnitControlCenter!$B$24</f>
        <v>thousand vehicles</v>
      </c>
      <c r="G109" s="174" t="s">
        <v>2910</v>
      </c>
      <c r="H109" s="174" t="s">
        <v>2673</v>
      </c>
      <c r="I109" s="174" t="s">
        <v>2674</v>
      </c>
    </row>
    <row r="110" spans="1:19" ht="75" x14ac:dyDescent="0.25">
      <c r="A110" s="175" t="s">
        <v>2819</v>
      </c>
      <c r="B110" s="175" t="s">
        <v>3256</v>
      </c>
      <c r="C110" s="217">
        <v>1</v>
      </c>
      <c r="D110" s="174" t="s">
        <v>67</v>
      </c>
      <c r="E110" s="174" t="s">
        <v>68</v>
      </c>
      <c r="F110" s="3" t="str">
        <f>UnitControlCenter!$B$23</f>
        <v>million vehicles</v>
      </c>
      <c r="G110" s="174" t="s">
        <v>2678</v>
      </c>
      <c r="H110" s="174" t="s">
        <v>2670</v>
      </c>
      <c r="I110" s="174" t="s">
        <v>2671</v>
      </c>
    </row>
    <row r="111" spans="1:19" ht="75" x14ac:dyDescent="0.25">
      <c r="A111" s="175" t="s">
        <v>2819</v>
      </c>
      <c r="B111" s="175" t="s">
        <v>3259</v>
      </c>
      <c r="C111" s="217">
        <v>1</v>
      </c>
      <c r="D111" s="174" t="s">
        <v>67</v>
      </c>
      <c r="E111" s="174" t="s">
        <v>68</v>
      </c>
      <c r="F111" s="3" t="str">
        <f>UnitControlCenter!$B$23</f>
        <v>million vehicles</v>
      </c>
      <c r="G111" s="174" t="s">
        <v>2679</v>
      </c>
      <c r="H111" s="174" t="s">
        <v>2673</v>
      </c>
      <c r="I111" s="174" t="s">
        <v>2674</v>
      </c>
    </row>
    <row r="112" spans="1:19" ht="30.75" thickBot="1" x14ac:dyDescent="0.3">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50" x14ac:dyDescent="0.2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105" x14ac:dyDescent="0.25">
      <c r="A114" s="175" t="s">
        <v>2940</v>
      </c>
      <c r="B114" s="175" t="s">
        <v>2371</v>
      </c>
      <c r="C114" s="217">
        <v>1</v>
      </c>
      <c r="D114" s="174" t="s">
        <v>67</v>
      </c>
      <c r="E114" s="174" t="s">
        <v>68</v>
      </c>
      <c r="F114" s="3" t="str">
        <f>UnitControlCenter!$B$25</f>
        <v>quads / year</v>
      </c>
      <c r="G114" s="174" t="s">
        <v>2849</v>
      </c>
      <c r="H114" s="174" t="s">
        <v>2680</v>
      </c>
      <c r="I114" s="174" t="s">
        <v>2681</v>
      </c>
    </row>
    <row r="115" spans="1:19" ht="135" x14ac:dyDescent="0.25">
      <c r="A115" s="175" t="s">
        <v>2940</v>
      </c>
      <c r="B115" s="175" t="s">
        <v>2423</v>
      </c>
      <c r="C115" s="225">
        <v>1</v>
      </c>
      <c r="D115" s="174" t="s">
        <v>67</v>
      </c>
      <c r="E115" s="174" t="s">
        <v>68</v>
      </c>
      <c r="F115" s="5" t="str">
        <f>UnitControlCenter!$B$25</f>
        <v>quads / year</v>
      </c>
      <c r="G115" s="174" t="s">
        <v>2662</v>
      </c>
      <c r="H115" s="174" t="s">
        <v>3263</v>
      </c>
      <c r="I115" s="174" t="s">
        <v>2661</v>
      </c>
    </row>
    <row r="116" spans="1:19" ht="45" x14ac:dyDescent="0.2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5.75" thickBot="1" x14ac:dyDescent="0.3">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315" x14ac:dyDescent="0.25">
      <c r="A118" s="177" t="s">
        <v>2372</v>
      </c>
      <c r="B118" s="175" t="s">
        <v>2810</v>
      </c>
      <c r="C118" s="217">
        <v>1</v>
      </c>
      <c r="D118" s="174" t="s">
        <v>67</v>
      </c>
      <c r="E118" s="174" t="s">
        <v>68</v>
      </c>
      <c r="F118" s="3" t="str">
        <f>UnitControlCenter!$B$25</f>
        <v>quads / year</v>
      </c>
      <c r="G118" s="174" t="s">
        <v>3186</v>
      </c>
      <c r="H118" s="48" t="s">
        <v>3184</v>
      </c>
      <c r="I118" s="250" t="s">
        <v>3185</v>
      </c>
    </row>
    <row r="119" spans="1:19" ht="120" x14ac:dyDescent="0.2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40" x14ac:dyDescent="0.25">
      <c r="A120" s="177" t="s">
        <v>2372</v>
      </c>
      <c r="B120" s="175" t="s">
        <v>2808</v>
      </c>
      <c r="C120" s="217">
        <v>1</v>
      </c>
      <c r="D120" s="174" t="s">
        <v>67</v>
      </c>
      <c r="E120" s="174" t="s">
        <v>68</v>
      </c>
      <c r="F120" s="3" t="str">
        <f>UnitControlCenter!$B$25</f>
        <v>quads / year</v>
      </c>
      <c r="G120" s="174" t="s">
        <v>3183</v>
      </c>
      <c r="H120" s="48" t="s">
        <v>3184</v>
      </c>
      <c r="I120" s="250" t="s">
        <v>3185</v>
      </c>
    </row>
    <row r="121" spans="1:19" ht="90.75" thickBot="1" x14ac:dyDescent="0.3">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85" x14ac:dyDescent="0.2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5" x14ac:dyDescent="0.2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70" x14ac:dyDescent="0.2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45" x14ac:dyDescent="0.2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30" x14ac:dyDescent="0.2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5.75" thickBot="1" x14ac:dyDescent="0.3">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60" x14ac:dyDescent="0.25">
      <c r="A128" s="177" t="s">
        <v>2373</v>
      </c>
      <c r="B128" s="175" t="s">
        <v>2374</v>
      </c>
      <c r="C128" s="225">
        <v>1</v>
      </c>
      <c r="D128" s="174" t="s">
        <v>67</v>
      </c>
      <c r="E128" s="174" t="s">
        <v>68</v>
      </c>
      <c r="F128" s="3" t="str">
        <f>UnitControlCenter!$B$25</f>
        <v>quads / year</v>
      </c>
      <c r="G128" s="174" t="s">
        <v>2388</v>
      </c>
      <c r="H128" s="48" t="s">
        <v>2389</v>
      </c>
      <c r="I128" s="174" t="s">
        <v>2649</v>
      </c>
    </row>
    <row r="129" spans="1:19" ht="30" x14ac:dyDescent="0.25">
      <c r="A129" s="177" t="s">
        <v>2373</v>
      </c>
      <c r="B129" s="175" t="s">
        <v>2375</v>
      </c>
      <c r="C129" s="225">
        <v>1</v>
      </c>
      <c r="D129" s="174" t="s">
        <v>67</v>
      </c>
      <c r="E129" s="174" t="s">
        <v>68</v>
      </c>
      <c r="F129" s="3" t="str">
        <f>UnitControlCenter!$B$25</f>
        <v>quads / year</v>
      </c>
      <c r="G129" s="174" t="s">
        <v>2406</v>
      </c>
      <c r="H129" s="48" t="s">
        <v>2390</v>
      </c>
      <c r="I129" s="174" t="s">
        <v>2391</v>
      </c>
    </row>
    <row r="130" spans="1:19" ht="90.75" thickBot="1" x14ac:dyDescent="0.3">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5" x14ac:dyDescent="0.25">
      <c r="A131" s="175" t="s">
        <v>2443</v>
      </c>
      <c r="B131" s="175" t="s">
        <v>2444</v>
      </c>
      <c r="C131" s="225">
        <v>1</v>
      </c>
      <c r="D131" s="174" t="s">
        <v>67</v>
      </c>
      <c r="E131" s="174" t="s">
        <v>68</v>
      </c>
      <c r="F131" s="3" t="str">
        <f>UnitControlCenter!$B$25</f>
        <v>quads / year</v>
      </c>
      <c r="G131" s="174" t="s">
        <v>2710</v>
      </c>
      <c r="H131" s="174" t="s">
        <v>2711</v>
      </c>
      <c r="I131" s="174" t="s">
        <v>2712</v>
      </c>
    </row>
    <row r="132" spans="1:19" ht="60" x14ac:dyDescent="0.2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25">
      <c r="A133" s="175" t="s">
        <v>2443</v>
      </c>
      <c r="B133" s="175" t="s">
        <v>2956</v>
      </c>
      <c r="C133" s="225">
        <v>0</v>
      </c>
      <c r="D133" s="174" t="s">
        <v>65</v>
      </c>
      <c r="E133" s="174" t="s">
        <v>66</v>
      </c>
      <c r="F133" s="1" t="str">
        <f>UnitControlCenter!$B$26</f>
        <v>thousand BTU / 2019 dollar</v>
      </c>
      <c r="G133" s="174" t="s">
        <v>2905</v>
      </c>
      <c r="H133" s="174"/>
      <c r="I133" s="174"/>
    </row>
    <row r="134" spans="1:19" x14ac:dyDescent="0.25">
      <c r="A134" s="175" t="s">
        <v>2443</v>
      </c>
      <c r="B134" s="175" t="s">
        <v>2446</v>
      </c>
      <c r="C134" s="225">
        <v>1</v>
      </c>
      <c r="D134" s="174" t="s">
        <v>65</v>
      </c>
      <c r="E134" s="174" t="s">
        <v>66</v>
      </c>
      <c r="F134" s="3" t="str">
        <f>UnitControlCenter!$B$15</f>
        <v>terawatt-hours (TWh) / year</v>
      </c>
      <c r="G134" s="174" t="s">
        <v>2330</v>
      </c>
      <c r="I134" s="174"/>
    </row>
    <row r="135" spans="1:19" x14ac:dyDescent="0.25">
      <c r="A135" s="175" t="s">
        <v>2443</v>
      </c>
      <c r="B135" s="175" t="s">
        <v>2447</v>
      </c>
      <c r="C135" s="225">
        <v>1</v>
      </c>
      <c r="D135" s="174" t="s">
        <v>65</v>
      </c>
      <c r="E135" s="174" t="s">
        <v>66</v>
      </c>
      <c r="F135" s="3" t="str">
        <f>UnitControlCenter!$B$27</f>
        <v>millions of short tons / year</v>
      </c>
      <c r="G135" s="174" t="s">
        <v>2329</v>
      </c>
      <c r="I135" s="174"/>
    </row>
    <row r="136" spans="1:19" x14ac:dyDescent="0.25">
      <c r="A136" s="175" t="s">
        <v>2443</v>
      </c>
      <c r="B136" s="175" t="s">
        <v>2448</v>
      </c>
      <c r="C136" s="225">
        <v>1</v>
      </c>
      <c r="D136" s="174" t="s">
        <v>65</v>
      </c>
      <c r="E136" s="174" t="s">
        <v>66</v>
      </c>
      <c r="F136" s="3" t="str">
        <f>UnitControlCenter!$B$27</f>
        <v>millions of short tons / year</v>
      </c>
      <c r="G136" s="174" t="s">
        <v>2328</v>
      </c>
      <c r="I136" s="174"/>
    </row>
    <row r="137" spans="1:19" x14ac:dyDescent="0.25">
      <c r="A137" s="175" t="s">
        <v>2443</v>
      </c>
      <c r="B137" s="175" t="s">
        <v>2449</v>
      </c>
      <c r="C137" s="225">
        <v>1</v>
      </c>
      <c r="D137" s="174" t="s">
        <v>65</v>
      </c>
      <c r="E137" s="174" t="s">
        <v>66</v>
      </c>
      <c r="F137" s="3" t="str">
        <f>UnitControlCenter!$B$28</f>
        <v>trillion cubic feet / year</v>
      </c>
      <c r="G137" s="174" t="s">
        <v>2327</v>
      </c>
      <c r="I137" s="174"/>
    </row>
    <row r="138" spans="1:19" ht="30" x14ac:dyDescent="0.25">
      <c r="A138" s="175" t="s">
        <v>2443</v>
      </c>
      <c r="B138" s="175" t="s">
        <v>2450</v>
      </c>
      <c r="C138" s="225">
        <v>1</v>
      </c>
      <c r="D138" s="174" t="s">
        <v>65</v>
      </c>
      <c r="E138" s="174" t="s">
        <v>66</v>
      </c>
      <c r="F138" s="3" t="str">
        <f>UnitControlCenter!$B$29</f>
        <v>million barrels / year</v>
      </c>
      <c r="G138" s="174" t="s">
        <v>2326</v>
      </c>
      <c r="I138" s="174"/>
    </row>
    <row r="139" spans="1:19" x14ac:dyDescent="0.25">
      <c r="A139" s="175" t="s">
        <v>2443</v>
      </c>
      <c r="B139" s="175" t="s">
        <v>2451</v>
      </c>
      <c r="C139" s="225">
        <v>1</v>
      </c>
      <c r="D139" s="174" t="s">
        <v>65</v>
      </c>
      <c r="E139" s="174" t="s">
        <v>66</v>
      </c>
      <c r="F139" s="3" t="str">
        <f>UnitControlCenter!$B$29</f>
        <v>million barrels / year</v>
      </c>
      <c r="G139" s="174" t="s">
        <v>2394</v>
      </c>
      <c r="I139" s="174"/>
    </row>
    <row r="140" spans="1:19" x14ac:dyDescent="0.25">
      <c r="A140" s="175" t="s">
        <v>2443</v>
      </c>
      <c r="B140" s="175" t="s">
        <v>2452</v>
      </c>
      <c r="C140" s="225">
        <v>1</v>
      </c>
      <c r="D140" s="174" t="s">
        <v>65</v>
      </c>
      <c r="E140" s="174" t="s">
        <v>66</v>
      </c>
      <c r="F140" s="3" t="str">
        <f>UnitControlCenter!$B$27</f>
        <v>millions of short tons / year</v>
      </c>
      <c r="G140" s="174" t="s">
        <v>2395</v>
      </c>
      <c r="I140" s="174"/>
    </row>
    <row r="141" spans="1:19" ht="30" x14ac:dyDescent="0.25">
      <c r="A141" s="175" t="s">
        <v>2443</v>
      </c>
      <c r="B141" s="175" t="s">
        <v>2693</v>
      </c>
      <c r="C141" s="225">
        <v>1</v>
      </c>
      <c r="D141" s="174" t="s">
        <v>65</v>
      </c>
      <c r="E141" s="174" t="s">
        <v>66</v>
      </c>
      <c r="F141" s="3" t="str">
        <f>UnitControlCenter!$B$30</f>
        <v>million gallons / year</v>
      </c>
      <c r="G141" s="174" t="s">
        <v>2697</v>
      </c>
      <c r="I141" s="174"/>
    </row>
    <row r="142" spans="1:19" ht="30" x14ac:dyDescent="0.25">
      <c r="A142" s="175" t="s">
        <v>2443</v>
      </c>
      <c r="B142" s="175" t="s">
        <v>2694</v>
      </c>
      <c r="C142" s="225">
        <v>1</v>
      </c>
      <c r="D142" s="174" t="s">
        <v>65</v>
      </c>
      <c r="E142" s="174" t="s">
        <v>66</v>
      </c>
      <c r="F142" s="3" t="str">
        <f>UnitControlCenter!$B$27</f>
        <v>millions of short tons / year</v>
      </c>
      <c r="G142" s="174" t="s">
        <v>2698</v>
      </c>
      <c r="I142" s="174"/>
    </row>
    <row r="143" spans="1:19" ht="15.75" thickBot="1" x14ac:dyDescent="0.3">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60" x14ac:dyDescent="0.25">
      <c r="A144" s="175" t="s">
        <v>2831</v>
      </c>
      <c r="B144" s="175" t="s">
        <v>2705</v>
      </c>
      <c r="C144" s="225">
        <v>1</v>
      </c>
      <c r="D144" s="174" t="s">
        <v>67</v>
      </c>
      <c r="E144" s="174" t="s">
        <v>68</v>
      </c>
      <c r="F144" s="3" t="str">
        <f>UnitControlCenter!$B$31</f>
        <v>trillion BTU / year</v>
      </c>
      <c r="G144" s="174" t="s">
        <v>2713</v>
      </c>
      <c r="H144" s="48" t="s">
        <v>2714</v>
      </c>
      <c r="I144" s="174" t="s">
        <v>2715</v>
      </c>
    </row>
    <row r="145" spans="1:19" ht="60" x14ac:dyDescent="0.25">
      <c r="A145" s="175" t="s">
        <v>2831</v>
      </c>
      <c r="B145" s="175" t="s">
        <v>2453</v>
      </c>
      <c r="C145" s="225">
        <v>1</v>
      </c>
      <c r="D145" s="174" t="s">
        <v>67</v>
      </c>
      <c r="E145" s="174" t="s">
        <v>66</v>
      </c>
      <c r="F145" s="3" t="str">
        <f>UnitControlCenter!$B$31</f>
        <v>trillion BTU / year</v>
      </c>
      <c r="G145" s="174" t="s">
        <v>2716</v>
      </c>
      <c r="H145" s="48" t="s">
        <v>2714</v>
      </c>
      <c r="I145" s="174" t="s">
        <v>2715</v>
      </c>
    </row>
    <row r="146" spans="1:19" ht="60" x14ac:dyDescent="0.2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5" x14ac:dyDescent="0.2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60" x14ac:dyDescent="0.2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60" x14ac:dyDescent="0.2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60" x14ac:dyDescent="0.25">
      <c r="A150" s="175" t="s">
        <v>2831</v>
      </c>
      <c r="B150" s="175" t="s">
        <v>2707</v>
      </c>
      <c r="C150" s="225">
        <v>1</v>
      </c>
      <c r="D150" s="174" t="s">
        <v>67</v>
      </c>
      <c r="E150" s="174" t="s">
        <v>68</v>
      </c>
      <c r="F150" s="3" t="str">
        <f>UnitControlCenter!$B$31</f>
        <v>trillion BTU / year</v>
      </c>
      <c r="G150" s="174" t="s">
        <v>2800</v>
      </c>
      <c r="H150" s="48" t="s">
        <v>2795</v>
      </c>
      <c r="I150" s="174" t="s">
        <v>2796</v>
      </c>
    </row>
    <row r="151" spans="1:19" ht="75" x14ac:dyDescent="0.25">
      <c r="A151" s="175" t="s">
        <v>2831</v>
      </c>
      <c r="B151" s="175" t="s">
        <v>2454</v>
      </c>
      <c r="C151" s="225">
        <v>1</v>
      </c>
      <c r="D151" s="174" t="s">
        <v>67</v>
      </c>
      <c r="E151" s="174" t="s">
        <v>66</v>
      </c>
      <c r="F151" s="3" t="str">
        <f>UnitControlCenter!$B$31</f>
        <v>trillion BTU / year</v>
      </c>
      <c r="G151" s="174" t="s">
        <v>2801</v>
      </c>
      <c r="H151" s="48" t="s">
        <v>2795</v>
      </c>
      <c r="I151" s="174" t="s">
        <v>2797</v>
      </c>
    </row>
    <row r="152" spans="1:19" ht="75" x14ac:dyDescent="0.2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90" x14ac:dyDescent="0.2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5" x14ac:dyDescent="0.25">
      <c r="A154" s="175" t="s">
        <v>2831</v>
      </c>
      <c r="B154" s="175" t="s">
        <v>2832</v>
      </c>
      <c r="C154" s="225">
        <v>1</v>
      </c>
      <c r="D154" s="174" t="s">
        <v>67</v>
      </c>
      <c r="E154" s="174" t="s">
        <v>68</v>
      </c>
      <c r="F154" s="3" t="str">
        <f>UnitControlCenter!$B$25</f>
        <v>quads / year</v>
      </c>
      <c r="G154" s="174" t="s">
        <v>2834</v>
      </c>
      <c r="H154" s="48" t="s">
        <v>2836</v>
      </c>
      <c r="I154" s="174" t="s">
        <v>2837</v>
      </c>
    </row>
    <row r="155" spans="1:19" ht="120.75" thickBot="1" x14ac:dyDescent="0.3">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75" x14ac:dyDescent="0.2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5" x14ac:dyDescent="0.2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2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5" x14ac:dyDescent="0.2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25">
      <c r="A160" s="177" t="s">
        <v>2377</v>
      </c>
      <c r="B160" s="175" t="s">
        <v>100</v>
      </c>
      <c r="C160" s="225">
        <v>1</v>
      </c>
      <c r="D160" s="174" t="s">
        <v>67</v>
      </c>
      <c r="E160" s="174" t="s">
        <v>2384</v>
      </c>
      <c r="F160" s="3" t="str">
        <f>UnitControlCenter!$B$34</f>
        <v>2019 dollars / gallon</v>
      </c>
      <c r="G160" s="174" t="s">
        <v>2399</v>
      </c>
      <c r="H160" s="48" t="s">
        <v>346</v>
      </c>
      <c r="I160" s="46">
        <v>969696</v>
      </c>
    </row>
    <row r="161" spans="1:19" ht="90" x14ac:dyDescent="0.2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60" x14ac:dyDescent="0.2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60" x14ac:dyDescent="0.2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60" x14ac:dyDescent="0.2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30.75" thickBot="1" x14ac:dyDescent="0.3">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25">
      <c r="A166" s="177" t="s">
        <v>2378</v>
      </c>
      <c r="B166" s="175" t="s">
        <v>2379</v>
      </c>
      <c r="C166" s="225">
        <v>1</v>
      </c>
      <c r="D166" s="174" t="s">
        <v>65</v>
      </c>
      <c r="E166" s="174" t="s">
        <v>66</v>
      </c>
      <c r="F166" s="3" t="str">
        <f>UnitControlCenter!$B$37</f>
        <v>2019 dollars / kilowatt-hour (kWh)</v>
      </c>
      <c r="G166" s="174" t="s">
        <v>2400</v>
      </c>
      <c r="I166" s="174"/>
    </row>
    <row r="167" spans="1:19" ht="30" x14ac:dyDescent="0.2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ht="30" x14ac:dyDescent="0.25">
      <c r="A168" s="177" t="s">
        <v>2378</v>
      </c>
      <c r="B168" s="175" t="s">
        <v>2381</v>
      </c>
      <c r="C168" s="225">
        <v>1</v>
      </c>
      <c r="D168" s="174" t="s">
        <v>65</v>
      </c>
      <c r="E168" s="174" t="s">
        <v>66</v>
      </c>
      <c r="F168" s="3" t="str">
        <f>UnitControlCenter!$B$39</f>
        <v>million 2019 dollars / megawatt (MW)</v>
      </c>
      <c r="G168" s="174" t="s">
        <v>2401</v>
      </c>
      <c r="I168" s="174"/>
    </row>
    <row r="169" spans="1:19" ht="30" x14ac:dyDescent="0.25">
      <c r="A169" s="177" t="s">
        <v>2378</v>
      </c>
      <c r="B169" s="175" t="s">
        <v>2382</v>
      </c>
      <c r="C169" s="225">
        <v>1</v>
      </c>
      <c r="D169" s="174" t="s">
        <v>65</v>
      </c>
      <c r="E169" s="174" t="s">
        <v>66</v>
      </c>
      <c r="F169" s="3" t="str">
        <f>UnitControlCenter!$B$39</f>
        <v>million 2019 dollars / megawatt (MW)</v>
      </c>
      <c r="G169" s="174" t="s">
        <v>2402</v>
      </c>
      <c r="I169" s="174"/>
    </row>
    <row r="170" spans="1:19" ht="30" x14ac:dyDescent="0.25">
      <c r="A170" s="177" t="s">
        <v>2378</v>
      </c>
      <c r="B170" s="175" t="s">
        <v>2383</v>
      </c>
      <c r="C170" s="225">
        <v>1</v>
      </c>
      <c r="D170" s="174" t="s">
        <v>65</v>
      </c>
      <c r="E170" s="174" t="s">
        <v>66</v>
      </c>
      <c r="F170" s="3" t="str">
        <f>UnitControlCenter!$B$39</f>
        <v>million 2019 dollars / megawatt (MW)</v>
      </c>
      <c r="G170" s="174" t="s">
        <v>2403</v>
      </c>
      <c r="I170" s="174"/>
    </row>
    <row r="171" spans="1:19" ht="30.75" thickBot="1" x14ac:dyDescent="0.3">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5"/>
    <col min="4" max="4" width="46" customWidth="1"/>
  </cols>
  <sheetData>
    <row r="1" spans="1:4" x14ac:dyDescent="0.25">
      <c r="A1" s="166" t="s">
        <v>2596</v>
      </c>
      <c r="B1" s="183"/>
      <c r="C1" s="164"/>
      <c r="D1" s="164"/>
    </row>
    <row r="2" spans="1:4" x14ac:dyDescent="0.25">
      <c r="A2" s="182" t="s">
        <v>2560</v>
      </c>
      <c r="B2" s="184" t="s">
        <v>2561</v>
      </c>
      <c r="C2" s="182" t="s">
        <v>2562</v>
      </c>
      <c r="D2" s="182" t="s">
        <v>2563</v>
      </c>
    </row>
    <row r="3" spans="1:4" x14ac:dyDescent="0.25">
      <c r="A3" s="173" t="s">
        <v>2570</v>
      </c>
      <c r="B3" s="185" t="s">
        <v>2581</v>
      </c>
      <c r="C3" s="191"/>
      <c r="D3" t="s">
        <v>445</v>
      </c>
    </row>
    <row r="4" spans="1:4" x14ac:dyDescent="0.25">
      <c r="A4" s="173" t="s">
        <v>2578</v>
      </c>
      <c r="B4" s="186" t="s">
        <v>2579</v>
      </c>
      <c r="C4" s="190"/>
      <c r="D4" t="s">
        <v>97</v>
      </c>
    </row>
    <row r="5" spans="1:4" x14ac:dyDescent="0.25">
      <c r="A5" t="s">
        <v>2607</v>
      </c>
      <c r="B5" s="185" t="s">
        <v>2601</v>
      </c>
      <c r="C5" s="201"/>
      <c r="D5" t="s">
        <v>96</v>
      </c>
    </row>
    <row r="6" spans="1:4" x14ac:dyDescent="0.25">
      <c r="A6" s="173" t="s">
        <v>2585</v>
      </c>
      <c r="B6" s="185" t="s">
        <v>2602</v>
      </c>
      <c r="C6" s="195"/>
      <c r="D6" t="s">
        <v>2597</v>
      </c>
    </row>
    <row r="7" spans="1:4" x14ac:dyDescent="0.25">
      <c r="A7" s="173" t="s">
        <v>2608</v>
      </c>
      <c r="B7" s="185" t="s">
        <v>2398</v>
      </c>
      <c r="C7" s="200"/>
      <c r="D7" t="s">
        <v>2598</v>
      </c>
    </row>
    <row r="8" spans="1:4" x14ac:dyDescent="0.25">
      <c r="A8" t="s">
        <v>2606</v>
      </c>
      <c r="B8" s="185" t="s">
        <v>2603</v>
      </c>
      <c r="C8" s="203"/>
      <c r="D8" t="s">
        <v>460</v>
      </c>
    </row>
    <row r="9" spans="1:4" x14ac:dyDescent="0.25">
      <c r="A9" s="173" t="s">
        <v>2586</v>
      </c>
      <c r="B9" s="185" t="s">
        <v>2582</v>
      </c>
      <c r="C9" s="194"/>
      <c r="D9" t="s">
        <v>463</v>
      </c>
    </row>
    <row r="10" spans="1:4" x14ac:dyDescent="0.25">
      <c r="A10" s="173" t="s">
        <v>2559</v>
      </c>
      <c r="B10" s="187" t="s">
        <v>2566</v>
      </c>
      <c r="C10" s="181"/>
      <c r="D10" t="s">
        <v>94</v>
      </c>
    </row>
    <row r="11" spans="1:4" x14ac:dyDescent="0.25">
      <c r="A11" s="173" t="s">
        <v>2587</v>
      </c>
      <c r="B11" s="185" t="s">
        <v>2583</v>
      </c>
      <c r="C11" s="196"/>
      <c r="D11" t="s">
        <v>93</v>
      </c>
    </row>
    <row r="12" spans="1:4" x14ac:dyDescent="0.25">
      <c r="A12" s="173" t="s">
        <v>2569</v>
      </c>
      <c r="B12" s="186" t="s">
        <v>2574</v>
      </c>
      <c r="C12" s="192"/>
      <c r="D12" t="s">
        <v>2599</v>
      </c>
    </row>
    <row r="13" spans="1:4" x14ac:dyDescent="0.25">
      <c r="A13" t="s">
        <v>2610</v>
      </c>
      <c r="B13" s="185" t="s">
        <v>2604</v>
      </c>
      <c r="C13" s="202"/>
      <c r="D13" t="s">
        <v>2507</v>
      </c>
    </row>
    <row r="14" spans="1:4" x14ac:dyDescent="0.25">
      <c r="A14" s="173" t="s">
        <v>2572</v>
      </c>
      <c r="B14" s="186" t="s">
        <v>2573</v>
      </c>
      <c r="C14" s="180"/>
      <c r="D14" t="s">
        <v>318</v>
      </c>
    </row>
    <row r="15" spans="1:4" s="173" customFormat="1" x14ac:dyDescent="0.25">
      <c r="A15" s="173" t="s">
        <v>2653</v>
      </c>
      <c r="B15" s="186" t="s">
        <v>2655</v>
      </c>
      <c r="C15" s="206"/>
      <c r="D15" s="173" t="s">
        <v>2652</v>
      </c>
    </row>
    <row r="16" spans="1:4" s="173" customFormat="1" x14ac:dyDescent="0.25">
      <c r="A16" s="173" t="s">
        <v>2654</v>
      </c>
      <c r="B16" s="186">
        <v>740000</v>
      </c>
      <c r="C16" s="207"/>
      <c r="D16" s="173" t="s">
        <v>2505</v>
      </c>
    </row>
    <row r="17" spans="1:4" x14ac:dyDescent="0.25">
      <c r="A17" s="173" t="s">
        <v>2588</v>
      </c>
      <c r="B17" s="185" t="s">
        <v>2584</v>
      </c>
      <c r="C17" s="197"/>
      <c r="D17" t="s">
        <v>319</v>
      </c>
    </row>
    <row r="18" spans="1:4" x14ac:dyDescent="0.25">
      <c r="A18" s="173" t="s">
        <v>2571</v>
      </c>
      <c r="B18" s="186" t="s">
        <v>2576</v>
      </c>
      <c r="C18" s="189"/>
      <c r="D18" t="s">
        <v>315</v>
      </c>
    </row>
    <row r="19" spans="1:4" x14ac:dyDescent="0.25">
      <c r="A19" s="179" t="s">
        <v>2595</v>
      </c>
      <c r="B19" s="198" t="s">
        <v>2594</v>
      </c>
      <c r="C19" s="199"/>
      <c r="D19" t="s">
        <v>452</v>
      </c>
    </row>
    <row r="20" spans="1:4" x14ac:dyDescent="0.25">
      <c r="A20" s="173" t="s">
        <v>2565</v>
      </c>
      <c r="B20" s="186" t="s">
        <v>2575</v>
      </c>
      <c r="C20" s="188"/>
      <c r="D20" t="s">
        <v>455</v>
      </c>
    </row>
    <row r="21" spans="1:4" x14ac:dyDescent="0.25">
      <c r="A21" t="s">
        <v>2611</v>
      </c>
      <c r="B21" s="185" t="s">
        <v>2605</v>
      </c>
      <c r="C21" s="204"/>
      <c r="D21" t="s">
        <v>2600</v>
      </c>
    </row>
    <row r="23" spans="1:4" s="173" customFormat="1" x14ac:dyDescent="0.25">
      <c r="A23" s="166" t="s">
        <v>2580</v>
      </c>
      <c r="B23" s="183"/>
      <c r="C23" s="164"/>
      <c r="D23" s="164"/>
    </row>
    <row r="24" spans="1:4" s="182" customFormat="1" x14ac:dyDescent="0.25">
      <c r="A24" s="182" t="s">
        <v>2560</v>
      </c>
      <c r="B24" s="184" t="s">
        <v>2561</v>
      </c>
      <c r="C24" s="182" t="s">
        <v>2562</v>
      </c>
      <c r="D24" s="182" t="s">
        <v>2645</v>
      </c>
    </row>
    <row r="25" spans="1:4" x14ac:dyDescent="0.25">
      <c r="A25" t="s">
        <v>2586</v>
      </c>
      <c r="B25" s="185" t="s">
        <v>2582</v>
      </c>
      <c r="C25" s="194"/>
      <c r="D25" t="s">
        <v>2647</v>
      </c>
    </row>
    <row r="26" spans="1:4" s="173" customFormat="1" x14ac:dyDescent="0.25">
      <c r="A26" s="173" t="s">
        <v>2559</v>
      </c>
      <c r="B26" s="187" t="s">
        <v>2566</v>
      </c>
      <c r="C26" s="181"/>
      <c r="D26" s="173" t="s">
        <v>2646</v>
      </c>
    </row>
    <row r="27" spans="1:4" x14ac:dyDescent="0.25">
      <c r="A27" t="s">
        <v>2571</v>
      </c>
      <c r="B27" s="185" t="s">
        <v>2576</v>
      </c>
      <c r="C27" s="189"/>
      <c r="D27" t="s">
        <v>4</v>
      </c>
    </row>
    <row r="28" spans="1:4" x14ac:dyDescent="0.25">
      <c r="A28" t="s">
        <v>2585</v>
      </c>
      <c r="B28" s="185" t="s">
        <v>2602</v>
      </c>
      <c r="C28" s="195"/>
      <c r="D28" t="s">
        <v>98</v>
      </c>
    </row>
    <row r="29" spans="1:4" x14ac:dyDescent="0.25">
      <c r="A29" t="s">
        <v>2565</v>
      </c>
      <c r="B29" s="185">
        <v>969696</v>
      </c>
      <c r="C29" s="188"/>
      <c r="D29" t="s">
        <v>9</v>
      </c>
    </row>
    <row r="30" spans="1:4" x14ac:dyDescent="0.25">
      <c r="A30" t="s">
        <v>2578</v>
      </c>
      <c r="B30" s="185" t="s">
        <v>2579</v>
      </c>
      <c r="C30" s="190"/>
      <c r="D30" t="s">
        <v>2459</v>
      </c>
    </row>
    <row r="31" spans="1:4" x14ac:dyDescent="0.25">
      <c r="A31" t="s">
        <v>2587</v>
      </c>
      <c r="B31" s="185" t="s">
        <v>2583</v>
      </c>
      <c r="C31" s="196"/>
      <c r="D31" t="s">
        <v>140</v>
      </c>
    </row>
    <row r="32" spans="1:4" s="173" customFormat="1" x14ac:dyDescent="0.25">
      <c r="A32" s="173" t="s">
        <v>2588</v>
      </c>
      <c r="B32" s="185" t="s">
        <v>2584</v>
      </c>
      <c r="C32" s="197"/>
      <c r="D32" s="173" t="s">
        <v>2468</v>
      </c>
    </row>
    <row r="33" spans="1:4" x14ac:dyDescent="0.25">
      <c r="A33" t="s">
        <v>2570</v>
      </c>
      <c r="B33" s="185" t="s">
        <v>2581</v>
      </c>
      <c r="C33" s="193"/>
      <c r="D33" t="s">
        <v>2523</v>
      </c>
    </row>
    <row r="34" spans="1:4" s="173" customFormat="1" x14ac:dyDescent="0.25">
      <c r="A34" s="173" t="s">
        <v>2653</v>
      </c>
      <c r="B34" s="186" t="s">
        <v>2655</v>
      </c>
      <c r="C34" s="206"/>
      <c r="D34" s="173" t="s">
        <v>2878</v>
      </c>
    </row>
    <row r="36" spans="1:4" s="173" customFormat="1" x14ac:dyDescent="0.25">
      <c r="A36" s="166" t="s">
        <v>2589</v>
      </c>
      <c r="B36" s="183"/>
      <c r="C36" s="164"/>
      <c r="D36" s="164"/>
    </row>
    <row r="37" spans="1:4" s="173" customFormat="1" x14ac:dyDescent="0.25">
      <c r="A37" s="182" t="s">
        <v>2560</v>
      </c>
      <c r="B37" s="184" t="s">
        <v>2561</v>
      </c>
      <c r="C37" s="182" t="s">
        <v>2562</v>
      </c>
      <c r="D37" s="182" t="s">
        <v>2563</v>
      </c>
    </row>
    <row r="38" spans="1:4" s="173" customFormat="1" x14ac:dyDescent="0.25">
      <c r="A38" s="173" t="s">
        <v>2571</v>
      </c>
      <c r="B38" s="186" t="s">
        <v>2576</v>
      </c>
      <c r="C38" s="189"/>
      <c r="D38" s="173" t="s">
        <v>2590</v>
      </c>
    </row>
    <row r="39" spans="1:4" s="173" customFormat="1" x14ac:dyDescent="0.25">
      <c r="A39" s="173" t="s">
        <v>2565</v>
      </c>
      <c r="B39" s="185">
        <v>969696</v>
      </c>
      <c r="C39" s="188"/>
      <c r="D39" s="173" t="s">
        <v>2591</v>
      </c>
    </row>
    <row r="40" spans="1:4" s="173" customFormat="1" x14ac:dyDescent="0.25">
      <c r="A40" s="173" t="s">
        <v>2578</v>
      </c>
      <c r="B40" s="185" t="s">
        <v>2579</v>
      </c>
      <c r="C40" s="190"/>
      <c r="D40" s="173" t="s">
        <v>2592</v>
      </c>
    </row>
    <row r="41" spans="1:4" s="173" customFormat="1" x14ac:dyDescent="0.25">
      <c r="A41" s="173" t="s">
        <v>2653</v>
      </c>
      <c r="B41" s="186" t="s">
        <v>2655</v>
      </c>
      <c r="C41" s="206"/>
      <c r="D41" s="173" t="s">
        <v>2879</v>
      </c>
    </row>
    <row r="42" spans="1:4" s="179" customFormat="1" x14ac:dyDescent="0.25">
      <c r="B42" s="198"/>
    </row>
    <row r="43" spans="1:4" s="179" customFormat="1" x14ac:dyDescent="0.25">
      <c r="A43" s="166" t="s">
        <v>2593</v>
      </c>
      <c r="B43" s="183"/>
      <c r="C43" s="164"/>
      <c r="D43" s="164"/>
    </row>
    <row r="44" spans="1:4" s="179" customFormat="1" x14ac:dyDescent="0.25">
      <c r="A44" s="182" t="s">
        <v>2560</v>
      </c>
      <c r="B44" s="184" t="s">
        <v>2561</v>
      </c>
      <c r="C44" s="182" t="s">
        <v>2562</v>
      </c>
      <c r="D44" s="182" t="s">
        <v>2563</v>
      </c>
    </row>
    <row r="45" spans="1:4" s="179" customFormat="1" x14ac:dyDescent="0.25">
      <c r="A45" s="173" t="s">
        <v>2578</v>
      </c>
      <c r="B45" s="185" t="s">
        <v>2579</v>
      </c>
      <c r="C45" s="190"/>
      <c r="D45" s="179" t="s">
        <v>2251</v>
      </c>
    </row>
    <row r="46" spans="1:4" s="179" customFormat="1" x14ac:dyDescent="0.25">
      <c r="A46" s="173" t="s">
        <v>2572</v>
      </c>
      <c r="B46" s="186" t="s">
        <v>2573</v>
      </c>
      <c r="C46" s="180"/>
      <c r="D46" s="179" t="s">
        <v>860</v>
      </c>
    </row>
    <row r="47" spans="1:4" s="179" customFormat="1" x14ac:dyDescent="0.25">
      <c r="A47" s="173" t="s">
        <v>2571</v>
      </c>
      <c r="B47" s="186" t="s">
        <v>2576</v>
      </c>
      <c r="C47" s="189"/>
      <c r="D47" s="179" t="s">
        <v>2249</v>
      </c>
    </row>
    <row r="48" spans="1:4" s="179" customFormat="1" x14ac:dyDescent="0.25">
      <c r="A48" s="173" t="s">
        <v>2565</v>
      </c>
      <c r="B48" s="186" t="s">
        <v>2575</v>
      </c>
      <c r="C48" s="188"/>
      <c r="D48" s="179" t="s">
        <v>2233</v>
      </c>
    </row>
    <row r="49" spans="1:4" s="179" customFormat="1" x14ac:dyDescent="0.25">
      <c r="B49" s="205"/>
    </row>
    <row r="50" spans="1:4" s="179" customFormat="1" x14ac:dyDescent="0.25">
      <c r="A50" s="166" t="s">
        <v>2745</v>
      </c>
      <c r="B50" s="183"/>
      <c r="C50" s="164"/>
      <c r="D50" s="164"/>
    </row>
    <row r="51" spans="1:4" s="179" customFormat="1" x14ac:dyDescent="0.25">
      <c r="A51" s="182" t="s">
        <v>2560</v>
      </c>
      <c r="B51" s="184" t="s">
        <v>2561</v>
      </c>
      <c r="C51" s="182" t="s">
        <v>2562</v>
      </c>
      <c r="D51" s="182" t="s">
        <v>2563</v>
      </c>
    </row>
    <row r="52" spans="1:4" s="179" customFormat="1" x14ac:dyDescent="0.25">
      <c r="A52" s="173" t="s">
        <v>2571</v>
      </c>
      <c r="B52" s="186" t="s">
        <v>2576</v>
      </c>
      <c r="C52" s="189"/>
      <c r="D52" s="179" t="s">
        <v>2623</v>
      </c>
    </row>
    <row r="53" spans="1:4" s="179" customFormat="1" x14ac:dyDescent="0.25">
      <c r="A53" s="173" t="s">
        <v>2586</v>
      </c>
      <c r="B53" s="185" t="s">
        <v>2582</v>
      </c>
      <c r="C53" s="194"/>
      <c r="D53" s="179" t="s">
        <v>2624</v>
      </c>
    </row>
    <row r="54" spans="1:4" s="179" customFormat="1" x14ac:dyDescent="0.25">
      <c r="A54" s="173" t="s">
        <v>2585</v>
      </c>
      <c r="B54" s="185" t="s">
        <v>2602</v>
      </c>
      <c r="C54" s="195"/>
      <c r="D54" s="179" t="s">
        <v>2625</v>
      </c>
    </row>
    <row r="55" spans="1:4" s="179" customFormat="1" x14ac:dyDescent="0.25">
      <c r="A55" s="173" t="s">
        <v>2578</v>
      </c>
      <c r="B55" s="186" t="s">
        <v>2579</v>
      </c>
      <c r="C55" s="190"/>
      <c r="D55" s="179" t="s">
        <v>2626</v>
      </c>
    </row>
    <row r="56" spans="1:4" s="179" customFormat="1" x14ac:dyDescent="0.25">
      <c r="A56" s="173" t="s">
        <v>2572</v>
      </c>
      <c r="B56" s="186" t="s">
        <v>2573</v>
      </c>
      <c r="C56" s="180"/>
      <c r="D56" s="179" t="s">
        <v>2627</v>
      </c>
    </row>
    <row r="57" spans="1:4" s="173" customFormat="1" x14ac:dyDescent="0.25">
      <c r="B57" s="185"/>
      <c r="C57" s="179"/>
    </row>
    <row r="58" spans="1:4" s="173" customFormat="1" x14ac:dyDescent="0.25">
      <c r="A58" s="166" t="s">
        <v>3047</v>
      </c>
      <c r="B58" s="183"/>
      <c r="C58" s="164"/>
      <c r="D58" s="164"/>
    </row>
    <row r="59" spans="1:4" s="173" customFormat="1" x14ac:dyDescent="0.25">
      <c r="A59" s="182" t="s">
        <v>2560</v>
      </c>
      <c r="B59" s="184" t="s">
        <v>2561</v>
      </c>
      <c r="C59" s="182" t="s">
        <v>2562</v>
      </c>
      <c r="D59" s="182" t="s">
        <v>2563</v>
      </c>
    </row>
    <row r="60" spans="1:4" s="173" customFormat="1" x14ac:dyDescent="0.25">
      <c r="A60" s="173" t="s">
        <v>2586</v>
      </c>
      <c r="B60" s="185" t="s">
        <v>2582</v>
      </c>
      <c r="C60" s="194"/>
      <c r="D60" s="173" t="s">
        <v>3035</v>
      </c>
    </row>
    <row r="61" spans="1:4" s="173" customFormat="1" x14ac:dyDescent="0.25">
      <c r="A61" s="173" t="s">
        <v>2571</v>
      </c>
      <c r="B61" s="186" t="s">
        <v>2576</v>
      </c>
      <c r="C61" s="189"/>
      <c r="D61" s="179" t="s">
        <v>3034</v>
      </c>
    </row>
    <row r="62" spans="1:4" s="173" customFormat="1" x14ac:dyDescent="0.25">
      <c r="A62" s="173" t="s">
        <v>2570</v>
      </c>
      <c r="B62" s="185" t="s">
        <v>2581</v>
      </c>
      <c r="C62" s="193"/>
      <c r="D62" s="173" t="s">
        <v>3031</v>
      </c>
    </row>
    <row r="63" spans="1:4" s="173" customFormat="1" x14ac:dyDescent="0.25">
      <c r="A63" s="173" t="s">
        <v>2611</v>
      </c>
      <c r="B63" s="185" t="s">
        <v>2605</v>
      </c>
      <c r="C63" s="204"/>
      <c r="D63" s="173" t="s">
        <v>3032</v>
      </c>
    </row>
    <row r="64" spans="1:4" s="173" customFormat="1" x14ac:dyDescent="0.25">
      <c r="A64" s="173" t="s">
        <v>2588</v>
      </c>
      <c r="B64" s="185" t="s">
        <v>2584</v>
      </c>
      <c r="C64" s="197"/>
      <c r="D64" s="179" t="s">
        <v>3033</v>
      </c>
    </row>
    <row r="65" spans="1:4" s="179" customFormat="1" x14ac:dyDescent="0.25">
      <c r="B65" s="198"/>
    </row>
    <row r="66" spans="1:4" s="179" customFormat="1" x14ac:dyDescent="0.25">
      <c r="A66" s="166" t="s">
        <v>3135</v>
      </c>
      <c r="B66" s="183"/>
      <c r="C66" s="164"/>
      <c r="D66" s="164"/>
    </row>
    <row r="67" spans="1:4" s="179" customFormat="1" x14ac:dyDescent="0.25">
      <c r="A67" s="182" t="s">
        <v>2560</v>
      </c>
      <c r="B67" s="184" t="s">
        <v>2561</v>
      </c>
      <c r="C67" s="182" t="s">
        <v>2562</v>
      </c>
      <c r="D67" s="182" t="s">
        <v>2563</v>
      </c>
    </row>
    <row r="68" spans="1:4" s="179" customFormat="1" x14ac:dyDescent="0.25">
      <c r="A68" s="173" t="s">
        <v>2653</v>
      </c>
      <c r="B68" s="186" t="s">
        <v>2655</v>
      </c>
      <c r="C68" s="206"/>
      <c r="D68" s="173" t="s">
        <v>3054</v>
      </c>
    </row>
    <row r="69" spans="1:4" s="179" customFormat="1" x14ac:dyDescent="0.25">
      <c r="A69" s="173" t="s">
        <v>2586</v>
      </c>
      <c r="B69" s="185" t="s">
        <v>2582</v>
      </c>
      <c r="C69" s="194"/>
      <c r="D69" s="173" t="s">
        <v>3055</v>
      </c>
    </row>
    <row r="70" spans="1:4" s="179" customFormat="1" x14ac:dyDescent="0.25">
      <c r="A70" s="173" t="s">
        <v>2588</v>
      </c>
      <c r="B70" s="185" t="s">
        <v>2584</v>
      </c>
      <c r="C70" s="197"/>
      <c r="D70" s="173" t="s">
        <v>467</v>
      </c>
    </row>
    <row r="71" spans="1:4" s="179" customFormat="1" x14ac:dyDescent="0.25">
      <c r="A71" s="173" t="s">
        <v>2587</v>
      </c>
      <c r="B71" s="185" t="s">
        <v>2583</v>
      </c>
      <c r="C71" s="196"/>
      <c r="D71" s="173" t="s">
        <v>3056</v>
      </c>
    </row>
    <row r="72" spans="1:4" s="179" customFormat="1" x14ac:dyDescent="0.25">
      <c r="A72" s="173" t="s">
        <v>2585</v>
      </c>
      <c r="B72" s="185" t="s">
        <v>2602</v>
      </c>
      <c r="C72" s="195"/>
      <c r="D72" s="173" t="s">
        <v>3057</v>
      </c>
    </row>
    <row r="73" spans="1:4" s="179" customFormat="1" x14ac:dyDescent="0.25">
      <c r="A73" s="173" t="s">
        <v>2565</v>
      </c>
      <c r="B73" s="186" t="s">
        <v>2575</v>
      </c>
      <c r="C73" s="188"/>
      <c r="D73" s="173" t="s">
        <v>266</v>
      </c>
    </row>
    <row r="74" spans="1:4" s="179" customFormat="1" x14ac:dyDescent="0.25">
      <c r="A74" s="173" t="s">
        <v>2571</v>
      </c>
      <c r="B74" s="186" t="s">
        <v>2576</v>
      </c>
      <c r="C74" s="189"/>
      <c r="D74" s="173" t="s">
        <v>3058</v>
      </c>
    </row>
    <row r="75" spans="1:4" s="179" customFormat="1" x14ac:dyDescent="0.25">
      <c r="A75" s="173" t="s">
        <v>2578</v>
      </c>
      <c r="B75" s="186" t="s">
        <v>2579</v>
      </c>
      <c r="C75" s="190"/>
      <c r="D75" s="173" t="s">
        <v>3059</v>
      </c>
    </row>
    <row r="76" spans="1:4" s="179" customFormat="1" x14ac:dyDescent="0.25">
      <c r="A76" s="173" t="s">
        <v>2570</v>
      </c>
      <c r="B76" s="185" t="s">
        <v>2581</v>
      </c>
      <c r="C76" s="193"/>
      <c r="D76" s="173" t="s">
        <v>3060</v>
      </c>
    </row>
    <row r="77" spans="1:4" s="179" customFormat="1" x14ac:dyDescent="0.25">
      <c r="A77" s="173" t="s">
        <v>2572</v>
      </c>
      <c r="B77" s="186" t="s">
        <v>2573</v>
      </c>
      <c r="C77" s="180"/>
      <c r="D77" s="179" t="s">
        <v>2627</v>
      </c>
    </row>
    <row r="78" spans="1:4" s="179" customFormat="1" x14ac:dyDescent="0.25">
      <c r="A78" s="173"/>
      <c r="B78" s="186"/>
    </row>
    <row r="79" spans="1:4" s="179" customFormat="1" x14ac:dyDescent="0.25">
      <c r="A79" s="166" t="s">
        <v>3016</v>
      </c>
      <c r="B79" s="183"/>
      <c r="C79" s="164"/>
      <c r="D79" s="164"/>
    </row>
    <row r="80" spans="1:4" s="179" customFormat="1" x14ac:dyDescent="0.25">
      <c r="A80" s="182" t="s">
        <v>2560</v>
      </c>
      <c r="B80" s="184" t="s">
        <v>2561</v>
      </c>
      <c r="C80" s="182" t="s">
        <v>2562</v>
      </c>
      <c r="D80" s="182" t="s">
        <v>2563</v>
      </c>
    </row>
    <row r="81" spans="1:4" s="179" customFormat="1" x14ac:dyDescent="0.25">
      <c r="A81" s="173" t="s">
        <v>2571</v>
      </c>
      <c r="B81" s="186" t="s">
        <v>2576</v>
      </c>
      <c r="C81" s="189"/>
      <c r="D81" s="179" t="s">
        <v>2947</v>
      </c>
    </row>
    <row r="82" spans="1:4" s="179" customFormat="1" x14ac:dyDescent="0.25">
      <c r="A82" s="173" t="s">
        <v>2586</v>
      </c>
      <c r="B82" s="185" t="s">
        <v>2582</v>
      </c>
      <c r="C82" s="194"/>
      <c r="D82" s="179" t="s">
        <v>2948</v>
      </c>
    </row>
    <row r="83" spans="1:4" s="179" customFormat="1" x14ac:dyDescent="0.25">
      <c r="A83" s="173" t="s">
        <v>2585</v>
      </c>
      <c r="B83" s="185" t="s">
        <v>2602</v>
      </c>
      <c r="C83" s="195"/>
      <c r="D83" s="179" t="s">
        <v>2949</v>
      </c>
    </row>
    <row r="84" spans="1:4" s="179" customFormat="1" x14ac:dyDescent="0.25">
      <c r="A84" s="173" t="s">
        <v>2572</v>
      </c>
      <c r="B84" s="186" t="s">
        <v>2573</v>
      </c>
      <c r="C84" s="180"/>
      <c r="D84" s="179" t="s">
        <v>2627</v>
      </c>
    </row>
    <row r="85" spans="1:4" s="173" customFormat="1" x14ac:dyDescent="0.25">
      <c r="B85" s="185"/>
    </row>
    <row r="86" spans="1:4" s="173" customFormat="1" x14ac:dyDescent="0.25">
      <c r="A86" s="166" t="s">
        <v>3406</v>
      </c>
      <c r="B86" s="183"/>
      <c r="C86" s="164"/>
      <c r="D86" s="164"/>
    </row>
    <row r="87" spans="1:4" s="173" customFormat="1" x14ac:dyDescent="0.25">
      <c r="A87" s="182" t="s">
        <v>2560</v>
      </c>
      <c r="B87" s="184" t="s">
        <v>2561</v>
      </c>
      <c r="C87" s="182" t="s">
        <v>2562</v>
      </c>
      <c r="D87" s="182" t="s">
        <v>2563</v>
      </c>
    </row>
    <row r="88" spans="1:4" s="173" customFormat="1" x14ac:dyDescent="0.25">
      <c r="A88" s="173" t="s">
        <v>2607</v>
      </c>
      <c r="B88" s="185" t="s">
        <v>2601</v>
      </c>
      <c r="C88" s="201"/>
      <c r="D88" s="173" t="s">
        <v>3279</v>
      </c>
    </row>
    <row r="89" spans="1:4" s="173" customFormat="1" x14ac:dyDescent="0.25">
      <c r="A89" s="173" t="s">
        <v>2578</v>
      </c>
      <c r="B89" s="186" t="s">
        <v>2579</v>
      </c>
      <c r="C89" s="190"/>
      <c r="D89" s="173" t="s">
        <v>3280</v>
      </c>
    </row>
    <row r="90" spans="1:4" s="173" customFormat="1" x14ac:dyDescent="0.25">
      <c r="B90" s="185"/>
    </row>
    <row r="91" spans="1:4" s="173" customFormat="1" x14ac:dyDescent="0.25">
      <c r="A91" s="166" t="s">
        <v>3281</v>
      </c>
      <c r="B91" s="183"/>
      <c r="C91" s="164"/>
      <c r="D91" s="164"/>
    </row>
    <row r="92" spans="1:4" s="173" customFormat="1" x14ac:dyDescent="0.25">
      <c r="A92" s="182" t="s">
        <v>2560</v>
      </c>
      <c r="B92" s="184" t="s">
        <v>2561</v>
      </c>
      <c r="C92" s="182" t="s">
        <v>2562</v>
      </c>
      <c r="D92" s="182" t="s">
        <v>2563</v>
      </c>
    </row>
    <row r="93" spans="1:4" s="173" customFormat="1" x14ac:dyDescent="0.25">
      <c r="A93" s="173" t="s">
        <v>2571</v>
      </c>
      <c r="B93" s="186" t="s">
        <v>2576</v>
      </c>
      <c r="C93" s="189"/>
      <c r="D93" s="173" t="s">
        <v>3282</v>
      </c>
    </row>
    <row r="94" spans="1:4" s="173" customFormat="1" x14ac:dyDescent="0.25">
      <c r="A94" s="173" t="s">
        <v>2585</v>
      </c>
      <c r="B94" s="185" t="s">
        <v>2602</v>
      </c>
      <c r="C94" s="195"/>
      <c r="D94" s="173" t="s">
        <v>3283</v>
      </c>
    </row>
    <row r="95" spans="1:4" s="173" customFormat="1" x14ac:dyDescent="0.25">
      <c r="A95" s="173" t="s">
        <v>2578</v>
      </c>
      <c r="B95" s="186" t="s">
        <v>2579</v>
      </c>
      <c r="C95" s="190"/>
      <c r="D95" s="173" t="s">
        <v>3284</v>
      </c>
    </row>
    <row r="96" spans="1:4" s="173" customFormat="1" x14ac:dyDescent="0.25">
      <c r="A96" s="173" t="s">
        <v>2586</v>
      </c>
      <c r="B96" s="185" t="s">
        <v>2582</v>
      </c>
      <c r="C96" s="194"/>
      <c r="D96" s="173" t="s">
        <v>3285</v>
      </c>
    </row>
    <row r="97" spans="1:4" s="173" customFormat="1" x14ac:dyDescent="0.25">
      <c r="B97" s="185"/>
    </row>
    <row r="98" spans="1:4" s="173" customFormat="1" x14ac:dyDescent="0.25">
      <c r="A98" s="166" t="s">
        <v>3286</v>
      </c>
      <c r="B98" s="183"/>
      <c r="C98" s="164"/>
      <c r="D98" s="164"/>
    </row>
    <row r="99" spans="1:4" s="173" customFormat="1" x14ac:dyDescent="0.25">
      <c r="A99" s="182" t="s">
        <v>2560</v>
      </c>
      <c r="B99" s="184" t="s">
        <v>2561</v>
      </c>
      <c r="C99" s="182" t="s">
        <v>2562</v>
      </c>
      <c r="D99" s="182" t="s">
        <v>2563</v>
      </c>
    </row>
    <row r="100" spans="1:4" s="173" customFormat="1" x14ac:dyDescent="0.25">
      <c r="A100" s="173" t="s">
        <v>2611</v>
      </c>
      <c r="B100" s="185" t="s">
        <v>2605</v>
      </c>
      <c r="C100" s="204"/>
      <c r="D100" s="173" t="s">
        <v>3287</v>
      </c>
    </row>
    <row r="101" spans="1:4" s="173" customFormat="1" x14ac:dyDescent="0.25">
      <c r="A101" s="173" t="s">
        <v>2587</v>
      </c>
      <c r="B101" s="185" t="s">
        <v>2583</v>
      </c>
      <c r="C101" s="196"/>
      <c r="D101" s="173" t="s">
        <v>3288</v>
      </c>
    </row>
    <row r="102" spans="1:4" s="173" customFormat="1" x14ac:dyDescent="0.25">
      <c r="B102" s="185"/>
    </row>
    <row r="103" spans="1:4" s="173" customFormat="1" x14ac:dyDescent="0.25">
      <c r="A103" s="166" t="s">
        <v>3289</v>
      </c>
      <c r="B103" s="183"/>
      <c r="C103" s="164"/>
      <c r="D103" s="164"/>
    </row>
    <row r="104" spans="1:4" s="173" customFormat="1" x14ac:dyDescent="0.25">
      <c r="A104" s="182" t="s">
        <v>2560</v>
      </c>
      <c r="B104" s="184" t="s">
        <v>2561</v>
      </c>
      <c r="C104" s="182" t="s">
        <v>2562</v>
      </c>
      <c r="D104" s="182" t="s">
        <v>2563</v>
      </c>
    </row>
    <row r="105" spans="1:4" s="173" customFormat="1" x14ac:dyDescent="0.25">
      <c r="A105" s="173" t="s">
        <v>2607</v>
      </c>
      <c r="B105" s="185" t="s">
        <v>2601</v>
      </c>
      <c r="C105" s="201"/>
      <c r="D105" s="173" t="s">
        <v>3290</v>
      </c>
    </row>
    <row r="106" spans="1:4" s="173" customFormat="1" x14ac:dyDescent="0.25">
      <c r="A106" s="173" t="s">
        <v>2586</v>
      </c>
      <c r="B106" s="185" t="s">
        <v>2582</v>
      </c>
      <c r="C106" s="194"/>
      <c r="D106" s="173" t="s">
        <v>3291</v>
      </c>
    </row>
    <row r="107" spans="1:4" s="173" customFormat="1" x14ac:dyDescent="0.25">
      <c r="A107" s="173" t="s">
        <v>2588</v>
      </c>
      <c r="B107" s="185" t="s">
        <v>2584</v>
      </c>
      <c r="C107" s="197"/>
      <c r="D107" s="173" t="s">
        <v>3292</v>
      </c>
    </row>
    <row r="108" spans="1:4" s="173" customFormat="1" x14ac:dyDescent="0.25">
      <c r="A108" s="173" t="s">
        <v>2578</v>
      </c>
      <c r="B108" s="186" t="s">
        <v>2579</v>
      </c>
      <c r="C108" s="190"/>
      <c r="D108" s="173" t="s">
        <v>3293</v>
      </c>
    </row>
    <row r="109" spans="1:4" s="173" customFormat="1" x14ac:dyDescent="0.25">
      <c r="A109" s="173" t="s">
        <v>2585</v>
      </c>
      <c r="B109" s="185" t="s">
        <v>2602</v>
      </c>
      <c r="C109" s="195"/>
      <c r="D109" s="173" t="s">
        <v>3294</v>
      </c>
    </row>
    <row r="110" spans="1:4" s="173" customFormat="1" x14ac:dyDescent="0.25">
      <c r="A110" s="173" t="s">
        <v>2565</v>
      </c>
      <c r="B110" s="186" t="s">
        <v>2575</v>
      </c>
      <c r="C110" s="188"/>
      <c r="D110" s="173" t="s">
        <v>3295</v>
      </c>
    </row>
    <row r="111" spans="1:4" s="173" customFormat="1" x14ac:dyDescent="0.25">
      <c r="A111" s="173" t="s">
        <v>2571</v>
      </c>
      <c r="B111" s="186" t="s">
        <v>2576</v>
      </c>
      <c r="C111" s="189"/>
      <c r="D111" s="173" t="s">
        <v>3296</v>
      </c>
    </row>
    <row r="112" spans="1:4" s="173" customFormat="1" x14ac:dyDescent="0.25">
      <c r="B112" s="185"/>
    </row>
    <row r="113" spans="1:4" s="173" customFormat="1" x14ac:dyDescent="0.25">
      <c r="A113" s="166" t="s">
        <v>2961</v>
      </c>
      <c r="B113" s="183"/>
      <c r="C113" s="164"/>
      <c r="D113" s="164"/>
    </row>
    <row r="114" spans="1:4" s="173" customFormat="1" x14ac:dyDescent="0.25">
      <c r="A114" s="182" t="s">
        <v>2560</v>
      </c>
      <c r="B114" s="184" t="s">
        <v>2561</v>
      </c>
      <c r="C114" s="182" t="s">
        <v>2562</v>
      </c>
      <c r="D114" s="182" t="s">
        <v>2563</v>
      </c>
    </row>
    <row r="115" spans="1:4" s="173" customFormat="1" x14ac:dyDescent="0.25">
      <c r="A115" s="173" t="s">
        <v>2586</v>
      </c>
      <c r="B115" s="185" t="s">
        <v>2582</v>
      </c>
      <c r="C115" s="194"/>
      <c r="D115" s="179" t="s">
        <v>2962</v>
      </c>
    </row>
    <row r="116" spans="1:4" s="173" customFormat="1" x14ac:dyDescent="0.25">
      <c r="A116" s="173" t="s">
        <v>2578</v>
      </c>
      <c r="B116" s="186" t="s">
        <v>2579</v>
      </c>
      <c r="C116" s="190"/>
      <c r="D116" s="179" t="s">
        <v>2963</v>
      </c>
    </row>
    <row r="117" spans="1:4" s="173" customFormat="1" x14ac:dyDescent="0.25">
      <c r="A117" s="173" t="s">
        <v>2572</v>
      </c>
      <c r="B117" s="186" t="s">
        <v>2573</v>
      </c>
      <c r="C117" s="180"/>
      <c r="D117" s="179" t="s">
        <v>2627</v>
      </c>
    </row>
    <row r="118" spans="1:4" s="173" customFormat="1" x14ac:dyDescent="0.25">
      <c r="B118" s="186"/>
      <c r="C118" s="179"/>
      <c r="D118" s="179"/>
    </row>
    <row r="119" spans="1:4" s="173" customFormat="1" x14ac:dyDescent="0.25">
      <c r="A119" s="166" t="s">
        <v>3017</v>
      </c>
      <c r="B119" s="183"/>
      <c r="C119" s="164"/>
      <c r="D119" s="164"/>
    </row>
    <row r="120" spans="1:4" s="173" customFormat="1" x14ac:dyDescent="0.25">
      <c r="A120" s="182" t="s">
        <v>2560</v>
      </c>
      <c r="B120" s="184" t="s">
        <v>2561</v>
      </c>
      <c r="C120" s="182" t="s">
        <v>2562</v>
      </c>
      <c r="D120" s="182" t="s">
        <v>2563</v>
      </c>
    </row>
    <row r="121" spans="1:4" s="173" customFormat="1" x14ac:dyDescent="0.25">
      <c r="A121" s="173" t="s">
        <v>2571</v>
      </c>
      <c r="B121" s="186" t="s">
        <v>2576</v>
      </c>
      <c r="C121" s="189"/>
      <c r="D121" s="179" t="s">
        <v>3018</v>
      </c>
    </row>
    <row r="122" spans="1:4" s="173" customFormat="1" x14ac:dyDescent="0.25">
      <c r="A122" s="173" t="s">
        <v>2611</v>
      </c>
      <c r="B122" s="185" t="s">
        <v>2605</v>
      </c>
      <c r="C122" s="204"/>
      <c r="D122" s="179" t="s">
        <v>3019</v>
      </c>
    </row>
    <row r="123" spans="1:4" s="173" customFormat="1" x14ac:dyDescent="0.25">
      <c r="A123" s="173" t="s">
        <v>2588</v>
      </c>
      <c r="B123" s="185" t="s">
        <v>2584</v>
      </c>
      <c r="C123" s="197"/>
      <c r="D123" s="179" t="s">
        <v>3020</v>
      </c>
    </row>
    <row r="124" spans="1:4" s="173" customFormat="1" x14ac:dyDescent="0.25">
      <c r="A124" s="173" t="s">
        <v>2572</v>
      </c>
      <c r="B124" s="186" t="s">
        <v>2573</v>
      </c>
      <c r="C124" s="180"/>
      <c r="D124" s="179" t="s">
        <v>2627</v>
      </c>
    </row>
    <row r="125" spans="1:4" s="173" customFormat="1" x14ac:dyDescent="0.25">
      <c r="B125" s="185"/>
    </row>
    <row r="126" spans="1:4" s="173" customFormat="1" x14ac:dyDescent="0.25">
      <c r="A126" s="166" t="s">
        <v>2629</v>
      </c>
      <c r="B126" s="183"/>
      <c r="C126" s="164"/>
      <c r="D126" s="164"/>
    </row>
    <row r="127" spans="1:4" s="173" customFormat="1" x14ac:dyDescent="0.25">
      <c r="A127" s="182" t="s">
        <v>2560</v>
      </c>
      <c r="B127" s="184" t="s">
        <v>2561</v>
      </c>
      <c r="C127" s="182" t="s">
        <v>2562</v>
      </c>
      <c r="D127" s="182" t="s">
        <v>2563</v>
      </c>
    </row>
    <row r="128" spans="1:4" s="173" customFormat="1" x14ac:dyDescent="0.25">
      <c r="A128" s="173" t="s">
        <v>2572</v>
      </c>
      <c r="B128" s="186" t="s">
        <v>2573</v>
      </c>
      <c r="C128" s="180"/>
      <c r="D128" s="173" t="s">
        <v>2630</v>
      </c>
    </row>
    <row r="129" spans="1:4" s="173" customFormat="1" x14ac:dyDescent="0.25">
      <c r="A129" s="173" t="s">
        <v>2586</v>
      </c>
      <c r="B129" s="185" t="s">
        <v>2582</v>
      </c>
      <c r="C129" s="194"/>
      <c r="D129" s="173" t="s">
        <v>2631</v>
      </c>
    </row>
    <row r="130" spans="1:4" s="173" customFormat="1" x14ac:dyDescent="0.25">
      <c r="A130" s="173" t="s">
        <v>2588</v>
      </c>
      <c r="B130" s="185" t="s">
        <v>2584</v>
      </c>
      <c r="C130" s="197"/>
      <c r="D130" s="173" t="s">
        <v>2737</v>
      </c>
    </row>
    <row r="131" spans="1:4" s="173" customFormat="1" x14ac:dyDescent="0.25">
      <c r="A131" s="173" t="s">
        <v>2587</v>
      </c>
      <c r="B131" s="185" t="s">
        <v>2583</v>
      </c>
      <c r="C131" s="196"/>
      <c r="D131" s="173" t="s">
        <v>2632</v>
      </c>
    </row>
    <row r="132" spans="1:4" s="173" customFormat="1" x14ac:dyDescent="0.25">
      <c r="A132" s="173" t="s">
        <v>2585</v>
      </c>
      <c r="B132" s="185" t="s">
        <v>2602</v>
      </c>
      <c r="C132" s="195"/>
      <c r="D132" s="173" t="s">
        <v>2633</v>
      </c>
    </row>
    <row r="133" spans="1:4" s="173" customFormat="1" x14ac:dyDescent="0.25">
      <c r="A133" s="173" t="s">
        <v>2565</v>
      </c>
      <c r="B133" s="186" t="s">
        <v>2575</v>
      </c>
      <c r="C133" s="188"/>
      <c r="D133" s="173" t="s">
        <v>2634</v>
      </c>
    </row>
    <row r="134" spans="1:4" s="173" customFormat="1" x14ac:dyDescent="0.25">
      <c r="A134" s="173" t="s">
        <v>2571</v>
      </c>
      <c r="B134" s="186" t="s">
        <v>2576</v>
      </c>
      <c r="C134" s="189"/>
      <c r="D134" s="173" t="s">
        <v>2635</v>
      </c>
    </row>
    <row r="135" spans="1:4" s="173" customFormat="1" x14ac:dyDescent="0.25">
      <c r="A135" s="173" t="s">
        <v>2578</v>
      </c>
      <c r="B135" s="186" t="s">
        <v>2579</v>
      </c>
      <c r="C135" s="190"/>
      <c r="D135" s="173" t="s">
        <v>2636</v>
      </c>
    </row>
    <row r="136" spans="1:4" s="173" customFormat="1" x14ac:dyDescent="0.25">
      <c r="A136" s="173" t="s">
        <v>2570</v>
      </c>
      <c r="B136" s="185" t="s">
        <v>2581</v>
      </c>
      <c r="C136" s="193"/>
      <c r="D136" s="173" t="s">
        <v>2637</v>
      </c>
    </row>
    <row r="137" spans="1:4" s="173" customFormat="1" x14ac:dyDescent="0.25">
      <c r="B137" s="185"/>
      <c r="C137" s="179"/>
    </row>
    <row r="138" spans="1:4" s="173" customFormat="1" x14ac:dyDescent="0.25">
      <c r="A138" s="166" t="s">
        <v>2628</v>
      </c>
      <c r="B138" s="183"/>
      <c r="C138" s="164"/>
      <c r="D138" s="164"/>
    </row>
    <row r="139" spans="1:4" s="173" customFormat="1" x14ac:dyDescent="0.25">
      <c r="A139" s="182" t="s">
        <v>2560</v>
      </c>
      <c r="B139" s="184" t="s">
        <v>2561</v>
      </c>
      <c r="C139" s="182" t="s">
        <v>2562</v>
      </c>
      <c r="D139" s="182" t="s">
        <v>2563</v>
      </c>
    </row>
    <row r="140" spans="1:4" s="173" customFormat="1" x14ac:dyDescent="0.25">
      <c r="A140" s="173" t="s">
        <v>2578</v>
      </c>
      <c r="B140" s="186" t="s">
        <v>2579</v>
      </c>
      <c r="C140" s="190"/>
      <c r="D140" s="173" t="s">
        <v>2755</v>
      </c>
    </row>
    <row r="141" spans="1:4" s="173" customFormat="1" x14ac:dyDescent="0.25">
      <c r="A141" s="173" t="s">
        <v>2585</v>
      </c>
      <c r="B141" s="185" t="s">
        <v>2602</v>
      </c>
      <c r="C141" s="195"/>
      <c r="D141" s="179" t="s">
        <v>2756</v>
      </c>
    </row>
    <row r="142" spans="1:4" s="173" customFormat="1" x14ac:dyDescent="0.25">
      <c r="A142" s="173" t="s">
        <v>2571</v>
      </c>
      <c r="B142" s="186" t="s">
        <v>2576</v>
      </c>
      <c r="C142" s="189"/>
      <c r="D142" s="173" t="s">
        <v>2746</v>
      </c>
    </row>
    <row r="143" spans="1:4" s="173" customFormat="1" x14ac:dyDescent="0.25">
      <c r="A143" s="173" t="s">
        <v>2586</v>
      </c>
      <c r="B143" s="185" t="s">
        <v>2582</v>
      </c>
      <c r="C143" s="194"/>
      <c r="D143" s="173" t="s">
        <v>2747</v>
      </c>
    </row>
    <row r="144" spans="1:4" s="173" customFormat="1" x14ac:dyDescent="0.25">
      <c r="A144" s="173" t="s">
        <v>2572</v>
      </c>
      <c r="B144" s="186" t="s">
        <v>2573</v>
      </c>
      <c r="C144" s="180"/>
      <c r="D144" s="179" t="s">
        <v>2627</v>
      </c>
    </row>
    <row r="145" spans="1:4" s="173" customFormat="1" x14ac:dyDescent="0.25">
      <c r="B145" s="185"/>
      <c r="C145" s="179"/>
    </row>
    <row r="146" spans="1:4" x14ac:dyDescent="0.25">
      <c r="A146" s="166" t="s">
        <v>2564</v>
      </c>
      <c r="B146" s="183"/>
      <c r="C146" s="164"/>
      <c r="D146" s="164"/>
    </row>
    <row r="147" spans="1:4" x14ac:dyDescent="0.25">
      <c r="A147" s="182" t="s">
        <v>2560</v>
      </c>
      <c r="B147" s="184" t="s">
        <v>2561</v>
      </c>
      <c r="C147" s="182" t="s">
        <v>2562</v>
      </c>
      <c r="D147" s="182" t="s">
        <v>2563</v>
      </c>
    </row>
    <row r="148" spans="1:4" x14ac:dyDescent="0.25">
      <c r="A148" s="173" t="s">
        <v>2585</v>
      </c>
      <c r="B148" s="185" t="s">
        <v>2602</v>
      </c>
      <c r="C148" s="195"/>
      <c r="D148" t="s">
        <v>2258</v>
      </c>
    </row>
    <row r="149" spans="1:4" x14ac:dyDescent="0.25">
      <c r="A149" t="s">
        <v>2565</v>
      </c>
      <c r="B149" s="186" t="s">
        <v>2575</v>
      </c>
      <c r="C149" s="188"/>
      <c r="D149" t="s">
        <v>2260</v>
      </c>
    </row>
    <row r="150" spans="1:4" x14ac:dyDescent="0.25">
      <c r="A150" t="s">
        <v>2571</v>
      </c>
      <c r="B150" s="186" t="s">
        <v>2576</v>
      </c>
      <c r="C150" s="189"/>
      <c r="D150" t="s">
        <v>2259</v>
      </c>
    </row>
    <row r="151" spans="1:4" x14ac:dyDescent="0.25">
      <c r="A151" t="s">
        <v>2570</v>
      </c>
      <c r="B151" s="185" t="s">
        <v>2581</v>
      </c>
      <c r="C151" s="191"/>
      <c r="D151" t="s">
        <v>2567</v>
      </c>
    </row>
    <row r="152" spans="1:4" x14ac:dyDescent="0.25">
      <c r="A152" s="173" t="s">
        <v>2586</v>
      </c>
      <c r="B152" s="185" t="s">
        <v>2582</v>
      </c>
      <c r="C152" s="194"/>
      <c r="D152" t="s">
        <v>2568</v>
      </c>
    </row>
    <row r="153" spans="1:4" x14ac:dyDescent="0.25">
      <c r="A153" t="s">
        <v>2572</v>
      </c>
      <c r="B153" s="186" t="s">
        <v>2573</v>
      </c>
      <c r="C153" s="180"/>
      <c r="D153" t="s">
        <v>2261</v>
      </c>
    </row>
    <row r="154" spans="1:4" x14ac:dyDescent="0.25">
      <c r="A154" t="s">
        <v>2578</v>
      </c>
      <c r="B154" s="186" t="s">
        <v>2579</v>
      </c>
      <c r="C154" s="190"/>
      <c r="D154" t="s">
        <v>2577</v>
      </c>
    </row>
    <row r="156" spans="1:4" x14ac:dyDescent="0.25">
      <c r="A156" s="166" t="s">
        <v>2612</v>
      </c>
      <c r="B156" s="183"/>
      <c r="C156" s="164"/>
      <c r="D156" s="164"/>
    </row>
    <row r="157" spans="1:4" x14ac:dyDescent="0.25">
      <c r="A157" s="182" t="s">
        <v>2560</v>
      </c>
      <c r="B157" s="184" t="s">
        <v>2561</v>
      </c>
      <c r="C157" s="182" t="s">
        <v>2562</v>
      </c>
      <c r="D157" s="182" t="s">
        <v>2563</v>
      </c>
    </row>
    <row r="158" spans="1:4" x14ac:dyDescent="0.25">
      <c r="A158" s="173" t="s">
        <v>2571</v>
      </c>
      <c r="B158" s="186" t="s">
        <v>2576</v>
      </c>
      <c r="C158" s="189"/>
      <c r="D158" t="s">
        <v>151</v>
      </c>
    </row>
    <row r="159" spans="1:4" x14ac:dyDescent="0.25">
      <c r="A159" s="173" t="s">
        <v>2559</v>
      </c>
      <c r="B159" s="187" t="s">
        <v>2566</v>
      </c>
      <c r="C159" s="181"/>
      <c r="D159" t="s">
        <v>2614</v>
      </c>
    </row>
    <row r="160" spans="1:4" x14ac:dyDescent="0.25">
      <c r="A160" s="173" t="s">
        <v>2611</v>
      </c>
      <c r="B160" s="185" t="s">
        <v>2605</v>
      </c>
      <c r="C160" s="204"/>
      <c r="D160" t="s">
        <v>2621</v>
      </c>
    </row>
    <row r="161" spans="1:4" x14ac:dyDescent="0.25">
      <c r="A161" s="173" t="s">
        <v>2578</v>
      </c>
      <c r="B161" s="186" t="s">
        <v>2579</v>
      </c>
      <c r="C161" s="190"/>
      <c r="D161" t="s">
        <v>2615</v>
      </c>
    </row>
    <row r="162" spans="1:4" x14ac:dyDescent="0.25">
      <c r="A162" s="173" t="s">
        <v>2587</v>
      </c>
      <c r="B162" s="185" t="s">
        <v>2583</v>
      </c>
      <c r="C162" s="196"/>
      <c r="D162" t="s">
        <v>2616</v>
      </c>
    </row>
    <row r="163" spans="1:4" x14ac:dyDescent="0.25">
      <c r="A163" s="173" t="s">
        <v>2586</v>
      </c>
      <c r="B163" s="185" t="s">
        <v>2582</v>
      </c>
      <c r="C163" s="194"/>
      <c r="D163" t="s">
        <v>2617</v>
      </c>
    </row>
    <row r="164" spans="1:4" x14ac:dyDescent="0.25">
      <c r="A164" s="173" t="s">
        <v>2606</v>
      </c>
      <c r="B164" s="185" t="s">
        <v>2603</v>
      </c>
      <c r="C164" s="203"/>
      <c r="D164" t="s">
        <v>2618</v>
      </c>
    </row>
    <row r="165" spans="1:4" x14ac:dyDescent="0.25">
      <c r="A165" s="173" t="s">
        <v>2572</v>
      </c>
      <c r="B165" s="186" t="s">
        <v>2573</v>
      </c>
      <c r="C165" s="180"/>
      <c r="D165" t="s">
        <v>2622</v>
      </c>
    </row>
    <row r="166" spans="1:4" x14ac:dyDescent="0.25">
      <c r="A166" s="173" t="s">
        <v>2585</v>
      </c>
      <c r="B166" s="185" t="s">
        <v>2602</v>
      </c>
      <c r="C166" s="195"/>
      <c r="D166" t="s">
        <v>2369</v>
      </c>
    </row>
    <row r="167" spans="1:4" x14ac:dyDescent="0.25">
      <c r="A167" s="173" t="s">
        <v>2588</v>
      </c>
      <c r="B167" s="185" t="s">
        <v>2584</v>
      </c>
      <c r="C167" s="197"/>
      <c r="D167" t="s">
        <v>3257</v>
      </c>
    </row>
    <row r="168" spans="1:4" x14ac:dyDescent="0.25">
      <c r="A168" s="173" t="s">
        <v>2565</v>
      </c>
      <c r="B168" s="186" t="s">
        <v>2575</v>
      </c>
      <c r="C168" s="188"/>
      <c r="D168" t="s">
        <v>2613</v>
      </c>
    </row>
    <row r="170" spans="1:4" x14ac:dyDescent="0.25">
      <c r="A170" s="166" t="s">
        <v>2638</v>
      </c>
      <c r="B170" s="183"/>
      <c r="C170" s="164"/>
      <c r="D170" s="164"/>
    </row>
    <row r="171" spans="1:4" x14ac:dyDescent="0.25">
      <c r="A171" s="182" t="s">
        <v>2560</v>
      </c>
      <c r="B171" s="184" t="s">
        <v>2561</v>
      </c>
      <c r="C171" s="182" t="s">
        <v>2562</v>
      </c>
      <c r="D171" s="182" t="s">
        <v>2563</v>
      </c>
    </row>
    <row r="172" spans="1:4" x14ac:dyDescent="0.25">
      <c r="A172" s="173" t="s">
        <v>2565</v>
      </c>
      <c r="B172" s="186" t="s">
        <v>2575</v>
      </c>
      <c r="C172" s="188"/>
      <c r="D172" s="173" t="s">
        <v>2841</v>
      </c>
    </row>
    <row r="173" spans="1:4" x14ac:dyDescent="0.25">
      <c r="A173" s="173" t="s">
        <v>2571</v>
      </c>
      <c r="B173" s="186" t="s">
        <v>2576</v>
      </c>
      <c r="C173" s="189"/>
      <c r="D173" s="173" t="s">
        <v>3155</v>
      </c>
    </row>
    <row r="174" spans="1:4" x14ac:dyDescent="0.25">
      <c r="A174" s="173" t="s">
        <v>2570</v>
      </c>
      <c r="B174" s="185" t="s">
        <v>2581</v>
      </c>
      <c r="C174" s="191"/>
      <c r="D174" s="173" t="s">
        <v>3156</v>
      </c>
    </row>
    <row r="175" spans="1:4" x14ac:dyDescent="0.25">
      <c r="A175" s="173" t="s">
        <v>2607</v>
      </c>
      <c r="B175" s="185" t="s">
        <v>2601</v>
      </c>
      <c r="C175" s="201"/>
      <c r="D175" s="173" t="s">
        <v>3157</v>
      </c>
    </row>
    <row r="176" spans="1:4" x14ac:dyDescent="0.25">
      <c r="A176" s="173" t="s">
        <v>2608</v>
      </c>
      <c r="B176" s="185" t="s">
        <v>2398</v>
      </c>
      <c r="C176" s="200"/>
      <c r="D176" s="173" t="s">
        <v>3158</v>
      </c>
    </row>
    <row r="177" spans="1:4" x14ac:dyDescent="0.25">
      <c r="A177" s="173" t="s">
        <v>2578</v>
      </c>
      <c r="B177" s="186" t="s">
        <v>2579</v>
      </c>
      <c r="C177" s="190"/>
      <c r="D177" s="173" t="s">
        <v>3159</v>
      </c>
    </row>
    <row r="178" spans="1:4" x14ac:dyDescent="0.25">
      <c r="A178" s="173" t="s">
        <v>2587</v>
      </c>
      <c r="B178" s="185" t="s">
        <v>2583</v>
      </c>
      <c r="C178" s="196"/>
      <c r="D178" s="173" t="s">
        <v>3160</v>
      </c>
    </row>
    <row r="179" spans="1:4" x14ac:dyDescent="0.25">
      <c r="A179" s="173" t="s">
        <v>2572</v>
      </c>
      <c r="B179" s="186" t="s">
        <v>2573</v>
      </c>
      <c r="C179" s="180"/>
      <c r="D179" s="173" t="s">
        <v>3161</v>
      </c>
    </row>
    <row r="180" spans="1:4" x14ac:dyDescent="0.25">
      <c r="A180" s="173" t="s">
        <v>2585</v>
      </c>
      <c r="B180" s="185" t="s">
        <v>2602</v>
      </c>
      <c r="C180" s="195"/>
      <c r="D180" s="173" t="s">
        <v>2639</v>
      </c>
    </row>
    <row r="181" spans="1:4" x14ac:dyDescent="0.25">
      <c r="A181" s="173" t="s">
        <v>2610</v>
      </c>
      <c r="B181" s="185" t="s">
        <v>2604</v>
      </c>
      <c r="C181" s="202"/>
      <c r="D181" s="173" t="s">
        <v>3162</v>
      </c>
    </row>
    <row r="182" spans="1:4" x14ac:dyDescent="0.25">
      <c r="A182" s="173" t="s">
        <v>2653</v>
      </c>
      <c r="B182" s="186" t="s">
        <v>2655</v>
      </c>
      <c r="C182" s="206"/>
      <c r="D182" s="173" t="s">
        <v>3163</v>
      </c>
    </row>
    <row r="183" spans="1:4" x14ac:dyDescent="0.25">
      <c r="A183" s="173" t="s">
        <v>2606</v>
      </c>
      <c r="B183" s="185" t="s">
        <v>2603</v>
      </c>
      <c r="C183" s="203"/>
      <c r="D183" s="173" t="s">
        <v>3164</v>
      </c>
    </row>
    <row r="184" spans="1:4" x14ac:dyDescent="0.25">
      <c r="A184" s="173" t="s">
        <v>2559</v>
      </c>
      <c r="B184" s="187" t="s">
        <v>2566</v>
      </c>
      <c r="C184" s="181"/>
      <c r="D184" s="173" t="s">
        <v>2640</v>
      </c>
    </row>
    <row r="185" spans="1:4" x14ac:dyDescent="0.25">
      <c r="A185" s="173" t="s">
        <v>2586</v>
      </c>
      <c r="B185" s="185" t="s">
        <v>2582</v>
      </c>
      <c r="C185" s="194"/>
      <c r="D185" s="173" t="s">
        <v>3165</v>
      </c>
    </row>
    <row r="186" spans="1:4" x14ac:dyDescent="0.25">
      <c r="A186" s="173" t="s">
        <v>2654</v>
      </c>
      <c r="B186" s="186">
        <v>740000</v>
      </c>
      <c r="C186" s="207"/>
      <c r="D186" s="173" t="s">
        <v>3166</v>
      </c>
    </row>
    <row r="187" spans="1:4" x14ac:dyDescent="0.25">
      <c r="A187" s="173" t="s">
        <v>2588</v>
      </c>
      <c r="B187" s="185" t="s">
        <v>2584</v>
      </c>
      <c r="C187" s="197"/>
      <c r="D187" s="173" t="s">
        <v>3167</v>
      </c>
    </row>
    <row r="188" spans="1:4" x14ac:dyDescent="0.25">
      <c r="A188" s="179" t="s">
        <v>2595</v>
      </c>
      <c r="B188" s="198" t="s">
        <v>2594</v>
      </c>
      <c r="C188" s="199"/>
      <c r="D188" s="173" t="s">
        <v>3168</v>
      </c>
    </row>
    <row r="189" spans="1:4" x14ac:dyDescent="0.25">
      <c r="A189" s="173" t="s">
        <v>2611</v>
      </c>
      <c r="B189" s="185" t="s">
        <v>2605</v>
      </c>
      <c r="C189" s="204"/>
      <c r="D189" s="173" t="s">
        <v>3169</v>
      </c>
    </row>
    <row r="190" spans="1:4" x14ac:dyDescent="0.25">
      <c r="A190" s="173" t="s">
        <v>2569</v>
      </c>
      <c r="B190" s="186" t="s">
        <v>2574</v>
      </c>
      <c r="C190" s="192"/>
      <c r="D190" s="173" t="s">
        <v>3170</v>
      </c>
    </row>
    <row r="191" spans="1:4" x14ac:dyDescent="0.25">
      <c r="A191" t="s">
        <v>3182</v>
      </c>
      <c r="B191" s="244" t="s">
        <v>3175</v>
      </c>
      <c r="C191" s="243"/>
      <c r="D191" s="173" t="s">
        <v>3171</v>
      </c>
    </row>
    <row r="192" spans="1:4" x14ac:dyDescent="0.25">
      <c r="A192" s="173" t="s">
        <v>3179</v>
      </c>
      <c r="B192" s="186" t="s">
        <v>3176</v>
      </c>
      <c r="C192" s="245"/>
      <c r="D192" s="173" t="s">
        <v>3172</v>
      </c>
    </row>
    <row r="193" spans="1:4" s="173" customFormat="1" x14ac:dyDescent="0.25">
      <c r="A193" s="173" t="s">
        <v>3180</v>
      </c>
      <c r="B193" s="173" t="s">
        <v>3177</v>
      </c>
      <c r="C193" s="246"/>
      <c r="D193" s="173" t="s">
        <v>3173</v>
      </c>
    </row>
    <row r="194" spans="1:4" s="173" customFormat="1" x14ac:dyDescent="0.25">
      <c r="A194" s="249" t="s">
        <v>3181</v>
      </c>
      <c r="B194" s="248" t="s">
        <v>3178</v>
      </c>
      <c r="C194" s="247"/>
      <c r="D194" s="173" t="s">
        <v>3174</v>
      </c>
    </row>
    <row r="195" spans="1:4" s="173" customFormat="1" x14ac:dyDescent="0.25">
      <c r="B195" s="185"/>
    </row>
    <row r="196" spans="1:4" s="173" customFormat="1" x14ac:dyDescent="0.25">
      <c r="A196" s="166" t="s">
        <v>2641</v>
      </c>
      <c r="B196" s="183"/>
      <c r="C196" s="164"/>
      <c r="D196" s="164"/>
    </row>
    <row r="197" spans="1:4" s="173" customFormat="1" x14ac:dyDescent="0.25">
      <c r="A197" s="182" t="s">
        <v>2560</v>
      </c>
      <c r="B197" s="184" t="s">
        <v>2561</v>
      </c>
      <c r="C197" s="182" t="s">
        <v>2562</v>
      </c>
      <c r="D197" s="182" t="s">
        <v>2563</v>
      </c>
    </row>
    <row r="198" spans="1:4" s="173" customFormat="1" x14ac:dyDescent="0.25">
      <c r="A198" s="173" t="s">
        <v>2572</v>
      </c>
      <c r="B198" s="186" t="s">
        <v>2573</v>
      </c>
      <c r="C198" s="180"/>
      <c r="D198" t="s">
        <v>131</v>
      </c>
    </row>
    <row r="199" spans="1:4" s="173" customFormat="1" x14ac:dyDescent="0.25">
      <c r="A199" s="173" t="s">
        <v>2578</v>
      </c>
      <c r="B199" s="186" t="s">
        <v>2579</v>
      </c>
      <c r="C199" s="190"/>
      <c r="D199" t="s">
        <v>130</v>
      </c>
    </row>
    <row r="200" spans="1:4" s="173" customFormat="1" x14ac:dyDescent="0.25">
      <c r="A200" s="173" t="s">
        <v>2585</v>
      </c>
      <c r="B200" s="185" t="s">
        <v>2602</v>
      </c>
      <c r="C200" s="195"/>
      <c r="D200" t="s">
        <v>129</v>
      </c>
    </row>
    <row r="201" spans="1:4" s="173" customFormat="1" x14ac:dyDescent="0.25">
      <c r="A201" s="173" t="s">
        <v>2586</v>
      </c>
      <c r="B201" s="185" t="s">
        <v>2582</v>
      </c>
      <c r="C201" s="194"/>
      <c r="D201" t="s">
        <v>127</v>
      </c>
    </row>
    <row r="202" spans="1:4" s="173" customFormat="1" x14ac:dyDescent="0.25">
      <c r="A202" s="173" t="s">
        <v>2571</v>
      </c>
      <c r="B202" s="186" t="s">
        <v>2576</v>
      </c>
      <c r="C202" s="189"/>
      <c r="D202" t="s">
        <v>126</v>
      </c>
    </row>
    <row r="203" spans="1:4" s="173" customFormat="1" x14ac:dyDescent="0.25">
      <c r="A203"/>
      <c r="B203" s="185"/>
      <c r="C203"/>
      <c r="D203"/>
    </row>
    <row r="204" spans="1:4" s="173" customFormat="1" x14ac:dyDescent="0.25">
      <c r="A204" s="166" t="s">
        <v>2642</v>
      </c>
      <c r="B204" s="183"/>
      <c r="C204" s="164"/>
      <c r="D204" s="164"/>
    </row>
    <row r="205" spans="1:4" s="173" customFormat="1" x14ac:dyDescent="0.25">
      <c r="A205" s="182" t="s">
        <v>2560</v>
      </c>
      <c r="B205" s="184" t="s">
        <v>2561</v>
      </c>
      <c r="C205" s="182" t="s">
        <v>2562</v>
      </c>
      <c r="D205" s="182" t="s">
        <v>2563</v>
      </c>
    </row>
    <row r="206" spans="1:4" s="173" customFormat="1" x14ac:dyDescent="0.25">
      <c r="A206" s="173" t="s">
        <v>2559</v>
      </c>
      <c r="B206" s="187" t="s">
        <v>2566</v>
      </c>
      <c r="C206" s="181"/>
      <c r="D206" t="s">
        <v>166</v>
      </c>
    </row>
    <row r="207" spans="1:4" s="173" customFormat="1" x14ac:dyDescent="0.25">
      <c r="A207" s="173" t="s">
        <v>2578</v>
      </c>
      <c r="B207" s="186" t="s">
        <v>2579</v>
      </c>
      <c r="C207" s="190"/>
      <c r="D207" t="s">
        <v>283</v>
      </c>
    </row>
    <row r="208" spans="1:4" s="173" customFormat="1" x14ac:dyDescent="0.25">
      <c r="A208" s="173" t="s">
        <v>2565</v>
      </c>
      <c r="B208" s="186" t="s">
        <v>2575</v>
      </c>
      <c r="C208" s="188"/>
      <c r="D208" t="s">
        <v>284</v>
      </c>
    </row>
    <row r="209" spans="1:4" s="173" customFormat="1" x14ac:dyDescent="0.25">
      <c r="A209"/>
      <c r="B209" s="185"/>
      <c r="C209"/>
      <c r="D209"/>
    </row>
    <row r="210" spans="1:4" s="173" customFormat="1" x14ac:dyDescent="0.25">
      <c r="A210" s="166" t="s">
        <v>2683</v>
      </c>
      <c r="B210" s="183"/>
      <c r="C210" s="164"/>
      <c r="D210" s="164"/>
    </row>
    <row r="211" spans="1:4" s="173" customFormat="1" x14ac:dyDescent="0.25">
      <c r="A211" s="182" t="s">
        <v>2560</v>
      </c>
      <c r="B211" s="184" t="s">
        <v>2561</v>
      </c>
      <c r="C211" s="182" t="s">
        <v>2562</v>
      </c>
      <c r="D211" s="182" t="s">
        <v>2563</v>
      </c>
    </row>
    <row r="212" spans="1:4" s="173" customFormat="1" x14ac:dyDescent="0.25">
      <c r="A212" s="173" t="s">
        <v>2570</v>
      </c>
      <c r="B212" s="185" t="s">
        <v>2581</v>
      </c>
      <c r="C212" s="191"/>
      <c r="D212" s="173" t="s">
        <v>2508</v>
      </c>
    </row>
    <row r="213" spans="1:4" s="173" customFormat="1" x14ac:dyDescent="0.25">
      <c r="A213" s="173" t="s">
        <v>2585</v>
      </c>
      <c r="B213" s="185" t="s">
        <v>2602</v>
      </c>
      <c r="C213" s="195"/>
      <c r="D213" s="173" t="s">
        <v>98</v>
      </c>
    </row>
    <row r="214" spans="1:4" s="173" customFormat="1" x14ac:dyDescent="0.25">
      <c r="A214" s="173" t="s">
        <v>2571</v>
      </c>
      <c r="B214" s="186" t="s">
        <v>2576</v>
      </c>
      <c r="C214" s="189"/>
      <c r="D214" s="173" t="s">
        <v>92</v>
      </c>
    </row>
    <row r="215" spans="1:4" s="173" customFormat="1" x14ac:dyDescent="0.25">
      <c r="A215" s="173" t="s">
        <v>2606</v>
      </c>
      <c r="B215" s="185" t="s">
        <v>2603</v>
      </c>
      <c r="C215" s="203"/>
      <c r="D215" s="173" t="s">
        <v>2684</v>
      </c>
    </row>
    <row r="216" spans="1:4" s="173" customFormat="1" x14ac:dyDescent="0.25">
      <c r="A216" s="173" t="s">
        <v>2586</v>
      </c>
      <c r="B216" s="185" t="s">
        <v>2582</v>
      </c>
      <c r="C216" s="194"/>
      <c r="D216" s="173" t="s">
        <v>2685</v>
      </c>
    </row>
    <row r="217" spans="1:4" s="173" customFormat="1" x14ac:dyDescent="0.25">
      <c r="A217" s="173" t="s">
        <v>2578</v>
      </c>
      <c r="B217" s="186" t="s">
        <v>2579</v>
      </c>
      <c r="C217" s="190"/>
      <c r="D217" s="173" t="s">
        <v>103</v>
      </c>
    </row>
    <row r="218" spans="1:4" s="173" customFormat="1" x14ac:dyDescent="0.25">
      <c r="A218" s="173" t="s">
        <v>2587</v>
      </c>
      <c r="B218" s="185" t="s">
        <v>2583</v>
      </c>
      <c r="C218" s="196"/>
      <c r="D218" s="173" t="s">
        <v>102</v>
      </c>
    </row>
    <row r="219" spans="1:4" s="173" customFormat="1" x14ac:dyDescent="0.25">
      <c r="A219" s="173" t="s">
        <v>2572</v>
      </c>
      <c r="B219" s="186" t="s">
        <v>2573</v>
      </c>
      <c r="C219" s="180"/>
      <c r="D219" s="173" t="s">
        <v>101</v>
      </c>
    </row>
    <row r="220" spans="1:4" s="173" customFormat="1" x14ac:dyDescent="0.25">
      <c r="A220" s="173" t="s">
        <v>2565</v>
      </c>
      <c r="B220" s="186" t="s">
        <v>2575</v>
      </c>
      <c r="C220" s="188"/>
      <c r="D220" s="173" t="s">
        <v>100</v>
      </c>
    </row>
    <row r="221" spans="1:4" s="173" customFormat="1" x14ac:dyDescent="0.25">
      <c r="B221" s="185"/>
    </row>
    <row r="222" spans="1:4" s="173" customFormat="1" x14ac:dyDescent="0.25">
      <c r="A222" s="166" t="s">
        <v>2688</v>
      </c>
      <c r="B222" s="183"/>
      <c r="C222" s="164"/>
      <c r="D222" s="164"/>
    </row>
    <row r="223" spans="1:4" s="173" customFormat="1" x14ac:dyDescent="0.25">
      <c r="A223" s="182" t="s">
        <v>2560</v>
      </c>
      <c r="B223" s="184" t="s">
        <v>2561</v>
      </c>
      <c r="C223" s="182" t="s">
        <v>2562</v>
      </c>
      <c r="D223" s="182" t="s">
        <v>2563</v>
      </c>
    </row>
    <row r="224" spans="1:4" s="173" customFormat="1" x14ac:dyDescent="0.25">
      <c r="A224" s="173" t="s">
        <v>2570</v>
      </c>
      <c r="B224" s="185" t="s">
        <v>2581</v>
      </c>
      <c r="C224" s="191"/>
      <c r="D224" s="173" t="s">
        <v>2508</v>
      </c>
    </row>
    <row r="225" spans="1:4" s="173" customFormat="1" x14ac:dyDescent="0.25">
      <c r="A225" s="173" t="s">
        <v>2588</v>
      </c>
      <c r="B225" s="185" t="s">
        <v>2584</v>
      </c>
      <c r="C225" s="197"/>
      <c r="D225" s="173" t="s">
        <v>2644</v>
      </c>
    </row>
    <row r="226" spans="1:4" s="173" customFormat="1" x14ac:dyDescent="0.25">
      <c r="A226" s="173" t="s">
        <v>2578</v>
      </c>
      <c r="B226" s="186" t="s">
        <v>2579</v>
      </c>
      <c r="C226" s="190"/>
      <c r="D226" s="173" t="s">
        <v>97</v>
      </c>
    </row>
    <row r="227" spans="1:4" s="173" customFormat="1" x14ac:dyDescent="0.25">
      <c r="A227" s="173" t="s">
        <v>2585</v>
      </c>
      <c r="B227" s="185" t="s">
        <v>2602</v>
      </c>
      <c r="C227" s="195"/>
      <c r="D227" s="173" t="s">
        <v>98</v>
      </c>
    </row>
    <row r="228" spans="1:4" s="173" customFormat="1" x14ac:dyDescent="0.25">
      <c r="A228" s="173" t="s">
        <v>2571</v>
      </c>
      <c r="B228" s="186" t="s">
        <v>2576</v>
      </c>
      <c r="C228" s="189"/>
      <c r="D228" s="173" t="s">
        <v>92</v>
      </c>
    </row>
    <row r="229" spans="1:4" s="173" customFormat="1" x14ac:dyDescent="0.25">
      <c r="A229" s="173" t="s">
        <v>2586</v>
      </c>
      <c r="B229" s="185" t="s">
        <v>2582</v>
      </c>
      <c r="C229" s="194"/>
      <c r="D229" s="173" t="s">
        <v>2686</v>
      </c>
    </row>
    <row r="230" spans="1:4" s="173" customFormat="1" x14ac:dyDescent="0.25">
      <c r="A230" s="173" t="s">
        <v>2565</v>
      </c>
      <c r="B230" s="186" t="s">
        <v>2575</v>
      </c>
      <c r="C230" s="188"/>
      <c r="D230" s="173" t="s">
        <v>455</v>
      </c>
    </row>
    <row r="231" spans="1:4" x14ac:dyDescent="0.25">
      <c r="A231" s="173" t="s">
        <v>2653</v>
      </c>
      <c r="B231" s="186" t="s">
        <v>2655</v>
      </c>
      <c r="C231" s="206"/>
      <c r="D231" s="173" t="s">
        <v>2652</v>
      </c>
    </row>
    <row r="232" spans="1:4" x14ac:dyDescent="0.25">
      <c r="A232" s="173" t="s">
        <v>2654</v>
      </c>
      <c r="B232" s="186">
        <v>740000</v>
      </c>
      <c r="C232" s="207"/>
      <c r="D232" s="173" t="s">
        <v>2505</v>
      </c>
    </row>
    <row r="233" spans="1:4" x14ac:dyDescent="0.25">
      <c r="A233" s="173" t="s">
        <v>2572</v>
      </c>
      <c r="B233" s="186" t="s">
        <v>2573</v>
      </c>
      <c r="C233" s="180"/>
      <c r="D233" s="173" t="s">
        <v>2687</v>
      </c>
    </row>
    <row r="234" spans="1:4" x14ac:dyDescent="0.25">
      <c r="A234" s="173"/>
      <c r="C234" s="173"/>
      <c r="D234" s="173"/>
    </row>
    <row r="235" spans="1:4" s="173" customFormat="1" x14ac:dyDescent="0.25">
      <c r="A235" s="166" t="s">
        <v>2689</v>
      </c>
      <c r="B235" s="183"/>
      <c r="C235" s="164"/>
      <c r="D235" s="164"/>
    </row>
    <row r="236" spans="1:4" x14ac:dyDescent="0.25">
      <c r="A236" s="182" t="s">
        <v>2560</v>
      </c>
      <c r="B236" s="184" t="s">
        <v>2561</v>
      </c>
      <c r="C236" s="182" t="s">
        <v>2562</v>
      </c>
      <c r="D236" s="182" t="s">
        <v>2563</v>
      </c>
    </row>
    <row r="237" spans="1:4" x14ac:dyDescent="0.25">
      <c r="A237" s="173" t="s">
        <v>2570</v>
      </c>
      <c r="B237" s="185" t="s">
        <v>2581</v>
      </c>
      <c r="C237" s="191"/>
      <c r="D237" s="173" t="s">
        <v>2508</v>
      </c>
    </row>
    <row r="238" spans="1:4" x14ac:dyDescent="0.25">
      <c r="A238" s="173" t="s">
        <v>2565</v>
      </c>
      <c r="B238" s="186" t="s">
        <v>2575</v>
      </c>
      <c r="C238" s="188"/>
      <c r="D238" s="173" t="s">
        <v>455</v>
      </c>
    </row>
    <row r="239" spans="1:4" x14ac:dyDescent="0.25">
      <c r="A239" s="173" t="s">
        <v>2588</v>
      </c>
      <c r="B239" s="185" t="s">
        <v>2584</v>
      </c>
      <c r="C239" s="197"/>
      <c r="D239" s="173" t="s">
        <v>2644</v>
      </c>
    </row>
    <row r="240" spans="1:4" x14ac:dyDescent="0.25">
      <c r="A240" s="173" t="s">
        <v>2578</v>
      </c>
      <c r="B240" s="186" t="s">
        <v>2579</v>
      </c>
      <c r="C240" s="190"/>
      <c r="D240" s="173" t="s">
        <v>97</v>
      </c>
    </row>
    <row r="241" spans="1:4" x14ac:dyDescent="0.25">
      <c r="A241" s="173" t="s">
        <v>2606</v>
      </c>
      <c r="B241" s="185" t="s">
        <v>2603</v>
      </c>
      <c r="C241" s="203"/>
      <c r="D241" s="173" t="s">
        <v>2682</v>
      </c>
    </row>
    <row r="242" spans="1:4" x14ac:dyDescent="0.25">
      <c r="A242" s="173" t="s">
        <v>2653</v>
      </c>
      <c r="B242" s="186" t="s">
        <v>2655</v>
      </c>
      <c r="C242" s="206"/>
      <c r="D242" s="173" t="s">
        <v>2652</v>
      </c>
    </row>
    <row r="243" spans="1:4" x14ac:dyDescent="0.25">
      <c r="A243" s="173" t="s">
        <v>2572</v>
      </c>
      <c r="B243" s="186" t="s">
        <v>2573</v>
      </c>
      <c r="C243" s="180"/>
      <c r="D243" s="173" t="s">
        <v>2687</v>
      </c>
    </row>
    <row r="244" spans="1:4" x14ac:dyDescent="0.25">
      <c r="A244" s="173" t="s">
        <v>2586</v>
      </c>
      <c r="B244" s="185" t="s">
        <v>2582</v>
      </c>
      <c r="C244" s="194"/>
      <c r="D244" s="173" t="s">
        <v>2686</v>
      </c>
    </row>
    <row r="245" spans="1:4" s="173" customFormat="1" x14ac:dyDescent="0.25">
      <c r="A245" s="173" t="s">
        <v>2571</v>
      </c>
      <c r="B245" s="186" t="s">
        <v>2576</v>
      </c>
      <c r="C245" s="189"/>
      <c r="D245" s="173" t="s">
        <v>92</v>
      </c>
    </row>
    <row r="246" spans="1:4" s="173" customFormat="1" x14ac:dyDescent="0.25">
      <c r="A246" s="173" t="s">
        <v>2585</v>
      </c>
      <c r="B246" s="185" t="s">
        <v>2602</v>
      </c>
      <c r="C246" s="195"/>
      <c r="D246" s="173" t="s">
        <v>98</v>
      </c>
    </row>
    <row r="247" spans="1:4" x14ac:dyDescent="0.25">
      <c r="A247" s="173"/>
      <c r="C247" s="173"/>
      <c r="D247" s="173"/>
    </row>
    <row r="248" spans="1:4" x14ac:dyDescent="0.25">
      <c r="A248" s="166" t="s">
        <v>2663</v>
      </c>
      <c r="B248" s="183"/>
      <c r="C248" s="164"/>
      <c r="D248" s="164"/>
    </row>
    <row r="249" spans="1:4" x14ac:dyDescent="0.25">
      <c r="A249" s="182" t="s">
        <v>2560</v>
      </c>
      <c r="B249" s="184" t="s">
        <v>2561</v>
      </c>
      <c r="C249" s="182" t="s">
        <v>2562</v>
      </c>
      <c r="D249" s="182" t="s">
        <v>2563</v>
      </c>
    </row>
    <row r="250" spans="1:4" x14ac:dyDescent="0.25">
      <c r="A250" s="173" t="s">
        <v>2570</v>
      </c>
      <c r="B250" s="185" t="s">
        <v>2581</v>
      </c>
      <c r="C250" s="191"/>
      <c r="D250" s="173" t="s">
        <v>445</v>
      </c>
    </row>
    <row r="251" spans="1:4" s="173" customFormat="1" x14ac:dyDescent="0.25">
      <c r="A251" s="173" t="s">
        <v>2611</v>
      </c>
      <c r="B251" s="185" t="s">
        <v>2605</v>
      </c>
      <c r="C251" s="204"/>
      <c r="D251" t="s">
        <v>2643</v>
      </c>
    </row>
    <row r="252" spans="1:4" x14ac:dyDescent="0.25">
      <c r="A252" s="173" t="s">
        <v>2610</v>
      </c>
      <c r="B252" s="185" t="s">
        <v>2604</v>
      </c>
      <c r="C252" s="202"/>
      <c r="D252" s="173" t="s">
        <v>2507</v>
      </c>
    </row>
    <row r="253" spans="1:4" x14ac:dyDescent="0.25">
      <c r="A253" s="173" t="s">
        <v>2578</v>
      </c>
      <c r="B253" s="186" t="s">
        <v>2579</v>
      </c>
      <c r="C253" s="190"/>
      <c r="D253" t="s">
        <v>97</v>
      </c>
    </row>
    <row r="254" spans="1:4" x14ac:dyDescent="0.25">
      <c r="A254" s="173" t="s">
        <v>2585</v>
      </c>
      <c r="B254" s="185" t="s">
        <v>2602</v>
      </c>
      <c r="C254" s="195"/>
      <c r="D254" t="s">
        <v>2650</v>
      </c>
    </row>
    <row r="255" spans="1:4" x14ac:dyDescent="0.25">
      <c r="A255" s="173" t="s">
        <v>2606</v>
      </c>
      <c r="B255" s="185" t="s">
        <v>2603</v>
      </c>
      <c r="C255" s="203"/>
      <c r="D255" t="s">
        <v>2651</v>
      </c>
    </row>
    <row r="256" spans="1:4" x14ac:dyDescent="0.25">
      <c r="A256" s="173" t="s">
        <v>2559</v>
      </c>
      <c r="B256" s="187" t="s">
        <v>2566</v>
      </c>
      <c r="C256" s="181"/>
      <c r="D256" t="s">
        <v>94</v>
      </c>
    </row>
    <row r="257" spans="1:4" x14ac:dyDescent="0.25">
      <c r="A257" s="173" t="s">
        <v>2587</v>
      </c>
      <c r="B257" s="185" t="s">
        <v>2583</v>
      </c>
      <c r="C257" s="196"/>
      <c r="D257" t="s">
        <v>93</v>
      </c>
    </row>
    <row r="258" spans="1:4" x14ac:dyDescent="0.25">
      <c r="A258" s="173" t="s">
        <v>2572</v>
      </c>
      <c r="B258" s="186" t="s">
        <v>2573</v>
      </c>
      <c r="C258" s="180"/>
      <c r="D258" t="s">
        <v>2700</v>
      </c>
    </row>
    <row r="259" spans="1:4" x14ac:dyDescent="0.25">
      <c r="A259" s="173" t="s">
        <v>2571</v>
      </c>
      <c r="B259" s="186" t="s">
        <v>2576</v>
      </c>
      <c r="C259" s="189"/>
      <c r="D259" t="s">
        <v>92</v>
      </c>
    </row>
    <row r="260" spans="1:4" x14ac:dyDescent="0.25">
      <c r="A260" s="179" t="s">
        <v>2595</v>
      </c>
      <c r="B260" s="198" t="s">
        <v>2594</v>
      </c>
      <c r="C260" s="199"/>
      <c r="D260" t="s">
        <v>452</v>
      </c>
    </row>
    <row r="261" spans="1:4" x14ac:dyDescent="0.25">
      <c r="A261" s="173" t="s">
        <v>2565</v>
      </c>
      <c r="B261" s="186" t="s">
        <v>2575</v>
      </c>
      <c r="C261" s="188"/>
      <c r="D261" t="s">
        <v>455</v>
      </c>
    </row>
    <row r="262" spans="1:4" x14ac:dyDescent="0.25">
      <c r="A262" s="173" t="s">
        <v>2654</v>
      </c>
      <c r="B262" s="186">
        <v>740000</v>
      </c>
      <c r="C262" s="207"/>
      <c r="D262" s="173" t="s">
        <v>2505</v>
      </c>
    </row>
    <row r="263" spans="1:4" x14ac:dyDescent="0.25">
      <c r="A263" s="173"/>
      <c r="B263" s="173"/>
      <c r="C263" s="173"/>
      <c r="D263" s="173"/>
    </row>
    <row r="264" spans="1:4" x14ac:dyDescent="0.25">
      <c r="A264" s="166" t="s">
        <v>2830</v>
      </c>
      <c r="B264" s="183"/>
      <c r="C264" s="164"/>
      <c r="D264" s="164"/>
    </row>
    <row r="265" spans="1:4" x14ac:dyDescent="0.25">
      <c r="A265" s="182" t="s">
        <v>2560</v>
      </c>
      <c r="B265" s="184" t="s">
        <v>2561</v>
      </c>
      <c r="C265" s="182" t="s">
        <v>2562</v>
      </c>
      <c r="D265" s="182" t="s">
        <v>2563</v>
      </c>
    </row>
    <row r="266" spans="1:4" x14ac:dyDescent="0.25">
      <c r="A266" s="173" t="s">
        <v>2570</v>
      </c>
      <c r="B266" s="185" t="s">
        <v>2581</v>
      </c>
      <c r="C266" s="191"/>
      <c r="D266" s="173" t="s">
        <v>2508</v>
      </c>
    </row>
    <row r="267" spans="1:4" x14ac:dyDescent="0.25">
      <c r="A267" s="173" t="s">
        <v>2585</v>
      </c>
      <c r="B267" s="185" t="s">
        <v>2602</v>
      </c>
      <c r="C267" s="195"/>
      <c r="D267" s="173" t="s">
        <v>98</v>
      </c>
    </row>
    <row r="268" spans="1:4" x14ac:dyDescent="0.25">
      <c r="A268" s="173" t="s">
        <v>2588</v>
      </c>
      <c r="B268" s="185" t="s">
        <v>2584</v>
      </c>
      <c r="C268" s="197"/>
      <c r="D268" s="173" t="s">
        <v>2644</v>
      </c>
    </row>
    <row r="269" spans="1:4" x14ac:dyDescent="0.25">
      <c r="A269" s="173" t="s">
        <v>2610</v>
      </c>
      <c r="B269" s="185" t="s">
        <v>2604</v>
      </c>
      <c r="C269" s="202"/>
      <c r="D269" s="173" t="s">
        <v>2507</v>
      </c>
    </row>
    <row r="270" spans="1:4" x14ac:dyDescent="0.25">
      <c r="A270" s="173" t="s">
        <v>2611</v>
      </c>
      <c r="B270" s="185" t="s">
        <v>2605</v>
      </c>
      <c r="C270" s="204"/>
      <c r="D270" s="173" t="s">
        <v>2643</v>
      </c>
    </row>
    <row r="271" spans="1:4" x14ac:dyDescent="0.25">
      <c r="A271" s="173" t="s">
        <v>2578</v>
      </c>
      <c r="B271" s="186" t="s">
        <v>2579</v>
      </c>
      <c r="C271" s="190"/>
      <c r="D271" s="173" t="s">
        <v>97</v>
      </c>
    </row>
    <row r="272" spans="1:4" x14ac:dyDescent="0.25">
      <c r="A272" s="173" t="s">
        <v>2587</v>
      </c>
      <c r="B272" s="185" t="s">
        <v>2583</v>
      </c>
      <c r="C272" s="196"/>
      <c r="D272" s="173" t="s">
        <v>2702</v>
      </c>
    </row>
    <row r="273" spans="1:4" x14ac:dyDescent="0.25">
      <c r="A273" s="173" t="s">
        <v>2565</v>
      </c>
      <c r="B273" s="186" t="s">
        <v>2575</v>
      </c>
      <c r="C273" s="188"/>
      <c r="D273" s="173" t="s">
        <v>2701</v>
      </c>
    </row>
    <row r="274" spans="1:4" x14ac:dyDescent="0.25">
      <c r="A274" s="173" t="s">
        <v>2571</v>
      </c>
      <c r="B274" s="186" t="s">
        <v>2576</v>
      </c>
      <c r="C274" s="189"/>
      <c r="D274" s="173" t="s">
        <v>92</v>
      </c>
    </row>
    <row r="275" spans="1:4" x14ac:dyDescent="0.25">
      <c r="A275" s="173" t="s">
        <v>2572</v>
      </c>
      <c r="B275" s="186" t="s">
        <v>2573</v>
      </c>
      <c r="C275" s="180"/>
      <c r="D275" s="173" t="s">
        <v>2700</v>
      </c>
    </row>
    <row r="276" spans="1:4" x14ac:dyDescent="0.2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4" sqref="A4"/>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74</v>
      </c>
      <c r="B1" s="45" t="s">
        <v>75</v>
      </c>
    </row>
    <row r="2" spans="1:3" ht="60" x14ac:dyDescent="0.2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6"/>
    <col min="7" max="7" width="14" style="6" customWidth="1"/>
    <col min="8" max="9" width="8.85546875" style="6"/>
    <col min="10" max="10" width="9.5703125" style="6" bestFit="1" customWidth="1"/>
    <col min="11" max="13" width="8.85546875" style="6"/>
    <col min="14" max="15" width="12.140625" style="6" bestFit="1" customWidth="1"/>
    <col min="16" max="16" width="12.5703125" style="6" bestFit="1" customWidth="1"/>
    <col min="17" max="16384" width="8.85546875" style="6"/>
  </cols>
  <sheetData>
    <row r="1" spans="1:8" s="3" customFormat="1" x14ac:dyDescent="0.25">
      <c r="A1" s="238"/>
      <c r="B1" s="239"/>
      <c r="C1" s="239"/>
      <c r="D1" s="239"/>
      <c r="E1" s="238"/>
    </row>
    <row r="2" spans="1:8" ht="15.75" x14ac:dyDescent="0.25">
      <c r="A2" s="566" t="s">
        <v>490</v>
      </c>
      <c r="B2" s="566"/>
      <c r="C2" s="255"/>
      <c r="D2" s="255"/>
      <c r="E2" s="255"/>
      <c r="F2" s="255"/>
      <c r="G2" s="255"/>
      <c r="H2" s="384" t="s">
        <v>491</v>
      </c>
    </row>
    <row r="3" spans="1:8" ht="15.75" x14ac:dyDescent="0.25">
      <c r="A3" s="255" t="s">
        <v>736</v>
      </c>
      <c r="B3" s="255"/>
      <c r="C3" s="255"/>
      <c r="D3" s="255"/>
      <c r="E3" s="255"/>
      <c r="F3" s="255"/>
      <c r="G3" s="255"/>
      <c r="H3" s="384" t="s">
        <v>3402</v>
      </c>
    </row>
    <row r="4" spans="1:8" x14ac:dyDescent="0.25">
      <c r="A4" s="257"/>
      <c r="B4" s="257"/>
      <c r="C4" s="257"/>
      <c r="D4" s="257"/>
      <c r="E4" s="257"/>
      <c r="F4" s="257"/>
      <c r="G4" s="256"/>
      <c r="H4" s="384" t="s">
        <v>492</v>
      </c>
    </row>
    <row r="5" spans="1:8" x14ac:dyDescent="0.25">
      <c r="A5" s="257"/>
      <c r="B5" s="257"/>
      <c r="C5" s="257"/>
      <c r="D5" s="257"/>
      <c r="E5" s="257"/>
      <c r="F5" s="257"/>
      <c r="G5" s="257"/>
      <c r="H5" s="257"/>
    </row>
    <row r="6" spans="1:8" x14ac:dyDescent="0.25">
      <c r="A6" s="567" t="s">
        <v>493</v>
      </c>
      <c r="B6" s="323" t="s">
        <v>494</v>
      </c>
      <c r="C6" s="323" t="s">
        <v>495</v>
      </c>
      <c r="D6" s="323" t="s">
        <v>496</v>
      </c>
      <c r="E6" s="323" t="s">
        <v>497</v>
      </c>
      <c r="F6" s="323" t="s">
        <v>498</v>
      </c>
      <c r="G6" s="323" t="s">
        <v>499</v>
      </c>
      <c r="H6" s="323" t="s">
        <v>500</v>
      </c>
    </row>
    <row r="7" spans="1:8" ht="15.75" thickBot="1" x14ac:dyDescent="0.3">
      <c r="A7" s="568"/>
      <c r="B7" s="569" t="s">
        <v>501</v>
      </c>
      <c r="C7" s="570"/>
      <c r="D7" s="570"/>
      <c r="E7" s="570"/>
      <c r="F7" s="570"/>
      <c r="G7" s="570"/>
      <c r="H7" s="571"/>
    </row>
    <row r="8" spans="1:8" ht="15.75" thickTop="1" x14ac:dyDescent="0.2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508</v>
      </c>
      <c r="B13" s="325">
        <v>47127.791655633242</v>
      </c>
      <c r="C13" s="325">
        <v>1.5630179469099901</v>
      </c>
      <c r="D13" s="325">
        <v>0.20796062622860001</v>
      </c>
      <c r="E13" s="329" t="s">
        <v>509</v>
      </c>
      <c r="F13" s="329" t="s">
        <v>509</v>
      </c>
      <c r="G13" s="329" t="s">
        <v>509</v>
      </c>
      <c r="H13" s="329" t="s">
        <v>509</v>
      </c>
    </row>
    <row r="14" spans="1:8" x14ac:dyDescent="0.2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511</v>
      </c>
      <c r="B15" s="325">
        <v>14558.872168514019</v>
      </c>
      <c r="C15" s="325">
        <v>0.26506107425178999</v>
      </c>
      <c r="D15" s="325">
        <v>3.4431093875209998E-2</v>
      </c>
      <c r="E15" s="329" t="s">
        <v>509</v>
      </c>
      <c r="F15" s="329" t="s">
        <v>509</v>
      </c>
      <c r="G15" s="329" t="s">
        <v>509</v>
      </c>
      <c r="H15" s="329" t="s">
        <v>509</v>
      </c>
    </row>
    <row r="16" spans="1:8" x14ac:dyDescent="0.25">
      <c r="A16" s="328" t="s">
        <v>512</v>
      </c>
      <c r="B16" s="325">
        <v>4324.0266958123129</v>
      </c>
      <c r="C16" s="325">
        <v>0.21993490848121999</v>
      </c>
      <c r="D16" s="325">
        <v>3.1755858181610003E-2</v>
      </c>
      <c r="E16" s="329" t="s">
        <v>509</v>
      </c>
      <c r="F16" s="329" t="s">
        <v>509</v>
      </c>
      <c r="G16" s="329" t="s">
        <v>509</v>
      </c>
      <c r="H16" s="329" t="s">
        <v>509</v>
      </c>
    </row>
    <row r="17" spans="1:8" x14ac:dyDescent="0.25">
      <c r="A17" s="328" t="s">
        <v>513</v>
      </c>
      <c r="B17" s="325">
        <v>68062.59585493186</v>
      </c>
      <c r="C17" s="325">
        <v>2.1634295884067098</v>
      </c>
      <c r="D17" s="325">
        <v>0.32207738930322999</v>
      </c>
      <c r="E17" s="329" t="s">
        <v>509</v>
      </c>
      <c r="F17" s="329" t="s">
        <v>509</v>
      </c>
      <c r="G17" s="329" t="s">
        <v>509</v>
      </c>
      <c r="H17" s="329" t="s">
        <v>509</v>
      </c>
    </row>
    <row r="18" spans="1:8" x14ac:dyDescent="0.25">
      <c r="A18" s="328" t="s">
        <v>514</v>
      </c>
      <c r="B18" s="325">
        <v>42643.232056364206</v>
      </c>
      <c r="C18" s="325">
        <v>2.9129032519703002</v>
      </c>
      <c r="D18" s="325">
        <v>0.49111046929190999</v>
      </c>
      <c r="E18" s="329" t="s">
        <v>509</v>
      </c>
      <c r="F18" s="329" t="s">
        <v>509</v>
      </c>
      <c r="G18" s="329" t="s">
        <v>509</v>
      </c>
      <c r="H18" s="329" t="s">
        <v>509</v>
      </c>
    </row>
    <row r="19" spans="1:8" x14ac:dyDescent="0.25">
      <c r="A19" s="328" t="s">
        <v>515</v>
      </c>
      <c r="B19" s="325">
        <v>32687.652624332597</v>
      </c>
      <c r="C19" s="325">
        <v>2.1724960612470801</v>
      </c>
      <c r="D19" s="325">
        <v>0.32965613051379999</v>
      </c>
      <c r="E19" s="329" t="s">
        <v>509</v>
      </c>
      <c r="F19" s="329" t="s">
        <v>509</v>
      </c>
      <c r="G19" s="329" t="s">
        <v>509</v>
      </c>
      <c r="H19" s="329" t="s">
        <v>509</v>
      </c>
    </row>
    <row r="20" spans="1:8" x14ac:dyDescent="0.25">
      <c r="A20" s="328" t="s">
        <v>516</v>
      </c>
      <c r="B20" s="325">
        <v>38327.06069611937</v>
      </c>
      <c r="C20" s="325">
        <v>2.7616536525147199</v>
      </c>
      <c r="D20" s="325">
        <v>0.41262766327205003</v>
      </c>
      <c r="E20" s="329" t="s">
        <v>509</v>
      </c>
      <c r="F20" s="329" t="s">
        <v>509</v>
      </c>
      <c r="G20" s="329" t="s">
        <v>509</v>
      </c>
      <c r="H20" s="329" t="s">
        <v>509</v>
      </c>
    </row>
    <row r="21" spans="1:8" x14ac:dyDescent="0.2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526</v>
      </c>
      <c r="B31" s="325">
        <v>291.62758231404649</v>
      </c>
      <c r="C31" s="325">
        <v>1.8597887494070001E-2</v>
      </c>
      <c r="D31" s="325">
        <v>2.7004131976500001E-3</v>
      </c>
      <c r="E31" s="329" t="s">
        <v>509</v>
      </c>
      <c r="F31" s="329" t="s">
        <v>509</v>
      </c>
      <c r="G31" s="329" t="s">
        <v>509</v>
      </c>
      <c r="H31" s="329" t="s">
        <v>509</v>
      </c>
    </row>
    <row r="32" spans="1:8" x14ac:dyDescent="0.2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528</v>
      </c>
      <c r="B34" s="325">
        <v>27632.752332089869</v>
      </c>
      <c r="C34" s="325">
        <v>0.48826677857</v>
      </c>
      <c r="D34" s="325">
        <v>0.78160963399831995</v>
      </c>
      <c r="E34" s="329" t="s">
        <v>507</v>
      </c>
      <c r="F34" s="329" t="s">
        <v>507</v>
      </c>
      <c r="G34" s="329" t="s">
        <v>507</v>
      </c>
      <c r="H34" s="329" t="s">
        <v>507</v>
      </c>
    </row>
    <row r="35" spans="1:8" x14ac:dyDescent="0.2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531</v>
      </c>
      <c r="B36" s="325" t="s">
        <v>3268</v>
      </c>
      <c r="C36" s="325">
        <v>2828.7193306107342</v>
      </c>
      <c r="D36" s="325" t="s">
        <v>507</v>
      </c>
      <c r="E36" s="325" t="s">
        <v>507</v>
      </c>
      <c r="F36" s="325" t="s">
        <v>507</v>
      </c>
      <c r="G36" s="325" t="s">
        <v>507</v>
      </c>
      <c r="H36" s="325" t="s">
        <v>507</v>
      </c>
    </row>
    <row r="37" spans="1:8" x14ac:dyDescent="0.25">
      <c r="A37" s="328" t="s">
        <v>533</v>
      </c>
      <c r="B37" s="325" t="s">
        <v>534</v>
      </c>
      <c r="C37" s="325">
        <v>2828.7193306107342</v>
      </c>
      <c r="D37" s="329" t="s">
        <v>507</v>
      </c>
      <c r="E37" s="329" t="s">
        <v>507</v>
      </c>
      <c r="F37" s="329" t="s">
        <v>507</v>
      </c>
      <c r="G37" s="329" t="s">
        <v>507</v>
      </c>
      <c r="H37" s="334" t="s">
        <v>187</v>
      </c>
    </row>
    <row r="38" spans="1:8" x14ac:dyDescent="0.25">
      <c r="A38" s="328" t="s">
        <v>535</v>
      </c>
      <c r="B38" s="325" t="s">
        <v>509</v>
      </c>
      <c r="C38" s="325" t="s">
        <v>509</v>
      </c>
      <c r="D38" s="329" t="s">
        <v>507</v>
      </c>
      <c r="E38" s="329" t="s">
        <v>507</v>
      </c>
      <c r="F38" s="329" t="s">
        <v>507</v>
      </c>
      <c r="G38" s="329" t="s">
        <v>507</v>
      </c>
      <c r="H38" s="329" t="s">
        <v>507</v>
      </c>
    </row>
    <row r="39" spans="1:8" x14ac:dyDescent="0.25">
      <c r="A39" s="328" t="s">
        <v>3362</v>
      </c>
      <c r="B39" s="325" t="s">
        <v>536</v>
      </c>
      <c r="C39" s="325" t="s">
        <v>536</v>
      </c>
      <c r="D39" s="329" t="s">
        <v>507</v>
      </c>
      <c r="E39" s="325" t="s">
        <v>507</v>
      </c>
      <c r="F39" s="325" t="s">
        <v>507</v>
      </c>
      <c r="G39" s="325" t="s">
        <v>507</v>
      </c>
      <c r="H39" s="325" t="s">
        <v>507</v>
      </c>
    </row>
    <row r="40" spans="1:8" x14ac:dyDescent="0.2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538</v>
      </c>
      <c r="B41" s="325">
        <v>12063.700405245312</v>
      </c>
      <c r="C41" s="325">
        <v>1817.0207526802458</v>
      </c>
      <c r="D41" s="325">
        <v>3.5386466609699997E-2</v>
      </c>
      <c r="E41" s="329" t="s">
        <v>509</v>
      </c>
      <c r="F41" s="329" t="s">
        <v>509</v>
      </c>
      <c r="G41" s="329" t="s">
        <v>509</v>
      </c>
      <c r="H41" s="329" t="s">
        <v>509</v>
      </c>
    </row>
    <row r="42" spans="1:8" x14ac:dyDescent="0.25">
      <c r="A42" s="328" t="s">
        <v>539</v>
      </c>
      <c r="B42" s="325">
        <v>25180.686999668131</v>
      </c>
      <c r="C42" s="325">
        <v>6616.1787375014428</v>
      </c>
      <c r="D42" s="334" t="s">
        <v>187</v>
      </c>
      <c r="E42" s="334" t="s">
        <v>187</v>
      </c>
      <c r="F42" s="334" t="s">
        <v>187</v>
      </c>
      <c r="G42" s="329" t="s">
        <v>509</v>
      </c>
      <c r="H42" s="329" t="s">
        <v>509</v>
      </c>
    </row>
    <row r="43" spans="1:8" x14ac:dyDescent="0.25">
      <c r="A43" s="328" t="s">
        <v>540</v>
      </c>
      <c r="B43" s="325" t="s">
        <v>509</v>
      </c>
      <c r="C43" s="325" t="s">
        <v>509</v>
      </c>
      <c r="D43" s="325">
        <v>6.3282485277459999E-2</v>
      </c>
      <c r="E43" s="329" t="s">
        <v>509</v>
      </c>
      <c r="F43" s="329" t="s">
        <v>509</v>
      </c>
      <c r="G43" s="329" t="s">
        <v>509</v>
      </c>
      <c r="H43" s="329" t="s">
        <v>509</v>
      </c>
    </row>
    <row r="44" spans="1:8" x14ac:dyDescent="0.25">
      <c r="A44" s="328" t="s">
        <v>3363</v>
      </c>
      <c r="B44" s="325" t="s">
        <v>536</v>
      </c>
      <c r="C44" s="325" t="s">
        <v>536</v>
      </c>
      <c r="D44" s="325" t="s">
        <v>536</v>
      </c>
      <c r="E44" s="325">
        <v>208.89432174184356</v>
      </c>
      <c r="F44" s="325">
        <v>105.47180460606191</v>
      </c>
      <c r="G44" s="325">
        <v>355.97410702367489</v>
      </c>
      <c r="H44" s="325">
        <v>65.111291475618813</v>
      </c>
    </row>
    <row r="45" spans="1:8" x14ac:dyDescent="0.25">
      <c r="A45" s="335" t="s">
        <v>3269</v>
      </c>
      <c r="B45" s="325" t="s">
        <v>541</v>
      </c>
      <c r="C45" s="334" t="s">
        <v>187</v>
      </c>
      <c r="D45" s="334" t="s">
        <v>187</v>
      </c>
      <c r="E45" s="334" t="s">
        <v>187</v>
      </c>
      <c r="F45" s="334" t="s">
        <v>187</v>
      </c>
      <c r="G45" s="334" t="s">
        <v>187</v>
      </c>
      <c r="H45" s="334" t="s">
        <v>187</v>
      </c>
    </row>
    <row r="46" spans="1:8" x14ac:dyDescent="0.25">
      <c r="A46" s="330" t="s">
        <v>3364</v>
      </c>
      <c r="B46" s="325" t="s">
        <v>509</v>
      </c>
      <c r="C46" s="334" t="s">
        <v>187</v>
      </c>
      <c r="D46" s="334" t="s">
        <v>187</v>
      </c>
      <c r="E46" s="334" t="s">
        <v>187</v>
      </c>
      <c r="F46" s="334" t="s">
        <v>187</v>
      </c>
      <c r="G46" s="334" t="s">
        <v>187</v>
      </c>
      <c r="H46" s="334" t="s">
        <v>187</v>
      </c>
    </row>
    <row r="47" spans="1:8" x14ac:dyDescent="0.25">
      <c r="A47" s="330" t="s">
        <v>542</v>
      </c>
      <c r="B47" s="325" t="s">
        <v>509</v>
      </c>
      <c r="C47" s="334" t="s">
        <v>187</v>
      </c>
      <c r="D47" s="334" t="s">
        <v>187</v>
      </c>
      <c r="E47" s="334" t="s">
        <v>187</v>
      </c>
      <c r="F47" s="334" t="s">
        <v>187</v>
      </c>
      <c r="G47" s="334" t="s">
        <v>187</v>
      </c>
      <c r="H47" s="334" t="s">
        <v>187</v>
      </c>
    </row>
    <row r="48" spans="1:8" x14ac:dyDescent="0.25">
      <c r="A48" s="327" t="s">
        <v>543</v>
      </c>
      <c r="B48" s="325" t="s">
        <v>541</v>
      </c>
      <c r="C48" s="334" t="s">
        <v>187</v>
      </c>
      <c r="D48" s="334" t="s">
        <v>187</v>
      </c>
      <c r="E48" s="334" t="s">
        <v>187</v>
      </c>
      <c r="F48" s="334" t="s">
        <v>187</v>
      </c>
      <c r="G48" s="334" t="s">
        <v>187</v>
      </c>
      <c r="H48" s="334" t="s">
        <v>187</v>
      </c>
    </row>
    <row r="49" spans="1:8" x14ac:dyDescent="0.25">
      <c r="A49" s="335" t="s">
        <v>3270</v>
      </c>
      <c r="B49" s="334" t="s">
        <v>187</v>
      </c>
      <c r="C49" s="334" t="s">
        <v>187</v>
      </c>
      <c r="D49" s="334" t="s">
        <v>187</v>
      </c>
      <c r="E49" s="334" t="s">
        <v>187</v>
      </c>
      <c r="F49" s="334" t="s">
        <v>187</v>
      </c>
      <c r="G49" s="334" t="s">
        <v>187</v>
      </c>
      <c r="H49" s="334" t="s">
        <v>187</v>
      </c>
    </row>
    <row r="50" spans="1:8" x14ac:dyDescent="0.2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25">
      <c r="A51" s="336" t="s">
        <v>545</v>
      </c>
      <c r="B51" s="325">
        <v>60125.445140869939</v>
      </c>
      <c r="C51" s="325" t="s">
        <v>569</v>
      </c>
      <c r="D51" s="325">
        <v>1.9373340798485601</v>
      </c>
      <c r="E51" s="329">
        <v>242.16675998106996</v>
      </c>
      <c r="F51" s="329">
        <v>100.74137215212509</v>
      </c>
      <c r="G51" s="329">
        <v>15.11120582281877</v>
      </c>
      <c r="H51" s="329" t="s">
        <v>534</v>
      </c>
    </row>
    <row r="52" spans="1:8" x14ac:dyDescent="0.2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25">
      <c r="A53" s="327" t="s">
        <v>547</v>
      </c>
      <c r="B53" s="325" t="s">
        <v>509</v>
      </c>
      <c r="C53" s="325" t="s">
        <v>509</v>
      </c>
      <c r="D53" s="325" t="s">
        <v>509</v>
      </c>
      <c r="E53" s="329" t="s">
        <v>509</v>
      </c>
      <c r="F53" s="329" t="s">
        <v>509</v>
      </c>
      <c r="G53" s="329" t="s">
        <v>509</v>
      </c>
      <c r="H53" s="329" t="s">
        <v>534</v>
      </c>
    </row>
    <row r="54" spans="1:8" x14ac:dyDescent="0.25">
      <c r="A54" s="337" t="s">
        <v>3271</v>
      </c>
      <c r="B54" s="325">
        <v>230699.51036740557</v>
      </c>
      <c r="C54" s="334" t="s">
        <v>187</v>
      </c>
      <c r="D54" s="334" t="s">
        <v>187</v>
      </c>
      <c r="E54" s="334" t="s">
        <v>187</v>
      </c>
      <c r="F54" s="334" t="s">
        <v>187</v>
      </c>
      <c r="G54" s="334" t="s">
        <v>187</v>
      </c>
      <c r="H54" s="334" t="s">
        <v>187</v>
      </c>
    </row>
    <row r="55" spans="1:8" x14ac:dyDescent="0.25">
      <c r="A55" s="258" t="s">
        <v>3272</v>
      </c>
      <c r="B55" s="325" t="s">
        <v>569</v>
      </c>
      <c r="C55" s="334" t="s">
        <v>187</v>
      </c>
      <c r="D55" s="334" t="s">
        <v>187</v>
      </c>
      <c r="E55" s="334" t="s">
        <v>187</v>
      </c>
      <c r="F55" s="334" t="s">
        <v>187</v>
      </c>
      <c r="G55" s="334" t="s">
        <v>187</v>
      </c>
      <c r="H55" s="334" t="s">
        <v>187</v>
      </c>
    </row>
    <row r="56" spans="1:8" x14ac:dyDescent="0.25">
      <c r="A56" s="338" t="s">
        <v>548</v>
      </c>
      <c r="B56" s="329" t="s">
        <v>507</v>
      </c>
      <c r="C56" s="334" t="s">
        <v>187</v>
      </c>
      <c r="D56" s="334" t="s">
        <v>187</v>
      </c>
      <c r="E56" s="334" t="s">
        <v>187</v>
      </c>
      <c r="F56" s="334" t="s">
        <v>187</v>
      </c>
      <c r="G56" s="334" t="s">
        <v>187</v>
      </c>
      <c r="H56" s="334" t="s">
        <v>187</v>
      </c>
    </row>
    <row r="57" spans="1:8" x14ac:dyDescent="0.25">
      <c r="A57" s="338" t="s">
        <v>549</v>
      </c>
      <c r="B57" s="329" t="s">
        <v>507</v>
      </c>
      <c r="C57" s="334" t="s">
        <v>187</v>
      </c>
      <c r="D57" s="334" t="s">
        <v>187</v>
      </c>
      <c r="E57" s="334" t="s">
        <v>187</v>
      </c>
      <c r="F57" s="334" t="s">
        <v>187</v>
      </c>
      <c r="G57" s="334" t="s">
        <v>187</v>
      </c>
      <c r="H57" s="334" t="s">
        <v>187</v>
      </c>
    </row>
    <row r="58" spans="1:8" x14ac:dyDescent="0.25">
      <c r="C58" s="4"/>
      <c r="D58" s="4"/>
    </row>
    <row r="59" spans="1:8" x14ac:dyDescent="0.2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3261</v>
      </c>
      <c r="B65" s="52">
        <f>G374</f>
        <v>12713.092056610814</v>
      </c>
      <c r="C65" s="52">
        <f t="shared" ref="C65:D65" si="6">H374</f>
        <v>5.1947039253499999E-3</v>
      </c>
      <c r="D65" s="52">
        <f t="shared" si="6"/>
        <v>1.29867598133739</v>
      </c>
      <c r="E65" s="52"/>
      <c r="F65" s="52"/>
      <c r="G65" s="52"/>
      <c r="H65" s="52"/>
    </row>
    <row r="66" spans="1:10" ht="60" x14ac:dyDescent="0.25">
      <c r="A66" s="3" t="s">
        <v>3262</v>
      </c>
      <c r="B66" s="4"/>
      <c r="C66" s="4"/>
      <c r="D66" s="4"/>
      <c r="E66" s="4"/>
      <c r="F66" s="4"/>
      <c r="G66" s="4"/>
      <c r="H66" s="4"/>
    </row>
    <row r="67" spans="1:10" ht="15.75" thickBot="1" x14ac:dyDescent="0.3">
      <c r="B67" s="85"/>
      <c r="C67" s="85"/>
      <c r="D67" s="85"/>
      <c r="E67" s="85"/>
      <c r="F67" s="85"/>
      <c r="G67" s="85"/>
      <c r="H67" s="85"/>
    </row>
    <row r="68" spans="1:10" ht="15.75" x14ac:dyDescent="0.25">
      <c r="A68" s="572" t="s">
        <v>551</v>
      </c>
      <c r="B68" s="573"/>
      <c r="C68" s="259"/>
      <c r="D68" s="259"/>
      <c r="E68" s="259"/>
      <c r="F68" s="259"/>
      <c r="G68" s="259"/>
      <c r="H68" s="259"/>
      <c r="I68" s="55"/>
      <c r="J68" s="385" t="s">
        <v>491</v>
      </c>
    </row>
    <row r="69" spans="1:10" ht="15.75" x14ac:dyDescent="0.25">
      <c r="A69" s="260" t="s">
        <v>552</v>
      </c>
      <c r="B69" s="261"/>
      <c r="C69" s="262"/>
      <c r="D69" s="262"/>
      <c r="E69" s="262"/>
      <c r="F69" s="262"/>
      <c r="G69" s="262"/>
      <c r="H69" s="262"/>
      <c r="I69" s="55"/>
      <c r="J69" s="385" t="s">
        <v>3402</v>
      </c>
    </row>
    <row r="70" spans="1:10" ht="15.75" x14ac:dyDescent="0.25">
      <c r="A70" s="49"/>
      <c r="B70" s="53"/>
      <c r="C70" s="54"/>
      <c r="D70" s="54"/>
      <c r="E70" s="54"/>
      <c r="F70" s="54"/>
      <c r="G70" s="54"/>
      <c r="H70" s="50"/>
      <c r="I70" s="55"/>
      <c r="J70" s="385" t="s">
        <v>492</v>
      </c>
    </row>
    <row r="71" spans="1:10" x14ac:dyDescent="0.25">
      <c r="A71" s="574" t="s">
        <v>493</v>
      </c>
      <c r="B71" s="577" t="s">
        <v>553</v>
      </c>
      <c r="C71" s="578"/>
      <c r="D71" s="577" t="s">
        <v>554</v>
      </c>
      <c r="E71" s="579"/>
      <c r="F71" s="580"/>
      <c r="G71" s="577" t="s">
        <v>555</v>
      </c>
      <c r="H71" s="581"/>
      <c r="I71" s="581"/>
      <c r="J71" s="578"/>
    </row>
    <row r="72" spans="1:10" x14ac:dyDescent="0.25">
      <c r="A72" s="575"/>
      <c r="B72" s="582" t="s">
        <v>556</v>
      </c>
      <c r="C72" s="583"/>
      <c r="D72" s="586" t="s">
        <v>557</v>
      </c>
      <c r="E72" s="582" t="s">
        <v>495</v>
      </c>
      <c r="F72" s="583" t="s">
        <v>496</v>
      </c>
      <c r="G72" s="586" t="s">
        <v>558</v>
      </c>
      <c r="H72" s="586" t="s">
        <v>495</v>
      </c>
      <c r="I72" s="586" t="s">
        <v>496</v>
      </c>
      <c r="J72" s="319" t="s">
        <v>494</v>
      </c>
    </row>
    <row r="73" spans="1:10" x14ac:dyDescent="0.25">
      <c r="A73" s="575"/>
      <c r="B73" s="584"/>
      <c r="C73" s="585"/>
      <c r="D73" s="587"/>
      <c r="E73" s="584"/>
      <c r="F73" s="585"/>
      <c r="G73" s="588"/>
      <c r="H73" s="587"/>
      <c r="I73" s="587"/>
      <c r="J73" s="319" t="s">
        <v>559</v>
      </c>
    </row>
    <row r="74" spans="1:10" ht="15.75" thickBot="1" x14ac:dyDescent="0.3">
      <c r="A74" s="576"/>
      <c r="B74" s="322" t="s">
        <v>560</v>
      </c>
      <c r="C74" s="56" t="s">
        <v>561</v>
      </c>
      <c r="D74" s="56" t="s">
        <v>562</v>
      </c>
      <c r="E74" s="594" t="s">
        <v>563</v>
      </c>
      <c r="F74" s="595"/>
      <c r="G74" s="594" t="s">
        <v>501</v>
      </c>
      <c r="H74" s="592"/>
      <c r="I74" s="592"/>
      <c r="J74" s="593"/>
    </row>
    <row r="75" spans="1:10" ht="15.75" thickTop="1" x14ac:dyDescent="0.2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2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2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2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2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25">
      <c r="A80" s="340" t="s">
        <v>3366</v>
      </c>
      <c r="B80" s="339" t="s">
        <v>536</v>
      </c>
      <c r="C80" s="339" t="s">
        <v>565</v>
      </c>
      <c r="D80" s="339" t="s">
        <v>536</v>
      </c>
      <c r="E80" s="339" t="s">
        <v>536</v>
      </c>
      <c r="F80" s="339" t="s">
        <v>536</v>
      </c>
      <c r="G80" s="339" t="s">
        <v>536</v>
      </c>
      <c r="H80" s="339" t="s">
        <v>536</v>
      </c>
      <c r="I80" s="339" t="s">
        <v>536</v>
      </c>
      <c r="J80" s="339" t="s">
        <v>536</v>
      </c>
    </row>
    <row r="81" spans="1:10" x14ac:dyDescent="0.2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2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2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2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2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2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25">
      <c r="A87" s="342" t="s">
        <v>3366</v>
      </c>
      <c r="B87" s="339" t="s">
        <v>536</v>
      </c>
      <c r="C87" s="339" t="s">
        <v>565</v>
      </c>
      <c r="D87" s="339" t="s">
        <v>536</v>
      </c>
      <c r="E87" s="339" t="s">
        <v>536</v>
      </c>
      <c r="F87" s="339" t="s">
        <v>536</v>
      </c>
      <c r="G87" s="339" t="s">
        <v>536</v>
      </c>
      <c r="H87" s="339" t="s">
        <v>536</v>
      </c>
      <c r="I87" s="339" t="s">
        <v>536</v>
      </c>
      <c r="J87" s="339" t="s">
        <v>536</v>
      </c>
    </row>
    <row r="88" spans="1:10" x14ac:dyDescent="0.2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2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2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2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2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2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25">
      <c r="A94" s="342" t="s">
        <v>3366</v>
      </c>
      <c r="B94" s="339" t="s">
        <v>536</v>
      </c>
      <c r="C94" s="339" t="s">
        <v>565</v>
      </c>
      <c r="D94" s="339" t="s">
        <v>536</v>
      </c>
      <c r="E94" s="339" t="s">
        <v>536</v>
      </c>
      <c r="F94" s="339" t="s">
        <v>536</v>
      </c>
      <c r="G94" s="339" t="s">
        <v>536</v>
      </c>
      <c r="H94" s="339" t="s">
        <v>536</v>
      </c>
      <c r="I94" s="339" t="s">
        <v>536</v>
      </c>
      <c r="J94" s="339" t="s">
        <v>536</v>
      </c>
    </row>
    <row r="95" spans="1:10" x14ac:dyDescent="0.2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2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2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2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2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2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25">
      <c r="A101" s="345" t="s">
        <v>576</v>
      </c>
      <c r="B101" s="329" t="s">
        <v>536</v>
      </c>
      <c r="C101" s="339" t="s">
        <v>565</v>
      </c>
      <c r="D101" s="339" t="s">
        <v>536</v>
      </c>
      <c r="E101" s="339" t="s">
        <v>536</v>
      </c>
      <c r="F101" s="339" t="s">
        <v>536</v>
      </c>
      <c r="G101" s="329" t="s">
        <v>536</v>
      </c>
      <c r="H101" s="329" t="s">
        <v>536</v>
      </c>
      <c r="I101" s="329" t="s">
        <v>536</v>
      </c>
      <c r="J101" s="329" t="s">
        <v>536</v>
      </c>
    </row>
    <row r="102" spans="1:10" x14ac:dyDescent="0.2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2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25">
      <c r="A104" s="345" t="s">
        <v>572</v>
      </c>
      <c r="B104" s="329" t="s">
        <v>509</v>
      </c>
      <c r="C104" s="339" t="s">
        <v>565</v>
      </c>
      <c r="D104" s="339" t="s">
        <v>541</v>
      </c>
      <c r="E104" s="339" t="s">
        <v>509</v>
      </c>
      <c r="F104" s="339" t="s">
        <v>509</v>
      </c>
      <c r="G104" s="329" t="s">
        <v>509</v>
      </c>
      <c r="H104" s="329" t="s">
        <v>509</v>
      </c>
      <c r="I104" s="329" t="s">
        <v>509</v>
      </c>
      <c r="J104" s="329" t="s">
        <v>507</v>
      </c>
    </row>
    <row r="105" spans="1:10" x14ac:dyDescent="0.25">
      <c r="A105" s="345" t="s">
        <v>573</v>
      </c>
      <c r="B105" s="329" t="s">
        <v>509</v>
      </c>
      <c r="C105" s="339" t="s">
        <v>565</v>
      </c>
      <c r="D105" s="339" t="s">
        <v>541</v>
      </c>
      <c r="E105" s="339" t="s">
        <v>509</v>
      </c>
      <c r="F105" s="339" t="s">
        <v>509</v>
      </c>
      <c r="G105" s="329" t="s">
        <v>509</v>
      </c>
      <c r="H105" s="329" t="s">
        <v>509</v>
      </c>
      <c r="I105" s="329" t="s">
        <v>509</v>
      </c>
      <c r="J105" s="329" t="s">
        <v>507</v>
      </c>
    </row>
    <row r="106" spans="1:10" x14ac:dyDescent="0.25">
      <c r="A106" s="345" t="s">
        <v>574</v>
      </c>
      <c r="B106" s="329" t="s">
        <v>509</v>
      </c>
      <c r="C106" s="339" t="s">
        <v>565</v>
      </c>
      <c r="D106" s="339" t="s">
        <v>541</v>
      </c>
      <c r="E106" s="339" t="s">
        <v>509</v>
      </c>
      <c r="F106" s="339" t="s">
        <v>509</v>
      </c>
      <c r="G106" s="329" t="s">
        <v>509</v>
      </c>
      <c r="H106" s="329" t="s">
        <v>509</v>
      </c>
      <c r="I106" s="329" t="s">
        <v>509</v>
      </c>
      <c r="J106" s="329" t="s">
        <v>507</v>
      </c>
    </row>
    <row r="107" spans="1:10" x14ac:dyDescent="0.25">
      <c r="A107" s="345" t="s">
        <v>575</v>
      </c>
      <c r="B107" s="329" t="s">
        <v>509</v>
      </c>
      <c r="C107" s="339" t="s">
        <v>565</v>
      </c>
      <c r="D107" s="339" t="s">
        <v>541</v>
      </c>
      <c r="E107" s="339" t="s">
        <v>509</v>
      </c>
      <c r="F107" s="339" t="s">
        <v>509</v>
      </c>
      <c r="G107" s="329" t="s">
        <v>509</v>
      </c>
      <c r="H107" s="329" t="s">
        <v>509</v>
      </c>
      <c r="I107" s="329" t="s">
        <v>509</v>
      </c>
      <c r="J107" s="329" t="s">
        <v>507</v>
      </c>
    </row>
    <row r="108" spans="1:10" x14ac:dyDescent="0.25">
      <c r="A108" s="345" t="s">
        <v>576</v>
      </c>
      <c r="B108" s="329" t="s">
        <v>536</v>
      </c>
      <c r="C108" s="339" t="s">
        <v>565</v>
      </c>
      <c r="D108" s="339" t="s">
        <v>536</v>
      </c>
      <c r="E108" s="339" t="s">
        <v>536</v>
      </c>
      <c r="F108" s="339" t="s">
        <v>536</v>
      </c>
      <c r="G108" s="329" t="s">
        <v>536</v>
      </c>
      <c r="H108" s="329" t="s">
        <v>536</v>
      </c>
      <c r="I108" s="329" t="s">
        <v>536</v>
      </c>
      <c r="J108" s="329" t="s">
        <v>536</v>
      </c>
    </row>
    <row r="109" spans="1:10" x14ac:dyDescent="0.25">
      <c r="A109" s="345" t="s">
        <v>97</v>
      </c>
      <c r="B109" s="329" t="s">
        <v>509</v>
      </c>
      <c r="C109" s="339" t="s">
        <v>565</v>
      </c>
      <c r="D109" s="339" t="s">
        <v>541</v>
      </c>
      <c r="E109" s="339" t="s">
        <v>509</v>
      </c>
      <c r="F109" s="339" t="s">
        <v>509</v>
      </c>
      <c r="G109" s="329" t="s">
        <v>509</v>
      </c>
      <c r="H109" s="329" t="s">
        <v>509</v>
      </c>
      <c r="I109" s="329" t="s">
        <v>509</v>
      </c>
      <c r="J109" s="329" t="s">
        <v>507</v>
      </c>
    </row>
    <row r="110" spans="1:10" x14ac:dyDescent="0.2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25">
      <c r="A111" s="345" t="s">
        <v>572</v>
      </c>
      <c r="B111" s="329" t="s">
        <v>509</v>
      </c>
      <c r="C111" s="339" t="s">
        <v>565</v>
      </c>
      <c r="D111" s="339" t="s">
        <v>541</v>
      </c>
      <c r="E111" s="339" t="s">
        <v>509</v>
      </c>
      <c r="F111" s="339" t="s">
        <v>509</v>
      </c>
      <c r="G111" s="329" t="s">
        <v>509</v>
      </c>
      <c r="H111" s="329" t="s">
        <v>509</v>
      </c>
      <c r="I111" s="329" t="s">
        <v>509</v>
      </c>
      <c r="J111" s="329" t="s">
        <v>507</v>
      </c>
    </row>
    <row r="112" spans="1:10" x14ac:dyDescent="0.25">
      <c r="A112" s="345" t="s">
        <v>573</v>
      </c>
      <c r="B112" s="329" t="s">
        <v>509</v>
      </c>
      <c r="C112" s="339" t="s">
        <v>565</v>
      </c>
      <c r="D112" s="339" t="s">
        <v>541</v>
      </c>
      <c r="E112" s="339" t="s">
        <v>509</v>
      </c>
      <c r="F112" s="339" t="s">
        <v>509</v>
      </c>
      <c r="G112" s="329" t="s">
        <v>509</v>
      </c>
      <c r="H112" s="329" t="s">
        <v>509</v>
      </c>
      <c r="I112" s="329" t="s">
        <v>509</v>
      </c>
      <c r="J112" s="329" t="s">
        <v>507</v>
      </c>
    </row>
    <row r="113" spans="1:10" x14ac:dyDescent="0.25">
      <c r="A113" s="345" t="s">
        <v>574</v>
      </c>
      <c r="B113" s="329" t="s">
        <v>509</v>
      </c>
      <c r="C113" s="339" t="s">
        <v>565</v>
      </c>
      <c r="D113" s="339" t="s">
        <v>541</v>
      </c>
      <c r="E113" s="339" t="s">
        <v>509</v>
      </c>
      <c r="F113" s="339" t="s">
        <v>509</v>
      </c>
      <c r="G113" s="329" t="s">
        <v>509</v>
      </c>
      <c r="H113" s="329" t="s">
        <v>509</v>
      </c>
      <c r="I113" s="329" t="s">
        <v>509</v>
      </c>
      <c r="J113" s="329" t="s">
        <v>507</v>
      </c>
    </row>
    <row r="114" spans="1:10" x14ac:dyDescent="0.25">
      <c r="A114" s="345" t="s">
        <v>575</v>
      </c>
      <c r="B114" s="329" t="s">
        <v>509</v>
      </c>
      <c r="C114" s="339" t="s">
        <v>565</v>
      </c>
      <c r="D114" s="339" t="s">
        <v>541</v>
      </c>
      <c r="E114" s="339" t="s">
        <v>509</v>
      </c>
      <c r="F114" s="339" t="s">
        <v>509</v>
      </c>
      <c r="G114" s="329" t="s">
        <v>509</v>
      </c>
      <c r="H114" s="329" t="s">
        <v>509</v>
      </c>
      <c r="I114" s="329" t="s">
        <v>509</v>
      </c>
      <c r="J114" s="329" t="s">
        <v>507</v>
      </c>
    </row>
    <row r="115" spans="1:10" x14ac:dyDescent="0.25">
      <c r="A115" s="345" t="s">
        <v>576</v>
      </c>
      <c r="B115" s="329" t="s">
        <v>536</v>
      </c>
      <c r="C115" s="339" t="s">
        <v>565</v>
      </c>
      <c r="D115" s="339" t="s">
        <v>536</v>
      </c>
      <c r="E115" s="339" t="s">
        <v>536</v>
      </c>
      <c r="F115" s="339" t="s">
        <v>536</v>
      </c>
      <c r="G115" s="329" t="s">
        <v>536</v>
      </c>
      <c r="H115" s="329" t="s">
        <v>536</v>
      </c>
      <c r="I115" s="329" t="s">
        <v>536</v>
      </c>
      <c r="J115" s="329" t="s">
        <v>536</v>
      </c>
    </row>
    <row r="116" spans="1:10" x14ac:dyDescent="0.25">
      <c r="A116" s="345" t="s">
        <v>97</v>
      </c>
      <c r="B116" s="329" t="s">
        <v>509</v>
      </c>
      <c r="C116" s="339" t="s">
        <v>565</v>
      </c>
      <c r="D116" s="339" t="s">
        <v>541</v>
      </c>
      <c r="E116" s="339" t="s">
        <v>509</v>
      </c>
      <c r="F116" s="339" t="s">
        <v>509</v>
      </c>
      <c r="G116" s="329" t="s">
        <v>509</v>
      </c>
      <c r="H116" s="329" t="s">
        <v>509</v>
      </c>
      <c r="I116" s="329" t="s">
        <v>509</v>
      </c>
      <c r="J116" s="329" t="s">
        <v>507</v>
      </c>
    </row>
    <row r="117" spans="1:10" x14ac:dyDescent="0.2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2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2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2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2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2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2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2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2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2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2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2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2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2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2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2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2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2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25">
      <c r="A135" s="345" t="s">
        <v>575</v>
      </c>
      <c r="B135" s="329" t="s">
        <v>536</v>
      </c>
      <c r="C135" s="339" t="s">
        <v>565</v>
      </c>
      <c r="D135" s="339" t="s">
        <v>536</v>
      </c>
      <c r="E135" s="339" t="s">
        <v>536</v>
      </c>
      <c r="F135" s="339" t="s">
        <v>536</v>
      </c>
      <c r="G135" s="329" t="s">
        <v>536</v>
      </c>
      <c r="H135" s="329" t="s">
        <v>536</v>
      </c>
      <c r="I135" s="329" t="s">
        <v>536</v>
      </c>
      <c r="J135" s="329" t="s">
        <v>536</v>
      </c>
    </row>
    <row r="136" spans="1:10" x14ac:dyDescent="0.25">
      <c r="A136" s="345" t="s">
        <v>576</v>
      </c>
      <c r="B136" s="329" t="s">
        <v>536</v>
      </c>
      <c r="C136" s="339" t="s">
        <v>565</v>
      </c>
      <c r="D136" s="339" t="s">
        <v>536</v>
      </c>
      <c r="E136" s="339" t="s">
        <v>536</v>
      </c>
      <c r="F136" s="339" t="s">
        <v>536</v>
      </c>
      <c r="G136" s="329" t="s">
        <v>536</v>
      </c>
      <c r="H136" s="329" t="s">
        <v>536</v>
      </c>
      <c r="I136" s="329" t="s">
        <v>536</v>
      </c>
      <c r="J136" s="329" t="s">
        <v>536</v>
      </c>
    </row>
    <row r="137" spans="1:10" x14ac:dyDescent="0.25">
      <c r="A137" s="345" t="s">
        <v>97</v>
      </c>
      <c r="B137" s="329" t="s">
        <v>509</v>
      </c>
      <c r="C137" s="339" t="s">
        <v>565</v>
      </c>
      <c r="D137" s="339" t="s">
        <v>541</v>
      </c>
      <c r="E137" s="339" t="s">
        <v>509</v>
      </c>
      <c r="F137" s="339" t="s">
        <v>509</v>
      </c>
      <c r="G137" s="329" t="s">
        <v>509</v>
      </c>
      <c r="H137" s="329" t="s">
        <v>509</v>
      </c>
      <c r="I137" s="329" t="s">
        <v>509</v>
      </c>
      <c r="J137" s="329" t="s">
        <v>507</v>
      </c>
    </row>
    <row r="138" spans="1:10" x14ac:dyDescent="0.25">
      <c r="A138" s="344" t="s">
        <v>580</v>
      </c>
      <c r="B138" s="339" t="s">
        <v>581</v>
      </c>
      <c r="C138" s="339" t="s">
        <v>565</v>
      </c>
      <c r="D138" s="334" t="s">
        <v>187</v>
      </c>
      <c r="E138" s="334" t="s">
        <v>187</v>
      </c>
      <c r="F138" s="334" t="s">
        <v>187</v>
      </c>
      <c r="G138" s="339" t="s">
        <v>581</v>
      </c>
      <c r="H138" s="339" t="s">
        <v>581</v>
      </c>
      <c r="I138" s="339" t="s">
        <v>581</v>
      </c>
      <c r="J138" s="339" t="s">
        <v>569</v>
      </c>
    </row>
    <row r="139" spans="1:10" x14ac:dyDescent="0.25">
      <c r="A139" s="345" t="s">
        <v>572</v>
      </c>
      <c r="B139" s="329" t="s">
        <v>509</v>
      </c>
      <c r="C139" s="339" t="s">
        <v>565</v>
      </c>
      <c r="D139" s="339" t="s">
        <v>541</v>
      </c>
      <c r="E139" s="339" t="s">
        <v>509</v>
      </c>
      <c r="F139" s="339" t="s">
        <v>509</v>
      </c>
      <c r="G139" s="329" t="s">
        <v>509</v>
      </c>
      <c r="H139" s="329" t="s">
        <v>509</v>
      </c>
      <c r="I139" s="329" t="s">
        <v>509</v>
      </c>
      <c r="J139" s="329" t="s">
        <v>507</v>
      </c>
    </row>
    <row r="140" spans="1:10" x14ac:dyDescent="0.25">
      <c r="A140" s="345" t="s">
        <v>573</v>
      </c>
      <c r="B140" s="329" t="s">
        <v>509</v>
      </c>
      <c r="C140" s="339" t="s">
        <v>565</v>
      </c>
      <c r="D140" s="339" t="s">
        <v>541</v>
      </c>
      <c r="E140" s="339" t="s">
        <v>509</v>
      </c>
      <c r="F140" s="339" t="s">
        <v>509</v>
      </c>
      <c r="G140" s="329" t="s">
        <v>509</v>
      </c>
      <c r="H140" s="329" t="s">
        <v>509</v>
      </c>
      <c r="I140" s="329" t="s">
        <v>509</v>
      </c>
      <c r="J140" s="329" t="s">
        <v>507</v>
      </c>
    </row>
    <row r="141" spans="1:10" x14ac:dyDescent="0.25">
      <c r="A141" s="345" t="s">
        <v>574</v>
      </c>
      <c r="B141" s="329" t="s">
        <v>509</v>
      </c>
      <c r="C141" s="339" t="s">
        <v>565</v>
      </c>
      <c r="D141" s="339" t="s">
        <v>541</v>
      </c>
      <c r="E141" s="339" t="s">
        <v>509</v>
      </c>
      <c r="F141" s="339" t="s">
        <v>509</v>
      </c>
      <c r="G141" s="329" t="s">
        <v>509</v>
      </c>
      <c r="H141" s="329" t="s">
        <v>509</v>
      </c>
      <c r="I141" s="329" t="s">
        <v>509</v>
      </c>
      <c r="J141" s="329" t="s">
        <v>507</v>
      </c>
    </row>
    <row r="142" spans="1:10" x14ac:dyDescent="0.25">
      <c r="A142" s="345" t="s">
        <v>575</v>
      </c>
      <c r="B142" s="329" t="s">
        <v>536</v>
      </c>
      <c r="C142" s="339" t="s">
        <v>565</v>
      </c>
      <c r="D142" s="339" t="s">
        <v>536</v>
      </c>
      <c r="E142" s="339" t="s">
        <v>536</v>
      </c>
      <c r="F142" s="339" t="s">
        <v>536</v>
      </c>
      <c r="G142" s="329" t="s">
        <v>536</v>
      </c>
      <c r="H142" s="329" t="s">
        <v>536</v>
      </c>
      <c r="I142" s="329" t="s">
        <v>536</v>
      </c>
      <c r="J142" s="329" t="s">
        <v>536</v>
      </c>
    </row>
    <row r="143" spans="1:10" x14ac:dyDescent="0.25">
      <c r="A143" s="345" t="s">
        <v>576</v>
      </c>
      <c r="B143" s="329" t="s">
        <v>536</v>
      </c>
      <c r="C143" s="339" t="s">
        <v>565</v>
      </c>
      <c r="D143" s="339" t="s">
        <v>536</v>
      </c>
      <c r="E143" s="339" t="s">
        <v>536</v>
      </c>
      <c r="F143" s="339" t="s">
        <v>536</v>
      </c>
      <c r="G143" s="329" t="s">
        <v>536</v>
      </c>
      <c r="H143" s="329" t="s">
        <v>536</v>
      </c>
      <c r="I143" s="329" t="s">
        <v>536</v>
      </c>
      <c r="J143" s="329" t="s">
        <v>536</v>
      </c>
    </row>
    <row r="144" spans="1:10" x14ac:dyDescent="0.25">
      <c r="A144" s="345" t="s">
        <v>97</v>
      </c>
      <c r="B144" s="329" t="s">
        <v>509</v>
      </c>
      <c r="C144" s="339" t="s">
        <v>565</v>
      </c>
      <c r="D144" s="339" t="s">
        <v>541</v>
      </c>
      <c r="E144" s="339" t="s">
        <v>509</v>
      </c>
      <c r="F144" s="339" t="s">
        <v>509</v>
      </c>
      <c r="G144" s="329" t="s">
        <v>509</v>
      </c>
      <c r="H144" s="329" t="s">
        <v>509</v>
      </c>
      <c r="I144" s="329" t="s">
        <v>509</v>
      </c>
      <c r="J144" s="329" t="s">
        <v>507</v>
      </c>
    </row>
    <row r="145" spans="1:10" x14ac:dyDescent="0.25">
      <c r="A145" s="344" t="s">
        <v>582</v>
      </c>
      <c r="B145" s="339" t="s">
        <v>581</v>
      </c>
      <c r="C145" s="339" t="s">
        <v>565</v>
      </c>
      <c r="D145" s="334" t="s">
        <v>187</v>
      </c>
      <c r="E145" s="334" t="s">
        <v>187</v>
      </c>
      <c r="F145" s="334" t="s">
        <v>187</v>
      </c>
      <c r="G145" s="339" t="s">
        <v>581</v>
      </c>
      <c r="H145" s="339" t="s">
        <v>581</v>
      </c>
      <c r="I145" s="339" t="s">
        <v>581</v>
      </c>
      <c r="J145" s="339" t="s">
        <v>569</v>
      </c>
    </row>
    <row r="146" spans="1:10" x14ac:dyDescent="0.25">
      <c r="A146" s="345" t="s">
        <v>572</v>
      </c>
      <c r="B146" s="329" t="s">
        <v>509</v>
      </c>
      <c r="C146" s="339" t="s">
        <v>565</v>
      </c>
      <c r="D146" s="339" t="s">
        <v>541</v>
      </c>
      <c r="E146" s="339" t="s">
        <v>509</v>
      </c>
      <c r="F146" s="339" t="s">
        <v>509</v>
      </c>
      <c r="G146" s="329" t="s">
        <v>509</v>
      </c>
      <c r="H146" s="329" t="s">
        <v>509</v>
      </c>
      <c r="I146" s="329" t="s">
        <v>509</v>
      </c>
      <c r="J146" s="329" t="s">
        <v>507</v>
      </c>
    </row>
    <row r="147" spans="1:10" x14ac:dyDescent="0.25">
      <c r="A147" s="345" t="s">
        <v>573</v>
      </c>
      <c r="B147" s="329" t="s">
        <v>509</v>
      </c>
      <c r="C147" s="339" t="s">
        <v>565</v>
      </c>
      <c r="D147" s="339" t="s">
        <v>541</v>
      </c>
      <c r="E147" s="339" t="s">
        <v>509</v>
      </c>
      <c r="F147" s="339" t="s">
        <v>509</v>
      </c>
      <c r="G147" s="329" t="s">
        <v>509</v>
      </c>
      <c r="H147" s="329" t="s">
        <v>509</v>
      </c>
      <c r="I147" s="329" t="s">
        <v>509</v>
      </c>
      <c r="J147" s="329" t="s">
        <v>507</v>
      </c>
    </row>
    <row r="148" spans="1:10" x14ac:dyDescent="0.25">
      <c r="A148" s="345" t="s">
        <v>574</v>
      </c>
      <c r="B148" s="329" t="s">
        <v>509</v>
      </c>
      <c r="C148" s="339" t="s">
        <v>565</v>
      </c>
      <c r="D148" s="339" t="s">
        <v>541</v>
      </c>
      <c r="E148" s="339" t="s">
        <v>509</v>
      </c>
      <c r="F148" s="339" t="s">
        <v>509</v>
      </c>
      <c r="G148" s="329" t="s">
        <v>509</v>
      </c>
      <c r="H148" s="329" t="s">
        <v>509</v>
      </c>
      <c r="I148" s="329" t="s">
        <v>509</v>
      </c>
      <c r="J148" s="329" t="s">
        <v>507</v>
      </c>
    </row>
    <row r="149" spans="1:10" x14ac:dyDescent="0.25">
      <c r="A149" s="345" t="s">
        <v>575</v>
      </c>
      <c r="B149" s="329" t="s">
        <v>536</v>
      </c>
      <c r="C149" s="339" t="s">
        <v>565</v>
      </c>
      <c r="D149" s="339" t="s">
        <v>536</v>
      </c>
      <c r="E149" s="339" t="s">
        <v>536</v>
      </c>
      <c r="F149" s="339" t="s">
        <v>536</v>
      </c>
      <c r="G149" s="329" t="s">
        <v>536</v>
      </c>
      <c r="H149" s="329" t="s">
        <v>536</v>
      </c>
      <c r="I149" s="329" t="s">
        <v>536</v>
      </c>
      <c r="J149" s="329" t="s">
        <v>536</v>
      </c>
    </row>
    <row r="150" spans="1:10" x14ac:dyDescent="0.25">
      <c r="A150" s="345" t="s">
        <v>576</v>
      </c>
      <c r="B150" s="329" t="s">
        <v>536</v>
      </c>
      <c r="C150" s="339" t="s">
        <v>565</v>
      </c>
      <c r="D150" s="339" t="s">
        <v>536</v>
      </c>
      <c r="E150" s="339" t="s">
        <v>536</v>
      </c>
      <c r="F150" s="339" t="s">
        <v>536</v>
      </c>
      <c r="G150" s="329" t="s">
        <v>536</v>
      </c>
      <c r="H150" s="329" t="s">
        <v>536</v>
      </c>
      <c r="I150" s="329" t="s">
        <v>536</v>
      </c>
      <c r="J150" s="329" t="s">
        <v>536</v>
      </c>
    </row>
    <row r="151" spans="1:10" x14ac:dyDescent="0.25">
      <c r="A151" s="345" t="s">
        <v>97</v>
      </c>
      <c r="B151" s="329" t="s">
        <v>509</v>
      </c>
      <c r="C151" s="339" t="s">
        <v>565</v>
      </c>
      <c r="D151" s="339" t="s">
        <v>541</v>
      </c>
      <c r="E151" s="339" t="s">
        <v>509</v>
      </c>
      <c r="F151" s="339" t="s">
        <v>509</v>
      </c>
      <c r="G151" s="329" t="s">
        <v>509</v>
      </c>
      <c r="H151" s="329" t="s">
        <v>509</v>
      </c>
      <c r="I151" s="329" t="s">
        <v>509</v>
      </c>
      <c r="J151" s="329" t="s">
        <v>507</v>
      </c>
    </row>
    <row r="152" spans="1:10" x14ac:dyDescent="0.2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2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2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2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2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2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2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2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2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2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2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2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2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2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2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2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2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2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2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2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2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2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2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2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2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2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2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2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2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2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2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2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2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2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2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2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2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2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2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2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2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2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2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2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2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2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2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2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2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2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2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2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2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2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2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25">
      <c r="A207" s="351" t="s">
        <v>575</v>
      </c>
      <c r="B207" s="329" t="s">
        <v>536</v>
      </c>
      <c r="C207" s="339" t="s">
        <v>565</v>
      </c>
      <c r="D207" s="339" t="s">
        <v>536</v>
      </c>
      <c r="E207" s="339" t="s">
        <v>536</v>
      </c>
      <c r="F207" s="339" t="s">
        <v>536</v>
      </c>
      <c r="G207" s="329" t="s">
        <v>536</v>
      </c>
      <c r="H207" s="329" t="s">
        <v>536</v>
      </c>
      <c r="I207" s="329" t="s">
        <v>536</v>
      </c>
      <c r="J207" s="329" t="s">
        <v>536</v>
      </c>
    </row>
    <row r="208" spans="1:10" x14ac:dyDescent="0.25">
      <c r="A208" s="351" t="s">
        <v>576</v>
      </c>
      <c r="B208" s="329" t="s">
        <v>536</v>
      </c>
      <c r="C208" s="339" t="s">
        <v>565</v>
      </c>
      <c r="D208" s="339" t="s">
        <v>536</v>
      </c>
      <c r="E208" s="339" t="s">
        <v>536</v>
      </c>
      <c r="F208" s="339" t="s">
        <v>536</v>
      </c>
      <c r="G208" s="329" t="s">
        <v>536</v>
      </c>
      <c r="H208" s="329" t="s">
        <v>536</v>
      </c>
      <c r="I208" s="329" t="s">
        <v>536</v>
      </c>
      <c r="J208" s="329" t="s">
        <v>536</v>
      </c>
    </row>
    <row r="209" spans="1:10" x14ac:dyDescent="0.2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2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2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25">
      <c r="A212" s="340" t="s">
        <v>567</v>
      </c>
      <c r="B212" s="339" t="s">
        <v>536</v>
      </c>
      <c r="C212" s="339" t="s">
        <v>565</v>
      </c>
      <c r="D212" s="339" t="s">
        <v>536</v>
      </c>
      <c r="E212" s="339" t="s">
        <v>536</v>
      </c>
      <c r="F212" s="339" t="s">
        <v>536</v>
      </c>
      <c r="G212" s="339" t="s">
        <v>536</v>
      </c>
      <c r="H212" s="339" t="s">
        <v>536</v>
      </c>
      <c r="I212" s="339" t="s">
        <v>536</v>
      </c>
    </row>
    <row r="213" spans="1:10" x14ac:dyDescent="0.2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25">
      <c r="A214" s="340" t="s">
        <v>3365</v>
      </c>
      <c r="B214" s="339" t="s">
        <v>581</v>
      </c>
      <c r="C214" s="339" t="s">
        <v>565</v>
      </c>
      <c r="D214" s="339" t="s">
        <v>581</v>
      </c>
      <c r="E214" s="339" t="s">
        <v>3273</v>
      </c>
      <c r="F214" s="339" t="s">
        <v>3273</v>
      </c>
      <c r="G214" s="339" t="s">
        <v>581</v>
      </c>
      <c r="H214" s="339" t="s">
        <v>3273</v>
      </c>
      <c r="I214" s="339" t="s">
        <v>3273</v>
      </c>
    </row>
    <row r="215" spans="1:10" x14ac:dyDescent="0.2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2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2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2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25">
      <c r="A219" s="340" t="s">
        <v>97</v>
      </c>
      <c r="B219" s="329" t="s">
        <v>536</v>
      </c>
      <c r="C219" s="339" t="s">
        <v>565</v>
      </c>
      <c r="D219" s="339" t="s">
        <v>536</v>
      </c>
      <c r="E219" s="339" t="s">
        <v>536</v>
      </c>
      <c r="F219" s="339" t="s">
        <v>536</v>
      </c>
      <c r="G219" s="329" t="s">
        <v>536</v>
      </c>
      <c r="H219" s="329" t="s">
        <v>536</v>
      </c>
      <c r="I219" s="329" t="s">
        <v>536</v>
      </c>
    </row>
    <row r="220" spans="1:10" x14ac:dyDescent="0.2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2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2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2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25">
      <c r="A224" s="340" t="s">
        <v>3376</v>
      </c>
      <c r="B224" s="339" t="s">
        <v>581</v>
      </c>
      <c r="C224" s="339" t="s">
        <v>565</v>
      </c>
      <c r="D224" s="334" t="s">
        <v>187</v>
      </c>
      <c r="E224" s="334" t="s">
        <v>187</v>
      </c>
      <c r="F224" s="334" t="s">
        <v>187</v>
      </c>
      <c r="G224" s="339" t="s">
        <v>581</v>
      </c>
      <c r="H224" s="339">
        <v>1.1155517503383201</v>
      </c>
      <c r="I224" s="339">
        <v>1.5879024829000001E-4</v>
      </c>
    </row>
    <row r="225" spans="1:9" x14ac:dyDescent="0.2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2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25">
      <c r="A227" s="340" t="s">
        <v>3377</v>
      </c>
      <c r="B227" s="339" t="s">
        <v>581</v>
      </c>
      <c r="C227" s="339" t="s">
        <v>565</v>
      </c>
      <c r="D227" s="334" t="s">
        <v>187</v>
      </c>
      <c r="E227" s="334" t="s">
        <v>187</v>
      </c>
      <c r="F227" s="334" t="s">
        <v>187</v>
      </c>
      <c r="G227" s="339" t="s">
        <v>581</v>
      </c>
      <c r="H227" s="339" t="s">
        <v>3273</v>
      </c>
      <c r="I227" s="339" t="s">
        <v>3273</v>
      </c>
    </row>
    <row r="228" spans="1:9" x14ac:dyDescent="0.2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2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2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2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25">
      <c r="A232" s="340" t="s">
        <v>3376</v>
      </c>
      <c r="B232" s="339" t="s">
        <v>509</v>
      </c>
      <c r="C232" s="339" t="s">
        <v>565</v>
      </c>
      <c r="D232" s="334" t="s">
        <v>187</v>
      </c>
      <c r="E232" s="334" t="s">
        <v>187</v>
      </c>
      <c r="F232" s="334" t="s">
        <v>187</v>
      </c>
      <c r="G232" s="339" t="s">
        <v>509</v>
      </c>
      <c r="H232" s="339" t="s">
        <v>536</v>
      </c>
      <c r="I232" s="339" t="s">
        <v>536</v>
      </c>
    </row>
    <row r="233" spans="1:9" x14ac:dyDescent="0.25">
      <c r="A233" s="351" t="s">
        <v>593</v>
      </c>
      <c r="B233" s="329" t="s">
        <v>509</v>
      </c>
      <c r="C233" s="339" t="s">
        <v>565</v>
      </c>
      <c r="D233" s="339" t="s">
        <v>509</v>
      </c>
      <c r="E233" s="339" t="s">
        <v>536</v>
      </c>
      <c r="F233" s="339" t="s">
        <v>536</v>
      </c>
      <c r="G233" s="329" t="s">
        <v>509</v>
      </c>
      <c r="H233" s="329" t="s">
        <v>536</v>
      </c>
      <c r="I233" s="329" t="s">
        <v>536</v>
      </c>
    </row>
    <row r="234" spans="1:9" x14ac:dyDescent="0.2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2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25">
      <c r="A236" s="340" t="s">
        <v>3377</v>
      </c>
      <c r="B236" s="339" t="s">
        <v>509</v>
      </c>
      <c r="C236" s="339" t="s">
        <v>565</v>
      </c>
      <c r="D236" s="334" t="s">
        <v>187</v>
      </c>
      <c r="E236" s="334" t="s">
        <v>187</v>
      </c>
      <c r="F236" s="334" t="s">
        <v>187</v>
      </c>
      <c r="G236" s="339" t="s">
        <v>509</v>
      </c>
      <c r="H236" s="339" t="s">
        <v>509</v>
      </c>
      <c r="I236" s="339" t="s">
        <v>509</v>
      </c>
    </row>
    <row r="237" spans="1:9" x14ac:dyDescent="0.25">
      <c r="A237" s="351" t="s">
        <v>92</v>
      </c>
      <c r="B237" s="329" t="s">
        <v>509</v>
      </c>
      <c r="C237" s="339" t="s">
        <v>565</v>
      </c>
      <c r="D237" s="339" t="s">
        <v>509</v>
      </c>
      <c r="E237" s="339" t="s">
        <v>509</v>
      </c>
      <c r="F237" s="339" t="s">
        <v>509</v>
      </c>
      <c r="G237" s="329" t="s">
        <v>509</v>
      </c>
      <c r="H237" s="329" t="s">
        <v>509</v>
      </c>
      <c r="I237" s="329" t="s">
        <v>509</v>
      </c>
    </row>
    <row r="238" spans="1:9" x14ac:dyDescent="0.2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2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2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2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25">
      <c r="A242" s="340" t="s">
        <v>3376</v>
      </c>
      <c r="B242" s="339" t="s">
        <v>509</v>
      </c>
      <c r="C242" s="339" t="s">
        <v>565</v>
      </c>
      <c r="D242" s="334" t="s">
        <v>187</v>
      </c>
      <c r="E242" s="334" t="s">
        <v>187</v>
      </c>
      <c r="F242" s="334" t="s">
        <v>187</v>
      </c>
      <c r="G242" s="339" t="s">
        <v>509</v>
      </c>
      <c r="H242" s="339">
        <v>1.0519629843E-4</v>
      </c>
      <c r="I242" s="339">
        <v>1.355960522E-5</v>
      </c>
    </row>
    <row r="243" spans="1:9" x14ac:dyDescent="0.25">
      <c r="A243" s="351" t="s">
        <v>593</v>
      </c>
      <c r="B243" s="329" t="s">
        <v>509</v>
      </c>
      <c r="C243" s="339" t="s">
        <v>565</v>
      </c>
      <c r="D243" s="339" t="s">
        <v>509</v>
      </c>
      <c r="E243" s="339" t="s">
        <v>509</v>
      </c>
      <c r="F243" s="339" t="s">
        <v>509</v>
      </c>
      <c r="G243" s="329" t="s">
        <v>509</v>
      </c>
      <c r="H243" s="329">
        <v>1.0519629843E-4</v>
      </c>
      <c r="I243" s="329">
        <v>1.355960522E-5</v>
      </c>
    </row>
    <row r="244" spans="1:9" x14ac:dyDescent="0.2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2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25">
      <c r="A246" s="340" t="s">
        <v>3377</v>
      </c>
      <c r="B246" s="339" t="s">
        <v>536</v>
      </c>
      <c r="C246" s="339" t="s">
        <v>565</v>
      </c>
      <c r="D246" s="334" t="s">
        <v>187</v>
      </c>
      <c r="E246" s="334" t="s">
        <v>187</v>
      </c>
      <c r="F246" s="334" t="s">
        <v>187</v>
      </c>
      <c r="G246" s="339" t="s">
        <v>536</v>
      </c>
      <c r="H246" s="339" t="s">
        <v>536</v>
      </c>
      <c r="I246" s="339" t="s">
        <v>536</v>
      </c>
    </row>
    <row r="247" spans="1:9" x14ac:dyDescent="0.2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2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2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2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25">
      <c r="A251" s="340" t="s">
        <v>3378</v>
      </c>
      <c r="B251" s="339" t="s">
        <v>509</v>
      </c>
      <c r="C251" s="339" t="s">
        <v>565</v>
      </c>
      <c r="D251" s="334" t="s">
        <v>187</v>
      </c>
      <c r="E251" s="334" t="s">
        <v>187</v>
      </c>
      <c r="F251" s="334" t="s">
        <v>187</v>
      </c>
      <c r="G251" s="339" t="s">
        <v>509</v>
      </c>
      <c r="H251" s="339">
        <v>1.1154465540398899</v>
      </c>
      <c r="I251" s="339">
        <v>1.4523064306999999E-4</v>
      </c>
    </row>
    <row r="252" spans="1:9" x14ac:dyDescent="0.25">
      <c r="A252" s="351" t="s">
        <v>593</v>
      </c>
      <c r="B252" s="329" t="s">
        <v>509</v>
      </c>
      <c r="C252" s="339" t="s">
        <v>565</v>
      </c>
      <c r="D252" s="339" t="s">
        <v>509</v>
      </c>
      <c r="E252" s="339" t="s">
        <v>509</v>
      </c>
      <c r="F252" s="339" t="s">
        <v>509</v>
      </c>
      <c r="G252" s="329" t="s">
        <v>509</v>
      </c>
      <c r="H252" s="329">
        <v>1.1154465540398899</v>
      </c>
      <c r="I252" s="329">
        <v>1.4523064306999999E-4</v>
      </c>
    </row>
    <row r="253" spans="1:9" x14ac:dyDescent="0.2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2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25">
      <c r="A255" s="340" t="s">
        <v>3377</v>
      </c>
      <c r="B255" s="339" t="s">
        <v>536</v>
      </c>
      <c r="C255" s="339" t="s">
        <v>565</v>
      </c>
      <c r="D255" s="334" t="s">
        <v>187</v>
      </c>
      <c r="E255" s="334" t="s">
        <v>187</v>
      </c>
      <c r="F255" s="334" t="s">
        <v>187</v>
      </c>
      <c r="G255" s="339" t="s">
        <v>536</v>
      </c>
      <c r="H255" s="339" t="s">
        <v>536</v>
      </c>
      <c r="I255" s="339" t="s">
        <v>536</v>
      </c>
    </row>
    <row r="256" spans="1:9" x14ac:dyDescent="0.2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2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25">
      <c r="A258" s="340" t="s">
        <v>590</v>
      </c>
      <c r="B258" s="329" t="s">
        <v>536</v>
      </c>
      <c r="C258" s="339" t="s">
        <v>565</v>
      </c>
      <c r="D258" s="339" t="s">
        <v>536</v>
      </c>
      <c r="E258" s="339" t="s">
        <v>536</v>
      </c>
      <c r="F258" s="339" t="s">
        <v>536</v>
      </c>
      <c r="G258" s="329" t="s">
        <v>536</v>
      </c>
      <c r="H258" s="329" t="s">
        <v>536</v>
      </c>
      <c r="I258" s="329" t="s">
        <v>536</v>
      </c>
    </row>
    <row r="259" spans="1:9" x14ac:dyDescent="0.25">
      <c r="A259" s="340" t="s">
        <v>591</v>
      </c>
      <c r="B259" s="329" t="s">
        <v>536</v>
      </c>
      <c r="C259" s="339" t="s">
        <v>565</v>
      </c>
      <c r="D259" s="339" t="s">
        <v>536</v>
      </c>
      <c r="E259" s="339" t="s">
        <v>536</v>
      </c>
      <c r="F259" s="339" t="s">
        <v>536</v>
      </c>
      <c r="G259" s="329" t="s">
        <v>536</v>
      </c>
      <c r="H259" s="329" t="s">
        <v>536</v>
      </c>
      <c r="I259" s="329" t="s">
        <v>536</v>
      </c>
    </row>
    <row r="260" spans="1:9" x14ac:dyDescent="0.25">
      <c r="A260" s="340" t="s">
        <v>3376</v>
      </c>
      <c r="B260" s="339" t="s">
        <v>536</v>
      </c>
      <c r="C260" s="339" t="s">
        <v>565</v>
      </c>
      <c r="D260" s="334" t="s">
        <v>187</v>
      </c>
      <c r="E260" s="334" t="s">
        <v>187</v>
      </c>
      <c r="F260" s="334" t="s">
        <v>187</v>
      </c>
      <c r="G260" s="339" t="s">
        <v>536</v>
      </c>
      <c r="H260" s="339" t="s">
        <v>536</v>
      </c>
      <c r="I260" s="339" t="s">
        <v>536</v>
      </c>
    </row>
    <row r="261" spans="1:9" x14ac:dyDescent="0.25">
      <c r="A261" s="340" t="s">
        <v>568</v>
      </c>
      <c r="B261" s="329" t="s">
        <v>536</v>
      </c>
      <c r="C261" s="339" t="s">
        <v>565</v>
      </c>
      <c r="D261" s="339" t="s">
        <v>536</v>
      </c>
      <c r="E261" s="339" t="s">
        <v>536</v>
      </c>
      <c r="F261" s="339" t="s">
        <v>536</v>
      </c>
      <c r="G261" s="329" t="s">
        <v>536</v>
      </c>
      <c r="H261" s="329" t="s">
        <v>536</v>
      </c>
      <c r="I261" s="329" t="s">
        <v>536</v>
      </c>
    </row>
    <row r="262" spans="1:9" x14ac:dyDescent="0.25">
      <c r="A262" s="340" t="s">
        <v>3367</v>
      </c>
      <c r="B262" s="329" t="s">
        <v>509</v>
      </c>
      <c r="C262" s="339" t="s">
        <v>565</v>
      </c>
      <c r="D262" s="339" t="s">
        <v>509</v>
      </c>
      <c r="E262" s="339" t="s">
        <v>534</v>
      </c>
      <c r="F262" s="339" t="s">
        <v>534</v>
      </c>
      <c r="G262" s="329" t="s">
        <v>509</v>
      </c>
      <c r="H262" s="329" t="s">
        <v>534</v>
      </c>
      <c r="I262" s="329" t="s">
        <v>534</v>
      </c>
    </row>
    <row r="263" spans="1:9" x14ac:dyDescent="0.25">
      <c r="A263" s="340" t="s">
        <v>3377</v>
      </c>
      <c r="B263" s="339" t="s">
        <v>536</v>
      </c>
      <c r="C263" s="339" t="s">
        <v>565</v>
      </c>
      <c r="D263" s="334" t="s">
        <v>187</v>
      </c>
      <c r="E263" s="334" t="s">
        <v>187</v>
      </c>
      <c r="F263" s="334" t="s">
        <v>187</v>
      </c>
      <c r="G263" s="339" t="s">
        <v>536</v>
      </c>
      <c r="H263" s="339" t="s">
        <v>536</v>
      </c>
      <c r="I263" s="339" t="s">
        <v>536</v>
      </c>
    </row>
    <row r="264" spans="1:9" x14ac:dyDescent="0.25">
      <c r="A264" s="354" t="s">
        <v>597</v>
      </c>
      <c r="B264" s="339" t="s">
        <v>536</v>
      </c>
      <c r="C264" s="339" t="s">
        <v>565</v>
      </c>
      <c r="D264" s="334" t="s">
        <v>187</v>
      </c>
      <c r="E264" s="334" t="s">
        <v>187</v>
      </c>
      <c r="F264" s="334" t="s">
        <v>187</v>
      </c>
      <c r="G264" s="339" t="s">
        <v>536</v>
      </c>
      <c r="H264" s="339" t="s">
        <v>541</v>
      </c>
      <c r="I264" s="339" t="s">
        <v>541</v>
      </c>
    </row>
    <row r="265" spans="1:9" x14ac:dyDescent="0.25">
      <c r="A265" s="345" t="s">
        <v>598</v>
      </c>
      <c r="B265" s="339" t="s">
        <v>536</v>
      </c>
      <c r="C265" s="339" t="s">
        <v>565</v>
      </c>
      <c r="D265" s="334" t="s">
        <v>187</v>
      </c>
      <c r="E265" s="334" t="s">
        <v>187</v>
      </c>
      <c r="F265" s="334" t="s">
        <v>187</v>
      </c>
      <c r="G265" s="339" t="s">
        <v>536</v>
      </c>
      <c r="H265" s="339" t="s">
        <v>541</v>
      </c>
      <c r="I265" s="339" t="s">
        <v>541</v>
      </c>
    </row>
    <row r="266" spans="1:9" x14ac:dyDescent="0.25">
      <c r="A266" s="351" t="s">
        <v>589</v>
      </c>
      <c r="B266" s="329" t="s">
        <v>536</v>
      </c>
      <c r="C266" s="339" t="s">
        <v>565</v>
      </c>
      <c r="D266" s="339" t="s">
        <v>536</v>
      </c>
      <c r="E266" s="339" t="s">
        <v>509</v>
      </c>
      <c r="F266" s="339" t="s">
        <v>509</v>
      </c>
      <c r="G266" s="329" t="s">
        <v>536</v>
      </c>
      <c r="H266" s="329" t="s">
        <v>509</v>
      </c>
      <c r="I266" s="329" t="s">
        <v>509</v>
      </c>
    </row>
    <row r="267" spans="1:9" x14ac:dyDescent="0.25">
      <c r="A267" s="351" t="s">
        <v>599</v>
      </c>
      <c r="B267" s="329" t="s">
        <v>536</v>
      </c>
      <c r="C267" s="339" t="s">
        <v>565</v>
      </c>
      <c r="D267" s="339" t="s">
        <v>536</v>
      </c>
      <c r="E267" s="339" t="s">
        <v>509</v>
      </c>
      <c r="F267" s="339" t="s">
        <v>509</v>
      </c>
      <c r="G267" s="329" t="s">
        <v>536</v>
      </c>
      <c r="H267" s="329" t="s">
        <v>509</v>
      </c>
      <c r="I267" s="329" t="s">
        <v>509</v>
      </c>
    </row>
    <row r="268" spans="1:9" x14ac:dyDescent="0.25">
      <c r="A268" s="351" t="s">
        <v>600</v>
      </c>
      <c r="B268" s="329" t="s">
        <v>536</v>
      </c>
      <c r="C268" s="339" t="s">
        <v>565</v>
      </c>
      <c r="D268" s="339" t="s">
        <v>536</v>
      </c>
      <c r="E268" s="339" t="s">
        <v>509</v>
      </c>
      <c r="F268" s="339" t="s">
        <v>509</v>
      </c>
      <c r="G268" s="329" t="s">
        <v>536</v>
      </c>
      <c r="H268" s="329" t="s">
        <v>509</v>
      </c>
      <c r="I268" s="329" t="s">
        <v>509</v>
      </c>
    </row>
    <row r="269" spans="1:9" x14ac:dyDescent="0.25">
      <c r="A269" s="351" t="s">
        <v>601</v>
      </c>
      <c r="B269" s="339" t="s">
        <v>536</v>
      </c>
      <c r="C269" s="339" t="s">
        <v>565</v>
      </c>
      <c r="D269" s="334" t="s">
        <v>187</v>
      </c>
      <c r="E269" s="334" t="s">
        <v>187</v>
      </c>
      <c r="F269" s="334" t="s">
        <v>187</v>
      </c>
      <c r="G269" s="339" t="s">
        <v>536</v>
      </c>
      <c r="H269" s="339" t="s">
        <v>509</v>
      </c>
      <c r="I269" s="339" t="s">
        <v>509</v>
      </c>
    </row>
    <row r="270" spans="1:9" x14ac:dyDescent="0.25">
      <c r="A270" s="351" t="s">
        <v>574</v>
      </c>
      <c r="B270" s="329" t="s">
        <v>536</v>
      </c>
      <c r="C270" s="339" t="s">
        <v>565</v>
      </c>
      <c r="D270" s="339" t="s">
        <v>536</v>
      </c>
      <c r="E270" s="339" t="s">
        <v>509</v>
      </c>
      <c r="F270" s="339" t="s">
        <v>509</v>
      </c>
      <c r="G270" s="329" t="s">
        <v>536</v>
      </c>
      <c r="H270" s="329" t="s">
        <v>509</v>
      </c>
      <c r="I270" s="329" t="s">
        <v>509</v>
      </c>
    </row>
    <row r="271" spans="1:9" x14ac:dyDescent="0.25">
      <c r="A271" s="351" t="s">
        <v>97</v>
      </c>
      <c r="B271" s="329" t="s">
        <v>536</v>
      </c>
      <c r="C271" s="339" t="s">
        <v>565</v>
      </c>
      <c r="D271" s="339" t="s">
        <v>536</v>
      </c>
      <c r="E271" s="339" t="s">
        <v>509</v>
      </c>
      <c r="F271" s="339" t="s">
        <v>509</v>
      </c>
      <c r="G271" s="329" t="s">
        <v>536</v>
      </c>
      <c r="H271" s="329" t="s">
        <v>509</v>
      </c>
      <c r="I271" s="329" t="s">
        <v>509</v>
      </c>
    </row>
    <row r="272" spans="1:9" x14ac:dyDescent="0.25">
      <c r="A272" s="351" t="s">
        <v>602</v>
      </c>
      <c r="B272" s="339" t="s">
        <v>536</v>
      </c>
      <c r="C272" s="339" t="s">
        <v>565</v>
      </c>
      <c r="D272" s="334" t="s">
        <v>187</v>
      </c>
      <c r="E272" s="334" t="s">
        <v>187</v>
      </c>
      <c r="F272" s="334" t="s">
        <v>187</v>
      </c>
      <c r="G272" s="339" t="s">
        <v>536</v>
      </c>
      <c r="H272" s="339" t="s">
        <v>507</v>
      </c>
      <c r="I272" s="339" t="s">
        <v>507</v>
      </c>
    </row>
    <row r="273" spans="1:10" x14ac:dyDescent="0.2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2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25">
      <c r="A275" s="340" t="s">
        <v>567</v>
      </c>
      <c r="B275" s="329" t="s">
        <v>536</v>
      </c>
      <c r="C275" s="339" t="s">
        <v>565</v>
      </c>
      <c r="D275" s="339" t="s">
        <v>536</v>
      </c>
      <c r="E275" s="339" t="s">
        <v>536</v>
      </c>
      <c r="F275" s="339" t="s">
        <v>536</v>
      </c>
      <c r="G275" s="329" t="s">
        <v>536</v>
      </c>
      <c r="H275" s="329" t="s">
        <v>536</v>
      </c>
      <c r="I275" s="329" t="s">
        <v>536</v>
      </c>
    </row>
    <row r="276" spans="1:10" x14ac:dyDescent="0.25">
      <c r="A276" s="340" t="s">
        <v>568</v>
      </c>
      <c r="B276" s="329" t="s">
        <v>509</v>
      </c>
      <c r="C276" s="339" t="s">
        <v>565</v>
      </c>
      <c r="D276" s="339" t="s">
        <v>509</v>
      </c>
      <c r="E276" s="339" t="s">
        <v>509</v>
      </c>
      <c r="F276" s="339" t="s">
        <v>509</v>
      </c>
      <c r="G276" s="329" t="s">
        <v>509</v>
      </c>
      <c r="H276" s="329" t="s">
        <v>509</v>
      </c>
      <c r="I276" s="329" t="s">
        <v>509</v>
      </c>
    </row>
    <row r="277" spans="1:10" x14ac:dyDescent="0.25">
      <c r="A277" s="340" t="s">
        <v>3367</v>
      </c>
      <c r="B277" s="329" t="s">
        <v>509</v>
      </c>
      <c r="C277" s="339" t="s">
        <v>565</v>
      </c>
      <c r="D277" s="339" t="s">
        <v>509</v>
      </c>
      <c r="E277" s="339" t="s">
        <v>534</v>
      </c>
      <c r="F277" s="339" t="s">
        <v>534</v>
      </c>
      <c r="G277" s="329" t="s">
        <v>509</v>
      </c>
      <c r="H277" s="329" t="s">
        <v>534</v>
      </c>
      <c r="I277" s="329" t="s">
        <v>534</v>
      </c>
    </row>
    <row r="278" spans="1:10" x14ac:dyDescent="0.25">
      <c r="A278" s="340" t="s">
        <v>3379</v>
      </c>
      <c r="B278" s="339" t="s">
        <v>509</v>
      </c>
      <c r="C278" s="339" t="s">
        <v>565</v>
      </c>
      <c r="D278" s="334" t="s">
        <v>187</v>
      </c>
      <c r="E278" s="334" t="s">
        <v>187</v>
      </c>
      <c r="F278" s="334" t="s">
        <v>187</v>
      </c>
      <c r="G278" s="339" t="s">
        <v>509</v>
      </c>
      <c r="H278" s="339" t="s">
        <v>507</v>
      </c>
      <c r="I278" s="339" t="s">
        <v>507</v>
      </c>
    </row>
    <row r="279" spans="1:10" x14ac:dyDescent="0.2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2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2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25">
      <c r="A282" s="340" t="s">
        <v>589</v>
      </c>
      <c r="B282" s="329" t="s">
        <v>509</v>
      </c>
      <c r="C282" s="339" t="s">
        <v>565</v>
      </c>
      <c r="D282" s="339" t="s">
        <v>509</v>
      </c>
      <c r="E282" s="339" t="s">
        <v>509</v>
      </c>
      <c r="F282" s="339" t="s">
        <v>509</v>
      </c>
      <c r="G282" s="329" t="s">
        <v>509</v>
      </c>
      <c r="H282" s="329" t="s">
        <v>509</v>
      </c>
      <c r="I282" s="329" t="s">
        <v>509</v>
      </c>
    </row>
    <row r="283" spans="1:10" x14ac:dyDescent="0.25">
      <c r="A283" s="340" t="s">
        <v>3381</v>
      </c>
      <c r="B283" s="339" t="s">
        <v>536</v>
      </c>
      <c r="C283" s="339" t="s">
        <v>565</v>
      </c>
      <c r="D283" s="334" t="s">
        <v>187</v>
      </c>
      <c r="E283" s="334" t="s">
        <v>187</v>
      </c>
      <c r="F283" s="334" t="s">
        <v>187</v>
      </c>
      <c r="G283" s="339" t="s">
        <v>536</v>
      </c>
      <c r="H283" s="339" t="s">
        <v>507</v>
      </c>
      <c r="I283" s="339" t="s">
        <v>507</v>
      </c>
    </row>
    <row r="284" spans="1:10" x14ac:dyDescent="0.25">
      <c r="A284" s="340" t="s">
        <v>568</v>
      </c>
      <c r="B284" s="329" t="s">
        <v>534</v>
      </c>
      <c r="C284" s="339" t="s">
        <v>565</v>
      </c>
      <c r="D284" s="339" t="s">
        <v>534</v>
      </c>
      <c r="E284" s="339" t="s">
        <v>509</v>
      </c>
      <c r="F284" s="339" t="s">
        <v>509</v>
      </c>
      <c r="G284" s="329" t="s">
        <v>534</v>
      </c>
      <c r="H284" s="329" t="s">
        <v>509</v>
      </c>
      <c r="I284" s="329" t="s">
        <v>509</v>
      </c>
      <c r="J284" s="58" t="s">
        <v>507</v>
      </c>
    </row>
    <row r="285" spans="1:10" x14ac:dyDescent="0.25">
      <c r="A285" s="340" t="s">
        <v>3367</v>
      </c>
      <c r="B285" s="329" t="s">
        <v>509</v>
      </c>
      <c r="C285" s="339" t="s">
        <v>565</v>
      </c>
      <c r="D285" s="339" t="s">
        <v>509</v>
      </c>
      <c r="E285" s="339" t="s">
        <v>534</v>
      </c>
      <c r="F285" s="339" t="s">
        <v>534</v>
      </c>
      <c r="G285" s="329" t="s">
        <v>509</v>
      </c>
      <c r="H285" s="329" t="s">
        <v>534</v>
      </c>
      <c r="I285" s="329" t="s">
        <v>534</v>
      </c>
      <c r="J285" s="58" t="s">
        <v>507</v>
      </c>
    </row>
    <row r="286" spans="1:10" x14ac:dyDescent="0.25">
      <c r="A286" s="340" t="s">
        <v>3382</v>
      </c>
      <c r="B286" s="339" t="s">
        <v>536</v>
      </c>
      <c r="C286" s="339" t="s">
        <v>565</v>
      </c>
      <c r="D286" s="334" t="s">
        <v>187</v>
      </c>
      <c r="E286" s="334" t="s">
        <v>187</v>
      </c>
      <c r="F286" s="334" t="s">
        <v>187</v>
      </c>
      <c r="G286" s="339" t="s">
        <v>536</v>
      </c>
      <c r="H286" s="339" t="s">
        <v>507</v>
      </c>
      <c r="I286" s="339" t="s">
        <v>507</v>
      </c>
      <c r="J286" s="58" t="s">
        <v>507</v>
      </c>
    </row>
    <row r="287" spans="1:10" x14ac:dyDescent="0.2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2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25">
      <c r="A289" s="348" t="s">
        <v>567</v>
      </c>
      <c r="B289" s="339" t="s">
        <v>536</v>
      </c>
      <c r="C289" s="339" t="s">
        <v>565</v>
      </c>
      <c r="D289" s="339" t="s">
        <v>536</v>
      </c>
      <c r="E289" s="339" t="s">
        <v>536</v>
      </c>
      <c r="F289" s="339" t="s">
        <v>536</v>
      </c>
      <c r="G289" s="339" t="s">
        <v>536</v>
      </c>
      <c r="H289" s="339" t="s">
        <v>536</v>
      </c>
      <c r="I289" s="339" t="s">
        <v>536</v>
      </c>
      <c r="J289" s="58" t="s">
        <v>507</v>
      </c>
    </row>
    <row r="290" spans="1:10" x14ac:dyDescent="0.2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25">
      <c r="A291" s="348" t="s">
        <v>3370</v>
      </c>
      <c r="B291" s="339" t="s">
        <v>581</v>
      </c>
      <c r="C291" s="339" t="s">
        <v>565</v>
      </c>
      <c r="D291" s="339" t="s">
        <v>581</v>
      </c>
      <c r="E291" s="339" t="s">
        <v>536</v>
      </c>
      <c r="F291" s="339" t="s">
        <v>536</v>
      </c>
      <c r="G291" s="339" t="s">
        <v>581</v>
      </c>
      <c r="H291" s="339" t="s">
        <v>536</v>
      </c>
      <c r="I291" s="339" t="s">
        <v>536</v>
      </c>
      <c r="J291" s="58" t="s">
        <v>507</v>
      </c>
    </row>
    <row r="292" spans="1:10" x14ac:dyDescent="0.25">
      <c r="A292" s="348" t="s">
        <v>3372</v>
      </c>
      <c r="B292" s="339" t="s">
        <v>509</v>
      </c>
      <c r="C292" s="339" t="s">
        <v>565</v>
      </c>
      <c r="D292" s="339" t="s">
        <v>509</v>
      </c>
      <c r="E292" s="339" t="s">
        <v>606</v>
      </c>
      <c r="F292" s="339" t="s">
        <v>606</v>
      </c>
      <c r="G292" s="339" t="s">
        <v>509</v>
      </c>
      <c r="H292" s="339" t="s">
        <v>606</v>
      </c>
      <c r="I292" s="339" t="s">
        <v>606</v>
      </c>
      <c r="J292" s="58" t="s">
        <v>507</v>
      </c>
    </row>
    <row r="293" spans="1:10" x14ac:dyDescent="0.2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25">
      <c r="A294" s="348" t="s">
        <v>566</v>
      </c>
      <c r="B294" s="329" t="s">
        <v>534</v>
      </c>
      <c r="C294" s="339" t="s">
        <v>565</v>
      </c>
      <c r="D294" s="339" t="s">
        <v>534</v>
      </c>
      <c r="E294" s="339" t="s">
        <v>534</v>
      </c>
      <c r="F294" s="339" t="s">
        <v>534</v>
      </c>
      <c r="G294" s="329" t="s">
        <v>534</v>
      </c>
      <c r="H294" s="329" t="s">
        <v>534</v>
      </c>
      <c r="I294" s="329" t="s">
        <v>534</v>
      </c>
      <c r="J294" s="58" t="s">
        <v>507</v>
      </c>
    </row>
    <row r="295" spans="1:10" x14ac:dyDescent="0.25">
      <c r="A295" s="348" t="s">
        <v>567</v>
      </c>
      <c r="B295" s="329" t="s">
        <v>536</v>
      </c>
      <c r="C295" s="339" t="s">
        <v>565</v>
      </c>
      <c r="D295" s="339" t="s">
        <v>536</v>
      </c>
      <c r="E295" s="339" t="s">
        <v>536</v>
      </c>
      <c r="F295" s="339" t="s">
        <v>536</v>
      </c>
      <c r="G295" s="329" t="s">
        <v>536</v>
      </c>
      <c r="H295" s="329" t="s">
        <v>536</v>
      </c>
      <c r="I295" s="329" t="s">
        <v>536</v>
      </c>
      <c r="J295" s="58" t="s">
        <v>507</v>
      </c>
    </row>
    <row r="296" spans="1:10" x14ac:dyDescent="0.2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25">
      <c r="A297" s="348" t="s">
        <v>3370</v>
      </c>
      <c r="B297" s="329" t="s">
        <v>509</v>
      </c>
      <c r="C297" s="339" t="s">
        <v>565</v>
      </c>
      <c r="D297" s="339" t="s">
        <v>509</v>
      </c>
      <c r="E297" s="339" t="s">
        <v>536</v>
      </c>
      <c r="F297" s="339" t="s">
        <v>536</v>
      </c>
      <c r="G297" s="329" t="s">
        <v>509</v>
      </c>
      <c r="H297" s="329" t="s">
        <v>536</v>
      </c>
      <c r="I297" s="329" t="s">
        <v>536</v>
      </c>
      <c r="J297" s="58" t="s">
        <v>507</v>
      </c>
    </row>
    <row r="298" spans="1:10" x14ac:dyDescent="0.25">
      <c r="A298" s="348" t="s">
        <v>3372</v>
      </c>
      <c r="B298" s="329" t="s">
        <v>509</v>
      </c>
      <c r="C298" s="339" t="s">
        <v>565</v>
      </c>
      <c r="D298" s="339" t="s">
        <v>509</v>
      </c>
      <c r="E298" s="339" t="s">
        <v>536</v>
      </c>
      <c r="F298" s="339" t="s">
        <v>536</v>
      </c>
      <c r="G298" s="329" t="s">
        <v>509</v>
      </c>
      <c r="H298" s="329" t="s">
        <v>536</v>
      </c>
      <c r="I298" s="329" t="s">
        <v>536</v>
      </c>
      <c r="J298" s="58" t="s">
        <v>507</v>
      </c>
    </row>
    <row r="299" spans="1:10" x14ac:dyDescent="0.2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2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2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25">
      <c r="A302" s="345" t="s">
        <v>573</v>
      </c>
      <c r="B302" s="329" t="s">
        <v>536</v>
      </c>
      <c r="C302" s="339" t="s">
        <v>565</v>
      </c>
      <c r="D302" s="339" t="s">
        <v>536</v>
      </c>
      <c r="E302" s="339" t="s">
        <v>536</v>
      </c>
      <c r="F302" s="339" t="s">
        <v>536</v>
      </c>
      <c r="G302" s="329" t="s">
        <v>536</v>
      </c>
      <c r="H302" s="329" t="s">
        <v>536</v>
      </c>
      <c r="I302" s="329" t="s">
        <v>536</v>
      </c>
      <c r="J302" s="58" t="s">
        <v>507</v>
      </c>
    </row>
    <row r="303" spans="1:10" x14ac:dyDescent="0.2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25">
      <c r="A304" s="345" t="s">
        <v>575</v>
      </c>
      <c r="B304" s="329" t="s">
        <v>536</v>
      </c>
      <c r="C304" s="339" t="s">
        <v>565</v>
      </c>
      <c r="D304" s="339" t="s">
        <v>536</v>
      </c>
      <c r="E304" s="339" t="s">
        <v>536</v>
      </c>
      <c r="F304" s="339" t="s">
        <v>536</v>
      </c>
      <c r="G304" s="329" t="s">
        <v>536</v>
      </c>
      <c r="H304" s="329" t="s">
        <v>536</v>
      </c>
      <c r="I304" s="329" t="s">
        <v>536</v>
      </c>
      <c r="J304" s="58" t="s">
        <v>507</v>
      </c>
    </row>
    <row r="305" spans="1:10" x14ac:dyDescent="0.25">
      <c r="A305" s="345" t="s">
        <v>97</v>
      </c>
      <c r="B305" s="329" t="s">
        <v>509</v>
      </c>
      <c r="C305" s="339" t="s">
        <v>565</v>
      </c>
      <c r="D305" s="339" t="s">
        <v>509</v>
      </c>
      <c r="E305" s="339" t="s">
        <v>534</v>
      </c>
      <c r="F305" s="339" t="s">
        <v>534</v>
      </c>
      <c r="G305" s="329" t="s">
        <v>509</v>
      </c>
      <c r="H305" s="329" t="s">
        <v>534</v>
      </c>
      <c r="I305" s="329" t="s">
        <v>534</v>
      </c>
      <c r="J305" s="58" t="s">
        <v>507</v>
      </c>
    </row>
    <row r="306" spans="1:10" x14ac:dyDescent="0.2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2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2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2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2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2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2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2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2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2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2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2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2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2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2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2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2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2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25">
      <c r="A324" s="351" t="s">
        <v>575</v>
      </c>
      <c r="B324" s="329" t="s">
        <v>536</v>
      </c>
      <c r="C324" s="339" t="s">
        <v>565</v>
      </c>
      <c r="D324" s="339" t="s">
        <v>536</v>
      </c>
      <c r="E324" s="339" t="s">
        <v>536</v>
      </c>
      <c r="F324" s="339" t="s">
        <v>536</v>
      </c>
      <c r="G324" s="329" t="s">
        <v>536</v>
      </c>
      <c r="H324" s="329" t="s">
        <v>536</v>
      </c>
      <c r="I324" s="329" t="s">
        <v>536</v>
      </c>
      <c r="J324" s="329" t="s">
        <v>536</v>
      </c>
    </row>
    <row r="325" spans="1:10" x14ac:dyDescent="0.25">
      <c r="A325" s="351" t="s">
        <v>576</v>
      </c>
      <c r="B325" s="329" t="s">
        <v>536</v>
      </c>
      <c r="C325" s="339" t="s">
        <v>565</v>
      </c>
      <c r="D325" s="339" t="s">
        <v>536</v>
      </c>
      <c r="E325" s="339" t="s">
        <v>536</v>
      </c>
      <c r="F325" s="339" t="s">
        <v>536</v>
      </c>
      <c r="G325" s="329" t="s">
        <v>536</v>
      </c>
      <c r="H325" s="329" t="s">
        <v>536</v>
      </c>
      <c r="I325" s="329" t="s">
        <v>536</v>
      </c>
      <c r="J325" s="329" t="s">
        <v>536</v>
      </c>
    </row>
    <row r="326" spans="1:10" x14ac:dyDescent="0.2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2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2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2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2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2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2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2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2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2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2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2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2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25">
      <c r="A339" s="351" t="s">
        <v>575</v>
      </c>
      <c r="B339" s="329" t="s">
        <v>536</v>
      </c>
      <c r="C339" s="339" t="s">
        <v>565</v>
      </c>
      <c r="D339" s="339" t="s">
        <v>536</v>
      </c>
      <c r="E339" s="339" t="s">
        <v>536</v>
      </c>
      <c r="F339" s="339" t="s">
        <v>536</v>
      </c>
      <c r="G339" s="329" t="s">
        <v>536</v>
      </c>
      <c r="H339" s="329" t="s">
        <v>536</v>
      </c>
      <c r="I339" s="329" t="s">
        <v>536</v>
      </c>
      <c r="J339" s="329" t="s">
        <v>536</v>
      </c>
    </row>
    <row r="340" spans="1:10" x14ac:dyDescent="0.25">
      <c r="A340" s="351" t="s">
        <v>576</v>
      </c>
      <c r="B340" s="329" t="s">
        <v>536</v>
      </c>
      <c r="C340" s="339" t="s">
        <v>565</v>
      </c>
      <c r="D340" s="339" t="s">
        <v>536</v>
      </c>
      <c r="E340" s="339" t="s">
        <v>536</v>
      </c>
      <c r="F340" s="339" t="s">
        <v>536</v>
      </c>
      <c r="G340" s="329" t="s">
        <v>536</v>
      </c>
      <c r="H340" s="329" t="s">
        <v>536</v>
      </c>
      <c r="I340" s="329" t="s">
        <v>536</v>
      </c>
      <c r="J340" s="329" t="s">
        <v>536</v>
      </c>
    </row>
    <row r="341" spans="1:10" x14ac:dyDescent="0.2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2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2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2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2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2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2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2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2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2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2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2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2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2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2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2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25">
      <c r="A357" s="340" t="s">
        <v>589</v>
      </c>
      <c r="B357" s="329" t="s">
        <v>509</v>
      </c>
      <c r="C357" s="339" t="s">
        <v>565</v>
      </c>
      <c r="D357" s="339" t="s">
        <v>509</v>
      </c>
      <c r="E357" s="339" t="s">
        <v>509</v>
      </c>
      <c r="F357" s="339" t="s">
        <v>509</v>
      </c>
      <c r="G357" s="329" t="s">
        <v>509</v>
      </c>
      <c r="H357" s="329" t="s">
        <v>509</v>
      </c>
      <c r="I357" s="329" t="s">
        <v>509</v>
      </c>
      <c r="J357" s="334" t="s">
        <v>187</v>
      </c>
    </row>
    <row r="358" spans="1:10" x14ac:dyDescent="0.25">
      <c r="A358" s="340" t="s">
        <v>590</v>
      </c>
      <c r="B358" s="329" t="s">
        <v>509</v>
      </c>
      <c r="C358" s="339" t="s">
        <v>565</v>
      </c>
      <c r="D358" s="339" t="s">
        <v>509</v>
      </c>
      <c r="E358" s="339" t="s">
        <v>509</v>
      </c>
      <c r="F358" s="339" t="s">
        <v>509</v>
      </c>
      <c r="G358" s="329" t="s">
        <v>509</v>
      </c>
      <c r="H358" s="329" t="s">
        <v>509</v>
      </c>
      <c r="I358" s="329" t="s">
        <v>509</v>
      </c>
      <c r="J358" s="334" t="s">
        <v>187</v>
      </c>
    </row>
    <row r="359" spans="1:10" x14ac:dyDescent="0.25">
      <c r="A359" s="340" t="s">
        <v>591</v>
      </c>
      <c r="B359" s="329" t="s">
        <v>509</v>
      </c>
      <c r="C359" s="339" t="s">
        <v>565</v>
      </c>
      <c r="D359" s="339" t="s">
        <v>509</v>
      </c>
      <c r="E359" s="339" t="s">
        <v>509</v>
      </c>
      <c r="F359" s="339" t="s">
        <v>509</v>
      </c>
      <c r="G359" s="329" t="s">
        <v>509</v>
      </c>
      <c r="H359" s="329" t="s">
        <v>509</v>
      </c>
      <c r="I359" s="329" t="s">
        <v>509</v>
      </c>
      <c r="J359" s="334" t="s">
        <v>187</v>
      </c>
    </row>
    <row r="360" spans="1:10" x14ac:dyDescent="0.2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25">
      <c r="A361" s="340" t="s">
        <v>568</v>
      </c>
      <c r="B361" s="329" t="s">
        <v>509</v>
      </c>
      <c r="C361" s="339" t="s">
        <v>565</v>
      </c>
      <c r="D361" s="339" t="s">
        <v>509</v>
      </c>
      <c r="E361" s="339" t="s">
        <v>509</v>
      </c>
      <c r="F361" s="339" t="s">
        <v>509</v>
      </c>
      <c r="G361" s="329" t="s">
        <v>509</v>
      </c>
      <c r="H361" s="329" t="s">
        <v>509</v>
      </c>
      <c r="I361" s="329" t="s">
        <v>509</v>
      </c>
      <c r="J361" s="334" t="s">
        <v>187</v>
      </c>
    </row>
    <row r="362" spans="1:10" x14ac:dyDescent="0.2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2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2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25">
      <c r="A365" s="340" t="s">
        <v>603</v>
      </c>
      <c r="B365" s="329" t="s">
        <v>509</v>
      </c>
      <c r="C365" s="339" t="s">
        <v>565</v>
      </c>
      <c r="D365" s="339" t="s">
        <v>509</v>
      </c>
      <c r="E365" s="339" t="s">
        <v>509</v>
      </c>
      <c r="F365" s="339" t="s">
        <v>509</v>
      </c>
      <c r="G365" s="329" t="s">
        <v>509</v>
      </c>
      <c r="H365" s="329" t="s">
        <v>509</v>
      </c>
      <c r="I365" s="329" t="s">
        <v>509</v>
      </c>
      <c r="J365" s="334" t="s">
        <v>187</v>
      </c>
    </row>
    <row r="366" spans="1:10" x14ac:dyDescent="0.25">
      <c r="A366" s="340" t="s">
        <v>604</v>
      </c>
      <c r="B366" s="329" t="s">
        <v>509</v>
      </c>
      <c r="C366" s="339" t="s">
        <v>565</v>
      </c>
      <c r="D366" s="339" t="s">
        <v>509</v>
      </c>
      <c r="E366" s="339" t="s">
        <v>509</v>
      </c>
      <c r="F366" s="339" t="s">
        <v>509</v>
      </c>
      <c r="G366" s="329" t="s">
        <v>509</v>
      </c>
      <c r="H366" s="329" t="s">
        <v>509</v>
      </c>
      <c r="I366" s="329" t="s">
        <v>509</v>
      </c>
      <c r="J366" s="334" t="s">
        <v>187</v>
      </c>
    </row>
    <row r="367" spans="1:10" x14ac:dyDescent="0.25">
      <c r="A367" s="340" t="s">
        <v>589</v>
      </c>
      <c r="B367" s="329" t="s">
        <v>509</v>
      </c>
      <c r="C367" s="339" t="s">
        <v>565</v>
      </c>
      <c r="D367" s="339" t="s">
        <v>509</v>
      </c>
      <c r="E367" s="339" t="s">
        <v>509</v>
      </c>
      <c r="F367" s="339" t="s">
        <v>509</v>
      </c>
      <c r="G367" s="329" t="s">
        <v>509</v>
      </c>
      <c r="H367" s="329" t="s">
        <v>509</v>
      </c>
      <c r="I367" s="329" t="s">
        <v>509</v>
      </c>
      <c r="J367" s="334" t="s">
        <v>187</v>
      </c>
    </row>
    <row r="368" spans="1:10" x14ac:dyDescent="0.2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25">
      <c r="A369" s="340" t="s">
        <v>568</v>
      </c>
      <c r="B369" s="329" t="s">
        <v>509</v>
      </c>
      <c r="C369" s="339" t="s">
        <v>565</v>
      </c>
      <c r="D369" s="339" t="s">
        <v>509</v>
      </c>
      <c r="E369" s="339" t="s">
        <v>509</v>
      </c>
      <c r="F369" s="339" t="s">
        <v>509</v>
      </c>
      <c r="G369" s="329" t="s">
        <v>509</v>
      </c>
      <c r="H369" s="329" t="s">
        <v>509</v>
      </c>
      <c r="I369" s="329" t="s">
        <v>509</v>
      </c>
      <c r="J369" s="334" t="s">
        <v>187</v>
      </c>
    </row>
    <row r="370" spans="1:10" x14ac:dyDescent="0.2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2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2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2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2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25">
      <c r="A375" s="345" t="s">
        <v>572</v>
      </c>
      <c r="B375" s="329" t="s">
        <v>507</v>
      </c>
      <c r="C375" s="339" t="s">
        <v>565</v>
      </c>
      <c r="D375" s="339" t="s">
        <v>507</v>
      </c>
      <c r="E375" s="339" t="s">
        <v>507</v>
      </c>
      <c r="F375" s="339" t="s">
        <v>507</v>
      </c>
      <c r="G375" s="329" t="s">
        <v>507</v>
      </c>
      <c r="H375" s="329" t="s">
        <v>507</v>
      </c>
      <c r="I375" s="329" t="s">
        <v>507</v>
      </c>
      <c r="J375" s="329" t="s">
        <v>507</v>
      </c>
    </row>
    <row r="376" spans="1:10" x14ac:dyDescent="0.25">
      <c r="A376" s="345" t="s">
        <v>573</v>
      </c>
      <c r="B376" s="329" t="s">
        <v>507</v>
      </c>
      <c r="C376" s="339" t="s">
        <v>565</v>
      </c>
      <c r="D376" s="339" t="s">
        <v>507</v>
      </c>
      <c r="E376" s="339" t="s">
        <v>507</v>
      </c>
      <c r="F376" s="339" t="s">
        <v>507</v>
      </c>
      <c r="G376" s="329" t="s">
        <v>507</v>
      </c>
      <c r="H376" s="329" t="s">
        <v>507</v>
      </c>
      <c r="I376" s="329" t="s">
        <v>507</v>
      </c>
      <c r="J376" s="329" t="s">
        <v>507</v>
      </c>
    </row>
    <row r="377" spans="1:10" x14ac:dyDescent="0.25">
      <c r="A377" s="345" t="s">
        <v>574</v>
      </c>
      <c r="B377" s="329" t="s">
        <v>507</v>
      </c>
      <c r="C377" s="339" t="s">
        <v>565</v>
      </c>
      <c r="D377" s="339" t="s">
        <v>507</v>
      </c>
      <c r="E377" s="339" t="s">
        <v>507</v>
      </c>
      <c r="F377" s="339" t="s">
        <v>507</v>
      </c>
      <c r="G377" s="329" t="s">
        <v>507</v>
      </c>
      <c r="H377" s="329" t="s">
        <v>507</v>
      </c>
      <c r="I377" s="329" t="s">
        <v>507</v>
      </c>
      <c r="J377" s="329" t="s">
        <v>507</v>
      </c>
    </row>
    <row r="378" spans="1:10" x14ac:dyDescent="0.2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25">
      <c r="A379" s="345" t="s">
        <v>576</v>
      </c>
      <c r="B379" s="329" t="s">
        <v>536</v>
      </c>
      <c r="C379" s="339" t="s">
        <v>565</v>
      </c>
      <c r="D379" s="339" t="s">
        <v>536</v>
      </c>
      <c r="E379" s="339" t="s">
        <v>536</v>
      </c>
      <c r="F379" s="339" t="s">
        <v>536</v>
      </c>
      <c r="G379" s="329" t="s">
        <v>536</v>
      </c>
      <c r="H379" s="329" t="s">
        <v>536</v>
      </c>
      <c r="I379" s="329" t="s">
        <v>536</v>
      </c>
      <c r="J379" s="329" t="s">
        <v>536</v>
      </c>
    </row>
    <row r="380" spans="1:10" x14ac:dyDescent="0.25">
      <c r="A380" s="345" t="s">
        <v>97</v>
      </c>
      <c r="B380" s="329" t="s">
        <v>507</v>
      </c>
      <c r="C380" s="339" t="s">
        <v>565</v>
      </c>
      <c r="D380" s="339" t="s">
        <v>507</v>
      </c>
      <c r="E380" s="339" t="s">
        <v>507</v>
      </c>
      <c r="F380" s="339" t="s">
        <v>507</v>
      </c>
      <c r="G380" s="329" t="s">
        <v>507</v>
      </c>
      <c r="H380" s="329" t="s">
        <v>507</v>
      </c>
      <c r="I380" s="329" t="s">
        <v>507</v>
      </c>
      <c r="J380" s="329" t="s">
        <v>507</v>
      </c>
    </row>
    <row r="381" spans="1:10" x14ac:dyDescent="0.2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2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2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2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25">
      <c r="A385" s="345" t="s">
        <v>575</v>
      </c>
      <c r="B385" s="329" t="s">
        <v>536</v>
      </c>
      <c r="C385" s="339" t="s">
        <v>565</v>
      </c>
      <c r="D385" s="339" t="s">
        <v>536</v>
      </c>
      <c r="E385" s="339" t="s">
        <v>536</v>
      </c>
      <c r="F385" s="339" t="s">
        <v>536</v>
      </c>
      <c r="G385" s="329" t="s">
        <v>536</v>
      </c>
      <c r="H385" s="329" t="s">
        <v>536</v>
      </c>
      <c r="I385" s="329" t="s">
        <v>536</v>
      </c>
      <c r="J385" s="329" t="s">
        <v>536</v>
      </c>
    </row>
    <row r="386" spans="1:10" x14ac:dyDescent="0.25">
      <c r="A386" s="345" t="s">
        <v>576</v>
      </c>
      <c r="B386" s="329" t="s">
        <v>536</v>
      </c>
      <c r="C386" s="339" t="s">
        <v>565</v>
      </c>
      <c r="D386" s="339" t="s">
        <v>536</v>
      </c>
      <c r="E386" s="339" t="s">
        <v>536</v>
      </c>
      <c r="F386" s="339" t="s">
        <v>536</v>
      </c>
      <c r="G386" s="329" t="s">
        <v>536</v>
      </c>
      <c r="H386" s="329" t="s">
        <v>536</v>
      </c>
      <c r="I386" s="329" t="s">
        <v>536</v>
      </c>
      <c r="J386" s="329" t="s">
        <v>536</v>
      </c>
    </row>
    <row r="387" spans="1:10" x14ac:dyDescent="0.25">
      <c r="A387" s="345" t="s">
        <v>97</v>
      </c>
      <c r="B387" s="329" t="s">
        <v>534</v>
      </c>
      <c r="C387" s="339" t="s">
        <v>565</v>
      </c>
      <c r="D387" s="339" t="s">
        <v>530</v>
      </c>
      <c r="E387" s="339" t="s">
        <v>534</v>
      </c>
      <c r="F387" s="339" t="s">
        <v>534</v>
      </c>
      <c r="G387" s="329" t="s">
        <v>534</v>
      </c>
      <c r="H387" s="329" t="s">
        <v>534</v>
      </c>
      <c r="I387" s="329" t="s">
        <v>534</v>
      </c>
      <c r="J387" s="329" t="s">
        <v>507</v>
      </c>
    </row>
    <row r="388" spans="1:10" x14ac:dyDescent="0.2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2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2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2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25">
      <c r="A392" s="345" t="s">
        <v>575</v>
      </c>
      <c r="B392" s="329" t="s">
        <v>536</v>
      </c>
      <c r="C392" s="339" t="s">
        <v>565</v>
      </c>
      <c r="D392" s="339" t="s">
        <v>536</v>
      </c>
      <c r="E392" s="339" t="s">
        <v>536</v>
      </c>
      <c r="F392" s="339" t="s">
        <v>536</v>
      </c>
      <c r="G392" s="329" t="s">
        <v>536</v>
      </c>
      <c r="H392" s="329" t="s">
        <v>536</v>
      </c>
      <c r="I392" s="329" t="s">
        <v>536</v>
      </c>
      <c r="J392" s="329" t="s">
        <v>536</v>
      </c>
    </row>
    <row r="393" spans="1:10" x14ac:dyDescent="0.25">
      <c r="A393" s="345" t="s">
        <v>576</v>
      </c>
      <c r="B393" s="329" t="s">
        <v>536</v>
      </c>
      <c r="C393" s="339" t="s">
        <v>565</v>
      </c>
      <c r="D393" s="339" t="s">
        <v>536</v>
      </c>
      <c r="E393" s="339" t="s">
        <v>536</v>
      </c>
      <c r="F393" s="339" t="s">
        <v>536</v>
      </c>
      <c r="G393" s="329" t="s">
        <v>536</v>
      </c>
      <c r="H393" s="329" t="s">
        <v>536</v>
      </c>
      <c r="I393" s="329" t="s">
        <v>536</v>
      </c>
      <c r="J393" s="329" t="s">
        <v>536</v>
      </c>
    </row>
    <row r="394" spans="1:10" x14ac:dyDescent="0.25">
      <c r="A394" s="345" t="s">
        <v>97</v>
      </c>
      <c r="B394" s="329" t="s">
        <v>507</v>
      </c>
      <c r="C394" s="339" t="s">
        <v>565</v>
      </c>
      <c r="D394" s="339" t="s">
        <v>507</v>
      </c>
      <c r="E394" s="339" t="s">
        <v>507</v>
      </c>
      <c r="F394" s="339" t="s">
        <v>507</v>
      </c>
      <c r="G394" s="329" t="s">
        <v>507</v>
      </c>
      <c r="H394" s="329" t="s">
        <v>507</v>
      </c>
      <c r="I394" s="329" t="s">
        <v>507</v>
      </c>
      <c r="J394" s="329" t="s">
        <v>507</v>
      </c>
    </row>
    <row r="395" spans="1:10" x14ac:dyDescent="0.2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2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2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25">
      <c r="A398" s="345" t="s">
        <v>573</v>
      </c>
      <c r="B398" s="329" t="s">
        <v>507</v>
      </c>
      <c r="C398" s="339" t="s">
        <v>565</v>
      </c>
      <c r="D398" s="339" t="s">
        <v>507</v>
      </c>
      <c r="E398" s="339" t="s">
        <v>507</v>
      </c>
      <c r="F398" s="339" t="s">
        <v>507</v>
      </c>
      <c r="G398" s="329" t="s">
        <v>507</v>
      </c>
      <c r="H398" s="329" t="s">
        <v>507</v>
      </c>
      <c r="I398" s="329" t="s">
        <v>507</v>
      </c>
      <c r="J398" s="334" t="s">
        <v>187</v>
      </c>
    </row>
    <row r="399" spans="1:10" x14ac:dyDescent="0.25">
      <c r="A399" s="345" t="s">
        <v>574</v>
      </c>
      <c r="B399" s="329" t="s">
        <v>507</v>
      </c>
      <c r="C399" s="339" t="s">
        <v>565</v>
      </c>
      <c r="D399" s="339" t="s">
        <v>507</v>
      </c>
      <c r="E399" s="339" t="s">
        <v>507</v>
      </c>
      <c r="F399" s="339" t="s">
        <v>507</v>
      </c>
      <c r="G399" s="329" t="s">
        <v>507</v>
      </c>
      <c r="H399" s="329" t="s">
        <v>507</v>
      </c>
      <c r="I399" s="329" t="s">
        <v>507</v>
      </c>
      <c r="J399" s="334" t="s">
        <v>187</v>
      </c>
    </row>
    <row r="400" spans="1:10" x14ac:dyDescent="0.25">
      <c r="A400" s="345" t="s">
        <v>575</v>
      </c>
      <c r="B400" s="329" t="s">
        <v>507</v>
      </c>
      <c r="C400" s="339" t="s">
        <v>565</v>
      </c>
      <c r="D400" s="339" t="s">
        <v>507</v>
      </c>
      <c r="E400" s="339" t="s">
        <v>507</v>
      </c>
      <c r="F400" s="339" t="s">
        <v>507</v>
      </c>
      <c r="G400" s="329" t="s">
        <v>507</v>
      </c>
      <c r="H400" s="329" t="s">
        <v>507</v>
      </c>
      <c r="I400" s="329" t="s">
        <v>507</v>
      </c>
      <c r="J400" s="334" t="s">
        <v>187</v>
      </c>
    </row>
    <row r="401" spans="1:13" x14ac:dyDescent="0.25">
      <c r="A401" s="345" t="s">
        <v>97</v>
      </c>
      <c r="B401" s="329" t="s">
        <v>507</v>
      </c>
      <c r="C401" s="339" t="s">
        <v>565</v>
      </c>
      <c r="D401" s="339" t="s">
        <v>507</v>
      </c>
      <c r="E401" s="339" t="s">
        <v>507</v>
      </c>
      <c r="F401" s="339" t="s">
        <v>507</v>
      </c>
      <c r="G401" s="329" t="s">
        <v>507</v>
      </c>
      <c r="H401" s="329" t="s">
        <v>507</v>
      </c>
      <c r="I401" s="329" t="s">
        <v>507</v>
      </c>
      <c r="J401" s="334" t="s">
        <v>187</v>
      </c>
    </row>
    <row r="402" spans="1:13" x14ac:dyDescent="0.25">
      <c r="A402" s="61" t="s">
        <v>623</v>
      </c>
      <c r="B402" s="356"/>
      <c r="C402" s="356"/>
      <c r="D402" s="356"/>
      <c r="E402" s="356"/>
      <c r="F402" s="356"/>
      <c r="G402" s="356"/>
      <c r="H402" s="356"/>
      <c r="I402" s="356"/>
      <c r="J402" s="356"/>
    </row>
    <row r="403" spans="1:13" x14ac:dyDescent="0.25">
      <c r="A403" s="62" t="s">
        <v>624</v>
      </c>
      <c r="B403" s="334" t="s">
        <v>187</v>
      </c>
      <c r="C403" s="334" t="s">
        <v>187</v>
      </c>
      <c r="D403" s="334" t="s">
        <v>187</v>
      </c>
      <c r="E403" s="334" t="s">
        <v>187</v>
      </c>
      <c r="F403" s="334" t="s">
        <v>187</v>
      </c>
      <c r="G403" s="334" t="s">
        <v>187</v>
      </c>
      <c r="H403" s="334" t="s">
        <v>187</v>
      </c>
      <c r="I403" s="334" t="s">
        <v>187</v>
      </c>
      <c r="J403" s="334" t="s">
        <v>187</v>
      </c>
    </row>
    <row r="404" spans="1:13" x14ac:dyDescent="0.2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2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2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566" t="s">
        <v>626</v>
      </c>
      <c r="B409" s="566"/>
      <c r="C409" s="566"/>
      <c r="D409" s="566"/>
      <c r="E409" s="566"/>
      <c r="F409" s="566"/>
      <c r="G409" s="566"/>
      <c r="H409" s="264"/>
      <c r="I409" s="264"/>
      <c r="J409" s="264"/>
      <c r="K409" s="264"/>
      <c r="L409" s="264"/>
      <c r="M409" s="386" t="s">
        <v>491</v>
      </c>
    </row>
    <row r="410" spans="1:13" ht="15.75" x14ac:dyDescent="0.25">
      <c r="A410" s="255" t="s">
        <v>736</v>
      </c>
      <c r="B410" s="261"/>
      <c r="C410" s="261"/>
      <c r="D410" s="261"/>
      <c r="E410" s="261"/>
      <c r="F410" s="261"/>
      <c r="G410" s="261"/>
      <c r="H410" s="264"/>
      <c r="I410" s="264"/>
      <c r="J410" s="264"/>
      <c r="K410" s="264"/>
      <c r="L410" s="264"/>
      <c r="M410" s="386" t="s">
        <v>3402</v>
      </c>
    </row>
    <row r="411" spans="1:13" x14ac:dyDescent="0.25">
      <c r="A411" s="266"/>
      <c r="B411" s="264"/>
      <c r="C411" s="264"/>
      <c r="D411" s="264"/>
      <c r="E411" s="264"/>
      <c r="F411" s="264"/>
      <c r="G411" s="264"/>
      <c r="H411" s="264"/>
      <c r="I411" s="264"/>
      <c r="J411" s="264"/>
      <c r="K411" s="264"/>
      <c r="L411" s="265"/>
      <c r="M411" s="386" t="s">
        <v>492</v>
      </c>
    </row>
    <row r="412" spans="1:13" x14ac:dyDescent="0.25">
      <c r="A412" s="264"/>
      <c r="B412" s="264"/>
      <c r="C412" s="264"/>
      <c r="D412" s="264"/>
      <c r="E412" s="264"/>
      <c r="F412" s="264"/>
      <c r="G412" s="264"/>
      <c r="H412" s="264"/>
      <c r="I412" s="264"/>
      <c r="J412" s="264"/>
      <c r="K412" s="264"/>
      <c r="L412" s="264"/>
      <c r="M412" s="267"/>
    </row>
    <row r="413" spans="1:13" ht="38.25" x14ac:dyDescent="0.2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75" thickBot="1" x14ac:dyDescent="0.3">
      <c r="A414" s="274"/>
      <c r="B414" s="589" t="s">
        <v>501</v>
      </c>
      <c r="C414" s="589"/>
      <c r="D414" s="590"/>
      <c r="E414" s="591" t="s">
        <v>634</v>
      </c>
      <c r="F414" s="589"/>
      <c r="G414" s="590"/>
      <c r="H414" s="591" t="s">
        <v>501</v>
      </c>
      <c r="I414" s="592"/>
      <c r="J414" s="592"/>
      <c r="K414" s="592"/>
      <c r="L414" s="592"/>
      <c r="M414" s="593"/>
    </row>
    <row r="415" spans="1:13" ht="15.75" thickTop="1" x14ac:dyDescent="0.2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2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2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2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2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2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2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2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2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2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2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2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2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2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2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2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2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2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2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2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2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2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2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2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2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2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2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2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2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2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2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2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2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2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2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2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2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2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2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2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2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2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2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2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2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2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2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2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75" x14ac:dyDescent="0.2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8.25" thickBot="1" x14ac:dyDescent="0.3">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75" thickTop="1" x14ac:dyDescent="0.2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2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2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2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2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2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2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2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2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2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2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2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2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2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2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2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2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2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2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2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2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2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2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2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2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2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2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2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2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3">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75" thickTop="1" x14ac:dyDescent="0.2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2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2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2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2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2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2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30" x14ac:dyDescent="0.2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735</v>
      </c>
      <c r="B513" s="264"/>
      <c r="C513" s="264"/>
      <c r="D513" s="264"/>
      <c r="E513" s="264"/>
      <c r="F513" s="265"/>
      <c r="G513" s="388" t="s">
        <v>491</v>
      </c>
    </row>
    <row r="514" spans="1:7" ht="15.75" x14ac:dyDescent="0.25">
      <c r="A514" s="279" t="s">
        <v>736</v>
      </c>
      <c r="B514" s="264"/>
      <c r="C514" s="264"/>
      <c r="D514" s="264"/>
      <c r="E514" s="264"/>
      <c r="F514" s="265"/>
      <c r="G514" s="388" t="s">
        <v>3402</v>
      </c>
    </row>
    <row r="515" spans="1:7" x14ac:dyDescent="0.25">
      <c r="A515" s="264"/>
      <c r="B515" s="264"/>
      <c r="C515" s="264"/>
      <c r="D515" s="264"/>
      <c r="E515" s="264"/>
      <c r="F515" s="265"/>
      <c r="G515" s="388" t="s">
        <v>492</v>
      </c>
    </row>
    <row r="516" spans="1:7" x14ac:dyDescent="0.25">
      <c r="A516" s="264"/>
      <c r="B516" s="264"/>
      <c r="C516" s="264"/>
      <c r="D516" s="264"/>
      <c r="E516" s="264"/>
      <c r="F516" s="278"/>
      <c r="G516" s="264"/>
    </row>
    <row r="517" spans="1:7" x14ac:dyDescent="0.25">
      <c r="A517" s="370" t="s">
        <v>737</v>
      </c>
      <c r="B517" s="371" t="s">
        <v>494</v>
      </c>
      <c r="C517" s="273" t="s">
        <v>495</v>
      </c>
      <c r="D517" s="273" t="s">
        <v>496</v>
      </c>
      <c r="E517" s="273" t="s">
        <v>632</v>
      </c>
      <c r="F517" s="293" t="s">
        <v>498</v>
      </c>
      <c r="G517" s="293" t="s">
        <v>499</v>
      </c>
    </row>
    <row r="518" spans="1:7" ht="15.75" thickBot="1" x14ac:dyDescent="0.3">
      <c r="A518" s="372" t="s">
        <v>738</v>
      </c>
      <c r="B518" s="589" t="s">
        <v>501</v>
      </c>
      <c r="C518" s="589"/>
      <c r="D518" s="589"/>
      <c r="E518" s="589"/>
      <c r="F518" s="589"/>
      <c r="G518" s="590"/>
    </row>
    <row r="519" spans="1:7" ht="15.75" thickTop="1" x14ac:dyDescent="0.25">
      <c r="A519" s="373" t="s">
        <v>739</v>
      </c>
      <c r="B519" s="325">
        <v>7853.7090592547993</v>
      </c>
      <c r="C519" s="325">
        <v>9571.8991649314175</v>
      </c>
      <c r="D519" s="325">
        <v>1107.1877988953377</v>
      </c>
      <c r="E519" s="325">
        <v>14.91067980114685</v>
      </c>
      <c r="F519" s="325">
        <v>363.40666610922074</v>
      </c>
      <c r="G519" s="325" t="s">
        <v>507</v>
      </c>
    </row>
    <row r="520" spans="1:7" x14ac:dyDescent="0.25">
      <c r="A520" s="364" t="s">
        <v>740</v>
      </c>
      <c r="B520" s="334" t="s">
        <v>187</v>
      </c>
      <c r="C520" s="325">
        <v>8834.6962615396096</v>
      </c>
      <c r="D520" s="325">
        <v>54.911513816245709</v>
      </c>
      <c r="E520" s="334" t="s">
        <v>187</v>
      </c>
      <c r="F520" s="334" t="s">
        <v>187</v>
      </c>
      <c r="G520" s="325" t="s">
        <v>507</v>
      </c>
    </row>
    <row r="521" spans="1:7" x14ac:dyDescent="0.25">
      <c r="A521" s="364" t="s">
        <v>741</v>
      </c>
      <c r="B521" s="334" t="s">
        <v>187</v>
      </c>
      <c r="C521" s="325">
        <v>6772.4822920982415</v>
      </c>
      <c r="D521" s="334" t="s">
        <v>187</v>
      </c>
      <c r="E521" s="334" t="s">
        <v>187</v>
      </c>
      <c r="F521" s="334" t="s">
        <v>187</v>
      </c>
      <c r="G521" s="334" t="s">
        <v>187</v>
      </c>
    </row>
    <row r="522" spans="1:7" x14ac:dyDescent="0.25">
      <c r="A522" s="357" t="s">
        <v>3394</v>
      </c>
      <c r="B522" s="334" t="s">
        <v>187</v>
      </c>
      <c r="C522" s="325">
        <v>6510.3132861119175</v>
      </c>
      <c r="D522" s="334" t="s">
        <v>187</v>
      </c>
      <c r="E522" s="334" t="s">
        <v>187</v>
      </c>
      <c r="F522" s="334" t="s">
        <v>187</v>
      </c>
      <c r="G522" s="334" t="s">
        <v>187</v>
      </c>
    </row>
    <row r="523" spans="1:7" x14ac:dyDescent="0.25">
      <c r="A523" s="68" t="s">
        <v>742</v>
      </c>
      <c r="B523" s="334" t="s">
        <v>187</v>
      </c>
      <c r="C523" s="334" t="s">
        <v>187</v>
      </c>
      <c r="D523" s="334" t="s">
        <v>187</v>
      </c>
      <c r="E523" s="334" t="s">
        <v>187</v>
      </c>
      <c r="F523" s="334" t="s">
        <v>187</v>
      </c>
      <c r="G523" s="334" t="s">
        <v>187</v>
      </c>
    </row>
    <row r="524" spans="1:7" x14ac:dyDescent="0.25">
      <c r="A524" s="374" t="s">
        <v>743</v>
      </c>
      <c r="B524" s="334" t="s">
        <v>187</v>
      </c>
      <c r="C524" s="325" t="s">
        <v>187</v>
      </c>
      <c r="D524" s="334" t="s">
        <v>187</v>
      </c>
      <c r="E524" s="334" t="s">
        <v>187</v>
      </c>
      <c r="F524" s="334" t="s">
        <v>187</v>
      </c>
      <c r="G524" s="334" t="s">
        <v>187</v>
      </c>
    </row>
    <row r="525" spans="1:7" x14ac:dyDescent="0.25">
      <c r="A525" s="374" t="s">
        <v>744</v>
      </c>
      <c r="B525" s="334" t="s">
        <v>187</v>
      </c>
      <c r="C525" s="325" t="s">
        <v>187</v>
      </c>
      <c r="D525" s="334" t="s">
        <v>187</v>
      </c>
      <c r="E525" s="334" t="s">
        <v>187</v>
      </c>
      <c r="F525" s="334" t="s">
        <v>187</v>
      </c>
      <c r="G525" s="334" t="s">
        <v>187</v>
      </c>
    </row>
    <row r="526" spans="1:7" x14ac:dyDescent="0.25">
      <c r="A526" s="68" t="s">
        <v>745</v>
      </c>
      <c r="B526" s="334" t="s">
        <v>187</v>
      </c>
      <c r="C526" s="334" t="s">
        <v>187</v>
      </c>
      <c r="D526" s="334" t="s">
        <v>187</v>
      </c>
      <c r="E526" s="334" t="s">
        <v>187</v>
      </c>
      <c r="F526" s="334" t="s">
        <v>187</v>
      </c>
      <c r="G526" s="334" t="s">
        <v>187</v>
      </c>
    </row>
    <row r="527" spans="1:7" x14ac:dyDescent="0.25">
      <c r="A527" s="374" t="s">
        <v>746</v>
      </c>
      <c r="B527" s="334" t="s">
        <v>187</v>
      </c>
      <c r="C527" s="325" t="s">
        <v>187</v>
      </c>
      <c r="D527" s="334" t="s">
        <v>187</v>
      </c>
      <c r="E527" s="334" t="s">
        <v>187</v>
      </c>
      <c r="F527" s="334" t="s">
        <v>187</v>
      </c>
      <c r="G527" s="334" t="s">
        <v>187</v>
      </c>
    </row>
    <row r="528" spans="1:7" x14ac:dyDescent="0.25">
      <c r="A528" s="374" t="s">
        <v>747</v>
      </c>
      <c r="B528" s="334" t="s">
        <v>187</v>
      </c>
      <c r="C528" s="325" t="s">
        <v>187</v>
      </c>
      <c r="D528" s="334" t="s">
        <v>187</v>
      </c>
      <c r="E528" s="334" t="s">
        <v>187</v>
      </c>
      <c r="F528" s="334" t="s">
        <v>187</v>
      </c>
      <c r="G528" s="334" t="s">
        <v>187</v>
      </c>
    </row>
    <row r="529" spans="1:7" x14ac:dyDescent="0.25">
      <c r="A529" s="374" t="s">
        <v>748</v>
      </c>
      <c r="B529" s="334" t="s">
        <v>187</v>
      </c>
      <c r="C529" s="325" t="s">
        <v>187</v>
      </c>
      <c r="D529" s="334" t="s">
        <v>187</v>
      </c>
      <c r="E529" s="334" t="s">
        <v>187</v>
      </c>
      <c r="F529" s="334" t="s">
        <v>187</v>
      </c>
      <c r="G529" s="334" t="s">
        <v>187</v>
      </c>
    </row>
    <row r="530" spans="1:7" x14ac:dyDescent="0.25">
      <c r="A530" s="68" t="s">
        <v>749</v>
      </c>
      <c r="B530" s="334" t="s">
        <v>187</v>
      </c>
      <c r="C530" s="334" t="s">
        <v>187</v>
      </c>
      <c r="D530" s="334" t="s">
        <v>187</v>
      </c>
      <c r="E530" s="334" t="s">
        <v>187</v>
      </c>
      <c r="F530" s="334" t="s">
        <v>187</v>
      </c>
      <c r="G530" s="334" t="s">
        <v>187</v>
      </c>
    </row>
    <row r="531" spans="1:7" x14ac:dyDescent="0.25">
      <c r="A531" s="374" t="s">
        <v>3395</v>
      </c>
      <c r="B531" s="334" t="s">
        <v>187</v>
      </c>
      <c r="C531" s="325">
        <v>6510.3132861119175</v>
      </c>
      <c r="D531" s="334" t="s">
        <v>187</v>
      </c>
      <c r="E531" s="334" t="s">
        <v>187</v>
      </c>
      <c r="F531" s="334" t="s">
        <v>187</v>
      </c>
      <c r="G531" s="334" t="s">
        <v>187</v>
      </c>
    </row>
    <row r="532" spans="1:7" x14ac:dyDescent="0.25">
      <c r="A532" s="375" t="s">
        <v>752</v>
      </c>
      <c r="B532" s="334" t="s">
        <v>187</v>
      </c>
      <c r="C532" s="325">
        <v>473.19623090020355</v>
      </c>
      <c r="D532" s="334"/>
      <c r="E532" s="334" t="s">
        <v>187</v>
      </c>
      <c r="F532" s="334" t="s">
        <v>187</v>
      </c>
      <c r="G532" s="334"/>
    </row>
    <row r="533" spans="1:7" x14ac:dyDescent="0.25">
      <c r="A533" s="375" t="s">
        <v>753</v>
      </c>
      <c r="B533" s="334" t="s">
        <v>187</v>
      </c>
      <c r="C533" s="325">
        <v>299.39799460361405</v>
      </c>
      <c r="D533" s="334"/>
      <c r="E533" s="334" t="s">
        <v>187</v>
      </c>
      <c r="F533" s="334" t="s">
        <v>187</v>
      </c>
      <c r="G533" s="334"/>
    </row>
    <row r="534" spans="1:7" x14ac:dyDescent="0.25">
      <c r="A534" s="375" t="s">
        <v>754</v>
      </c>
      <c r="B534" s="334" t="s">
        <v>187</v>
      </c>
      <c r="C534" s="325">
        <v>3056.1321125619293</v>
      </c>
      <c r="D534" s="334"/>
      <c r="E534" s="334" t="s">
        <v>187</v>
      </c>
      <c r="F534" s="334" t="s">
        <v>187</v>
      </c>
      <c r="G534" s="334"/>
    </row>
    <row r="535" spans="1:7" x14ac:dyDescent="0.25">
      <c r="A535" s="375" t="s">
        <v>755</v>
      </c>
      <c r="B535" s="334" t="s">
        <v>187</v>
      </c>
      <c r="C535" s="325">
        <v>251.93525163617798</v>
      </c>
      <c r="D535" s="334"/>
      <c r="E535" s="334" t="s">
        <v>187</v>
      </c>
      <c r="F535" s="334" t="s">
        <v>187</v>
      </c>
      <c r="G535" s="334"/>
    </row>
    <row r="536" spans="1:7" x14ac:dyDescent="0.25">
      <c r="A536" s="375" t="s">
        <v>756</v>
      </c>
      <c r="B536" s="334" t="s">
        <v>187</v>
      </c>
      <c r="C536" s="325">
        <v>297.36246326322032</v>
      </c>
      <c r="D536" s="334"/>
      <c r="E536" s="334" t="s">
        <v>187</v>
      </c>
      <c r="F536" s="334" t="s">
        <v>187</v>
      </c>
      <c r="G536" s="334"/>
    </row>
    <row r="537" spans="1:7" x14ac:dyDescent="0.25">
      <c r="A537" s="375" t="s">
        <v>757</v>
      </c>
      <c r="B537" s="334" t="s">
        <v>187</v>
      </c>
      <c r="C537" s="325">
        <v>309.95636595734669</v>
      </c>
      <c r="D537" s="334"/>
      <c r="E537" s="334" t="s">
        <v>187</v>
      </c>
      <c r="F537" s="334" t="s">
        <v>187</v>
      </c>
      <c r="G537" s="334"/>
    </row>
    <row r="538" spans="1:7" x14ac:dyDescent="0.25">
      <c r="A538" s="375" t="s">
        <v>758</v>
      </c>
      <c r="B538" s="334" t="s">
        <v>187</v>
      </c>
      <c r="C538" s="325">
        <v>178.40438707912745</v>
      </c>
      <c r="D538" s="334"/>
      <c r="E538" s="334" t="s">
        <v>187</v>
      </c>
      <c r="F538" s="334" t="s">
        <v>187</v>
      </c>
      <c r="G538" s="334"/>
    </row>
    <row r="539" spans="1:7" x14ac:dyDescent="0.25">
      <c r="A539" s="375" t="s">
        <v>759</v>
      </c>
      <c r="B539" s="334" t="s">
        <v>187</v>
      </c>
      <c r="C539" s="325">
        <v>214.11005793654462</v>
      </c>
      <c r="D539" s="334"/>
      <c r="E539" s="334" t="s">
        <v>187</v>
      </c>
      <c r="F539" s="334" t="s">
        <v>187</v>
      </c>
      <c r="G539" s="334"/>
    </row>
    <row r="540" spans="1:7" x14ac:dyDescent="0.25">
      <c r="A540" s="375" t="s">
        <v>760</v>
      </c>
      <c r="B540" s="334" t="s">
        <v>187</v>
      </c>
      <c r="C540" s="325">
        <v>1196.7876680440343</v>
      </c>
      <c r="D540" s="334"/>
      <c r="E540" s="334" t="s">
        <v>187</v>
      </c>
      <c r="F540" s="334" t="s">
        <v>187</v>
      </c>
      <c r="G540" s="334"/>
    </row>
    <row r="541" spans="1:7" x14ac:dyDescent="0.25">
      <c r="A541" s="375" t="s">
        <v>3276</v>
      </c>
      <c r="B541" s="334" t="s">
        <v>187</v>
      </c>
      <c r="C541" s="325">
        <v>178.70274178817721</v>
      </c>
      <c r="D541" s="334"/>
      <c r="E541" s="334" t="s">
        <v>187</v>
      </c>
      <c r="F541" s="334" t="s">
        <v>187</v>
      </c>
      <c r="G541" s="334"/>
    </row>
    <row r="542" spans="1:7" x14ac:dyDescent="0.25">
      <c r="A542" s="375" t="s">
        <v>3277</v>
      </c>
      <c r="B542" s="334" t="s">
        <v>187</v>
      </c>
      <c r="C542" s="325">
        <v>54.328012341541672</v>
      </c>
      <c r="D542" s="334"/>
      <c r="E542" s="334" t="s">
        <v>187</v>
      </c>
      <c r="F542" s="334" t="s">
        <v>187</v>
      </c>
      <c r="G542" s="334"/>
    </row>
    <row r="543" spans="1:7" x14ac:dyDescent="0.25">
      <c r="A543" s="357" t="s">
        <v>761</v>
      </c>
      <c r="B543" s="334" t="s">
        <v>187</v>
      </c>
      <c r="C543" s="325">
        <v>55.215000000000003</v>
      </c>
      <c r="D543" s="334" t="s">
        <v>187</v>
      </c>
      <c r="E543" s="334" t="s">
        <v>187</v>
      </c>
      <c r="F543" s="334" t="s">
        <v>187</v>
      </c>
      <c r="G543" s="334" t="s">
        <v>187</v>
      </c>
    </row>
    <row r="544" spans="1:7" x14ac:dyDescent="0.25">
      <c r="A544" s="357" t="s">
        <v>762</v>
      </c>
      <c r="B544" s="334" t="s">
        <v>187</v>
      </c>
      <c r="C544" s="325">
        <v>91.609200000000001</v>
      </c>
      <c r="D544" s="334" t="s">
        <v>187</v>
      </c>
      <c r="E544" s="334" t="s">
        <v>187</v>
      </c>
      <c r="F544" s="334" t="s">
        <v>187</v>
      </c>
      <c r="G544" s="334" t="s">
        <v>187</v>
      </c>
    </row>
    <row r="545" spans="1:7" x14ac:dyDescent="0.25">
      <c r="A545" s="357" t="s">
        <v>763</v>
      </c>
      <c r="B545" s="334" t="s">
        <v>187</v>
      </c>
      <c r="C545" s="325">
        <v>115.34480598632427</v>
      </c>
      <c r="D545" s="334" t="s">
        <v>187</v>
      </c>
      <c r="E545" s="334" t="s">
        <v>187</v>
      </c>
      <c r="F545" s="334" t="s">
        <v>187</v>
      </c>
      <c r="G545" s="334" t="s">
        <v>187</v>
      </c>
    </row>
    <row r="546" spans="1:7" x14ac:dyDescent="0.25">
      <c r="A546" s="376" t="s">
        <v>764</v>
      </c>
      <c r="B546" s="334" t="s">
        <v>187</v>
      </c>
      <c r="C546" s="325" t="s">
        <v>534</v>
      </c>
      <c r="D546" s="334"/>
      <c r="E546" s="334" t="s">
        <v>187</v>
      </c>
      <c r="F546" s="334" t="s">
        <v>187</v>
      </c>
      <c r="G546" s="334"/>
    </row>
    <row r="547" spans="1:7" x14ac:dyDescent="0.25">
      <c r="A547" s="376" t="s">
        <v>765</v>
      </c>
      <c r="B547" s="334" t="s">
        <v>187</v>
      </c>
      <c r="C547" s="325">
        <v>26.068534199999998</v>
      </c>
      <c r="D547" s="334"/>
      <c r="E547" s="334" t="s">
        <v>187</v>
      </c>
      <c r="F547" s="334" t="s">
        <v>187</v>
      </c>
      <c r="G547" s="334"/>
    </row>
    <row r="548" spans="1:7" x14ac:dyDescent="0.25">
      <c r="A548" s="376" t="s">
        <v>766</v>
      </c>
      <c r="B548" s="334" t="s">
        <v>187</v>
      </c>
      <c r="C548" s="325">
        <v>69.750133199999993</v>
      </c>
      <c r="D548" s="334"/>
      <c r="E548" s="334" t="s">
        <v>187</v>
      </c>
      <c r="F548" s="334" t="s">
        <v>187</v>
      </c>
      <c r="G548" s="334"/>
    </row>
    <row r="549" spans="1:7" x14ac:dyDescent="0.25">
      <c r="A549" s="376" t="s">
        <v>767</v>
      </c>
      <c r="B549" s="334" t="s">
        <v>187</v>
      </c>
      <c r="C549" s="325">
        <v>2.1242679999999998</v>
      </c>
      <c r="D549" s="334"/>
      <c r="E549" s="334" t="s">
        <v>187</v>
      </c>
      <c r="F549" s="334" t="s">
        <v>187</v>
      </c>
      <c r="G549" s="334"/>
    </row>
    <row r="550" spans="1:7" x14ac:dyDescent="0.25">
      <c r="A550" s="376" t="s">
        <v>768</v>
      </c>
      <c r="B550" s="334" t="s">
        <v>187</v>
      </c>
      <c r="C550" s="325" t="s">
        <v>534</v>
      </c>
      <c r="D550" s="334"/>
      <c r="E550" s="334" t="s">
        <v>187</v>
      </c>
      <c r="F550" s="334" t="s">
        <v>187</v>
      </c>
      <c r="G550" s="334"/>
    </row>
    <row r="551" spans="1:7" x14ac:dyDescent="0.25">
      <c r="A551" s="377" t="s">
        <v>769</v>
      </c>
      <c r="B551" s="334" t="s">
        <v>187</v>
      </c>
      <c r="C551" s="325">
        <v>17.401870586324279</v>
      </c>
      <c r="D551" s="334" t="s">
        <v>187</v>
      </c>
      <c r="E551" s="334" t="s">
        <v>187</v>
      </c>
      <c r="F551" s="334" t="s">
        <v>187</v>
      </c>
      <c r="G551" s="334" t="s">
        <v>187</v>
      </c>
    </row>
    <row r="552" spans="1:7" x14ac:dyDescent="0.25">
      <c r="A552" s="378" t="s">
        <v>770</v>
      </c>
      <c r="B552" s="334" t="s">
        <v>187</v>
      </c>
      <c r="C552" s="325">
        <v>17.401870586324279</v>
      </c>
      <c r="D552" s="334"/>
      <c r="E552" s="334" t="s">
        <v>187</v>
      </c>
      <c r="F552" s="334" t="s">
        <v>187</v>
      </c>
      <c r="G552" s="334"/>
    </row>
    <row r="553" spans="1:7" x14ac:dyDescent="0.25">
      <c r="A553" s="364" t="s">
        <v>771</v>
      </c>
      <c r="B553" s="334" t="s">
        <v>187</v>
      </c>
      <c r="C553" s="325">
        <v>2062.213969441369</v>
      </c>
      <c r="D553" s="325">
        <v>54.911513816245709</v>
      </c>
      <c r="E553" s="334" t="s">
        <v>187</v>
      </c>
      <c r="F553" s="334" t="s">
        <v>187</v>
      </c>
      <c r="G553" s="325" t="s">
        <v>507</v>
      </c>
    </row>
    <row r="554" spans="1:7" x14ac:dyDescent="0.25">
      <c r="A554" s="358" t="s">
        <v>3396</v>
      </c>
      <c r="B554" s="334" t="s">
        <v>187</v>
      </c>
      <c r="C554" s="325">
        <v>1103.3068171277257</v>
      </c>
      <c r="D554" s="325">
        <v>42.371474794155858</v>
      </c>
      <c r="E554" s="334" t="s">
        <v>187</v>
      </c>
      <c r="F554" s="334" t="s">
        <v>187</v>
      </c>
      <c r="G554" s="325" t="s">
        <v>507</v>
      </c>
    </row>
    <row r="555" spans="1:7" x14ac:dyDescent="0.25">
      <c r="A555" s="68" t="s">
        <v>742</v>
      </c>
      <c r="B555" s="334" t="s">
        <v>187</v>
      </c>
      <c r="C555" s="334" t="s">
        <v>187</v>
      </c>
      <c r="D555" s="334" t="s">
        <v>187</v>
      </c>
      <c r="E555" s="334" t="s">
        <v>187</v>
      </c>
      <c r="F555" s="334" t="s">
        <v>187</v>
      </c>
      <c r="G555" s="334" t="s">
        <v>187</v>
      </c>
    </row>
    <row r="556" spans="1:7" x14ac:dyDescent="0.25">
      <c r="A556" s="374" t="s">
        <v>743</v>
      </c>
      <c r="B556" s="334" t="s">
        <v>187</v>
      </c>
      <c r="C556" s="325" t="s">
        <v>187</v>
      </c>
      <c r="D556" s="325" t="s">
        <v>187</v>
      </c>
      <c r="E556" s="334" t="s">
        <v>187</v>
      </c>
      <c r="F556" s="334" t="s">
        <v>187</v>
      </c>
      <c r="G556" s="329" t="s">
        <v>187</v>
      </c>
    </row>
    <row r="557" spans="1:7" x14ac:dyDescent="0.25">
      <c r="A557" s="374" t="s">
        <v>744</v>
      </c>
      <c r="B557" s="334" t="s">
        <v>187</v>
      </c>
      <c r="C557" s="325" t="s">
        <v>187</v>
      </c>
      <c r="D557" s="325" t="s">
        <v>187</v>
      </c>
      <c r="E557" s="334" t="s">
        <v>187</v>
      </c>
      <c r="F557" s="334" t="s">
        <v>187</v>
      </c>
      <c r="G557" s="329" t="s">
        <v>187</v>
      </c>
    </row>
    <row r="558" spans="1:7" x14ac:dyDescent="0.25">
      <c r="A558" s="68" t="s">
        <v>745</v>
      </c>
      <c r="B558" s="334" t="s">
        <v>187</v>
      </c>
      <c r="C558" s="334" t="s">
        <v>187</v>
      </c>
      <c r="D558" s="334" t="s">
        <v>187</v>
      </c>
      <c r="E558" s="334" t="s">
        <v>187</v>
      </c>
      <c r="F558" s="334" t="s">
        <v>187</v>
      </c>
      <c r="G558" s="334" t="s">
        <v>187</v>
      </c>
    </row>
    <row r="559" spans="1:7" x14ac:dyDescent="0.25">
      <c r="A559" s="374" t="s">
        <v>746</v>
      </c>
      <c r="B559" s="334" t="s">
        <v>187</v>
      </c>
      <c r="C559" s="325" t="s">
        <v>187</v>
      </c>
      <c r="D559" s="325" t="s">
        <v>187</v>
      </c>
      <c r="E559" s="334" t="s">
        <v>187</v>
      </c>
      <c r="F559" s="334" t="s">
        <v>187</v>
      </c>
      <c r="G559" s="329" t="s">
        <v>187</v>
      </c>
    </row>
    <row r="560" spans="1:7" x14ac:dyDescent="0.25">
      <c r="A560" s="374" t="s">
        <v>747</v>
      </c>
      <c r="B560" s="334" t="s">
        <v>187</v>
      </c>
      <c r="C560" s="325" t="s">
        <v>187</v>
      </c>
      <c r="D560" s="325" t="s">
        <v>187</v>
      </c>
      <c r="E560" s="334" t="s">
        <v>187</v>
      </c>
      <c r="F560" s="334" t="s">
        <v>187</v>
      </c>
      <c r="G560" s="329" t="s">
        <v>187</v>
      </c>
    </row>
    <row r="561" spans="1:7" x14ac:dyDescent="0.25">
      <c r="A561" s="374" t="s">
        <v>748</v>
      </c>
      <c r="B561" s="334" t="s">
        <v>187</v>
      </c>
      <c r="C561" s="325" t="s">
        <v>187</v>
      </c>
      <c r="D561" s="325" t="s">
        <v>187</v>
      </c>
      <c r="E561" s="334" t="s">
        <v>187</v>
      </c>
      <c r="F561" s="334" t="s">
        <v>187</v>
      </c>
      <c r="G561" s="329" t="s">
        <v>187</v>
      </c>
    </row>
    <row r="562" spans="1:7" x14ac:dyDescent="0.25">
      <c r="A562" s="68" t="s">
        <v>749</v>
      </c>
      <c r="B562" s="334" t="s">
        <v>187</v>
      </c>
      <c r="C562" s="334" t="s">
        <v>187</v>
      </c>
      <c r="D562" s="334" t="s">
        <v>187</v>
      </c>
      <c r="E562" s="334" t="s">
        <v>187</v>
      </c>
      <c r="F562" s="334" t="s">
        <v>187</v>
      </c>
      <c r="G562" s="334" t="s">
        <v>187</v>
      </c>
    </row>
    <row r="563" spans="1:7" x14ac:dyDescent="0.25">
      <c r="A563" s="374" t="s">
        <v>3397</v>
      </c>
      <c r="B563" s="334" t="s">
        <v>187</v>
      </c>
      <c r="C563" s="325">
        <v>1103.3068171277257</v>
      </c>
      <c r="D563" s="325">
        <v>42.371474794155858</v>
      </c>
      <c r="E563" s="334" t="s">
        <v>187</v>
      </c>
      <c r="F563" s="334" t="s">
        <v>187</v>
      </c>
      <c r="G563" s="329" t="s">
        <v>507</v>
      </c>
    </row>
    <row r="564" spans="1:7" x14ac:dyDescent="0.25">
      <c r="A564" s="375" t="s">
        <v>750</v>
      </c>
      <c r="B564" s="334" t="s">
        <v>187</v>
      </c>
      <c r="C564" s="325" t="s">
        <v>509</v>
      </c>
      <c r="D564" s="325" t="s">
        <v>509</v>
      </c>
      <c r="E564" s="334" t="s">
        <v>187</v>
      </c>
      <c r="F564" s="334" t="s">
        <v>187</v>
      </c>
      <c r="G564" s="329" t="s">
        <v>507</v>
      </c>
    </row>
    <row r="565" spans="1:7" x14ac:dyDescent="0.25">
      <c r="A565" s="375" t="s">
        <v>751</v>
      </c>
      <c r="B565" s="334" t="s">
        <v>187</v>
      </c>
      <c r="C565" s="325" t="s">
        <v>509</v>
      </c>
      <c r="D565" s="325" t="s">
        <v>509</v>
      </c>
      <c r="E565" s="334" t="s">
        <v>187</v>
      </c>
      <c r="F565" s="334" t="s">
        <v>187</v>
      </c>
      <c r="G565" s="329" t="s">
        <v>507</v>
      </c>
    </row>
    <row r="566" spans="1:7" x14ac:dyDescent="0.25">
      <c r="A566" s="375" t="s">
        <v>752</v>
      </c>
      <c r="B566" s="334" t="s">
        <v>187</v>
      </c>
      <c r="C566" s="325">
        <v>10.4339141813269</v>
      </c>
      <c r="D566" s="325" t="s">
        <v>509</v>
      </c>
      <c r="E566" s="334" t="s">
        <v>187</v>
      </c>
      <c r="F566" s="334" t="s">
        <v>187</v>
      </c>
      <c r="G566" s="329" t="s">
        <v>507</v>
      </c>
    </row>
    <row r="567" spans="1:7" x14ac:dyDescent="0.25">
      <c r="A567" s="375" t="s">
        <v>753</v>
      </c>
      <c r="B567" s="334" t="s">
        <v>187</v>
      </c>
      <c r="C567" s="325">
        <v>6.8670103189230298</v>
      </c>
      <c r="D567" s="325" t="s">
        <v>509</v>
      </c>
      <c r="E567" s="334" t="s">
        <v>187</v>
      </c>
      <c r="F567" s="334" t="s">
        <v>187</v>
      </c>
      <c r="G567" s="329" t="s">
        <v>507</v>
      </c>
    </row>
    <row r="568" spans="1:7" x14ac:dyDescent="0.25">
      <c r="A568" s="375" t="s">
        <v>754</v>
      </c>
      <c r="B568" s="334" t="s">
        <v>187</v>
      </c>
      <c r="C568" s="325">
        <v>73.263053002758994</v>
      </c>
      <c r="D568" s="325" t="s">
        <v>509</v>
      </c>
      <c r="E568" s="334" t="s">
        <v>187</v>
      </c>
      <c r="F568" s="334" t="s">
        <v>187</v>
      </c>
      <c r="G568" s="329" t="s">
        <v>507</v>
      </c>
    </row>
    <row r="569" spans="1:7" x14ac:dyDescent="0.25">
      <c r="A569" s="375" t="s">
        <v>755</v>
      </c>
      <c r="B569" s="334" t="s">
        <v>187</v>
      </c>
      <c r="C569" s="325">
        <v>6.6603451261630804</v>
      </c>
      <c r="D569" s="325">
        <v>7.8425112598720803</v>
      </c>
      <c r="E569" s="334" t="s">
        <v>187</v>
      </c>
      <c r="F569" s="334" t="s">
        <v>187</v>
      </c>
      <c r="G569" s="329" t="s">
        <v>507</v>
      </c>
    </row>
    <row r="570" spans="1:7" x14ac:dyDescent="0.25">
      <c r="A570" s="375" t="s">
        <v>756</v>
      </c>
      <c r="B570" s="334" t="s">
        <v>187</v>
      </c>
      <c r="C570" s="325">
        <v>6.2083685766828101</v>
      </c>
      <c r="D570" s="325" t="s">
        <v>509</v>
      </c>
      <c r="E570" s="334" t="s">
        <v>187</v>
      </c>
      <c r="F570" s="334" t="s">
        <v>187</v>
      </c>
      <c r="G570" s="329" t="s">
        <v>507</v>
      </c>
    </row>
    <row r="571" spans="1:7" x14ac:dyDescent="0.25">
      <c r="A571" s="375" t="s">
        <v>757</v>
      </c>
      <c r="B571" s="334" t="s">
        <v>187</v>
      </c>
      <c r="C571" s="325">
        <v>15.278275422757799</v>
      </c>
      <c r="D571" s="325">
        <v>15.52463493848148</v>
      </c>
      <c r="E571" s="334" t="s">
        <v>187</v>
      </c>
      <c r="F571" s="334" t="s">
        <v>187</v>
      </c>
      <c r="G571" s="329" t="s">
        <v>507</v>
      </c>
    </row>
    <row r="572" spans="1:7" x14ac:dyDescent="0.25">
      <c r="A572" s="375" t="s">
        <v>758</v>
      </c>
      <c r="B572" s="334" t="s">
        <v>187</v>
      </c>
      <c r="C572" s="325">
        <v>8.8016924452317795</v>
      </c>
      <c r="D572" s="325">
        <v>8.48939568274767</v>
      </c>
      <c r="E572" s="334" t="s">
        <v>187</v>
      </c>
      <c r="F572" s="334" t="s">
        <v>187</v>
      </c>
      <c r="G572" s="329" t="s">
        <v>507</v>
      </c>
    </row>
    <row r="573" spans="1:7" x14ac:dyDescent="0.25">
      <c r="A573" s="375" t="s">
        <v>759</v>
      </c>
      <c r="B573" s="334" t="s">
        <v>187</v>
      </c>
      <c r="C573" s="325">
        <v>5.1525731574840696</v>
      </c>
      <c r="D573" s="325" t="s">
        <v>509</v>
      </c>
      <c r="E573" s="334" t="s">
        <v>187</v>
      </c>
      <c r="F573" s="334" t="s">
        <v>187</v>
      </c>
      <c r="G573" s="329" t="s">
        <v>507</v>
      </c>
    </row>
    <row r="574" spans="1:7" x14ac:dyDescent="0.25">
      <c r="A574" s="375" t="s">
        <v>760</v>
      </c>
      <c r="B574" s="334" t="s">
        <v>187</v>
      </c>
      <c r="C574" s="325">
        <v>961.657313045705</v>
      </c>
      <c r="D574" s="325">
        <v>10.514932913054629</v>
      </c>
      <c r="E574" s="334" t="s">
        <v>187</v>
      </c>
      <c r="F574" s="334" t="s">
        <v>187</v>
      </c>
      <c r="G574" s="329" t="s">
        <v>507</v>
      </c>
    </row>
    <row r="575" spans="1:7" x14ac:dyDescent="0.25">
      <c r="A575" s="375" t="s">
        <v>3276</v>
      </c>
      <c r="B575" s="334" t="s">
        <v>187</v>
      </c>
      <c r="C575" s="325">
        <v>7.2448214116877399</v>
      </c>
      <c r="D575" s="325" t="s">
        <v>509</v>
      </c>
      <c r="E575" s="334" t="s">
        <v>187</v>
      </c>
      <c r="F575" s="334" t="s">
        <v>187</v>
      </c>
      <c r="G575" s="329" t="s">
        <v>507</v>
      </c>
    </row>
    <row r="576" spans="1:7" x14ac:dyDescent="0.25">
      <c r="A576" s="375" t="s">
        <v>3277</v>
      </c>
      <c r="B576" s="334" t="s">
        <v>187</v>
      </c>
      <c r="C576" s="325">
        <v>1.7394504390044301</v>
      </c>
      <c r="D576" s="325" t="s">
        <v>509</v>
      </c>
      <c r="E576" s="334" t="s">
        <v>187</v>
      </c>
      <c r="F576" s="334" t="s">
        <v>187</v>
      </c>
      <c r="G576" s="329" t="s">
        <v>507</v>
      </c>
    </row>
    <row r="577" spans="1:7" x14ac:dyDescent="0.25">
      <c r="A577" s="357" t="s">
        <v>761</v>
      </c>
      <c r="B577" s="334" t="s">
        <v>187</v>
      </c>
      <c r="C577" s="325">
        <v>3.47664809845039</v>
      </c>
      <c r="D577" s="325">
        <v>1.15882913799309</v>
      </c>
      <c r="E577" s="334" t="s">
        <v>187</v>
      </c>
      <c r="F577" s="334" t="s">
        <v>187</v>
      </c>
      <c r="G577" s="329" t="s">
        <v>507</v>
      </c>
    </row>
    <row r="578" spans="1:7" x14ac:dyDescent="0.25">
      <c r="A578" s="357" t="s">
        <v>762</v>
      </c>
      <c r="B578" s="334" t="s">
        <v>187</v>
      </c>
      <c r="C578" s="325">
        <v>812.30140082016101</v>
      </c>
      <c r="D578" s="325">
        <v>5.4580785736261301</v>
      </c>
      <c r="E578" s="334" t="s">
        <v>187</v>
      </c>
      <c r="F578" s="334" t="s">
        <v>187</v>
      </c>
      <c r="G578" s="329" t="s">
        <v>507</v>
      </c>
    </row>
    <row r="579" spans="1:7" x14ac:dyDescent="0.25">
      <c r="A579" s="357" t="s">
        <v>763</v>
      </c>
      <c r="B579" s="334" t="s">
        <v>187</v>
      </c>
      <c r="C579" s="325">
        <v>143.12910339503199</v>
      </c>
      <c r="D579" s="325">
        <v>5.9231313104706302</v>
      </c>
      <c r="E579" s="334" t="s">
        <v>187</v>
      </c>
      <c r="F579" s="334" t="s">
        <v>187</v>
      </c>
      <c r="G579" s="325" t="s">
        <v>507</v>
      </c>
    </row>
    <row r="580" spans="1:7" x14ac:dyDescent="0.25">
      <c r="A580" s="376" t="s">
        <v>764</v>
      </c>
      <c r="B580" s="334" t="s">
        <v>187</v>
      </c>
      <c r="C580" s="325" t="s">
        <v>534</v>
      </c>
      <c r="D580" s="325" t="s">
        <v>534</v>
      </c>
      <c r="E580" s="334" t="s">
        <v>187</v>
      </c>
      <c r="F580" s="334" t="s">
        <v>187</v>
      </c>
      <c r="G580" s="329" t="s">
        <v>507</v>
      </c>
    </row>
    <row r="581" spans="1:7" x14ac:dyDescent="0.25">
      <c r="A581" s="376" t="s">
        <v>765</v>
      </c>
      <c r="B581" s="334" t="s">
        <v>187</v>
      </c>
      <c r="C581" s="325">
        <v>0.97110900520321997</v>
      </c>
      <c r="D581" s="325">
        <v>8.605344306328E-2</v>
      </c>
      <c r="E581" s="334" t="s">
        <v>187</v>
      </c>
      <c r="F581" s="334" t="s">
        <v>187</v>
      </c>
      <c r="G581" s="329" t="s">
        <v>507</v>
      </c>
    </row>
    <row r="582" spans="1:7" x14ac:dyDescent="0.25">
      <c r="A582" s="376" t="s">
        <v>766</v>
      </c>
      <c r="B582" s="334" t="s">
        <v>187</v>
      </c>
      <c r="C582" s="325">
        <v>12.102255140157601</v>
      </c>
      <c r="D582" s="325">
        <v>0.46691353425823001</v>
      </c>
      <c r="E582" s="334" t="s">
        <v>187</v>
      </c>
      <c r="F582" s="334" t="s">
        <v>187</v>
      </c>
      <c r="G582" s="329" t="s">
        <v>507</v>
      </c>
    </row>
    <row r="583" spans="1:7" x14ac:dyDescent="0.25">
      <c r="A583" s="376" t="s">
        <v>767</v>
      </c>
      <c r="B583" s="334" t="s">
        <v>187</v>
      </c>
      <c r="C583" s="325">
        <v>0.20352704247281</v>
      </c>
      <c r="D583" s="325">
        <v>8.4830813865599992E-3</v>
      </c>
      <c r="E583" s="334" t="s">
        <v>187</v>
      </c>
      <c r="F583" s="334" t="s">
        <v>187</v>
      </c>
      <c r="G583" s="329" t="s">
        <v>507</v>
      </c>
    </row>
    <row r="584" spans="1:7" x14ac:dyDescent="0.25">
      <c r="A584" s="376" t="s">
        <v>768</v>
      </c>
      <c r="B584" s="334" t="s">
        <v>187</v>
      </c>
      <c r="C584" s="325">
        <v>129.43079884371301</v>
      </c>
      <c r="D584" s="325">
        <v>5.3616812517625601</v>
      </c>
      <c r="E584" s="334" t="s">
        <v>187</v>
      </c>
      <c r="F584" s="334" t="s">
        <v>187</v>
      </c>
      <c r="G584" s="329" t="s">
        <v>507</v>
      </c>
    </row>
    <row r="585" spans="1:7" x14ac:dyDescent="0.25">
      <c r="A585" s="377" t="s">
        <v>769</v>
      </c>
      <c r="B585" s="334" t="s">
        <v>187</v>
      </c>
      <c r="C585" s="325">
        <v>0.42141336348535002</v>
      </c>
      <c r="D585" s="325" t="s">
        <v>509</v>
      </c>
      <c r="E585" s="334" t="s">
        <v>187</v>
      </c>
      <c r="F585" s="334" t="s">
        <v>187</v>
      </c>
      <c r="G585" s="325" t="s">
        <v>507</v>
      </c>
    </row>
    <row r="586" spans="1:7" x14ac:dyDescent="0.25">
      <c r="A586" s="378" t="s">
        <v>770</v>
      </c>
      <c r="B586" s="334" t="s">
        <v>187</v>
      </c>
      <c r="C586" s="325">
        <v>0.42141336348535002</v>
      </c>
      <c r="D586" s="325" t="s">
        <v>509</v>
      </c>
      <c r="E586" s="334" t="s">
        <v>187</v>
      </c>
      <c r="F586" s="334" t="s">
        <v>187</v>
      </c>
      <c r="G586" s="329" t="s">
        <v>507</v>
      </c>
    </row>
    <row r="587" spans="1:7" ht="15.75" thickBot="1" x14ac:dyDescent="0.3">
      <c r="A587" s="357" t="s">
        <v>3398</v>
      </c>
      <c r="B587" s="334" t="s">
        <v>187</v>
      </c>
      <c r="C587" s="334" t="s">
        <v>187</v>
      </c>
      <c r="D587" s="325" t="s">
        <v>509</v>
      </c>
      <c r="E587" s="334" t="s">
        <v>187</v>
      </c>
      <c r="F587" s="334" t="s">
        <v>187</v>
      </c>
      <c r="G587" s="334" t="s">
        <v>187</v>
      </c>
    </row>
    <row r="588" spans="1:7" s="294" customFormat="1" ht="12.75" customHeight="1" thickTop="1" x14ac:dyDescent="0.2">
      <c r="A588" s="69" t="s">
        <v>772</v>
      </c>
      <c r="B588" s="334" t="s">
        <v>187</v>
      </c>
      <c r="C588" s="325">
        <v>719.88457694084161</v>
      </c>
      <c r="D588" s="334" t="s">
        <v>187</v>
      </c>
      <c r="E588" s="334" t="s">
        <v>187</v>
      </c>
      <c r="F588" s="334" t="s">
        <v>187</v>
      </c>
      <c r="G588" s="325" t="s">
        <v>507</v>
      </c>
    </row>
    <row r="589" spans="1:7" s="294" customFormat="1" ht="12.75" customHeight="1" x14ac:dyDescent="0.2">
      <c r="A589" s="70" t="s">
        <v>773</v>
      </c>
      <c r="B589" s="334" t="s">
        <v>187</v>
      </c>
      <c r="C589" s="329" t="s">
        <v>507</v>
      </c>
      <c r="D589" s="325">
        <v>1051.644218550199</v>
      </c>
      <c r="E589" s="329" t="s">
        <v>507</v>
      </c>
      <c r="F589" s="329" t="s">
        <v>507</v>
      </c>
      <c r="G589" s="329" t="s">
        <v>507</v>
      </c>
    </row>
    <row r="590" spans="1:7" s="294" customFormat="1" ht="12.75" customHeight="1" x14ac:dyDescent="0.2">
      <c r="A590" s="70" t="s">
        <v>774</v>
      </c>
      <c r="B590" s="334" t="s">
        <v>187</v>
      </c>
      <c r="C590" s="325" t="s">
        <v>509</v>
      </c>
      <c r="D590" s="325" t="s">
        <v>509</v>
      </c>
      <c r="E590" s="329" t="s">
        <v>509</v>
      </c>
      <c r="F590" s="329" t="s">
        <v>509</v>
      </c>
      <c r="G590" s="329" t="s">
        <v>507</v>
      </c>
    </row>
    <row r="591" spans="1:7" s="294" customFormat="1" ht="12.75" customHeight="1" x14ac:dyDescent="0.2">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
      <c r="A592" s="364" t="s">
        <v>776</v>
      </c>
      <c r="B592" s="325">
        <v>4349.248664685867</v>
      </c>
      <c r="C592" s="334" t="s">
        <v>187</v>
      </c>
      <c r="D592" s="334" t="s">
        <v>187</v>
      </c>
      <c r="E592" s="334" t="s">
        <v>187</v>
      </c>
      <c r="F592" s="334" t="s">
        <v>187</v>
      </c>
      <c r="G592" s="334" t="s">
        <v>187</v>
      </c>
    </row>
    <row r="593" spans="1:7" s="294" customFormat="1" ht="12" customHeight="1" x14ac:dyDescent="0.2">
      <c r="A593" s="364" t="s">
        <v>777</v>
      </c>
      <c r="B593" s="325">
        <v>3504.4603945689328</v>
      </c>
      <c r="C593" s="334" t="s">
        <v>187</v>
      </c>
      <c r="D593" s="334" t="s">
        <v>187</v>
      </c>
      <c r="E593" s="334" t="s">
        <v>187</v>
      </c>
      <c r="F593" s="334" t="s">
        <v>187</v>
      </c>
      <c r="G593" s="334" t="s">
        <v>187</v>
      </c>
    </row>
    <row r="594" spans="1:7" s="294" customFormat="1" ht="12" customHeight="1" x14ac:dyDescent="0.2">
      <c r="A594" s="361" t="s">
        <v>778</v>
      </c>
      <c r="B594" s="325" t="s">
        <v>507</v>
      </c>
      <c r="C594" s="334" t="s">
        <v>187</v>
      </c>
      <c r="D594" s="334" t="s">
        <v>187</v>
      </c>
      <c r="E594" s="334" t="s">
        <v>187</v>
      </c>
      <c r="F594" s="334" t="s">
        <v>187</v>
      </c>
      <c r="G594" s="334" t="s">
        <v>187</v>
      </c>
    </row>
    <row r="595" spans="1:7" s="294" customFormat="1" ht="13.5" customHeight="1" x14ac:dyDescent="0.2">
      <c r="A595" s="71" t="s">
        <v>779</v>
      </c>
      <c r="B595" s="325" t="s">
        <v>507</v>
      </c>
      <c r="C595" s="325" t="s">
        <v>507</v>
      </c>
      <c r="D595" s="325" t="s">
        <v>507</v>
      </c>
      <c r="E595" s="325" t="s">
        <v>507</v>
      </c>
      <c r="F595" s="325" t="s">
        <v>507</v>
      </c>
      <c r="G595" s="325" t="s">
        <v>507</v>
      </c>
    </row>
    <row r="596" spans="1:7" s="173" customFormat="1" x14ac:dyDescent="0.25"/>
    <row r="597" spans="1:7" customFormat="1" x14ac:dyDescent="0.2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781</v>
      </c>
      <c r="B600" s="264"/>
      <c r="C600" s="264"/>
      <c r="D600" s="264"/>
      <c r="E600" s="264"/>
      <c r="F600" s="264"/>
      <c r="G600" s="389" t="s">
        <v>491</v>
      </c>
    </row>
    <row r="601" spans="1:7" ht="15.75" x14ac:dyDescent="0.25">
      <c r="A601" s="255" t="s">
        <v>680</v>
      </c>
      <c r="B601" s="264"/>
      <c r="C601" s="264"/>
      <c r="D601" s="264"/>
      <c r="E601" s="264"/>
      <c r="F601" s="264"/>
      <c r="G601" s="389" t="s">
        <v>3402</v>
      </c>
    </row>
    <row r="602" spans="1:7" x14ac:dyDescent="0.25">
      <c r="A602" s="264"/>
      <c r="B602" s="264"/>
      <c r="C602" s="264"/>
      <c r="D602" s="264"/>
      <c r="E602" s="264"/>
      <c r="F602" s="264"/>
      <c r="G602" s="389" t="s">
        <v>492</v>
      </c>
    </row>
    <row r="603" spans="1:7" x14ac:dyDescent="0.25">
      <c r="A603" s="264"/>
      <c r="B603" s="264"/>
      <c r="C603" s="264"/>
      <c r="D603" s="264"/>
      <c r="E603" s="264"/>
      <c r="F603" s="264"/>
      <c r="G603" s="295"/>
    </row>
    <row r="604" spans="1:7" ht="54" customHeight="1" x14ac:dyDescent="0.25">
      <c r="A604" s="606" t="s">
        <v>493</v>
      </c>
      <c r="B604" s="74" t="s">
        <v>782</v>
      </c>
      <c r="C604" s="74" t="s">
        <v>783</v>
      </c>
      <c r="D604" s="74" t="s">
        <v>784</v>
      </c>
      <c r="E604" s="74" t="s">
        <v>632</v>
      </c>
      <c r="F604" s="74" t="s">
        <v>498</v>
      </c>
      <c r="G604" s="74" t="s">
        <v>499</v>
      </c>
    </row>
    <row r="605" spans="1:7" ht="15.75" thickBot="1" x14ac:dyDescent="0.3">
      <c r="A605" s="607"/>
      <c r="B605" s="608" t="s">
        <v>501</v>
      </c>
      <c r="C605" s="609"/>
      <c r="D605" s="609"/>
      <c r="E605" s="609"/>
      <c r="F605" s="609"/>
      <c r="G605" s="610"/>
    </row>
    <row r="606" spans="1:7" ht="15.75" thickTop="1" x14ac:dyDescent="0.25">
      <c r="A606" s="75" t="s">
        <v>785</v>
      </c>
      <c r="B606" s="325">
        <v>-804822.59440781723</v>
      </c>
      <c r="C606" s="325">
        <v>372.43546381101726</v>
      </c>
      <c r="D606" s="325">
        <v>25.029760442267989</v>
      </c>
      <c r="E606" s="325">
        <v>147.8993015761074</v>
      </c>
      <c r="F606" s="325">
        <v>4868.9398569495861</v>
      </c>
      <c r="G606" s="325" t="s">
        <v>530</v>
      </c>
    </row>
    <row r="607" spans="1:7" x14ac:dyDescent="0.25">
      <c r="A607" s="76" t="s">
        <v>786</v>
      </c>
      <c r="B607" s="325">
        <v>-654156.12397938303</v>
      </c>
      <c r="C607" s="325">
        <v>198.63743168945703</v>
      </c>
      <c r="D607" s="325">
        <v>12.417582721024869</v>
      </c>
      <c r="E607" s="325">
        <v>126.4269505761074</v>
      </c>
      <c r="F607" s="325">
        <v>4511.0673989495863</v>
      </c>
      <c r="G607" s="325" t="s">
        <v>530</v>
      </c>
    </row>
    <row r="608" spans="1:7" x14ac:dyDescent="0.25">
      <c r="A608" s="77" t="s">
        <v>787</v>
      </c>
      <c r="B608" s="325">
        <v>-556239.34998271859</v>
      </c>
      <c r="C608" s="325">
        <v>198.08203006879788</v>
      </c>
      <c r="D608" s="325">
        <v>12.10683877801865</v>
      </c>
      <c r="E608" s="329">
        <v>126.4269505761074</v>
      </c>
      <c r="F608" s="329">
        <v>4511.0673989495863</v>
      </c>
      <c r="G608" s="329" t="s">
        <v>534</v>
      </c>
    </row>
    <row r="609" spans="1:7" x14ac:dyDescent="0.25">
      <c r="A609" s="379" t="s">
        <v>788</v>
      </c>
      <c r="B609" s="325">
        <v>-98672.724874388499</v>
      </c>
      <c r="C609" s="325" t="s">
        <v>509</v>
      </c>
      <c r="D609" s="325" t="s">
        <v>3268</v>
      </c>
      <c r="E609" s="329" t="s">
        <v>507</v>
      </c>
      <c r="F609" s="329" t="s">
        <v>507</v>
      </c>
      <c r="G609" s="329" t="s">
        <v>507</v>
      </c>
    </row>
    <row r="610" spans="1:7" x14ac:dyDescent="0.25">
      <c r="A610" s="77" t="s">
        <v>789</v>
      </c>
      <c r="B610" s="325">
        <v>23157.998294787925</v>
      </c>
      <c r="C610" s="325" t="s">
        <v>3278</v>
      </c>
      <c r="D610" s="325" t="s">
        <v>3278</v>
      </c>
      <c r="E610" s="325" t="s">
        <v>507</v>
      </c>
      <c r="F610" s="325" t="s">
        <v>507</v>
      </c>
      <c r="G610" s="325" t="s">
        <v>507</v>
      </c>
    </row>
    <row r="611" spans="1:7" x14ac:dyDescent="0.25">
      <c r="A611" s="77" t="s">
        <v>790</v>
      </c>
      <c r="B611" s="325">
        <v>-29001.50383515003</v>
      </c>
      <c r="C611" s="325" t="s">
        <v>605</v>
      </c>
      <c r="D611" s="325" t="s">
        <v>605</v>
      </c>
      <c r="E611" s="329" t="s">
        <v>507</v>
      </c>
      <c r="F611" s="329" t="s">
        <v>507</v>
      </c>
      <c r="G611" s="329" t="s">
        <v>507</v>
      </c>
    </row>
    <row r="612" spans="1:7" x14ac:dyDescent="0.25">
      <c r="A612" s="77" t="s">
        <v>791</v>
      </c>
      <c r="B612" s="325">
        <v>52159.502129937959</v>
      </c>
      <c r="C612" s="325" t="s">
        <v>605</v>
      </c>
      <c r="D612" s="325" t="s">
        <v>605</v>
      </c>
      <c r="E612" s="329" t="s">
        <v>507</v>
      </c>
      <c r="F612" s="329" t="s">
        <v>507</v>
      </c>
      <c r="G612" s="329" t="s">
        <v>507</v>
      </c>
    </row>
    <row r="613" spans="1:7" x14ac:dyDescent="0.25">
      <c r="A613" s="76" t="s">
        <v>792</v>
      </c>
      <c r="B613" s="325">
        <v>-30056.90270642428</v>
      </c>
      <c r="C613" s="325">
        <v>12.663181</v>
      </c>
      <c r="D613" s="325">
        <v>1.1562030000000001</v>
      </c>
      <c r="E613" s="325">
        <v>21.472351</v>
      </c>
      <c r="F613" s="325">
        <v>357.87245800000005</v>
      </c>
      <c r="G613" s="325" t="s">
        <v>507</v>
      </c>
    </row>
    <row r="614" spans="1:7" x14ac:dyDescent="0.25">
      <c r="A614" s="77" t="s">
        <v>793</v>
      </c>
      <c r="B614" s="325">
        <v>10024.42566404653</v>
      </c>
      <c r="C614" s="325">
        <v>12.663181</v>
      </c>
      <c r="D614" s="325">
        <v>1.1562030000000001</v>
      </c>
      <c r="E614" s="329">
        <v>21.472351</v>
      </c>
      <c r="F614" s="329">
        <v>357.87245800000005</v>
      </c>
      <c r="G614" s="329" t="s">
        <v>507</v>
      </c>
    </row>
    <row r="615" spans="1:7" x14ac:dyDescent="0.25">
      <c r="A615" s="379" t="s">
        <v>794</v>
      </c>
      <c r="B615" s="325">
        <v>-40081.328370470808</v>
      </c>
      <c r="C615" s="325" t="s">
        <v>509</v>
      </c>
      <c r="D615" s="325" t="s">
        <v>605</v>
      </c>
      <c r="E615" s="329" t="s">
        <v>507</v>
      </c>
      <c r="F615" s="329" t="s">
        <v>507</v>
      </c>
      <c r="G615" s="329" t="s">
        <v>507</v>
      </c>
    </row>
    <row r="616" spans="1:7" x14ac:dyDescent="0.25">
      <c r="A616" s="77" t="s">
        <v>795</v>
      </c>
      <c r="B616" s="325">
        <v>-6109.6062039457893</v>
      </c>
      <c r="C616" s="325">
        <v>161.13485112156022</v>
      </c>
      <c r="D616" s="325">
        <v>0.59525414428571</v>
      </c>
      <c r="E616" s="325" t="s">
        <v>507</v>
      </c>
      <c r="F616" s="325" t="s">
        <v>507</v>
      </c>
      <c r="G616" s="325" t="s">
        <v>507</v>
      </c>
    </row>
    <row r="617" spans="1:7" x14ac:dyDescent="0.25">
      <c r="A617" s="77" t="s">
        <v>796</v>
      </c>
      <c r="B617" s="325">
        <v>-10133.523605752287</v>
      </c>
      <c r="C617" s="325" t="s">
        <v>534</v>
      </c>
      <c r="D617" s="325">
        <v>0.59215403</v>
      </c>
      <c r="E617" s="329" t="s">
        <v>507</v>
      </c>
      <c r="F617" s="329" t="s">
        <v>507</v>
      </c>
      <c r="G617" s="329" t="s">
        <v>507</v>
      </c>
    </row>
    <row r="618" spans="1:7" x14ac:dyDescent="0.25">
      <c r="A618" s="77" t="s">
        <v>797</v>
      </c>
      <c r="B618" s="325">
        <v>439.03348336053682</v>
      </c>
      <c r="C618" s="325" t="s">
        <v>534</v>
      </c>
      <c r="D618" s="325" t="s">
        <v>530</v>
      </c>
      <c r="E618" s="329" t="s">
        <v>507</v>
      </c>
      <c r="F618" s="329" t="s">
        <v>507</v>
      </c>
      <c r="G618" s="329" t="s">
        <v>507</v>
      </c>
    </row>
    <row r="619" spans="1:7" x14ac:dyDescent="0.25">
      <c r="A619" s="76" t="s">
        <v>798</v>
      </c>
      <c r="B619" s="325">
        <v>-31610.861039128908</v>
      </c>
      <c r="C619" s="325" t="s">
        <v>534</v>
      </c>
      <c r="D619" s="325">
        <v>6.04757815668298</v>
      </c>
      <c r="E619" s="325" t="s">
        <v>534</v>
      </c>
      <c r="F619" s="325" t="s">
        <v>534</v>
      </c>
      <c r="G619" s="325" t="s">
        <v>507</v>
      </c>
    </row>
    <row r="620" spans="1:7" x14ac:dyDescent="0.25">
      <c r="A620" s="77" t="s">
        <v>799</v>
      </c>
      <c r="B620" s="325">
        <v>-116642.3750794526</v>
      </c>
      <c r="C620" s="325" t="s">
        <v>534</v>
      </c>
      <c r="D620" s="325">
        <v>6.04757815668298</v>
      </c>
      <c r="E620" s="329" t="s">
        <v>534</v>
      </c>
      <c r="F620" s="329" t="s">
        <v>534</v>
      </c>
      <c r="G620" s="329" t="s">
        <v>507</v>
      </c>
    </row>
    <row r="621" spans="1:7" x14ac:dyDescent="0.25">
      <c r="A621" s="379" t="s">
        <v>800</v>
      </c>
      <c r="B621" s="325">
        <v>85031.514040323702</v>
      </c>
      <c r="C621" s="325" t="s">
        <v>534</v>
      </c>
      <c r="D621" s="325" t="s">
        <v>605</v>
      </c>
      <c r="E621" s="329" t="s">
        <v>534</v>
      </c>
      <c r="F621" s="329" t="s">
        <v>534</v>
      </c>
      <c r="G621" s="329" t="s">
        <v>507</v>
      </c>
    </row>
    <row r="622" spans="1:7" x14ac:dyDescent="0.25">
      <c r="A622" s="77" t="s">
        <v>801</v>
      </c>
      <c r="B622" s="325" t="s">
        <v>534</v>
      </c>
      <c r="C622" s="325" t="s">
        <v>530</v>
      </c>
      <c r="D622" s="325" t="s">
        <v>530</v>
      </c>
      <c r="E622" s="325" t="s">
        <v>507</v>
      </c>
      <c r="F622" s="325" t="s">
        <v>507</v>
      </c>
      <c r="G622" s="325" t="s">
        <v>507</v>
      </c>
    </row>
    <row r="623" spans="1:7" x14ac:dyDescent="0.25">
      <c r="A623" s="77" t="s">
        <v>802</v>
      </c>
      <c r="B623" s="334" t="s">
        <v>187</v>
      </c>
      <c r="C623" s="334" t="s">
        <v>187</v>
      </c>
      <c r="D623" s="334" t="s">
        <v>187</v>
      </c>
      <c r="E623" s="334" t="s">
        <v>187</v>
      </c>
      <c r="F623" s="334" t="s">
        <v>187</v>
      </c>
      <c r="G623" s="334" t="s">
        <v>187</v>
      </c>
    </row>
    <row r="624" spans="1:7" x14ac:dyDescent="0.25">
      <c r="A624" s="77" t="s">
        <v>803</v>
      </c>
      <c r="B624" s="325" t="s">
        <v>534</v>
      </c>
      <c r="C624" s="325" t="s">
        <v>507</v>
      </c>
      <c r="D624" s="325" t="s">
        <v>507</v>
      </c>
      <c r="E624" s="329" t="s">
        <v>507</v>
      </c>
      <c r="F624" s="329" t="s">
        <v>507</v>
      </c>
      <c r="G624" s="329" t="s">
        <v>507</v>
      </c>
    </row>
    <row r="625" spans="1:8" x14ac:dyDescent="0.25">
      <c r="A625" s="76" t="s">
        <v>804</v>
      </c>
      <c r="B625" s="325">
        <v>-106047.09877372319</v>
      </c>
      <c r="C625" s="334" t="s">
        <v>187</v>
      </c>
      <c r="D625" s="334" t="s">
        <v>187</v>
      </c>
      <c r="E625" s="334" t="s">
        <v>187</v>
      </c>
      <c r="F625" s="334" t="s">
        <v>187</v>
      </c>
      <c r="G625" s="334" t="s">
        <v>187</v>
      </c>
    </row>
    <row r="626" spans="1:8" x14ac:dyDescent="0.25">
      <c r="A626" s="296" t="s">
        <v>805</v>
      </c>
      <c r="B626" s="325" t="s">
        <v>3278</v>
      </c>
      <c r="C626" s="325" t="s">
        <v>530</v>
      </c>
      <c r="D626" s="325">
        <v>2.41583792</v>
      </c>
      <c r="E626" s="325" t="s">
        <v>507</v>
      </c>
      <c r="F626" s="325" t="s">
        <v>507</v>
      </c>
      <c r="G626" s="325" t="s">
        <v>507</v>
      </c>
    </row>
    <row r="627" spans="1:8" x14ac:dyDescent="0.25">
      <c r="A627" s="367" t="s">
        <v>806</v>
      </c>
      <c r="B627" s="325" t="s">
        <v>3278</v>
      </c>
      <c r="C627" s="325" t="s">
        <v>530</v>
      </c>
      <c r="D627" s="325">
        <v>2.41583792</v>
      </c>
      <c r="E627" s="325" t="s">
        <v>507</v>
      </c>
      <c r="F627" s="325" t="s">
        <v>507</v>
      </c>
      <c r="G627" s="325" t="s">
        <v>507</v>
      </c>
    </row>
    <row r="629" spans="1:8" x14ac:dyDescent="0.2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613" t="s">
        <v>808</v>
      </c>
      <c r="B632" s="613"/>
      <c r="C632" s="264"/>
      <c r="D632" s="264"/>
      <c r="E632" s="264"/>
      <c r="F632" s="264"/>
      <c r="G632" s="264"/>
      <c r="H632" s="390" t="s">
        <v>491</v>
      </c>
    </row>
    <row r="633" spans="1:8" ht="15.75" x14ac:dyDescent="0.25">
      <c r="A633" s="279" t="s">
        <v>680</v>
      </c>
      <c r="B633" s="261"/>
      <c r="C633" s="264"/>
      <c r="D633" s="264"/>
      <c r="E633" s="264"/>
      <c r="F633" s="264"/>
      <c r="G633" s="264"/>
      <c r="H633" s="390" t="s">
        <v>3402</v>
      </c>
    </row>
    <row r="634" spans="1:8" x14ac:dyDescent="0.25">
      <c r="A634" s="264"/>
      <c r="B634" s="264"/>
      <c r="C634" s="264"/>
      <c r="D634" s="264"/>
      <c r="E634" s="264"/>
      <c r="F634" s="264"/>
      <c r="G634" s="264"/>
      <c r="H634" s="390" t="s">
        <v>492</v>
      </c>
    </row>
    <row r="635" spans="1:8" x14ac:dyDescent="0.25">
      <c r="A635" s="264"/>
      <c r="B635" s="264"/>
      <c r="C635" s="264"/>
      <c r="D635" s="264"/>
      <c r="E635" s="264"/>
      <c r="F635" s="264"/>
      <c r="G635" s="264"/>
      <c r="H635" s="297"/>
    </row>
    <row r="636" spans="1:8" x14ac:dyDescent="0.25">
      <c r="A636" s="601" t="s">
        <v>809</v>
      </c>
      <c r="B636" s="298" t="s">
        <v>810</v>
      </c>
      <c r="C636" s="299" t="s">
        <v>495</v>
      </c>
      <c r="D636" s="299" t="s">
        <v>496</v>
      </c>
      <c r="E636" s="299" t="s">
        <v>632</v>
      </c>
      <c r="F636" s="300" t="s">
        <v>498</v>
      </c>
      <c r="G636" s="301" t="s">
        <v>499</v>
      </c>
      <c r="H636" s="300" t="s">
        <v>633</v>
      </c>
    </row>
    <row r="637" spans="1:8" ht="15.75" thickBot="1" x14ac:dyDescent="0.3">
      <c r="A637" s="602"/>
      <c r="B637" s="603" t="s">
        <v>501</v>
      </c>
      <c r="C637" s="604"/>
      <c r="D637" s="604"/>
      <c r="E637" s="604"/>
      <c r="F637" s="604"/>
      <c r="G637" s="604"/>
      <c r="H637" s="605"/>
    </row>
    <row r="638" spans="1:8" ht="15.75" thickTop="1" x14ac:dyDescent="0.2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25">
      <c r="A639" s="303" t="s">
        <v>813</v>
      </c>
      <c r="B639" s="325" t="s">
        <v>569</v>
      </c>
      <c r="C639" s="325">
        <v>5255.3700428550756</v>
      </c>
      <c r="D639" s="334" t="s">
        <v>187</v>
      </c>
      <c r="E639" s="325">
        <v>2.3460190219567099</v>
      </c>
      <c r="F639" s="325">
        <v>6.1117899358083498</v>
      </c>
      <c r="G639" s="325">
        <v>21.695718028166269</v>
      </c>
      <c r="H639" s="334" t="s">
        <v>187</v>
      </c>
    </row>
    <row r="640" spans="1:8" x14ac:dyDescent="0.25">
      <c r="A640" s="362" t="s">
        <v>814</v>
      </c>
      <c r="B640" s="325" t="s">
        <v>569</v>
      </c>
      <c r="C640" s="325">
        <v>5255.3700428550756</v>
      </c>
      <c r="D640" s="334" t="s">
        <v>187</v>
      </c>
      <c r="E640" s="329">
        <v>2.3460190219567099</v>
      </c>
      <c r="F640" s="329">
        <v>6.1117899358083498</v>
      </c>
      <c r="G640" s="329">
        <v>21.695718028166269</v>
      </c>
      <c r="H640" s="334" t="s">
        <v>187</v>
      </c>
    </row>
    <row r="641" spans="1:8" x14ac:dyDescent="0.25">
      <c r="A641" s="362" t="s">
        <v>815</v>
      </c>
      <c r="B641" s="325" t="s">
        <v>536</v>
      </c>
      <c r="C641" s="325" t="s">
        <v>536</v>
      </c>
      <c r="D641" s="334" t="s">
        <v>187</v>
      </c>
      <c r="E641" s="329" t="s">
        <v>536</v>
      </c>
      <c r="F641" s="329" t="s">
        <v>536</v>
      </c>
      <c r="G641" s="329" t="s">
        <v>536</v>
      </c>
      <c r="H641" s="334" t="s">
        <v>187</v>
      </c>
    </row>
    <row r="642" spans="1:8" x14ac:dyDescent="0.25">
      <c r="A642" s="380" t="s">
        <v>816</v>
      </c>
      <c r="B642" s="325" t="s">
        <v>536</v>
      </c>
      <c r="C642" s="325" t="s">
        <v>536</v>
      </c>
      <c r="D642" s="334" t="s">
        <v>187</v>
      </c>
      <c r="E642" s="325" t="s">
        <v>536</v>
      </c>
      <c r="F642" s="325" t="s">
        <v>536</v>
      </c>
      <c r="G642" s="325" t="s">
        <v>536</v>
      </c>
      <c r="H642" s="334" t="s">
        <v>187</v>
      </c>
    </row>
    <row r="643" spans="1:8" x14ac:dyDescent="0.25">
      <c r="A643" s="303" t="s">
        <v>817</v>
      </c>
      <c r="B643" s="334" t="s">
        <v>187</v>
      </c>
      <c r="C643" s="325">
        <v>76.87968402665453</v>
      </c>
      <c r="D643" s="325">
        <v>5.5928880000000003</v>
      </c>
      <c r="E643" s="325" t="s">
        <v>534</v>
      </c>
      <c r="F643" s="325" t="s">
        <v>534</v>
      </c>
      <c r="G643" s="325" t="s">
        <v>534</v>
      </c>
      <c r="H643" s="334" t="s">
        <v>187</v>
      </c>
    </row>
    <row r="644" spans="1:8" x14ac:dyDescent="0.25">
      <c r="A644" s="381" t="s">
        <v>818</v>
      </c>
      <c r="B644" s="334" t="s">
        <v>187</v>
      </c>
      <c r="C644" s="325">
        <v>74.571839999999995</v>
      </c>
      <c r="D644" s="325">
        <v>5.5928880000000003</v>
      </c>
      <c r="E644" s="329" t="s">
        <v>534</v>
      </c>
      <c r="F644" s="329" t="s">
        <v>534</v>
      </c>
      <c r="G644" s="329" t="s">
        <v>534</v>
      </c>
      <c r="H644" s="334" t="s">
        <v>187</v>
      </c>
    </row>
    <row r="645" spans="1:8" x14ac:dyDescent="0.25">
      <c r="A645" s="381" t="s">
        <v>819</v>
      </c>
      <c r="B645" s="334" t="s">
        <v>187</v>
      </c>
      <c r="C645" s="325">
        <v>2.3078440266545299</v>
      </c>
      <c r="D645" s="325" t="s">
        <v>581</v>
      </c>
      <c r="E645" s="329" t="s">
        <v>534</v>
      </c>
      <c r="F645" s="329" t="s">
        <v>534</v>
      </c>
      <c r="G645" s="329" t="s">
        <v>534</v>
      </c>
      <c r="H645" s="334" t="s">
        <v>187</v>
      </c>
    </row>
    <row r="646" spans="1:8" x14ac:dyDescent="0.25">
      <c r="A646" s="303" t="s">
        <v>820</v>
      </c>
      <c r="B646" s="325" t="s">
        <v>541</v>
      </c>
      <c r="C646" s="325" t="s">
        <v>541</v>
      </c>
      <c r="D646" s="325" t="s">
        <v>541</v>
      </c>
      <c r="E646" s="325" t="s">
        <v>541</v>
      </c>
      <c r="F646" s="325" t="s">
        <v>541</v>
      </c>
      <c r="G646" s="325" t="s">
        <v>541</v>
      </c>
      <c r="H646" s="325" t="s">
        <v>541</v>
      </c>
    </row>
    <row r="647" spans="1:8" x14ac:dyDescent="0.25">
      <c r="A647" s="362" t="s">
        <v>821</v>
      </c>
      <c r="B647" s="325" t="s">
        <v>509</v>
      </c>
      <c r="C647" s="325" t="s">
        <v>541</v>
      </c>
      <c r="D647" s="325" t="s">
        <v>541</v>
      </c>
      <c r="E647" s="329" t="s">
        <v>509</v>
      </c>
      <c r="F647" s="329" t="s">
        <v>509</v>
      </c>
      <c r="G647" s="329" t="s">
        <v>509</v>
      </c>
      <c r="H647" s="329" t="s">
        <v>509</v>
      </c>
    </row>
    <row r="648" spans="1:8" x14ac:dyDescent="0.25">
      <c r="A648" s="362" t="s">
        <v>822</v>
      </c>
      <c r="B648" s="325" t="s">
        <v>507</v>
      </c>
      <c r="C648" s="325" t="s">
        <v>507</v>
      </c>
      <c r="D648" s="325" t="s">
        <v>507</v>
      </c>
      <c r="E648" s="329" t="s">
        <v>507</v>
      </c>
      <c r="F648" s="329" t="s">
        <v>507</v>
      </c>
      <c r="G648" s="329" t="s">
        <v>507</v>
      </c>
      <c r="H648" s="329" t="s">
        <v>507</v>
      </c>
    </row>
    <row r="649" spans="1:8" x14ac:dyDescent="0.25">
      <c r="A649" s="303" t="s">
        <v>823</v>
      </c>
      <c r="B649" s="334" t="s">
        <v>187</v>
      </c>
      <c r="C649" s="325">
        <v>802.56286295779444</v>
      </c>
      <c r="D649" s="325">
        <v>77.108007060478172</v>
      </c>
      <c r="E649" s="325" t="s">
        <v>581</v>
      </c>
      <c r="F649" s="325">
        <v>0.43655642398631</v>
      </c>
      <c r="G649" s="325">
        <v>49.308450064014231</v>
      </c>
      <c r="H649" s="334" t="s">
        <v>187</v>
      </c>
    </row>
    <row r="650" spans="1:8" x14ac:dyDescent="0.25">
      <c r="A650" s="362" t="s">
        <v>824</v>
      </c>
      <c r="B650" s="334" t="s">
        <v>187</v>
      </c>
      <c r="C650" s="325">
        <v>567.41960890297901</v>
      </c>
      <c r="D650" s="325">
        <v>75.36075521363459</v>
      </c>
      <c r="E650" s="329" t="s">
        <v>536</v>
      </c>
      <c r="F650" s="329">
        <v>0.43655642398631</v>
      </c>
      <c r="G650" s="329">
        <v>33.529746043529677</v>
      </c>
      <c r="H650" s="334" t="s">
        <v>187</v>
      </c>
    </row>
    <row r="651" spans="1:8" x14ac:dyDescent="0.25">
      <c r="A651" s="362" t="s">
        <v>825</v>
      </c>
      <c r="B651" s="334" t="s">
        <v>187</v>
      </c>
      <c r="C651" s="325">
        <v>235.14325405481537</v>
      </c>
      <c r="D651" s="325">
        <v>1.74725184684358</v>
      </c>
      <c r="E651" s="329" t="s">
        <v>536</v>
      </c>
      <c r="F651" s="329" t="s">
        <v>536</v>
      </c>
      <c r="G651" s="329">
        <v>15.77870402048455</v>
      </c>
      <c r="H651" s="334" t="s">
        <v>187</v>
      </c>
    </row>
    <row r="652" spans="1:8" x14ac:dyDescent="0.25">
      <c r="A652" s="362" t="s">
        <v>3399</v>
      </c>
      <c r="B652" s="334" t="s">
        <v>187</v>
      </c>
      <c r="C652" s="325" t="s">
        <v>509</v>
      </c>
      <c r="D652" s="325" t="s">
        <v>509</v>
      </c>
      <c r="E652" s="325" t="s">
        <v>509</v>
      </c>
      <c r="F652" s="325" t="s">
        <v>509</v>
      </c>
      <c r="G652" s="325" t="s">
        <v>509</v>
      </c>
      <c r="H652" s="334" t="s">
        <v>187</v>
      </c>
    </row>
    <row r="653" spans="1:8" x14ac:dyDescent="0.25">
      <c r="A653" s="303" t="s">
        <v>3400</v>
      </c>
      <c r="B653" s="325" t="s">
        <v>507</v>
      </c>
      <c r="C653" s="325" t="s">
        <v>507</v>
      </c>
      <c r="D653" s="325" t="s">
        <v>507</v>
      </c>
      <c r="E653" s="325" t="s">
        <v>536</v>
      </c>
      <c r="F653" s="325" t="s">
        <v>536</v>
      </c>
      <c r="G653" s="325">
        <v>43.391436056332523</v>
      </c>
      <c r="H653" s="325">
        <v>0.74349333311907995</v>
      </c>
    </row>
    <row r="654" spans="1:8" x14ac:dyDescent="0.25">
      <c r="A654" s="367" t="s">
        <v>585</v>
      </c>
      <c r="B654" s="329" t="s">
        <v>507</v>
      </c>
      <c r="C654" s="329" t="s">
        <v>507</v>
      </c>
      <c r="D654" s="329" t="s">
        <v>507</v>
      </c>
      <c r="E654" s="329" t="s">
        <v>536</v>
      </c>
      <c r="F654" s="329" t="s">
        <v>536</v>
      </c>
      <c r="G654" s="329">
        <v>43.391436056332523</v>
      </c>
      <c r="H654" s="329">
        <v>0.74349333311907995</v>
      </c>
    </row>
    <row r="655" spans="1:8" x14ac:dyDescent="0.25">
      <c r="A655" s="303" t="s">
        <v>826</v>
      </c>
      <c r="B655" s="334" t="s">
        <v>187</v>
      </c>
      <c r="C655" s="334" t="s">
        <v>187</v>
      </c>
      <c r="D655" s="334" t="s">
        <v>187</v>
      </c>
      <c r="E655" s="334" t="s">
        <v>187</v>
      </c>
      <c r="F655" s="334" t="s">
        <v>187</v>
      </c>
      <c r="G655" s="334" t="s">
        <v>187</v>
      </c>
      <c r="H655" s="334" t="s">
        <v>187</v>
      </c>
    </row>
    <row r="656" spans="1:8" x14ac:dyDescent="0.25">
      <c r="A656" s="381" t="s">
        <v>827</v>
      </c>
      <c r="B656" s="329" t="s">
        <v>507</v>
      </c>
      <c r="C656" s="334" t="s">
        <v>187</v>
      </c>
      <c r="D656" s="334" t="s">
        <v>187</v>
      </c>
      <c r="E656" s="334" t="s">
        <v>187</v>
      </c>
      <c r="F656" s="334" t="s">
        <v>187</v>
      </c>
      <c r="G656" s="334" t="s">
        <v>187</v>
      </c>
      <c r="H656" s="334" t="s">
        <v>187</v>
      </c>
    </row>
    <row r="657" spans="1:8" x14ac:dyDescent="0.25">
      <c r="A657" s="381" t="s">
        <v>828</v>
      </c>
      <c r="B657" s="329" t="s">
        <v>507</v>
      </c>
      <c r="C657" s="334" t="s">
        <v>187</v>
      </c>
      <c r="D657" s="334" t="s">
        <v>187</v>
      </c>
      <c r="E657" s="334" t="s">
        <v>187</v>
      </c>
      <c r="F657" s="334" t="s">
        <v>187</v>
      </c>
      <c r="G657" s="334" t="s">
        <v>187</v>
      </c>
      <c r="H657" s="334" t="s">
        <v>187</v>
      </c>
    </row>
    <row r="658" spans="1:8" x14ac:dyDescent="0.25">
      <c r="A658" s="382" t="s">
        <v>3401</v>
      </c>
      <c r="B658" s="329" t="s">
        <v>507</v>
      </c>
      <c r="C658" s="334" t="s">
        <v>187</v>
      </c>
      <c r="D658" s="334" t="s">
        <v>187</v>
      </c>
      <c r="E658" s="334" t="s">
        <v>187</v>
      </c>
      <c r="F658" s="334" t="s">
        <v>187</v>
      </c>
      <c r="G658" s="334" t="s">
        <v>187</v>
      </c>
      <c r="H658" s="334" t="s">
        <v>187</v>
      </c>
    </row>
    <row r="660" spans="1:8" x14ac:dyDescent="0.2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830</v>
      </c>
      <c r="B663" s="79" t="s">
        <v>831</v>
      </c>
      <c r="C663" s="79" t="s">
        <v>832</v>
      </c>
      <c r="D663" s="79" t="s">
        <v>833</v>
      </c>
      <c r="E663" s="79" t="s">
        <v>834</v>
      </c>
      <c r="F663" s="79" t="s">
        <v>498</v>
      </c>
      <c r="G663" s="79" t="s">
        <v>499</v>
      </c>
      <c r="H663" s="79" t="s">
        <v>835</v>
      </c>
    </row>
    <row r="664" spans="1:8" s="9" customFormat="1" x14ac:dyDescent="0.2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837</v>
      </c>
      <c r="B671" s="80">
        <f>G407</f>
        <v>22472.091478849856</v>
      </c>
      <c r="C671" s="80">
        <f>H407</f>
        <v>4.8078038835700004E-3</v>
      </c>
      <c r="D671" s="80">
        <f>I407</f>
        <v>5.0498744759699997E-3</v>
      </c>
      <c r="E671" s="80"/>
      <c r="F671" s="81"/>
      <c r="G671" s="81"/>
      <c r="H671" s="81"/>
    </row>
    <row r="672" spans="1:8" x14ac:dyDescent="0.2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2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842</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2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863</v>
      </c>
      <c r="B707" s="90"/>
      <c r="C707" s="90"/>
      <c r="D707" s="90"/>
      <c r="E707" s="90"/>
      <c r="F707" s="90"/>
      <c r="G707" s="90"/>
      <c r="H707" s="90"/>
      <c r="I707" s="90"/>
      <c r="J707" s="90"/>
      <c r="K707" s="90"/>
      <c r="L707" s="90"/>
      <c r="M707" s="90"/>
      <c r="N707" s="90"/>
    </row>
    <row r="708" spans="1:28" x14ac:dyDescent="0.25">
      <c r="A708" s="90" t="s">
        <v>864</v>
      </c>
      <c r="B708" s="90"/>
      <c r="C708" s="90"/>
      <c r="D708" s="90"/>
      <c r="E708" s="90"/>
      <c r="F708" s="90"/>
      <c r="G708" s="90"/>
      <c r="H708" s="90"/>
      <c r="I708" s="90"/>
      <c r="J708" s="90"/>
      <c r="K708" s="90"/>
      <c r="L708" s="90"/>
      <c r="M708" s="90"/>
      <c r="N708" s="90"/>
    </row>
    <row r="709" spans="1:28" x14ac:dyDescent="0.25">
      <c r="A709" s="90" t="s">
        <v>865</v>
      </c>
      <c r="B709" s="90"/>
      <c r="C709" s="90"/>
      <c r="D709" s="90"/>
      <c r="E709" s="90"/>
      <c r="F709" s="90"/>
      <c r="G709" s="90"/>
      <c r="H709" s="90"/>
      <c r="I709" s="90"/>
      <c r="J709" s="90"/>
      <c r="K709" s="90"/>
      <c r="L709" s="90"/>
      <c r="M709" s="90"/>
      <c r="N709" s="90"/>
    </row>
    <row r="710" spans="1:28" ht="33.75" x14ac:dyDescent="0.2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2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2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2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2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2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2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2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2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2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2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2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2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2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2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2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2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2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2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2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2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2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ht="18" x14ac:dyDescent="0.2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8" x14ac:dyDescent="0.2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2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2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2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2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2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2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2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2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2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2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2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2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2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2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2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2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2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2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2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2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2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2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2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ht="18" x14ac:dyDescent="0.2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2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ht="18" x14ac:dyDescent="0.2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2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2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2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2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ht="18" x14ac:dyDescent="0.2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2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ht="18" x14ac:dyDescent="0.2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ht="18" x14ac:dyDescent="0.2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2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2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2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2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8" x14ac:dyDescent="0.2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2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2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2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2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2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2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2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2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2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2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2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2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2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2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2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2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2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2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2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2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2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2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2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2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2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2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2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2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2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2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2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2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2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2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2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2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ht="15.75" x14ac:dyDescent="0.2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2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2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2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2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2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2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ht="18" x14ac:dyDescent="0.2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ht="15.75" x14ac:dyDescent="0.2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ht="15.75" x14ac:dyDescent="0.2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2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2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2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2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2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2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2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2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2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2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ht="18" x14ac:dyDescent="0.2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ht="15.75" x14ac:dyDescent="0.2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ht="18" x14ac:dyDescent="0.2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ht="18" x14ac:dyDescent="0.2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ht="18" x14ac:dyDescent="0.2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ht="18" x14ac:dyDescent="0.2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ht="18" x14ac:dyDescent="0.2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2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ht="18" x14ac:dyDescent="0.2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8" x14ac:dyDescent="0.2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ht="18" x14ac:dyDescent="0.2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ht="18" x14ac:dyDescent="0.2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ht="18" x14ac:dyDescent="0.2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2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ht="18" x14ac:dyDescent="0.2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ht="18" x14ac:dyDescent="0.2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ht="18" x14ac:dyDescent="0.2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ht="18" x14ac:dyDescent="0.2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2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8" x14ac:dyDescent="0.2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2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2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2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2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2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2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ht="18" x14ac:dyDescent="0.2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8" x14ac:dyDescent="0.2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2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8" x14ac:dyDescent="0.2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8" x14ac:dyDescent="0.2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8" x14ac:dyDescent="0.2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36" x14ac:dyDescent="0.2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8" x14ac:dyDescent="0.2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ht="18" x14ac:dyDescent="0.2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ht="18" x14ac:dyDescent="0.2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ht="18" x14ac:dyDescent="0.2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8" x14ac:dyDescent="0.2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2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2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2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2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2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ht="18" x14ac:dyDescent="0.2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8" x14ac:dyDescent="0.2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8" x14ac:dyDescent="0.2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ht="18" x14ac:dyDescent="0.2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8" x14ac:dyDescent="0.2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8" x14ac:dyDescent="0.2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8" x14ac:dyDescent="0.2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ht="18" x14ac:dyDescent="0.2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8" x14ac:dyDescent="0.2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2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2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2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ht="18" x14ac:dyDescent="0.2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ht="18" x14ac:dyDescent="0.2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2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ht="18" x14ac:dyDescent="0.2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2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ht="15.75" x14ac:dyDescent="0.2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8" x14ac:dyDescent="0.2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ht="18" x14ac:dyDescent="0.2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ht="18" x14ac:dyDescent="0.2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2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2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2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ht="18" x14ac:dyDescent="0.2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ht="18" x14ac:dyDescent="0.2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ht="18" x14ac:dyDescent="0.2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2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2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2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2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2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8" x14ac:dyDescent="0.2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8" x14ac:dyDescent="0.2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ht="18" x14ac:dyDescent="0.2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ht="18" x14ac:dyDescent="0.2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ht="18" x14ac:dyDescent="0.2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ht="18" x14ac:dyDescent="0.2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ht="18" x14ac:dyDescent="0.2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2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2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2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2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8" x14ac:dyDescent="0.2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8" x14ac:dyDescent="0.2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8" x14ac:dyDescent="0.2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25">
      <c r="A918"/>
      <c r="B918"/>
      <c r="C918"/>
      <c r="D918"/>
      <c r="E918"/>
      <c r="F918"/>
      <c r="G918"/>
      <c r="H918"/>
      <c r="I918"/>
      <c r="J918"/>
      <c r="K918"/>
      <c r="L918"/>
      <c r="M918"/>
      <c r="N918"/>
    </row>
    <row r="919" spans="1:14" x14ac:dyDescent="0.25">
      <c r="A919" s="164"/>
      <c r="B919" s="165" t="s">
        <v>2230</v>
      </c>
      <c r="C919" s="165" t="s">
        <v>2231</v>
      </c>
      <c r="D919" s="166" t="s">
        <v>2232</v>
      </c>
      <c r="E919"/>
      <c r="F919"/>
      <c r="G919"/>
      <c r="H919"/>
      <c r="I919"/>
      <c r="J919"/>
      <c r="K919"/>
      <c r="L919"/>
      <c r="M919"/>
      <c r="N919"/>
    </row>
    <row r="920" spans="1:14" x14ac:dyDescent="0.25">
      <c r="A920" t="s">
        <v>2233</v>
      </c>
      <c r="B920" s="167">
        <v>1</v>
      </c>
      <c r="C920" s="167">
        <v>1</v>
      </c>
      <c r="D920" t="s">
        <v>2234</v>
      </c>
      <c r="E920"/>
      <c r="F920"/>
      <c r="G920"/>
      <c r="H920"/>
      <c r="I920"/>
      <c r="J920"/>
      <c r="K920"/>
      <c r="L920"/>
      <c r="M920"/>
      <c r="N920"/>
    </row>
    <row r="921" spans="1:14" x14ac:dyDescent="0.25">
      <c r="A921" t="s">
        <v>2235</v>
      </c>
      <c r="B921" s="167">
        <v>16.2</v>
      </c>
      <c r="C921" s="167">
        <v>5</v>
      </c>
      <c r="D921" t="s">
        <v>2236</v>
      </c>
      <c r="E921"/>
      <c r="F921"/>
      <c r="G921"/>
      <c r="H921"/>
      <c r="I921"/>
      <c r="J921"/>
      <c r="K921"/>
      <c r="L921"/>
      <c r="M921"/>
      <c r="N921"/>
    </row>
    <row r="922" spans="1:14" x14ac:dyDescent="0.25">
      <c r="A922" t="s">
        <v>498</v>
      </c>
      <c r="B922" s="167">
        <v>5.6</v>
      </c>
      <c r="C922" s="167">
        <v>1.8</v>
      </c>
      <c r="D922" t="s">
        <v>2237</v>
      </c>
      <c r="E922"/>
      <c r="F922"/>
      <c r="G922"/>
      <c r="H922"/>
      <c r="I922"/>
      <c r="J922"/>
      <c r="K922"/>
      <c r="L922"/>
      <c r="M922"/>
      <c r="N922"/>
    </row>
    <row r="923" spans="1:14" x14ac:dyDescent="0.25">
      <c r="A923" t="s">
        <v>2238</v>
      </c>
      <c r="B923" s="167">
        <v>-2.4</v>
      </c>
      <c r="C923" s="167">
        <v>-8.1999999999999993</v>
      </c>
      <c r="D923" t="s">
        <v>2239</v>
      </c>
      <c r="E923"/>
      <c r="F923"/>
      <c r="G923"/>
      <c r="H923"/>
      <c r="I923"/>
      <c r="J923"/>
      <c r="K923"/>
      <c r="L923"/>
      <c r="M923"/>
      <c r="N923"/>
    </row>
    <row r="924" spans="1:14" x14ac:dyDescent="0.25">
      <c r="A924" t="s">
        <v>2240</v>
      </c>
      <c r="B924" s="167">
        <v>0</v>
      </c>
      <c r="C924" s="167">
        <v>0</v>
      </c>
      <c r="D924" t="s">
        <v>2241</v>
      </c>
      <c r="E924"/>
      <c r="F924"/>
      <c r="G924"/>
      <c r="H924"/>
      <c r="I924"/>
      <c r="J924"/>
      <c r="K924"/>
      <c r="L924"/>
      <c r="M924"/>
      <c r="N924"/>
    </row>
    <row r="925" spans="1:14" x14ac:dyDescent="0.25">
      <c r="A925" t="s">
        <v>2242</v>
      </c>
      <c r="B925" s="167">
        <v>0</v>
      </c>
      <c r="C925" s="167">
        <v>0</v>
      </c>
      <c r="D925" t="s">
        <v>2241</v>
      </c>
      <c r="E925"/>
      <c r="F925"/>
      <c r="G925"/>
      <c r="H925"/>
      <c r="I925"/>
      <c r="J925"/>
      <c r="K925"/>
      <c r="L925"/>
      <c r="M925"/>
      <c r="N925"/>
    </row>
    <row r="926" spans="1:14" x14ac:dyDescent="0.25">
      <c r="A926" t="s">
        <v>2243</v>
      </c>
      <c r="B926" s="167">
        <v>0</v>
      </c>
      <c r="C926" s="167">
        <v>0</v>
      </c>
      <c r="D926" t="s">
        <v>2244</v>
      </c>
      <c r="E926"/>
      <c r="F926"/>
      <c r="G926"/>
      <c r="H926"/>
      <c r="I926"/>
      <c r="J926"/>
      <c r="K926"/>
      <c r="L926"/>
      <c r="M926"/>
      <c r="N926"/>
    </row>
    <row r="927" spans="1:14" x14ac:dyDescent="0.25">
      <c r="A927" t="s">
        <v>2245</v>
      </c>
      <c r="B927" s="167">
        <v>1200</v>
      </c>
      <c r="C927" s="167">
        <v>345</v>
      </c>
      <c r="D927" t="s">
        <v>2246</v>
      </c>
      <c r="E927"/>
      <c r="F927"/>
      <c r="G927"/>
      <c r="H927"/>
      <c r="I927"/>
      <c r="J927"/>
      <c r="K927"/>
      <c r="L927"/>
      <c r="M927"/>
      <c r="N927"/>
    </row>
    <row r="928" spans="1:14" x14ac:dyDescent="0.25">
      <c r="A928" t="s">
        <v>2247</v>
      </c>
      <c r="B928" s="167">
        <v>-160</v>
      </c>
      <c r="C928" s="167">
        <v>-46</v>
      </c>
      <c r="D928" t="s">
        <v>2248</v>
      </c>
      <c r="E928"/>
      <c r="F928"/>
      <c r="G928"/>
      <c r="H928"/>
      <c r="I928"/>
      <c r="J928"/>
      <c r="K928"/>
      <c r="L928"/>
      <c r="M928"/>
      <c r="N928"/>
    </row>
    <row r="929" spans="1:14" x14ac:dyDescent="0.25">
      <c r="A929" t="s">
        <v>2249</v>
      </c>
      <c r="B929" s="167">
        <v>84</v>
      </c>
      <c r="C929" s="167">
        <v>28</v>
      </c>
      <c r="D929" t="s">
        <v>2250</v>
      </c>
      <c r="E929"/>
      <c r="F929"/>
      <c r="G929"/>
      <c r="H929"/>
      <c r="I929"/>
      <c r="J929"/>
      <c r="K929"/>
      <c r="L929"/>
      <c r="M929"/>
      <c r="N929"/>
    </row>
    <row r="930" spans="1:14" x14ac:dyDescent="0.25">
      <c r="A930" t="s">
        <v>2251</v>
      </c>
      <c r="B930" s="167">
        <v>264</v>
      </c>
      <c r="C930" s="167">
        <v>265</v>
      </c>
      <c r="D930" t="s">
        <v>2252</v>
      </c>
      <c r="E930"/>
      <c r="F930"/>
      <c r="G930"/>
      <c r="H930"/>
      <c r="I930"/>
      <c r="J930"/>
      <c r="K930"/>
      <c r="L930"/>
      <c r="M930"/>
      <c r="N930"/>
    </row>
    <row r="931" spans="1:14" x14ac:dyDescent="0.25">
      <c r="A931" t="s">
        <v>2253</v>
      </c>
      <c r="B931" s="167">
        <v>1</v>
      </c>
      <c r="C931" s="167">
        <v>1</v>
      </c>
      <c r="D931" t="s">
        <v>2254</v>
      </c>
      <c r="E931"/>
      <c r="F931"/>
      <c r="G931"/>
      <c r="H931"/>
      <c r="I931"/>
      <c r="J931"/>
      <c r="K931"/>
      <c r="L931"/>
      <c r="M931"/>
      <c r="N931"/>
    </row>
    <row r="932" spans="1:14" x14ac:dyDescent="0.25">
      <c r="A932"/>
      <c r="B932"/>
      <c r="C932"/>
      <c r="D932" t="s">
        <v>2255</v>
      </c>
      <c r="E932"/>
      <c r="F932"/>
      <c r="G932"/>
      <c r="H932"/>
      <c r="I932"/>
      <c r="J932"/>
      <c r="K932"/>
      <c r="L932"/>
      <c r="M932"/>
      <c r="N932"/>
    </row>
    <row r="933" spans="1:14" x14ac:dyDescent="0.2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6" customWidth="1"/>
    <col min="2" max="2" width="12.710937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710937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28515625" style="6" customWidth="1"/>
    <col min="22" max="22" width="10.85546875" style="6" customWidth="1"/>
    <col min="23" max="16384" width="9.140625" style="6"/>
  </cols>
  <sheetData>
    <row r="1" spans="1:5" x14ac:dyDescent="0.25">
      <c r="A1" s="614" t="s">
        <v>11</v>
      </c>
      <c r="B1" s="614"/>
      <c r="C1" s="614"/>
      <c r="D1" s="614"/>
      <c r="E1" s="614"/>
    </row>
    <row r="2" spans="1:5" x14ac:dyDescent="0.25">
      <c r="A2" s="615" t="s">
        <v>155</v>
      </c>
      <c r="B2" s="615"/>
      <c r="C2" s="615"/>
      <c r="D2" s="615"/>
      <c r="E2" s="615"/>
    </row>
    <row r="19" spans="1:5" x14ac:dyDescent="0.25">
      <c r="A19" s="6" t="s">
        <v>156</v>
      </c>
    </row>
    <row r="20" spans="1:5" x14ac:dyDescent="0.25">
      <c r="A20" s="6">
        <v>155400</v>
      </c>
      <c r="B20" s="6" t="s">
        <v>157</v>
      </c>
    </row>
    <row r="21" spans="1:5" x14ac:dyDescent="0.25">
      <c r="A21" s="615" t="s">
        <v>158</v>
      </c>
      <c r="B21" s="615"/>
      <c r="C21" s="615"/>
      <c r="D21" s="615"/>
      <c r="E21" s="615"/>
    </row>
    <row r="38" spans="1:5" x14ac:dyDescent="0.25">
      <c r="A38" s="6" t="s">
        <v>156</v>
      </c>
    </row>
    <row r="39" spans="1:5" x14ac:dyDescent="0.25">
      <c r="A39" s="6">
        <v>100800</v>
      </c>
      <c r="B39" s="6" t="s">
        <v>157</v>
      </c>
    </row>
    <row r="40" spans="1:5" x14ac:dyDescent="0.25">
      <c r="A40" s="615" t="s">
        <v>159</v>
      </c>
      <c r="B40" s="615"/>
      <c r="C40" s="615"/>
      <c r="D40" s="615"/>
      <c r="E40" s="615"/>
    </row>
    <row r="57" spans="1:5" ht="15.75" thickBot="1" x14ac:dyDescent="0.3">
      <c r="A57" s="6" t="s">
        <v>156</v>
      </c>
    </row>
    <row r="58" spans="1:5" ht="15.75" thickBot="1" x14ac:dyDescent="0.3">
      <c r="A58" s="7">
        <v>194000</v>
      </c>
      <c r="B58" s="6" t="s">
        <v>160</v>
      </c>
    </row>
    <row r="60" spans="1:5" x14ac:dyDescent="0.25">
      <c r="A60" s="614" t="s">
        <v>161</v>
      </c>
      <c r="B60" s="614"/>
      <c r="C60" s="614"/>
      <c r="D60" s="614"/>
      <c r="E60" s="614"/>
    </row>
    <row r="85" spans="1:37" s="8" customFormat="1" x14ac:dyDescent="0.2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372</v>
      </c>
      <c r="B88" s="10">
        <f>(B86-B85)/B85</f>
        <v>1.0254083484573502</v>
      </c>
    </row>
    <row r="89" spans="1:37" x14ac:dyDescent="0.25">
      <c r="A89" s="614" t="s">
        <v>162</v>
      </c>
      <c r="B89" s="614"/>
      <c r="C89" s="614"/>
      <c r="D89" s="614"/>
      <c r="E89" s="614"/>
    </row>
    <row r="90" spans="1:37" x14ac:dyDescent="0.25">
      <c r="A90" s="6">
        <v>6.6290250000000004</v>
      </c>
      <c r="B90" s="6" t="s">
        <v>375</v>
      </c>
      <c r="E90" s="6" t="s">
        <v>380</v>
      </c>
    </row>
    <row r="91" spans="1:37" x14ac:dyDescent="0.25">
      <c r="A91" s="6">
        <f>1/A90</f>
        <v>0.15085174667466181</v>
      </c>
      <c r="B91" s="6" t="s">
        <v>376</v>
      </c>
      <c r="E91" s="6" t="s">
        <v>167</v>
      </c>
    </row>
    <row r="92" spans="1:37" x14ac:dyDescent="0.25">
      <c r="A92" s="11">
        <v>0.5</v>
      </c>
      <c r="B92" s="6" t="s">
        <v>377</v>
      </c>
      <c r="E92" s="6" t="s">
        <v>381</v>
      </c>
    </row>
    <row r="93" spans="1:37" x14ac:dyDescent="0.25">
      <c r="A93" s="6">
        <f>A92*A91</f>
        <v>7.5425873337330904E-2</v>
      </c>
      <c r="B93" s="6" t="s">
        <v>378</v>
      </c>
      <c r="E93" s="6" t="s">
        <v>167</v>
      </c>
    </row>
    <row r="94" spans="1:37" x14ac:dyDescent="0.25">
      <c r="A94" s="6">
        <f>1/A93</f>
        <v>13.258050000000001</v>
      </c>
      <c r="B94" s="6" t="s">
        <v>379</v>
      </c>
      <c r="E94" s="6" t="s">
        <v>167</v>
      </c>
      <c r="J94" s="11"/>
    </row>
    <row r="95" spans="1:37" ht="15.75" thickBot="1" x14ac:dyDescent="0.3">
      <c r="A95" s="6">
        <v>8.0274920000000005</v>
      </c>
      <c r="B95" s="6" t="s">
        <v>373</v>
      </c>
      <c r="E95" s="6" t="s">
        <v>382</v>
      </c>
      <c r="J95" s="11"/>
    </row>
    <row r="96" spans="1:37" ht="15.75" thickBot="1" x14ac:dyDescent="0.3">
      <c r="A96" s="12">
        <f>(A94-A95)/A95</f>
        <v>0.65158059329115492</v>
      </c>
      <c r="B96" s="6" t="s">
        <v>374</v>
      </c>
      <c r="C96" s="13"/>
      <c r="E96" s="6" t="s">
        <v>167</v>
      </c>
    </row>
    <row r="98" spans="1:5" x14ac:dyDescent="0.25">
      <c r="A98" s="614" t="s">
        <v>163</v>
      </c>
      <c r="B98" s="614"/>
      <c r="C98" s="614"/>
      <c r="D98" s="614"/>
      <c r="E98" s="614"/>
    </row>
    <row r="99" spans="1:5" x14ac:dyDescent="0.25">
      <c r="A99" s="13">
        <v>0.3</v>
      </c>
      <c r="B99" s="11" t="s">
        <v>384</v>
      </c>
    </row>
    <row r="100" spans="1:5" x14ac:dyDescent="0.25">
      <c r="A100" s="6">
        <v>63.5</v>
      </c>
      <c r="B100" s="6" t="s">
        <v>385</v>
      </c>
    </row>
    <row r="101" spans="1:5" x14ac:dyDescent="0.25">
      <c r="A101" s="6">
        <f>1/A100</f>
        <v>1.5748031496062992E-2</v>
      </c>
      <c r="B101" s="6" t="s">
        <v>383</v>
      </c>
    </row>
    <row r="102" spans="1:5" x14ac:dyDescent="0.25">
      <c r="A102" s="14">
        <f>A101*(1-A99)</f>
        <v>1.1023622047244094E-2</v>
      </c>
      <c r="B102" s="6" t="s">
        <v>386</v>
      </c>
    </row>
    <row r="103" spans="1:5" x14ac:dyDescent="0.25">
      <c r="A103" s="14">
        <f>1/A102</f>
        <v>90.714285714285722</v>
      </c>
      <c r="B103" s="6" t="s">
        <v>390</v>
      </c>
    </row>
    <row r="104" spans="1:5" x14ac:dyDescent="0.25">
      <c r="A104" s="13">
        <v>0.35</v>
      </c>
      <c r="B104" s="6" t="s">
        <v>387</v>
      </c>
    </row>
    <row r="105" spans="1:5" x14ac:dyDescent="0.25">
      <c r="A105" s="6">
        <f>A102*(1-A104)</f>
        <v>7.1653543307086615E-3</v>
      </c>
      <c r="B105" s="6" t="s">
        <v>388</v>
      </c>
    </row>
    <row r="106" spans="1:5" ht="15.75" thickBot="1" x14ac:dyDescent="0.3">
      <c r="A106" s="6">
        <f>1/A105</f>
        <v>139.56043956043956</v>
      </c>
      <c r="B106" s="6" t="s">
        <v>389</v>
      </c>
    </row>
    <row r="107" spans="1:5" ht="15.75" thickBot="1" x14ac:dyDescent="0.3">
      <c r="A107" s="15">
        <f>(A106-A103)/A103</f>
        <v>0.53846153846153832</v>
      </c>
      <c r="B107" s="6" t="s">
        <v>391</v>
      </c>
    </row>
    <row r="108" spans="1:5" x14ac:dyDescent="0.25">
      <c r="A108" s="16"/>
    </row>
    <row r="109" spans="1:5" x14ac:dyDescent="0.25">
      <c r="A109" s="614" t="s">
        <v>165</v>
      </c>
      <c r="B109" s="614"/>
      <c r="C109" s="614"/>
      <c r="D109" s="614"/>
      <c r="E109" s="614"/>
    </row>
    <row r="110" spans="1:5" ht="15.75" thickBot="1" x14ac:dyDescent="0.3"/>
    <row r="111" spans="1:5" ht="15.75" thickBot="1" x14ac:dyDescent="0.3">
      <c r="A111" s="15">
        <f>A122</f>
        <v>0.20481927710843381</v>
      </c>
      <c r="B111" s="6" t="s">
        <v>393</v>
      </c>
    </row>
    <row r="113" spans="1:12" x14ac:dyDescent="0.25">
      <c r="A113" s="614" t="s">
        <v>164</v>
      </c>
      <c r="B113" s="614"/>
      <c r="C113" s="614"/>
      <c r="D113" s="614"/>
      <c r="E113" s="614"/>
    </row>
    <row r="114" spans="1:12" x14ac:dyDescent="0.25">
      <c r="A114" s="13">
        <v>0.2</v>
      </c>
      <c r="B114" s="11" t="s">
        <v>384</v>
      </c>
    </row>
    <row r="115" spans="1:12" x14ac:dyDescent="0.25">
      <c r="A115" s="6">
        <v>1.95</v>
      </c>
      <c r="B115" s="6" t="s">
        <v>392</v>
      </c>
    </row>
    <row r="116" spans="1:12" x14ac:dyDescent="0.25">
      <c r="A116" s="6">
        <f>1/A115</f>
        <v>0.51282051282051289</v>
      </c>
      <c r="B116" s="6" t="s">
        <v>383</v>
      </c>
    </row>
    <row r="117" spans="1:12" x14ac:dyDescent="0.25">
      <c r="A117" s="14">
        <f>A116*(1-A114)</f>
        <v>0.41025641025641035</v>
      </c>
      <c r="B117" s="6" t="s">
        <v>386</v>
      </c>
    </row>
    <row r="118" spans="1:12" x14ac:dyDescent="0.25">
      <c r="A118" s="14">
        <f>1/A117</f>
        <v>2.4374999999999996</v>
      </c>
      <c r="B118" s="6" t="s">
        <v>390</v>
      </c>
    </row>
    <row r="119" spans="1:12" x14ac:dyDescent="0.25">
      <c r="A119" s="13">
        <v>0.17</v>
      </c>
      <c r="B119" s="6" t="s">
        <v>387</v>
      </c>
    </row>
    <row r="120" spans="1:12" x14ac:dyDescent="0.25">
      <c r="A120" s="6">
        <f>A117*(1-A119)</f>
        <v>0.34051282051282056</v>
      </c>
      <c r="B120" s="6" t="s">
        <v>388</v>
      </c>
    </row>
    <row r="121" spans="1:12" ht="15.75" thickBot="1" x14ac:dyDescent="0.3">
      <c r="A121" s="6">
        <f>1/A120</f>
        <v>2.9367469879518069</v>
      </c>
      <c r="B121" s="6" t="s">
        <v>389</v>
      </c>
    </row>
    <row r="122" spans="1:12" ht="15.75" thickBot="1" x14ac:dyDescent="0.3">
      <c r="A122" s="15">
        <f>(A121-A118)/A118</f>
        <v>0.20481927710843381</v>
      </c>
      <c r="B122" s="6" t="s">
        <v>391</v>
      </c>
    </row>
    <row r="124" spans="1:12" x14ac:dyDescent="0.25">
      <c r="A124" s="614" t="s">
        <v>394</v>
      </c>
      <c r="B124" s="614"/>
      <c r="C124" s="614"/>
      <c r="D124" s="614"/>
      <c r="E124" s="614"/>
      <c r="J124" s="17"/>
    </row>
    <row r="125" spans="1:12" x14ac:dyDescent="0.25">
      <c r="A125" s="18">
        <v>4.4824543659231753E-4</v>
      </c>
      <c r="B125" s="6" t="s">
        <v>396</v>
      </c>
      <c r="K125" s="11"/>
      <c r="L125" s="11"/>
    </row>
    <row r="126" spans="1:12" x14ac:dyDescent="0.25">
      <c r="A126" s="6">
        <v>1.27</v>
      </c>
      <c r="B126" s="19" t="s">
        <v>400</v>
      </c>
      <c r="F126" s="20"/>
      <c r="J126" s="3"/>
      <c r="K126" s="18"/>
      <c r="L126" s="18"/>
    </row>
    <row r="127" spans="1:12" x14ac:dyDescent="0.25">
      <c r="A127" s="6">
        <f>(1/CONVERT(A125/A126,"mi","km")*0.00105505585)</f>
        <v>1.857438352962903</v>
      </c>
      <c r="B127" s="19" t="s">
        <v>397</v>
      </c>
      <c r="J127" s="21"/>
      <c r="K127" s="18"/>
      <c r="L127" s="18"/>
    </row>
    <row r="128" spans="1:12" x14ac:dyDescent="0.25">
      <c r="A128" s="6">
        <f>1/A127</f>
        <v>0.53837587578874124</v>
      </c>
      <c r="B128" s="19" t="s">
        <v>398</v>
      </c>
      <c r="F128" s="20"/>
      <c r="K128" s="13"/>
      <c r="L128" s="11"/>
    </row>
    <row r="129" spans="1:12" x14ac:dyDescent="0.25">
      <c r="A129" s="6">
        <v>1.07</v>
      </c>
      <c r="B129" s="6" t="s">
        <v>395</v>
      </c>
      <c r="F129" s="20"/>
      <c r="K129" s="13"/>
      <c r="L129" s="11"/>
    </row>
    <row r="130" spans="1:12" ht="15.75" thickBot="1" x14ac:dyDescent="0.3">
      <c r="A130" s="6">
        <f>1/A129</f>
        <v>0.93457943925233644</v>
      </c>
      <c r="B130" s="6" t="s">
        <v>399</v>
      </c>
      <c r="F130" s="20"/>
      <c r="K130" s="11"/>
      <c r="L130" s="11"/>
    </row>
    <row r="131" spans="1:12" ht="15.75" thickBot="1" x14ac:dyDescent="0.3">
      <c r="A131" s="15">
        <f>(A130-A128)/A128</f>
        <v>0.73592369435785332</v>
      </c>
      <c r="B131" s="6" t="s">
        <v>391</v>
      </c>
      <c r="F131" s="20"/>
    </row>
    <row r="133" spans="1:12" x14ac:dyDescent="0.25">
      <c r="A133" s="17"/>
      <c r="B133" s="11"/>
      <c r="C133" s="11"/>
    </row>
    <row r="134" spans="1:12" x14ac:dyDescent="0.25">
      <c r="A134" s="614" t="s">
        <v>105</v>
      </c>
      <c r="B134" s="614"/>
      <c r="C134" s="614"/>
      <c r="D134" s="614"/>
      <c r="E134" s="614"/>
    </row>
    <row r="135" spans="1:12" x14ac:dyDescent="0.25">
      <c r="A135" s="22" t="s">
        <v>409</v>
      </c>
      <c r="B135" s="23"/>
      <c r="C135" s="23"/>
      <c r="D135" s="23"/>
      <c r="E135" s="23"/>
      <c r="F135" s="23"/>
      <c r="G135" s="23"/>
    </row>
    <row r="136" spans="1:12" ht="15.75" x14ac:dyDescent="0.3">
      <c r="A136" s="24"/>
      <c r="B136" s="617" t="s">
        <v>410</v>
      </c>
      <c r="C136" s="618"/>
      <c r="D136" s="618"/>
      <c r="E136" s="619"/>
      <c r="F136" s="23"/>
      <c r="G136" s="23"/>
    </row>
    <row r="137" spans="1:12" ht="15.75" x14ac:dyDescent="0.3">
      <c r="A137" s="25"/>
      <c r="B137" s="617" t="s">
        <v>411</v>
      </c>
      <c r="C137" s="619"/>
      <c r="D137" s="617" t="s">
        <v>412</v>
      </c>
      <c r="E137" s="619"/>
      <c r="F137" s="23"/>
      <c r="G137" s="23"/>
    </row>
    <row r="138" spans="1:12" ht="15.75" x14ac:dyDescent="0.3">
      <c r="A138" s="26" t="s">
        <v>413</v>
      </c>
      <c r="B138" s="27" t="s">
        <v>414</v>
      </c>
      <c r="C138" s="27" t="s">
        <v>415</v>
      </c>
      <c r="D138" s="27" t="s">
        <v>414</v>
      </c>
      <c r="E138" s="27" t="s">
        <v>415</v>
      </c>
      <c r="F138" s="23"/>
      <c r="G138" s="28" t="s">
        <v>416</v>
      </c>
    </row>
    <row r="139" spans="1:12" x14ac:dyDescent="0.25">
      <c r="A139" s="29" t="s">
        <v>417</v>
      </c>
      <c r="B139" s="30">
        <v>95</v>
      </c>
      <c r="C139" s="31">
        <v>95</v>
      </c>
      <c r="D139" s="30">
        <v>50</v>
      </c>
      <c r="E139" s="31">
        <v>50</v>
      </c>
      <c r="F139" s="28" t="s">
        <v>130</v>
      </c>
      <c r="G139" s="23">
        <f>(C139-E139)/C139</f>
        <v>0.47368421052631576</v>
      </c>
    </row>
    <row r="140" spans="1:12" x14ac:dyDescent="0.25">
      <c r="A140" s="32" t="s">
        <v>418</v>
      </c>
      <c r="B140" s="33">
        <v>100</v>
      </c>
      <c r="C140" s="34">
        <v>100</v>
      </c>
      <c r="D140" s="33">
        <v>70</v>
      </c>
      <c r="E140" s="34">
        <v>70</v>
      </c>
      <c r="F140" s="28" t="s">
        <v>130</v>
      </c>
      <c r="G140" s="23">
        <f t="shared" ref="G140:G156" si="0">(C140-E140)/C140</f>
        <v>0.3</v>
      </c>
    </row>
    <row r="141" spans="1:12" x14ac:dyDescent="0.25">
      <c r="A141" s="32" t="s">
        <v>419</v>
      </c>
      <c r="B141" s="33">
        <v>95</v>
      </c>
      <c r="C141" s="34">
        <v>95</v>
      </c>
      <c r="D141" s="33">
        <v>50</v>
      </c>
      <c r="E141" s="34">
        <v>50</v>
      </c>
      <c r="F141" s="28" t="s">
        <v>130</v>
      </c>
      <c r="G141" s="23">
        <f t="shared" si="0"/>
        <v>0.47368421052631576</v>
      </c>
    </row>
    <row r="142" spans="1:12" x14ac:dyDescent="0.25">
      <c r="A142" s="32" t="s">
        <v>420</v>
      </c>
      <c r="B142" s="33">
        <v>105</v>
      </c>
      <c r="C142" s="34">
        <v>105</v>
      </c>
      <c r="D142" s="33">
        <v>110</v>
      </c>
      <c r="E142" s="34">
        <v>110</v>
      </c>
      <c r="F142" s="35" t="s">
        <v>436</v>
      </c>
      <c r="G142" s="23">
        <f t="shared" si="0"/>
        <v>-4.7619047619047616E-2</v>
      </c>
    </row>
    <row r="143" spans="1:12" x14ac:dyDescent="0.25">
      <c r="A143" s="32" t="s">
        <v>421</v>
      </c>
      <c r="B143" s="33">
        <v>80</v>
      </c>
      <c r="C143" s="34">
        <v>80</v>
      </c>
      <c r="D143" s="33">
        <v>35</v>
      </c>
      <c r="E143" s="34">
        <v>35</v>
      </c>
      <c r="F143" s="28" t="s">
        <v>130</v>
      </c>
      <c r="G143" s="23">
        <f t="shared" si="0"/>
        <v>0.5625</v>
      </c>
    </row>
    <row r="144" spans="1:12" x14ac:dyDescent="0.25">
      <c r="A144" s="32" t="s">
        <v>422</v>
      </c>
      <c r="B144" s="33">
        <v>70</v>
      </c>
      <c r="C144" s="34">
        <v>70</v>
      </c>
      <c r="D144" s="33">
        <v>50</v>
      </c>
      <c r="E144" s="34">
        <v>50</v>
      </c>
      <c r="F144" s="28" t="s">
        <v>130</v>
      </c>
      <c r="G144" s="23">
        <f t="shared" si="0"/>
        <v>0.2857142857142857</v>
      </c>
    </row>
    <row r="145" spans="1:9" x14ac:dyDescent="0.25">
      <c r="A145" s="32" t="s">
        <v>423</v>
      </c>
      <c r="B145" s="33">
        <v>90</v>
      </c>
      <c r="C145" s="34">
        <v>90</v>
      </c>
      <c r="D145" s="33">
        <v>80</v>
      </c>
      <c r="E145" s="34">
        <v>80</v>
      </c>
      <c r="F145" s="28" t="s">
        <v>424</v>
      </c>
      <c r="G145" s="23">
        <f t="shared" si="0"/>
        <v>0.1111111111111111</v>
      </c>
    </row>
    <row r="146" spans="1:9" x14ac:dyDescent="0.25">
      <c r="A146" s="32" t="s">
        <v>425</v>
      </c>
      <c r="B146" s="33">
        <v>100</v>
      </c>
      <c r="C146" s="34">
        <v>100</v>
      </c>
      <c r="D146" s="33">
        <v>90</v>
      </c>
      <c r="E146" s="34">
        <v>90</v>
      </c>
      <c r="F146" s="28" t="s">
        <v>130</v>
      </c>
      <c r="G146" s="23">
        <f t="shared" si="0"/>
        <v>0.1</v>
      </c>
    </row>
    <row r="147" spans="1:9" x14ac:dyDescent="0.25">
      <c r="A147" s="32" t="s">
        <v>426</v>
      </c>
      <c r="B147" s="33">
        <v>80</v>
      </c>
      <c r="C147" s="34">
        <v>80</v>
      </c>
      <c r="D147" s="33">
        <v>40</v>
      </c>
      <c r="E147" s="34">
        <v>40</v>
      </c>
      <c r="F147" s="28" t="s">
        <v>130</v>
      </c>
      <c r="G147" s="23">
        <f t="shared" si="0"/>
        <v>0.5</v>
      </c>
    </row>
    <row r="148" spans="1:9" x14ac:dyDescent="0.25">
      <c r="A148" s="32" t="s">
        <v>427</v>
      </c>
      <c r="B148" s="33">
        <v>80</v>
      </c>
      <c r="C148" s="34">
        <v>80</v>
      </c>
      <c r="D148" s="33">
        <v>50</v>
      </c>
      <c r="E148" s="34">
        <v>50</v>
      </c>
      <c r="F148" s="28" t="s">
        <v>130</v>
      </c>
      <c r="G148" s="23">
        <f t="shared" si="0"/>
        <v>0.375</v>
      </c>
    </row>
    <row r="149" spans="1:9" x14ac:dyDescent="0.25">
      <c r="A149" s="32" t="s">
        <v>428</v>
      </c>
      <c r="B149" s="33">
        <v>90</v>
      </c>
      <c r="C149" s="34">
        <v>90</v>
      </c>
      <c r="D149" s="33">
        <v>80</v>
      </c>
      <c r="E149" s="34">
        <v>80</v>
      </c>
      <c r="F149" s="28" t="s">
        <v>424</v>
      </c>
      <c r="G149" s="23">
        <f t="shared" si="0"/>
        <v>0.1111111111111111</v>
      </c>
    </row>
    <row r="150" spans="1:9" x14ac:dyDescent="0.25">
      <c r="A150" s="32" t="s">
        <v>429</v>
      </c>
      <c r="B150" s="33">
        <v>95</v>
      </c>
      <c r="C150" s="34">
        <v>95</v>
      </c>
      <c r="D150" s="33">
        <v>90</v>
      </c>
      <c r="E150" s="34">
        <v>90</v>
      </c>
      <c r="F150" s="35" t="s">
        <v>436</v>
      </c>
      <c r="G150" s="23">
        <f t="shared" si="0"/>
        <v>5.2631578947368418E-2</v>
      </c>
    </row>
    <row r="151" spans="1:9" x14ac:dyDescent="0.25">
      <c r="A151" s="32" t="s">
        <v>430</v>
      </c>
      <c r="B151" s="33">
        <v>95</v>
      </c>
      <c r="C151" s="34">
        <v>95</v>
      </c>
      <c r="D151" s="33">
        <v>90</v>
      </c>
      <c r="E151" s="34">
        <v>90</v>
      </c>
      <c r="F151" s="35" t="s">
        <v>436</v>
      </c>
      <c r="G151" s="23">
        <f t="shared" si="0"/>
        <v>5.2631578947368418E-2</v>
      </c>
    </row>
    <row r="152" spans="1:9" x14ac:dyDescent="0.25">
      <c r="A152" s="32" t="s">
        <v>431</v>
      </c>
      <c r="B152" s="33">
        <v>80</v>
      </c>
      <c r="C152" s="34">
        <v>50</v>
      </c>
      <c r="D152" s="33">
        <v>30</v>
      </c>
      <c r="E152" s="34">
        <v>30</v>
      </c>
      <c r="F152" s="28" t="s">
        <v>129</v>
      </c>
      <c r="G152" s="23">
        <f>(C152-E152)/C152</f>
        <v>0.4</v>
      </c>
    </row>
    <row r="153" spans="1:9" x14ac:dyDescent="0.25">
      <c r="A153" s="32" t="s">
        <v>432</v>
      </c>
      <c r="B153" s="33">
        <v>90</v>
      </c>
      <c r="C153" s="34">
        <v>90</v>
      </c>
      <c r="D153" s="33">
        <v>70</v>
      </c>
      <c r="E153" s="34">
        <v>70</v>
      </c>
      <c r="F153" s="28" t="s">
        <v>126</v>
      </c>
      <c r="G153" s="23">
        <f t="shared" si="0"/>
        <v>0.22222222222222221</v>
      </c>
    </row>
    <row r="154" spans="1:9" x14ac:dyDescent="0.25">
      <c r="A154" s="32" t="s">
        <v>433</v>
      </c>
      <c r="B154" s="33">
        <v>95</v>
      </c>
      <c r="C154" s="34">
        <v>90</v>
      </c>
      <c r="D154" s="33">
        <v>80</v>
      </c>
      <c r="E154" s="34">
        <v>80</v>
      </c>
      <c r="F154" s="35" t="s">
        <v>436</v>
      </c>
      <c r="G154" s="23">
        <f t="shared" si="0"/>
        <v>0.1111111111111111</v>
      </c>
      <c r="I154" s="36"/>
    </row>
    <row r="155" spans="1:9" x14ac:dyDescent="0.25">
      <c r="A155" s="32" t="s">
        <v>434</v>
      </c>
      <c r="B155" s="33">
        <v>80</v>
      </c>
      <c r="C155" s="34">
        <v>65</v>
      </c>
      <c r="D155" s="33">
        <v>60</v>
      </c>
      <c r="E155" s="34">
        <v>30</v>
      </c>
      <c r="F155" s="28" t="s">
        <v>127</v>
      </c>
      <c r="G155" s="23">
        <f t="shared" si="0"/>
        <v>0.53846153846153844</v>
      </c>
    </row>
    <row r="156" spans="1:9" x14ac:dyDescent="0.25">
      <c r="A156" s="37" t="s">
        <v>435</v>
      </c>
      <c r="B156" s="38">
        <v>90</v>
      </c>
      <c r="C156" s="39">
        <v>90</v>
      </c>
      <c r="D156" s="38">
        <v>70</v>
      </c>
      <c r="E156" s="39">
        <v>70</v>
      </c>
      <c r="F156" s="28" t="s">
        <v>127</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130</v>
      </c>
      <c r="B159" s="23">
        <f>AVERAGEIF(F139:F156,A159,G139:G156)</f>
        <v>0.38382283834586467</v>
      </c>
      <c r="C159" s="23"/>
      <c r="D159" s="23"/>
      <c r="E159" s="23"/>
      <c r="F159" s="23"/>
      <c r="G159" s="23"/>
    </row>
    <row r="160" spans="1:9" x14ac:dyDescent="0.25">
      <c r="A160" s="23" t="s">
        <v>424</v>
      </c>
      <c r="B160" s="23">
        <f>AVERAGEIF(F139:F156,A160,G139:G156)</f>
        <v>0.1111111111111111</v>
      </c>
      <c r="C160" s="23"/>
      <c r="D160" s="23"/>
      <c r="E160" s="23"/>
      <c r="F160" s="23"/>
      <c r="G160" s="23"/>
    </row>
    <row r="161" spans="1:7" x14ac:dyDescent="0.25">
      <c r="A161" s="23" t="s">
        <v>129</v>
      </c>
      <c r="B161" s="23">
        <f>AVERAGEIF(F139:F156,A161,G139:G156)</f>
        <v>0.4</v>
      </c>
      <c r="C161" s="23"/>
      <c r="D161" s="23"/>
      <c r="E161" s="23"/>
      <c r="F161" s="23"/>
      <c r="G161" s="23"/>
    </row>
    <row r="162" spans="1:7" x14ac:dyDescent="0.25">
      <c r="A162" s="23" t="s">
        <v>126</v>
      </c>
      <c r="B162" s="23">
        <f>AVERAGEIF(F139:F156,A162,G139:G156)</f>
        <v>0.22222222222222221</v>
      </c>
      <c r="C162" s="23"/>
      <c r="D162" s="23"/>
      <c r="E162" s="23"/>
      <c r="F162" s="23"/>
      <c r="G162" s="23"/>
    </row>
    <row r="163" spans="1:7" x14ac:dyDescent="0.25">
      <c r="A163" s="23" t="s">
        <v>127</v>
      </c>
      <c r="B163" s="23">
        <f>AVERAGEIF(F139:F156,A163,G139:G156)</f>
        <v>0.38034188034188032</v>
      </c>
      <c r="C163" s="23"/>
      <c r="D163" s="23"/>
      <c r="E163" s="23"/>
      <c r="F163" s="23"/>
      <c r="G163" s="23"/>
    </row>
    <row r="165" spans="1:7" x14ac:dyDescent="0.25">
      <c r="A165" s="614" t="s">
        <v>168</v>
      </c>
      <c r="B165" s="614"/>
      <c r="C165" s="614"/>
      <c r="D165" s="614"/>
      <c r="E165" s="614"/>
    </row>
    <row r="166" spans="1:7" ht="15.75" thickBot="1" x14ac:dyDescent="0.3">
      <c r="A166" s="19" t="s">
        <v>169</v>
      </c>
      <c r="B166" s="13">
        <v>0.4</v>
      </c>
    </row>
    <row r="167" spans="1:7" ht="15.75" thickBot="1" x14ac:dyDescent="0.3">
      <c r="A167" s="6" t="s">
        <v>170</v>
      </c>
      <c r="B167" s="40">
        <f>(1+B166)^(1/(2020-2010))-1</f>
        <v>3.4219694129380196E-2</v>
      </c>
    </row>
    <row r="168" spans="1:7" x14ac:dyDescent="0.25">
      <c r="B168" s="41"/>
    </row>
    <row r="169" spans="1:7" x14ac:dyDescent="0.25">
      <c r="A169" s="614" t="s">
        <v>401</v>
      </c>
      <c r="B169" s="614"/>
    </row>
    <row r="170" spans="1:7" x14ac:dyDescent="0.25">
      <c r="A170" s="19" t="s">
        <v>402</v>
      </c>
      <c r="B170" s="42">
        <v>972.7</v>
      </c>
    </row>
    <row r="171" spans="1:7" ht="15.75" thickBot="1" x14ac:dyDescent="0.3">
      <c r="A171" s="19" t="s">
        <v>403</v>
      </c>
      <c r="B171" s="43">
        <f>400.9+53.5+276.5+255.7+63.5+462.5+B170+975.4+227.6+436.5</f>
        <v>4124.8</v>
      </c>
    </row>
    <row r="172" spans="1:7" ht="15.75" thickBot="1" x14ac:dyDescent="0.3">
      <c r="A172" s="19" t="s">
        <v>404</v>
      </c>
      <c r="B172" s="40">
        <f>B170/B171</f>
        <v>0.23581749418153608</v>
      </c>
    </row>
    <row r="173" spans="1:7" x14ac:dyDescent="0.25">
      <c r="B173" s="41"/>
    </row>
    <row r="174" spans="1:7" x14ac:dyDescent="0.25">
      <c r="A174" s="614" t="s">
        <v>174</v>
      </c>
      <c r="B174" s="614"/>
      <c r="C174" s="614"/>
      <c r="D174" s="614"/>
      <c r="E174" s="614"/>
    </row>
    <row r="175" spans="1:7" ht="15.75" thickBot="1" x14ac:dyDescent="0.3">
      <c r="A175" s="19" t="s">
        <v>408</v>
      </c>
      <c r="B175" s="41">
        <v>0.1246</v>
      </c>
    </row>
    <row r="176" spans="1:7" ht="15.75" thickBot="1" x14ac:dyDescent="0.3">
      <c r="A176" s="19" t="s">
        <v>405</v>
      </c>
      <c r="B176" s="40">
        <f>1-B175</f>
        <v>0.87539999999999996</v>
      </c>
    </row>
    <row r="178" spans="1:5" x14ac:dyDescent="0.25">
      <c r="A178" s="614" t="s">
        <v>171</v>
      </c>
      <c r="B178" s="614"/>
      <c r="C178" s="614"/>
      <c r="D178" s="614"/>
      <c r="E178" s="614"/>
    </row>
    <row r="179" spans="1:5" x14ac:dyDescent="0.25">
      <c r="A179" s="21" t="s">
        <v>406</v>
      </c>
      <c r="B179" s="6">
        <v>197000</v>
      </c>
    </row>
    <row r="180" spans="1:5" ht="15.75" thickBot="1" x14ac:dyDescent="0.3">
      <c r="A180" s="6" t="s">
        <v>407</v>
      </c>
      <c r="B180" s="6">
        <v>175000</v>
      </c>
    </row>
    <row r="181" spans="1:5" ht="15.75" thickBot="1" x14ac:dyDescent="0.3">
      <c r="A181" s="6" t="s">
        <v>172</v>
      </c>
      <c r="B181" s="15">
        <f>B179/B180</f>
        <v>1.1257142857142857</v>
      </c>
    </row>
    <row r="183" spans="1:5" x14ac:dyDescent="0.25">
      <c r="A183" s="614" t="s">
        <v>173</v>
      </c>
      <c r="B183" s="614"/>
      <c r="C183" s="614"/>
      <c r="D183" s="614"/>
      <c r="E183" s="614"/>
    </row>
    <row r="184" spans="1:5" x14ac:dyDescent="0.25">
      <c r="A184" s="19" t="s">
        <v>2263</v>
      </c>
      <c r="B184" s="168">
        <v>1.2E-2</v>
      </c>
    </row>
    <row r="185" spans="1:5" x14ac:dyDescent="0.25">
      <c r="A185" s="19" t="s">
        <v>2264</v>
      </c>
      <c r="B185" s="168">
        <v>2.4E-2</v>
      </c>
    </row>
    <row r="186" spans="1:5" x14ac:dyDescent="0.25">
      <c r="A186" s="19" t="s">
        <v>2265</v>
      </c>
      <c r="B186" s="6">
        <f>2050-2018+1</f>
        <v>33</v>
      </c>
    </row>
    <row r="187" spans="1:5" x14ac:dyDescent="0.25">
      <c r="A187" s="19" t="s">
        <v>2266</v>
      </c>
      <c r="B187" s="11">
        <f>(1-B184)^B186</f>
        <v>0.67139665221009714</v>
      </c>
    </row>
    <row r="188" spans="1:5" ht="15.75" thickBot="1" x14ac:dyDescent="0.3">
      <c r="A188" s="19" t="s">
        <v>2267</v>
      </c>
      <c r="B188" s="11">
        <f>(1-B185)^B186</f>
        <v>0.44858421050781644</v>
      </c>
    </row>
    <row r="189" spans="1:5" ht="15.75" thickBot="1" x14ac:dyDescent="0.3">
      <c r="A189" s="19" t="s">
        <v>2268</v>
      </c>
      <c r="B189" s="15">
        <f>(B187-B188)/B187</f>
        <v>0.33186409400289502</v>
      </c>
    </row>
    <row r="191" spans="1:5" x14ac:dyDescent="0.25">
      <c r="A191" s="614" t="s">
        <v>184</v>
      </c>
      <c r="B191" s="614"/>
      <c r="C191" s="614"/>
      <c r="D191" s="614"/>
      <c r="E191" s="614"/>
    </row>
    <row r="192" spans="1:5" x14ac:dyDescent="0.25">
      <c r="A192" s="17" t="s">
        <v>176</v>
      </c>
      <c r="B192" s="17" t="s">
        <v>177</v>
      </c>
      <c r="C192" s="17"/>
    </row>
    <row r="193" spans="1:9" x14ac:dyDescent="0.25">
      <c r="A193" s="6" t="s">
        <v>178</v>
      </c>
      <c r="B193" s="18">
        <v>15277777.777777778</v>
      </c>
      <c r="C193" s="6" t="s">
        <v>179</v>
      </c>
    </row>
    <row r="194" spans="1:9" x14ac:dyDescent="0.25">
      <c r="A194" s="6" t="s">
        <v>180</v>
      </c>
      <c r="B194" s="18">
        <f>3.4*10^6</f>
        <v>3400000</v>
      </c>
      <c r="C194" s="44"/>
    </row>
    <row r="195" spans="1:9" x14ac:dyDescent="0.25">
      <c r="A195" s="6" t="s">
        <v>181</v>
      </c>
      <c r="B195" s="6">
        <v>2</v>
      </c>
    </row>
    <row r="196" spans="1:9" ht="15.75" thickBot="1" x14ac:dyDescent="0.3">
      <c r="A196" s="6" t="s">
        <v>182</v>
      </c>
      <c r="B196" s="18">
        <f>B195*B194</f>
        <v>6800000</v>
      </c>
    </row>
    <row r="197" spans="1:9" ht="15.75" thickBot="1" x14ac:dyDescent="0.3">
      <c r="A197" s="6" t="s">
        <v>183</v>
      </c>
      <c r="B197" s="15">
        <f>B196/B193</f>
        <v>0.44509090909090909</v>
      </c>
    </row>
    <row r="199" spans="1:9" x14ac:dyDescent="0.25">
      <c r="A199" s="240" t="s">
        <v>3109</v>
      </c>
    </row>
    <row r="201" spans="1:9" x14ac:dyDescent="0.25">
      <c r="A201" s="242" t="s">
        <v>3130</v>
      </c>
      <c r="B201" s="616" t="s">
        <v>3113</v>
      </c>
      <c r="C201" s="616"/>
      <c r="D201" s="616"/>
      <c r="E201" s="616"/>
      <c r="F201" s="616"/>
      <c r="G201" s="616"/>
      <c r="H201" s="616"/>
      <c r="I201" s="616"/>
    </row>
    <row r="202" spans="1:9" x14ac:dyDescent="0.25">
      <c r="A202" s="166" t="s">
        <v>3114</v>
      </c>
      <c r="B202" s="166" t="s">
        <v>3115</v>
      </c>
      <c r="C202" s="166" t="s">
        <v>3116</v>
      </c>
      <c r="D202" s="166" t="s">
        <v>3117</v>
      </c>
      <c r="E202" s="166" t="s">
        <v>2369</v>
      </c>
      <c r="F202" s="166" t="s">
        <v>90</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616" t="s">
        <v>3113</v>
      </c>
      <c r="C209" s="616"/>
      <c r="D209" s="616"/>
      <c r="E209" s="616"/>
      <c r="F209" s="616"/>
      <c r="G209" s="616"/>
      <c r="H209" s="616"/>
      <c r="I209" s="616"/>
    </row>
    <row r="210" spans="1:9" x14ac:dyDescent="0.25">
      <c r="A210" s="166" t="s">
        <v>3114</v>
      </c>
      <c r="B210" s="166" t="s">
        <v>3115</v>
      </c>
      <c r="C210" s="166" t="s">
        <v>3116</v>
      </c>
      <c r="D210" s="166" t="s">
        <v>3117</v>
      </c>
      <c r="E210" s="166" t="s">
        <v>2369</v>
      </c>
      <c r="F210" s="166" t="s">
        <v>90</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616" t="s">
        <v>3113</v>
      </c>
      <c r="C217" s="616"/>
      <c r="D217" s="616"/>
      <c r="E217" s="616"/>
    </row>
    <row r="218" spans="1:9" x14ac:dyDescent="0.25">
      <c r="A218" s="166" t="s">
        <v>3114</v>
      </c>
      <c r="B218" s="166" t="s">
        <v>3126</v>
      </c>
      <c r="C218" s="166" t="s">
        <v>3127</v>
      </c>
      <c r="D218" s="166" t="s">
        <v>3128</v>
      </c>
      <c r="E218" s="166" t="s">
        <v>90</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2021-12-03T00:08:50Z</dcterms:modified>
</cp:coreProperties>
</file>