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BC4A2257-B4D2-400C-ACE8-3E54632DB96A}" xr6:coauthVersionLast="47" xr6:coauthVersionMax="47" xr10:uidLastSave="{00000000-0000-0000-0000-000000000000}"/>
  <bookViews>
    <workbookView xWindow="108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T4" i="28"/>
  <c r="S4" i="28"/>
  <c r="A1" i="28"/>
  <c r="H56" i="28"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B14" i="28" l="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AG7" i="28"/>
  <c r="K11" i="28"/>
  <c r="AF18" i="28"/>
  <c r="H36"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H48"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K7" i="28"/>
  <c r="K9" i="28"/>
  <c r="T10" i="28"/>
  <c r="AG11" i="28"/>
  <c r="K13" i="28"/>
  <c r="AF15" i="28"/>
  <c r="AB20" i="28"/>
  <c r="K24" i="28"/>
  <c r="C28" i="28"/>
  <c r="Q33"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T6" i="28"/>
  <c r="T8" i="28"/>
  <c r="AG9" i="28"/>
  <c r="T12" i="28"/>
  <c r="D14" i="28"/>
  <c r="L17" i="28"/>
  <c r="X22" i="28"/>
  <c r="H26" i="28"/>
  <c r="T29" i="28"/>
  <c r="S31"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T1" i="28" s="1"/>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D1" i="28" l="1"/>
  <c r="O41" i="26"/>
  <c r="P41" i="26" s="1"/>
  <c r="J41" i="26"/>
  <c r="K41" i="26" s="1"/>
  <c r="L7" i="24"/>
  <c r="J42" i="19" s="1"/>
  <c r="O39" i="26"/>
  <c r="P39" i="26" s="1"/>
  <c r="J39" i="26"/>
  <c r="K39" i="26" s="1"/>
  <c r="O29" i="26"/>
  <c r="P29" i="26" s="1"/>
  <c r="J29" i="26"/>
  <c r="K29" i="26" s="1"/>
  <c r="O36" i="26"/>
  <c r="P36" i="26" s="1"/>
  <c r="J36" i="26"/>
  <c r="K36" i="26" s="1"/>
  <c r="O2" i="24"/>
  <c r="AB1" i="28"/>
  <c r="AD1" i="28"/>
  <c r="V1" i="28"/>
  <c r="J10" i="26"/>
  <c r="K10" i="26" s="1"/>
  <c r="O10" i="26"/>
  <c r="P10" i="26" s="1"/>
  <c r="J24" i="26"/>
  <c r="K24" i="26" s="1"/>
  <c r="O24" i="26"/>
  <c r="P24" i="26" s="1"/>
  <c r="O8" i="26"/>
  <c r="P8" i="26" s="1"/>
  <c r="J8" i="26"/>
  <c r="K8" i="26" s="1"/>
  <c r="N12" i="24"/>
  <c r="M2" i="24"/>
  <c r="K12" i="24"/>
  <c r="P13" i="24"/>
  <c r="K3" i="24"/>
  <c r="L3" i="24" s="1"/>
  <c r="J26" i="19" s="1"/>
  <c r="T2" i="24"/>
  <c r="K13" i="24"/>
  <c r="S13" i="24"/>
  <c r="R2" i="24"/>
  <c r="P12" i="24"/>
  <c r="M12" i="24"/>
  <c r="O13" i="24"/>
  <c r="K16" i="24" a="1"/>
  <c r="K16" i="24" s="1"/>
  <c r="L16" i="24" s="1"/>
  <c r="J14" i="19" s="1"/>
  <c r="R13" i="24"/>
  <c r="O12" i="24"/>
  <c r="AH1" i="28"/>
  <c r="R1" i="28"/>
  <c r="Y1" i="28"/>
  <c r="G1" i="28"/>
  <c r="Z1" i="28"/>
  <c r="J1" i="28"/>
  <c r="Q1" i="28"/>
  <c r="I1" i="28"/>
  <c r="AF1" i="28"/>
  <c r="AC1" i="28"/>
  <c r="C1" i="28"/>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G6" i="26"/>
  <c r="O6" i="26" s="1"/>
  <c r="G49" i="26"/>
  <c r="L2" i="24"/>
  <c r="J17" i="19" s="1"/>
  <c r="L13" i="24"/>
  <c r="J65"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6" i="26" l="1"/>
  <c r="O49" i="26"/>
  <c r="P49" i="26" s="1"/>
  <c r="J49" i="26"/>
  <c r="K49"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<sst xmlns="http://schemas.openxmlformats.org/spreadsheetml/2006/main" count="35255" uniqueCount="4358">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</sst>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3857</v>
      </c>
      <c r="C1" s="353">
        <v>45503</v>
      </c>
      <c r="G1" s="354" t="s">
        <v>3763</v>
      </c>
      <c r="H1" s="354" t="s">
        <v>3764</v>
      </c>
    </row>
    <row r="2" spans="1:8" x14ac:dyDescent="0.75">
      <c r="B2" t="str">
        <f>_xlfn.XLOOKUP(B1,H:H,G:G,0,0,1)</f>
        <v>WA</v>
      </c>
      <c r="C2" t="str">
        <f>_xlfn.XLOOKUP(B2,G:G, H:H, 0,0,1)</f>
        <v>Washington</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Washington.</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125%.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Washington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PV:**Washington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Wind:**Washington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115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Washington.</v>
      </c>
      <c r="L9" s="2" t="str">
        <f>J9&amp;K9</f>
        <v>**Description:** This policy prevents new capacity of the selected type(s) from being built or deployed.  // **Guidance for setting values:**No new coal is planned in Washington.</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6"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s="1"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s="1"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Washington</v>
      </c>
      <c r="B3" s="404">
        <f>ROUND(SUMIFS(B$4:B$54, $A$4:$A$54, $A$3),0)</f>
        <v>115359</v>
      </c>
      <c r="C3" s="405">
        <f t="shared" ref="C3" si="0">ROUND(SUMIFS(C$4:C$54, $A$4:$A$54, $A$3),0)</f>
        <v>115</v>
      </c>
      <c r="D3" s="404">
        <f>SUMIFS(D$4:D$54, $A$4:$A$54, $A$3)</f>
        <v>2973166</v>
      </c>
      <c r="E3" s="404">
        <f>SUMIFS(E$4:E$54, $A$4:$A$54, $A$3)</f>
        <v>6695723.9999999944</v>
      </c>
      <c r="F3" s="406">
        <f>ROUND(SUMIFS(F$4:F$54,$A$4:$A$54,$A$3)*100,0)</f>
        <v>125</v>
      </c>
      <c r="G3" s="178">
        <f>SUMIFS(G$4:G$54, $A$4:$A$54, $A$3)</f>
        <v>19114796</v>
      </c>
      <c r="H3" s="178">
        <f>SUMIFS(H$4:H$54, $A$4:$A$54, $A$3)</f>
        <v>22381079</v>
      </c>
      <c r="I3" s="406">
        <f>ROUND(SUMIFS(I$4:I$54,$A$4:$A$54,$A$3)*100,0)</f>
        <v>17</v>
      </c>
      <c r="J3" s="406">
        <f>ROUND(SUMIFS(J$4:J$54, $A$4:$A$54, $A$3),0)</f>
        <v>4371</v>
      </c>
      <c r="K3" s="178">
        <f t="shared" ref="K3:AI3" si="1">ROUND(SUMIFS(K$4:K$54, $A$4:$A$54, $A$3),0)</f>
        <v>1590</v>
      </c>
      <c r="L3" s="406">
        <f t="shared" si="1"/>
        <v>2090</v>
      </c>
      <c r="M3" s="178">
        <f t="shared" si="1"/>
        <v>650</v>
      </c>
      <c r="N3" s="178">
        <f t="shared" si="1"/>
        <v>0</v>
      </c>
      <c r="O3" s="178">
        <f t="shared" si="1"/>
        <v>0</v>
      </c>
      <c r="P3" s="178">
        <f t="shared" si="1"/>
        <v>0</v>
      </c>
      <c r="Q3" s="178">
        <f t="shared" si="1"/>
        <v>0</v>
      </c>
      <c r="R3" s="178">
        <f t="shared" si="1"/>
        <v>0</v>
      </c>
      <c r="S3" s="406">
        <f t="shared" si="1"/>
        <v>0</v>
      </c>
      <c r="T3" s="178">
        <f t="shared" si="1"/>
        <v>1340</v>
      </c>
      <c r="U3" s="178">
        <f t="shared" si="1"/>
        <v>2636</v>
      </c>
      <c r="V3" s="178">
        <f t="shared" si="1"/>
        <v>1163</v>
      </c>
      <c r="W3" s="178">
        <f t="shared" si="1"/>
        <v>21225</v>
      </c>
      <c r="X3" s="178">
        <f t="shared" si="1"/>
        <v>3073</v>
      </c>
      <c r="Y3" s="178">
        <f t="shared" si="1"/>
        <v>20</v>
      </c>
      <c r="Z3" s="178">
        <f t="shared" si="1"/>
        <v>0</v>
      </c>
      <c r="AA3" s="178">
        <f t="shared" si="1"/>
        <v>96</v>
      </c>
      <c r="AB3" s="178">
        <f t="shared" si="1"/>
        <v>0</v>
      </c>
      <c r="AC3" s="178">
        <f t="shared" si="1"/>
        <v>3</v>
      </c>
      <c r="AD3" s="178">
        <f t="shared" si="1"/>
        <v>624</v>
      </c>
      <c r="AE3" s="178">
        <f t="shared" si="1"/>
        <v>0</v>
      </c>
      <c r="AF3" s="178">
        <f t="shared" si="1"/>
        <v>0</v>
      </c>
      <c r="AG3" s="178">
        <f t="shared" si="1"/>
        <v>0</v>
      </c>
      <c r="AH3" s="178">
        <f t="shared" si="1"/>
        <v>0</v>
      </c>
      <c r="AI3" s="406">
        <f t="shared" si="1"/>
        <v>23</v>
      </c>
      <c r="AJ3" s="178">
        <f>ROUND(SUMIFS(AJ$4:AJ$54,$A$4:$A$54,$A$3)*100,0)</f>
        <v>15</v>
      </c>
      <c r="AK3" s="178">
        <f t="shared" ref="AK3:AL3" si="2">ROUND(SUMIFS(AK$4:AK$54,$A$4:$A$54,$A$3)*100,0)</f>
        <v>41</v>
      </c>
      <c r="AL3" s="178">
        <f t="shared" si="2"/>
        <v>84</v>
      </c>
      <c r="AM3" s="178">
        <f>SUMIFS(AM$4:AM$54, $A$4:$A$54, $A$3)</f>
        <v>1</v>
      </c>
      <c r="AN3" s="178">
        <f t="shared" ref="AN3:AQ3" si="3">SUMIFS(AN$4:AN$54, $A$4:$A$54, $A$3)</f>
        <v>0</v>
      </c>
      <c r="AO3" s="406">
        <f t="shared" si="3"/>
        <v>0</v>
      </c>
      <c r="AP3" s="406">
        <f t="shared" si="3"/>
        <v>3765</v>
      </c>
      <c r="AQ3" s="406">
        <f t="shared" si="3"/>
        <v>7841283</v>
      </c>
      <c r="AR3" s="406">
        <f>ROUND(SUMIFS(AR$4:AR$54,$A$4:$A$54,$A$3),2)</f>
        <v>48.02</v>
      </c>
      <c r="AS3" s="178">
        <f>SUMIFS(AS$4:AS$54, $A$4:$A$54, $A$3)</f>
        <v>0</v>
      </c>
      <c r="AT3" s="178">
        <f t="shared" ref="AT3:BH3" si="4">SUMIFS(AT$4:AT$54, $A$4:$A$54, $A$3)</f>
        <v>0</v>
      </c>
      <c r="AU3" s="178">
        <f t="shared" si="4"/>
        <v>55630164599038.898</v>
      </c>
      <c r="AV3" s="178">
        <f t="shared" si="4"/>
        <v>227533911882684</v>
      </c>
      <c r="AW3" s="178">
        <f t="shared" si="4"/>
        <v>74013391659669.203</v>
      </c>
      <c r="AX3" s="178">
        <f t="shared" si="4"/>
        <v>0</v>
      </c>
      <c r="AY3" s="178">
        <f t="shared" si="4"/>
        <v>183226066568351</v>
      </c>
      <c r="AZ3" s="178">
        <f t="shared" si="4"/>
        <v>492491243634445</v>
      </c>
      <c r="BA3" s="178">
        <f t="shared" si="4"/>
        <v>0</v>
      </c>
      <c r="BB3" s="178">
        <f t="shared" si="4"/>
        <v>0</v>
      </c>
      <c r="BC3" s="178">
        <f t="shared" si="4"/>
        <v>61051672824850</v>
      </c>
      <c r="BD3" s="178">
        <f t="shared" si="4"/>
        <v>221057462030414</v>
      </c>
      <c r="BE3" s="178">
        <f t="shared" si="4"/>
        <v>49852679322488.602</v>
      </c>
      <c r="BF3" s="178">
        <f t="shared" si="4"/>
        <v>0</v>
      </c>
      <c r="BG3" s="178">
        <f t="shared" si="4"/>
        <v>289525798876945</v>
      </c>
      <c r="BH3" s="178">
        <f t="shared" si="4"/>
        <v>684041593777750</v>
      </c>
      <c r="BI3" s="178">
        <f>ROUND(SUMIFS(BI$4:BI$54,$A$4:$A$54,$A$3),2)</f>
        <v>0</v>
      </c>
      <c r="BJ3" s="178">
        <f t="shared" ref="BJ3:BP3" si="5">ROUND(SUMIFS(BJ$4:BJ$54,$A$4:$A$54,$A$3),2)</f>
        <v>0</v>
      </c>
      <c r="BK3" s="178">
        <f t="shared" si="5"/>
        <v>91.12</v>
      </c>
      <c r="BL3" s="178">
        <f t="shared" si="5"/>
        <v>102.93</v>
      </c>
      <c r="BM3" s="178">
        <f t="shared" si="5"/>
        <v>148.46</v>
      </c>
      <c r="BN3" s="178">
        <f t="shared" si="5"/>
        <v>0</v>
      </c>
      <c r="BO3" s="178">
        <f t="shared" si="5"/>
        <v>63.28</v>
      </c>
      <c r="BP3" s="406">
        <f t="shared" si="5"/>
        <v>72</v>
      </c>
      <c r="BQ3" s="406">
        <f t="shared" ref="BQ3:BR3" si="6">ROUND(SUMIFS(BQ$4:BQ$54,$A$4:$A$54,$A$3)*100,0)</f>
        <v>13</v>
      </c>
      <c r="BR3" s="406">
        <f t="shared" si="6"/>
        <v>13</v>
      </c>
      <c r="BS3" s="406">
        <f>ROUND(SUMIFS(BS$4:BS$54,$A$4:$A$54,$A$3)*100,0)</f>
        <v>47</v>
      </c>
      <c r="BT3" s="406">
        <f>ROUND(SUMIFS(BT$4:BT$54,$A$4:$A$54,$A$3)*100,0)</f>
        <v>44</v>
      </c>
      <c r="BU3" s="406">
        <f t="shared" ref="BU3:CH3" si="7">ROUND(SUMIFS(BU$4:BU$54,$A$4:$A$54,$A$3)*100,0)</f>
        <v>64</v>
      </c>
      <c r="BV3" s="406">
        <f t="shared" si="7"/>
        <v>74</v>
      </c>
      <c r="BW3" s="406">
        <f t="shared" si="7"/>
        <v>19</v>
      </c>
      <c r="BX3" s="406">
        <f t="shared" si="7"/>
        <v>26</v>
      </c>
      <c r="BY3" s="406">
        <f t="shared" si="7"/>
        <v>52</v>
      </c>
      <c r="BZ3" s="406">
        <f>ROUND(SUMIFS(BZ$4:BZ$54,$A$4:$A$54,$A$3)*100,0)</f>
        <v>52</v>
      </c>
      <c r="CA3" s="406">
        <f>ROUND(SUMIFS(CA$4:CA$54,$A$4:$A$54,$A$3)*100,0)</f>
        <v>100</v>
      </c>
      <c r="CB3" s="406">
        <f>ROUND(SUMIFS(CB$4:CB$54,$A$4:$A$54,$A$3)*100,0)</f>
        <v>100</v>
      </c>
      <c r="CC3" s="406">
        <f t="shared" si="7"/>
        <v>19</v>
      </c>
      <c r="CD3" s="406">
        <f t="shared" si="7"/>
        <v>26</v>
      </c>
      <c r="CE3" s="406">
        <f t="shared" si="7"/>
        <v>52</v>
      </c>
      <c r="CF3" s="406">
        <f t="shared" si="7"/>
        <v>52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Washington.</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Washington.</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Washington.</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Washington.</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Washington.</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Washington.</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Washington.</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Washington.</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Washington.</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Washington.</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Washington.</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Washington.</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Washington.</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Washington.</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Washington.</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Washington.</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Washington.</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Washington.</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Washington.</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Washington.</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Washington.</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Washington.</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Washington.</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Washington.</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for geothermal. However, the Investment Tax Credit, a similar program for solar power, covers 30% of system costs through 2019, with declining amounts thereafter.//**Solar PV:**Washington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Wind:**Washington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115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73</v>
      </c>
      <c r="H49" t="s">
        <v>4033</v>
      </c>
      <c r="I49" s="424">
        <v>2030</v>
      </c>
      <c r="J49" s="424">
        <f t="shared" si="0"/>
        <v>40.150000000000006</v>
      </c>
      <c r="K49" s="424">
        <f t="shared" si="1"/>
        <v>40.150000000000006</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4.25" x14ac:dyDescent="0.75">
      <c r="A3" s="1" t="s">
        <v>3572</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WA</v>
      </c>
      <c r="C1" s="431">
        <f>SUM(C4:C87)</f>
        <v>72.677996338957769</v>
      </c>
      <c r="D1" s="431">
        <f t="shared" ref="D1:AG1" si="0">SUM(D4:D87)</f>
        <v>71.61509043641199</v>
      </c>
      <c r="E1" s="431">
        <f t="shared" si="0"/>
        <v>78.407217014144962</v>
      </c>
      <c r="F1" s="431">
        <f t="shared" si="0"/>
        <v>76.561522637102527</v>
      </c>
      <c r="G1" s="431">
        <f t="shared" si="0"/>
        <v>80.763727646999257</v>
      </c>
      <c r="H1" s="431">
        <f t="shared" si="0"/>
        <v>78.524396521015419</v>
      </c>
      <c r="I1" s="431">
        <f t="shared" si="0"/>
        <v>83.920015126293364</v>
      </c>
      <c r="J1" s="431">
        <f t="shared" si="0"/>
        <v>79.314269595415311</v>
      </c>
      <c r="K1" s="431">
        <f t="shared" si="0"/>
        <v>85.631279699203688</v>
      </c>
      <c r="L1" s="431">
        <f t="shared" si="0"/>
        <v>88.573699741697851</v>
      </c>
      <c r="M1" s="431">
        <f t="shared" si="0"/>
        <v>86.953450538323054</v>
      </c>
      <c r="N1" s="431">
        <f t="shared" si="0"/>
        <v>78.794606202937416</v>
      </c>
      <c r="O1" s="431">
        <f t="shared" si="0"/>
        <v>74.520004099659403</v>
      </c>
      <c r="P1" s="431">
        <f t="shared" si="0"/>
        <v>75.407196473316645</v>
      </c>
      <c r="Q1" s="431">
        <f t="shared" si="0"/>
        <v>76.674488711018995</v>
      </c>
      <c r="R1" s="431">
        <f t="shared" si="0"/>
        <v>78.567819845135631</v>
      </c>
      <c r="S1" s="431">
        <f t="shared" si="0"/>
        <v>75.719186678579177</v>
      </c>
      <c r="T1" s="431">
        <f t="shared" si="0"/>
        <v>80.110929839641358</v>
      </c>
      <c r="U1" s="431">
        <f t="shared" si="0"/>
        <v>78.043107057178574</v>
      </c>
      <c r="V1" s="431">
        <f t="shared" si="0"/>
        <v>74.607711911844348</v>
      </c>
      <c r="W1" s="431">
        <f t="shared" si="0"/>
        <v>72.59402207360823</v>
      </c>
      <c r="X1" s="431">
        <f t="shared" si="0"/>
        <v>67.115612786880888</v>
      </c>
      <c r="Y1" s="431">
        <f t="shared" si="0"/>
        <v>65.325206244732783</v>
      </c>
      <c r="Z1" s="431">
        <f t="shared" si="0"/>
        <v>72.27827261442215</v>
      </c>
      <c r="AA1" s="431">
        <f t="shared" si="0"/>
        <v>71.139510701158741</v>
      </c>
      <c r="AB1" s="431">
        <f t="shared" si="0"/>
        <v>71.853446657609311</v>
      </c>
      <c r="AC1" s="431">
        <f t="shared" si="0"/>
        <v>72.492602229148005</v>
      </c>
      <c r="AD1" s="431">
        <f t="shared" si="0"/>
        <v>74.597221017461877</v>
      </c>
      <c r="AE1" s="431">
        <f t="shared" si="0"/>
        <v>74.632474451034184</v>
      </c>
      <c r="AF1" s="431">
        <f t="shared" si="0"/>
        <v>80.020259330547503</v>
      </c>
      <c r="AG1" s="431">
        <f t="shared" si="0"/>
        <v>67.192083421857291</v>
      </c>
      <c r="AH1" s="431">
        <f>SUM(AH4:AH87)</f>
        <v>71.61136442757271</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75">
      <c r="A5" s="435" t="s">
        <v>2220</v>
      </c>
      <c r="B5" s="408" t="s">
        <v>4124</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75">
      <c r="A6" s="435" t="s">
        <v>2220</v>
      </c>
      <c r="B6" s="408" t="s">
        <v>4128</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75">
      <c r="A7" s="435" t="s">
        <v>2220</v>
      </c>
      <c r="B7" s="408" t="s">
        <v>4130</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75">
      <c r="A8" s="435" t="s">
        <v>2220</v>
      </c>
      <c r="B8" s="408" t="s">
        <v>4132</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75">
      <c r="A9" s="435" t="s">
        <v>2220</v>
      </c>
      <c r="B9" s="408" t="s">
        <v>4142</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75">
      <c r="A10" s="435" t="s">
        <v>2220</v>
      </c>
      <c r="B10" s="408" t="s">
        <v>4151</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75">
      <c r="A12" s="435" t="s">
        <v>2220</v>
      </c>
      <c r="B12" s="408" t="s">
        <v>4157</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75">
      <c r="A14" s="435" t="s">
        <v>2220</v>
      </c>
      <c r="B14" s="408" t="s">
        <v>4179</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75">
      <c r="A17" s="435" t="s">
        <v>2220</v>
      </c>
      <c r="B17" s="408" t="s">
        <v>4159</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1.9423165976164001</v>
      </c>
      <c r="D19" s="436">
        <f>SUMIFS('EPA Export Aggregation'!G:G,'EPA Export Aggregation'!$A:$A,$B19,'EPA Export Aggregation'!$D:$D,$A$1)*IF($A19="CH4",About!$D$58,IF($A19="N2O",About!$D$59,1))</f>
        <v>1.9702484023179001</v>
      </c>
      <c r="E19" s="436">
        <f>SUMIFS('EPA Export Aggregation'!H:H,'EPA Export Aggregation'!$A:$A,$B19,'EPA Export Aggregation'!$D:$D,$A$1)*IF($A19="CH4",About!$D$58,IF($A19="N2O",About!$D$59,1))</f>
        <v>1.9415604248377001</v>
      </c>
      <c r="F19" s="436">
        <f>SUMIFS('EPA Export Aggregation'!I:I,'EPA Export Aggregation'!$A:$A,$B19,'EPA Export Aggregation'!$D:$D,$A$1)*IF($A19="CH4",About!$D$58,IF($A19="N2O",About!$D$59,1))</f>
        <v>1.731879315696</v>
      </c>
      <c r="G19" s="436">
        <f>SUMIFS('EPA Export Aggregation'!J:J,'EPA Export Aggregation'!$A:$A,$B19,'EPA Export Aggregation'!$D:$D,$A$1)*IF($A19="CH4",About!$D$58,IF($A19="N2O",About!$D$59,1))</f>
        <v>1.5708122526648001</v>
      </c>
      <c r="H19" s="436">
        <f>SUMIFS('EPA Export Aggregation'!K:K,'EPA Export Aggregation'!$A:$A,$B19,'EPA Export Aggregation'!$D:$D,$A$1)*IF($A19="CH4",About!$D$58,IF($A19="N2O",About!$D$59,1))</f>
        <v>1.601753163006</v>
      </c>
      <c r="I19" s="436">
        <f>SUMIFS('EPA Export Aggregation'!L:L,'EPA Export Aggregation'!$A:$A,$B19,'EPA Export Aggregation'!$D:$D,$A$1)*IF($A19="CH4",About!$D$58,IF($A19="N2O",About!$D$59,1))</f>
        <v>1.7574412464588001</v>
      </c>
      <c r="J19" s="436">
        <f>SUMIFS('EPA Export Aggregation'!M:M,'EPA Export Aggregation'!$A:$A,$B19,'EPA Export Aggregation'!$D:$D,$A$1)*IF($A19="CH4",About!$D$58,IF($A19="N2O",About!$D$59,1))</f>
        <v>1.7732520749023</v>
      </c>
      <c r="K19" s="436">
        <f>SUMIFS('EPA Export Aggregation'!N:N,'EPA Export Aggregation'!$A:$A,$B19,'EPA Export Aggregation'!$D:$D,$A$1)*IF($A19="CH4",About!$D$58,IF($A19="N2O",About!$D$59,1))</f>
        <v>1.8485387999273999</v>
      </c>
      <c r="L19" s="436">
        <f>SUMIFS('EPA Export Aggregation'!O:O,'EPA Export Aggregation'!$A:$A,$B19,'EPA Export Aggregation'!$D:$D,$A$1)*IF($A19="CH4",About!$D$58,IF($A19="N2O",About!$D$59,1))</f>
        <v>1.855589020754</v>
      </c>
      <c r="M19" s="436">
        <f>SUMIFS('EPA Export Aggregation'!P:P,'EPA Export Aggregation'!$A:$A,$B19,'EPA Export Aggregation'!$D:$D,$A$1)*IF($A19="CH4",About!$D$58,IF($A19="N2O",About!$D$59,1))</f>
        <v>1.5035698003710001</v>
      </c>
      <c r="N19" s="436">
        <f>SUMIFS('EPA Export Aggregation'!Q:Q,'EPA Export Aggregation'!$A:$A,$B19,'EPA Export Aggregation'!$D:$D,$A$1)*IF($A19="CH4",About!$D$58,IF($A19="N2O",About!$D$59,1))</f>
        <v>0.73222983281080001</v>
      </c>
      <c r="O19" s="436">
        <f>SUMIFS('EPA Export Aggregation'!R:R,'EPA Export Aggregation'!$A:$A,$B19,'EPA Export Aggregation'!$D:$D,$A$1)*IF($A19="CH4",About!$D$58,IF($A19="N2O",About!$D$59,1))</f>
        <v>0.56375993075459996</v>
      </c>
      <c r="P19" s="436">
        <f>SUMIFS('EPA Export Aggregation'!S:S,'EPA Export Aggregation'!$A:$A,$B19,'EPA Export Aggregation'!$D:$D,$A$1)*IF($A19="CH4",About!$D$58,IF($A19="N2O",About!$D$59,1))</f>
        <v>0.55678553196949998</v>
      </c>
      <c r="Q19" s="436">
        <f>SUMIFS('EPA Export Aggregation'!T:T,'EPA Export Aggregation'!$A:$A,$B19,'EPA Export Aggregation'!$D:$D,$A$1)*IF($A19="CH4",About!$D$58,IF($A19="N2O",About!$D$59,1))</f>
        <v>0.52831930269359995</v>
      </c>
      <c r="R19" s="436">
        <f>SUMIFS('EPA Export Aggregation'!U:U,'EPA Export Aggregation'!$A:$A,$B19,'EPA Export Aggregation'!$D:$D,$A$1)*IF($A19="CH4",About!$D$58,IF($A19="N2O",About!$D$59,1))</f>
        <v>0.57132193402560005</v>
      </c>
      <c r="S19" s="436">
        <f>SUMIFS('EPA Export Aggregation'!V:V,'EPA Export Aggregation'!$A:$A,$B19,'EPA Export Aggregation'!$D:$D,$A$1)*IF($A19="CH4",About!$D$58,IF($A19="N2O",About!$D$59,1))</f>
        <v>0.45873012551379999</v>
      </c>
      <c r="T19" s="436">
        <f>SUMIFS('EPA Export Aggregation'!W:W,'EPA Export Aggregation'!$A:$A,$B19,'EPA Export Aggregation'!$D:$D,$A$1)*IF($A19="CH4",About!$D$58,IF($A19="N2O",About!$D$59,1))</f>
        <v>0.4714538823726</v>
      </c>
      <c r="U19" s="436">
        <f>SUMIFS('EPA Export Aggregation'!X:X,'EPA Export Aggregation'!$A:$A,$B19,'EPA Export Aggregation'!$D:$D,$A$1)*IF($A19="CH4",About!$D$58,IF($A19="N2O",About!$D$59,1))</f>
        <v>0.48361761727140001</v>
      </c>
      <c r="V19" s="436">
        <f>SUMIFS('EPA Export Aggregation'!Y:Y,'EPA Export Aggregation'!$A:$A,$B19,'EPA Export Aggregation'!$D:$D,$A$1)*IF($A19="CH4",About!$D$58,IF($A19="N2O",About!$D$59,1))</f>
        <v>0.3928789882839</v>
      </c>
      <c r="W19" s="436">
        <f>SUMIFS('EPA Export Aggregation'!Z:Z,'EPA Export Aggregation'!$A:$A,$B19,'EPA Export Aggregation'!$D:$D,$A$1)*IF($A19="CH4",About!$D$58,IF($A19="N2O",About!$D$59,1))</f>
        <v>0.45330199999999998</v>
      </c>
      <c r="X19" s="436">
        <f>SUMIFS('EPA Export Aggregation'!AA:AA,'EPA Export Aggregation'!$A:$A,$B19,'EPA Export Aggregation'!$D:$D,$A$1)*IF($A19="CH4",About!$D$58,IF($A19="N2O",About!$D$59,1))</f>
        <v>0.55324799999999996</v>
      </c>
      <c r="Y19" s="436">
        <f>SUMIFS('EPA Export Aggregation'!AB:AB,'EPA Export Aggregation'!$A:$A,$B19,'EPA Export Aggregation'!$D:$D,$A$1)*IF($A19="CH4",About!$D$58,IF($A19="N2O",About!$D$59,1))</f>
        <v>0.59012600000000004</v>
      </c>
      <c r="Z19" s="436">
        <f>SUMIFS('EPA Export Aggregation'!AC:AC,'EPA Export Aggregation'!$A:$A,$B19,'EPA Export Aggregation'!$D:$D,$A$1)*IF($A19="CH4",About!$D$58,IF($A19="N2O",About!$D$59,1))</f>
        <v>0.60894300000000001</v>
      </c>
      <c r="AA19" s="436">
        <f>SUMIFS('EPA Export Aggregation'!AD:AD,'EPA Export Aggregation'!$A:$A,$B19,'EPA Export Aggregation'!$D:$D,$A$1)*IF($A19="CH4",About!$D$58,IF($A19="N2O",About!$D$59,1))</f>
        <v>0.61563690000000004</v>
      </c>
      <c r="AB19" s="436">
        <f>SUMIFS('EPA Export Aggregation'!AE:AE,'EPA Export Aggregation'!$A:$A,$B19,'EPA Export Aggregation'!$D:$D,$A$1)*IF($A19="CH4",About!$D$58,IF($A19="N2O",About!$D$59,1))</f>
        <v>0.58327079999999998</v>
      </c>
      <c r="AC19" s="436">
        <f>SUMIFS('EPA Export Aggregation'!AF:AF,'EPA Export Aggregation'!$A:$A,$B19,'EPA Export Aggregation'!$D:$D,$A$1)*IF($A19="CH4",About!$D$58,IF($A19="N2O",About!$D$59,1))</f>
        <v>0.31836199999999998</v>
      </c>
      <c r="AD19" s="436">
        <f>SUMIFS('EPA Export Aggregation'!AG:AG,'EPA Export Aggregation'!$A:$A,$B19,'EPA Export Aggregation'!$D:$D,$A$1)*IF($A19="CH4",About!$D$58,IF($A19="N2O",About!$D$59,1))</f>
        <v>0.29677120000000001</v>
      </c>
      <c r="AE19" s="436">
        <f>SUMIFS('EPA Export Aggregation'!AH:AH,'EPA Export Aggregation'!$A:$A,$B19,'EPA Export Aggregation'!$D:$D,$A$1)*IF($A19="CH4",About!$D$58,IF($A19="N2O",About!$D$59,1))</f>
        <v>0.2821031</v>
      </c>
      <c r="AF19" s="436">
        <f>SUMIFS('EPA Export Aggregation'!AI:AI,'EPA Export Aggregation'!$A:$A,$B19,'EPA Export Aggregation'!$D:$D,$A$1)*IF($A19="CH4",About!$D$58,IF($A19="N2O",About!$D$59,1))</f>
        <v>0.31128719999999999</v>
      </c>
      <c r="AG19" s="436">
        <f>SUMIFS('EPA Export Aggregation'!AJ:AJ,'EPA Export Aggregation'!$A:$A,$B19,'EPA Export Aggregation'!$D:$D,$A$1)*IF($A19="CH4",About!$D$58,IF($A19="N2O",About!$D$59,1))</f>
        <v>0.14064450000000001</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436">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8.0479394610000008E-3</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3.7066981063999999E-3</v>
      </c>
      <c r="D76" s="436">
        <f>SUMIFS('EPA Export Aggregation'!G:G,'EPA Export Aggregation'!$A:$A,$B76,'EPA Export Aggregation'!$D:$D,$A$1)*IF($A76="CH4",About!$D$58,IF($A76="N2O",About!$D$59,1))</f>
        <v>3.7066981063999999E-3</v>
      </c>
      <c r="E76" s="436">
        <f>SUMIFS('EPA Export Aggregation'!H:H,'EPA Export Aggregation'!$A:$A,$B76,'EPA Export Aggregation'!$D:$D,$A$1)*IF($A76="CH4",About!$D$58,IF($A76="N2O",About!$D$59,1))</f>
        <v>3.7066981063999999E-3</v>
      </c>
      <c r="F76" s="436">
        <f>SUMIFS('EPA Export Aggregation'!I:I,'EPA Export Aggregation'!$A:$A,$B76,'EPA Export Aggregation'!$D:$D,$A$1)*IF($A76="CH4",About!$D$58,IF($A76="N2O",About!$D$59,1))</f>
        <v>4.6333726061000002E-3</v>
      </c>
      <c r="G76" s="436">
        <f>SUMIFS('EPA Export Aggregation'!J:J,'EPA Export Aggregation'!$A:$A,$B76,'EPA Export Aggregation'!$D:$D,$A$1)*IF($A76="CH4",About!$D$58,IF($A76="N2O",About!$D$59,1))</f>
        <v>5.0967105721000001E-3</v>
      </c>
      <c r="H76" s="436">
        <f>SUMIFS('EPA Export Aggregation'!K:K,'EPA Export Aggregation'!$A:$A,$B76,'EPA Export Aggregation'!$D:$D,$A$1)*IF($A76="CH4",About!$D$58,IF($A76="N2O",About!$D$59,1))</f>
        <v>6.4048367322999998E-3</v>
      </c>
      <c r="I76" s="436">
        <f>SUMIFS('EPA Export Aggregation'!L:L,'EPA Export Aggregation'!$A:$A,$B76,'EPA Export Aggregation'!$D:$D,$A$1)*IF($A76="CH4",About!$D$58,IF($A76="N2O",About!$D$59,1))</f>
        <v>7.1123328964000001E-3</v>
      </c>
      <c r="J76" s="436">
        <f>SUMIFS('EPA Export Aggregation'!M:M,'EPA Export Aggregation'!$A:$A,$B76,'EPA Export Aggregation'!$D:$D,$A$1)*IF($A76="CH4",About!$D$58,IF($A76="N2O",About!$D$59,1))</f>
        <v>7.5163132825000001E-3</v>
      </c>
      <c r="K76" s="436">
        <f>SUMIFS('EPA Export Aggregation'!N:N,'EPA Export Aggregation'!$A:$A,$B76,'EPA Export Aggregation'!$D:$D,$A$1)*IF($A76="CH4",About!$D$58,IF($A76="N2O",About!$D$59,1))</f>
        <v>9.2163238287999993E-3</v>
      </c>
      <c r="L76" s="436">
        <f>SUMIFS('EPA Export Aggregation'!O:O,'EPA Export Aggregation'!$A:$A,$B76,'EPA Export Aggregation'!$D:$D,$A$1)*IF($A76="CH4",About!$D$58,IF($A76="N2O",About!$D$59,1))</f>
        <v>9.3523516379000003E-3</v>
      </c>
      <c r="M76" s="436">
        <f>SUMIFS('EPA Export Aggregation'!P:P,'EPA Export Aggregation'!$A:$A,$B76,'EPA Export Aggregation'!$D:$D,$A$1)*IF($A76="CH4",About!$D$58,IF($A76="N2O",About!$D$59,1))</f>
        <v>5.6954488107999997E-3</v>
      </c>
      <c r="N76" s="436">
        <f>SUMIFS('EPA Export Aggregation'!Q:Q,'EPA Export Aggregation'!$A:$A,$B76,'EPA Export Aggregation'!$D:$D,$A$1)*IF($A76="CH4",About!$D$58,IF($A76="N2O",About!$D$59,1))</f>
        <v>3.7846832094999999E-3</v>
      </c>
      <c r="O76" s="436">
        <f>SUMIFS('EPA Export Aggregation'!R:R,'EPA Export Aggregation'!$A:$A,$B76,'EPA Export Aggregation'!$D:$D,$A$1)*IF($A76="CH4",About!$D$58,IF($A76="N2O",About!$D$59,1))</f>
        <v>3.6182061403999999E-3</v>
      </c>
      <c r="P76" s="436">
        <f>SUMIFS('EPA Export Aggregation'!S:S,'EPA Export Aggregation'!$A:$A,$B76,'EPA Export Aggregation'!$D:$D,$A$1)*IF($A76="CH4",About!$D$58,IF($A76="N2O",About!$D$59,1))</f>
        <v>3.7834734798999998E-3</v>
      </c>
      <c r="Q76" s="436">
        <f>SUMIFS('EPA Export Aggregation'!T:T,'EPA Export Aggregation'!$A:$A,$B76,'EPA Export Aggregation'!$D:$D,$A$1)*IF($A76="CH4",About!$D$58,IF($A76="N2O",About!$D$59,1))</f>
        <v>3.7670261789E-3</v>
      </c>
      <c r="R76" s="436">
        <f>SUMIFS('EPA Export Aggregation'!U:U,'EPA Export Aggregation'!$A:$A,$B76,'EPA Export Aggregation'!$D:$D,$A$1)*IF($A76="CH4",About!$D$58,IF($A76="N2O",About!$D$59,1))</f>
        <v>3.6161705451E-3</v>
      </c>
      <c r="S76" s="436">
        <f>SUMIFS('EPA Export Aggregation'!V:V,'EPA Export Aggregation'!$A:$A,$B76,'EPA Export Aggregation'!$D:$D,$A$1)*IF($A76="CH4",About!$D$58,IF($A76="N2O",About!$D$59,1))</f>
        <v>4.3053514491999999E-3</v>
      </c>
      <c r="T76" s="436">
        <f>SUMIFS('EPA Export Aggregation'!W:W,'EPA Export Aggregation'!$A:$A,$B76,'EPA Export Aggregation'!$D:$D,$A$1)*IF($A76="CH4",About!$D$58,IF($A76="N2O",About!$D$59,1))</f>
        <v>4.1895976930999999E-3</v>
      </c>
      <c r="U76" s="436">
        <f>SUMIFS('EPA Export Aggregation'!X:X,'EPA Export Aggregation'!$A:$A,$B76,'EPA Export Aggregation'!$D:$D,$A$1)*IF($A76="CH4",About!$D$58,IF($A76="N2O",About!$D$59,1))</f>
        <v>3.9598353923999997E-3</v>
      </c>
      <c r="V76" s="436">
        <f>SUMIFS('EPA Export Aggregation'!Y:Y,'EPA Export Aggregation'!$A:$A,$B76,'EPA Export Aggregation'!$D:$D,$A$1)*IF($A76="CH4",About!$D$58,IF($A76="N2O",About!$D$59,1))</f>
        <v>3.1008520836999999E-3</v>
      </c>
      <c r="W76" s="436">
        <f>SUMIFS('EPA Export Aggregation'!Z:Z,'EPA Export Aggregation'!$A:$A,$B76,'EPA Export Aggregation'!$D:$D,$A$1)*IF($A76="CH4",About!$D$58,IF($A76="N2O",About!$D$59,1))</f>
        <v>4.1867304128000004E-3</v>
      </c>
      <c r="X76" s="436">
        <f>SUMIFS('EPA Export Aggregation'!AA:AA,'EPA Export Aggregation'!$A:$A,$B76,'EPA Export Aggregation'!$D:$D,$A$1)*IF($A76="CH4",About!$D$58,IF($A76="N2O",About!$D$59,1))</f>
        <v>2.673443593E-4</v>
      </c>
      <c r="Y76" s="436">
        <f>SUMIFS('EPA Export Aggregation'!AB:AB,'EPA Export Aggregation'!$A:$A,$B76,'EPA Export Aggregation'!$D:$D,$A$1)*IF($A76="CH4",About!$D$58,IF($A76="N2O",About!$D$59,1))</f>
        <v>2.9161663460000001E-4</v>
      </c>
      <c r="Z76" s="436">
        <f>SUMIFS('EPA Export Aggregation'!AC:AC,'EPA Export Aggregation'!$A:$A,$B76,'EPA Export Aggregation'!$D:$D,$A$1)*IF($A76="CH4",About!$D$58,IF($A76="N2O",About!$D$59,1))</f>
        <v>9.1839333269000002E-3</v>
      </c>
      <c r="AA76" s="436">
        <f>SUMIFS('EPA Export Aggregation'!AD:AD,'EPA Export Aggregation'!$A:$A,$B76,'EPA Export Aggregation'!$D:$D,$A$1)*IF($A76="CH4",About!$D$58,IF($A76="N2O",About!$D$59,1))</f>
        <v>8.7351996546E-3</v>
      </c>
      <c r="AB76" s="436">
        <f>SUMIFS('EPA Export Aggregation'!AE:AE,'EPA Export Aggregation'!$A:$A,$B76,'EPA Export Aggregation'!$D:$D,$A$1)*IF($A76="CH4",About!$D$58,IF($A76="N2O",About!$D$59,1))</f>
        <v>8.9277497366000002E-3</v>
      </c>
      <c r="AC76" s="436">
        <f>SUMIFS('EPA Export Aggregation'!AF:AF,'EPA Export Aggregation'!$A:$A,$B76,'EPA Export Aggregation'!$D:$D,$A$1)*IF($A76="CH4",About!$D$58,IF($A76="N2O",About!$D$59,1))</f>
        <v>9.6445268892000006E-3</v>
      </c>
      <c r="AD76" s="436">
        <f>SUMIFS('EPA Export Aggregation'!AG:AG,'EPA Export Aggregation'!$A:$A,$B76,'EPA Export Aggregation'!$D:$D,$A$1)*IF($A76="CH4",About!$D$58,IF($A76="N2O",About!$D$59,1))</f>
        <v>9.4188125482999995E-3</v>
      </c>
      <c r="AE76" s="436">
        <f>SUMIFS('EPA Export Aggregation'!AH:AH,'EPA Export Aggregation'!$A:$A,$B76,'EPA Export Aggregation'!$D:$D,$A$1)*IF($A76="CH4",About!$D$58,IF($A76="N2O",About!$D$59,1))</f>
        <v>1.0998654033899999E-2</v>
      </c>
      <c r="AF76" s="436">
        <f>SUMIFS('EPA Export Aggregation'!AI:AI,'EPA Export Aggregation'!$A:$A,$B76,'EPA Export Aggregation'!$D:$D,$A$1)*IF($A76="CH4",About!$D$58,IF($A76="N2O",About!$D$59,1))</f>
        <v>9.4879045248000005E-3</v>
      </c>
      <c r="AG76" s="436">
        <f>SUMIFS('EPA Export Aggregation'!AJ:AJ,'EPA Export Aggregation'!$A:$A,$B76,'EPA Export Aggregation'!$D:$D,$A$1)*IF($A76="CH4",About!$D$58,IF($A76="N2O",About!$D$59,1))</f>
        <v>1.23663384501E-2</v>
      </c>
      <c r="AH76" s="436">
        <f>SUMIFS('EPA Export Aggregation'!AK:AK,'EPA Export Aggregation'!$A:$A,$B76,'EPA Export Aggregation'!$D:$D,$A$1)*IF($A76="CH4",About!$D$58,IF($A76="N2O",About!$D$59,1))</f>
        <v>1.1662518961E-2</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5.1483700997639996</v>
      </c>
      <c r="D79" s="436">
        <f>SUMIFS('EPA Export Aggregation'!G:G,'EPA Export Aggregation'!$A:$A,$B79,'EPA Export Aggregation'!$D:$D,$A$1)*IF($A79="CH4",About!$D$58,IF($A79="N2O",About!$D$59,1))</f>
        <v>4.9708941865440002</v>
      </c>
      <c r="E79" s="436">
        <f>SUMIFS('EPA Export Aggregation'!H:H,'EPA Export Aggregation'!$A:$A,$B79,'EPA Export Aggregation'!$D:$D,$A$1)*IF($A79="CH4",About!$D$58,IF($A79="N2O",About!$D$59,1))</f>
        <v>4.634177636025</v>
      </c>
      <c r="F79" s="436">
        <f>SUMIFS('EPA Export Aggregation'!I:I,'EPA Export Aggregation'!$A:$A,$B79,'EPA Export Aggregation'!$D:$D,$A$1)*IF($A79="CH4",About!$D$58,IF($A79="N2O",About!$D$59,1))</f>
        <v>5.0145994548989998</v>
      </c>
      <c r="G79" s="436">
        <f>SUMIFS('EPA Export Aggregation'!J:J,'EPA Export Aggregation'!$A:$A,$B79,'EPA Export Aggregation'!$D:$D,$A$1)*IF($A79="CH4",About!$D$58,IF($A79="N2O",About!$D$59,1))</f>
        <v>3.9456359334840001</v>
      </c>
      <c r="H79" s="436">
        <f>SUMIFS('EPA Export Aggregation'!K:K,'EPA Export Aggregation'!$A:$A,$B79,'EPA Export Aggregation'!$D:$D,$A$1)*IF($A79="CH4",About!$D$58,IF($A79="N2O",About!$D$59,1))</f>
        <v>4.2319292851080004</v>
      </c>
      <c r="I79" s="436">
        <f>SUMIFS('EPA Export Aggregation'!L:L,'EPA Export Aggregation'!$A:$A,$B79,'EPA Export Aggregation'!$D:$D,$A$1)*IF($A79="CH4",About!$D$58,IF($A79="N2O",About!$D$59,1))</f>
        <v>5.2469614047209996</v>
      </c>
      <c r="J79" s="436">
        <f>SUMIFS('EPA Export Aggregation'!M:M,'EPA Export Aggregation'!$A:$A,$B79,'EPA Export Aggregation'!$D:$D,$A$1)*IF($A79="CH4",About!$D$58,IF($A79="N2O",About!$D$59,1))</f>
        <v>5.0236977453030001</v>
      </c>
      <c r="K79" s="436">
        <f>SUMIFS('EPA Export Aggregation'!N:N,'EPA Export Aggregation'!$A:$A,$B79,'EPA Export Aggregation'!$D:$D,$A$1)*IF($A79="CH4",About!$D$58,IF($A79="N2O",About!$D$59,1))</f>
        <v>4.5820519057739997</v>
      </c>
      <c r="L79" s="436">
        <f>SUMIFS('EPA Export Aggregation'!O:O,'EPA Export Aggregation'!$A:$A,$B79,'EPA Export Aggregation'!$D:$D,$A$1)*IF($A79="CH4",About!$D$58,IF($A79="N2O",About!$D$59,1))</f>
        <v>4.7032685994839998</v>
      </c>
      <c r="M79" s="436">
        <f>SUMIFS('EPA Export Aggregation'!P:P,'EPA Export Aggregation'!$A:$A,$B79,'EPA Export Aggregation'!$D:$D,$A$1)*IF($A79="CH4",About!$D$58,IF($A79="N2O",About!$D$59,1))</f>
        <v>4.2121277245590001</v>
      </c>
      <c r="N79" s="436">
        <f>SUMIFS('EPA Export Aggregation'!Q:Q,'EPA Export Aggregation'!$A:$A,$B79,'EPA Export Aggregation'!$D:$D,$A$1)*IF($A79="CH4",About!$D$58,IF($A79="N2O",About!$D$59,1))</f>
        <v>0.784988511858</v>
      </c>
      <c r="O79" s="436">
        <f>SUMIFS('EPA Export Aggregation'!R:R,'EPA Export Aggregation'!$A:$A,$B79,'EPA Export Aggregation'!$D:$D,$A$1)*IF($A79="CH4",About!$D$58,IF($A79="N2O",About!$D$59,1))</f>
        <v>2.4748157251589999</v>
      </c>
      <c r="P79" s="436">
        <f>SUMIFS('EPA Export Aggregation'!S:S,'EPA Export Aggregation'!$A:$A,$B79,'EPA Export Aggregation'!$D:$D,$A$1)*IF($A79="CH4",About!$D$58,IF($A79="N2O",About!$D$59,1))</f>
        <v>1.545126898008</v>
      </c>
      <c r="Q79" s="436">
        <f>SUMIFS('EPA Export Aggregation'!T:T,'EPA Export Aggregation'!$A:$A,$B79,'EPA Export Aggregation'!$D:$D,$A$1)*IF($A79="CH4",About!$D$58,IF($A79="N2O",About!$D$59,1))</f>
        <v>1.1973912968160001</v>
      </c>
      <c r="R79" s="436">
        <f>SUMIFS('EPA Export Aggregation'!U:U,'EPA Export Aggregation'!$A:$A,$B79,'EPA Export Aggregation'!$D:$D,$A$1)*IF($A79="CH4",About!$D$58,IF($A79="N2O",About!$D$59,1))</f>
        <v>1.3967481564540001</v>
      </c>
      <c r="S79" s="436">
        <f>SUMIFS('EPA Export Aggregation'!V:V,'EPA Export Aggregation'!$A:$A,$B79,'EPA Export Aggregation'!$D:$D,$A$1)*IF($A79="CH4",About!$D$58,IF($A79="N2O",About!$D$59,1))</f>
        <v>0.96568911426299997</v>
      </c>
      <c r="T79" s="436">
        <f>SUMIFS('EPA Export Aggregation'!W:W,'EPA Export Aggregation'!$A:$A,$B79,'EPA Export Aggregation'!$D:$D,$A$1)*IF($A79="CH4",About!$D$58,IF($A79="N2O",About!$D$59,1))</f>
        <v>1.51347835362</v>
      </c>
      <c r="U79" s="436">
        <f>SUMIFS('EPA Export Aggregation'!X:X,'EPA Export Aggregation'!$A:$A,$B79,'EPA Export Aggregation'!$D:$D,$A$1)*IF($A79="CH4",About!$D$58,IF($A79="N2O",About!$D$59,1))</f>
        <v>0.92578170463800002</v>
      </c>
      <c r="V79" s="436">
        <f>SUMIFS('EPA Export Aggregation'!Y:Y,'EPA Export Aggregation'!$A:$A,$B79,'EPA Export Aggregation'!$D:$D,$A$1)*IF($A79="CH4",About!$D$58,IF($A79="N2O",About!$D$59,1))</f>
        <v>0.56057246835300001</v>
      </c>
      <c r="W79" s="436">
        <f>SUMIFS('EPA Export Aggregation'!Z:Z,'EPA Export Aggregation'!$A:$A,$B79,'EPA Export Aggregation'!$D:$D,$A$1)*IF($A79="CH4",About!$D$58,IF($A79="N2O",About!$D$59,1))</f>
        <v>0.69527254960200002</v>
      </c>
      <c r="X79" s="436">
        <f>SUMIFS('EPA Export Aggregation'!AA:AA,'EPA Export Aggregation'!$A:$A,$B79,'EPA Export Aggregation'!$D:$D,$A$1)*IF($A79="CH4",About!$D$58,IF($A79="N2O",About!$D$59,1))</f>
        <v>0.72626774644199998</v>
      </c>
      <c r="Y79" s="436">
        <f>SUMIFS('EPA Export Aggregation'!AB:AB,'EPA Export Aggregation'!$A:$A,$B79,'EPA Export Aggregation'!$D:$D,$A$1)*IF($A79="CH4",About!$D$58,IF($A79="N2O",About!$D$59,1))</f>
        <v>0.71329050003600003</v>
      </c>
      <c r="Z79" s="436">
        <f>SUMIFS('EPA Export Aggregation'!AC:AC,'EPA Export Aggregation'!$A:$A,$B79,'EPA Export Aggregation'!$D:$D,$A$1)*IF($A79="CH4",About!$D$58,IF($A79="N2O",About!$D$59,1))</f>
        <v>0.785199623904</v>
      </c>
      <c r="AA79" s="436">
        <f>SUMIFS('EPA Export Aggregation'!AD:AD,'EPA Export Aggregation'!$A:$A,$B79,'EPA Export Aggregation'!$D:$D,$A$1)*IF($A79="CH4",About!$D$58,IF($A79="N2O",About!$D$59,1))</f>
        <v>0.90560881505400004</v>
      </c>
      <c r="AB79" s="436">
        <f>SUMIFS('EPA Export Aggregation'!AE:AE,'EPA Export Aggregation'!$A:$A,$B79,'EPA Export Aggregation'!$D:$D,$A$1)*IF($A79="CH4",About!$D$58,IF($A79="N2O",About!$D$59,1))</f>
        <v>0.792645800781</v>
      </c>
      <c r="AC79" s="436">
        <f>SUMIFS('EPA Export Aggregation'!AF:AF,'EPA Export Aggregation'!$A:$A,$B79,'EPA Export Aggregation'!$D:$D,$A$1)*IF($A79="CH4",About!$D$58,IF($A79="N2O",About!$D$59,1))</f>
        <v>0.81703133895299995</v>
      </c>
      <c r="AD79" s="436">
        <f>SUMIFS('EPA Export Aggregation'!AG:AG,'EPA Export Aggregation'!$A:$A,$B79,'EPA Export Aggregation'!$D:$D,$A$1)*IF($A79="CH4",About!$D$58,IF($A79="N2O",About!$D$59,1))</f>
        <v>0.68561656066499999</v>
      </c>
      <c r="AE79" s="436">
        <f>SUMIFS('EPA Export Aggregation'!AH:AH,'EPA Export Aggregation'!$A:$A,$B79,'EPA Export Aggregation'!$D:$D,$A$1)*IF($A79="CH4",About!$D$58,IF($A79="N2O",About!$D$59,1))</f>
        <v>0.72716376871199995</v>
      </c>
      <c r="AF79" s="436">
        <f>SUMIFS('EPA Export Aggregation'!AI:AI,'EPA Export Aggregation'!$A:$A,$B79,'EPA Export Aggregation'!$D:$D,$A$1)*IF($A79="CH4",About!$D$58,IF($A79="N2O",About!$D$59,1))</f>
        <v>0.64147062045600001</v>
      </c>
      <c r="AG79" s="436">
        <f>SUMIFS('EPA Export Aggregation'!AJ:AJ,'EPA Export Aggregation'!$A:$A,$B79,'EPA Export Aggregation'!$D:$D,$A$1)*IF($A79="CH4",About!$D$58,IF($A79="N2O",About!$D$59,1))</f>
        <v>0.39215381788199999</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5.1961024860869599E-2</v>
      </c>
      <c r="D80" s="436">
        <f>SUMIFS('EPA Export Aggregation'!G:G,'EPA Export Aggregation'!$A:$A,$B80,'EPA Export Aggregation'!$D:$D,$A$1)*IF($A80="CH4",About!$D$58,IF($A80="N2O",About!$D$59,1))</f>
        <v>5.1961024860869599E-2</v>
      </c>
      <c r="E80" s="436">
        <f>SUMIFS('EPA Export Aggregation'!H:H,'EPA Export Aggregation'!$A:$A,$B80,'EPA Export Aggregation'!$D:$D,$A$1)*IF($A80="CH4",About!$D$58,IF($A80="N2O",About!$D$59,1))</f>
        <v>5.1961024860869599E-2</v>
      </c>
      <c r="F80" s="436">
        <f>SUMIFS('EPA Export Aggregation'!I:I,'EPA Export Aggregation'!$A:$A,$B80,'EPA Export Aggregation'!$D:$D,$A$1)*IF($A80="CH4",About!$D$58,IF($A80="N2O",About!$D$59,1))</f>
        <v>6.4951282075937006E-2</v>
      </c>
      <c r="G80" s="436">
        <f>SUMIFS('EPA Export Aggregation'!J:J,'EPA Export Aggregation'!$A:$A,$B80,'EPA Export Aggregation'!$D:$D,$A$1)*IF($A80="CH4",About!$D$58,IF($A80="N2O",About!$D$59,1))</f>
        <v>7.1446410020670703E-2</v>
      </c>
      <c r="H80" s="436">
        <f>SUMIFS('EPA Export Aggregation'!K:K,'EPA Export Aggregation'!$A:$A,$B80,'EPA Export Aggregation'!$D:$D,$A$1)*IF($A80="CH4",About!$D$58,IF($A80="N2O",About!$D$59,1))</f>
        <v>8.9783903667529197E-2</v>
      </c>
      <c r="I80" s="436">
        <f>SUMIFS('EPA Export Aggregation'!L:L,'EPA Export Aggregation'!$A:$A,$B80,'EPA Export Aggregation'!$D:$D,$A$1)*IF($A80="CH4",About!$D$58,IF($A80="N2O",About!$D$59,1))</f>
        <v>9.9701690503873605E-2</v>
      </c>
      <c r="J80" s="436">
        <f>SUMIFS('EPA Export Aggregation'!M:M,'EPA Export Aggregation'!$A:$A,$B80,'EPA Export Aggregation'!$D:$D,$A$1)*IF($A80="CH4",About!$D$58,IF($A80="N2O",About!$D$59,1))</f>
        <v>0.1053647514907239</v>
      </c>
      <c r="K80" s="436">
        <f>SUMIFS('EPA Export Aggregation'!N:N,'EPA Export Aggregation'!$A:$A,$B80,'EPA Export Aggregation'!$D:$D,$A$1)*IF($A80="CH4",About!$D$58,IF($A80="N2O",About!$D$59,1))</f>
        <v>0.12919573274749349</v>
      </c>
      <c r="L80" s="436">
        <f>SUMIFS('EPA Export Aggregation'!O:O,'EPA Export Aggregation'!$A:$A,$B80,'EPA Export Aggregation'!$D:$D,$A$1)*IF($A80="CH4",About!$D$58,IF($A80="N2O",About!$D$59,1))</f>
        <v>0.13110259422265949</v>
      </c>
      <c r="M80" s="436">
        <f>SUMIFS('EPA Export Aggregation'!P:P,'EPA Export Aggregation'!$A:$A,$B80,'EPA Export Aggregation'!$D:$D,$A$1)*IF($A80="CH4",About!$D$58,IF($A80="N2O",About!$D$59,1))</f>
        <v>0.11182151852495301</v>
      </c>
      <c r="N80" s="436">
        <f>SUMIFS('EPA Export Aggregation'!Q:Q,'EPA Export Aggregation'!$A:$A,$B80,'EPA Export Aggregation'!$D:$D,$A$1)*IF($A80="CH4",About!$D$58,IF($A80="N2O",About!$D$59,1))</f>
        <v>7.8697097394431995E-2</v>
      </c>
      <c r="O80" s="436">
        <f>SUMIFS('EPA Export Aggregation'!R:R,'EPA Export Aggregation'!$A:$A,$B80,'EPA Export Aggregation'!$D:$D,$A$1)*IF($A80="CH4",About!$D$58,IF($A80="N2O",About!$D$59,1))</f>
        <v>7.7092857595317005E-2</v>
      </c>
      <c r="P80" s="436">
        <f>SUMIFS('EPA Export Aggregation'!S:S,'EPA Export Aggregation'!$A:$A,$B80,'EPA Export Aggregation'!$D:$D,$A$1)*IF($A80="CH4",About!$D$58,IF($A80="N2O",About!$D$59,1))</f>
        <v>7.0484248281354703E-2</v>
      </c>
      <c r="Q80" s="436">
        <f>SUMIFS('EPA Export Aggregation'!T:T,'EPA Export Aggregation'!$A:$A,$B80,'EPA Export Aggregation'!$D:$D,$A$1)*IF($A80="CH4",About!$D$58,IF($A80="N2O",About!$D$59,1))</f>
        <v>6.5468665328804201E-2</v>
      </c>
      <c r="R80" s="436">
        <f>SUMIFS('EPA Export Aggregation'!U:U,'EPA Export Aggregation'!$A:$A,$B80,'EPA Export Aggregation'!$D:$D,$A$1)*IF($A80="CH4",About!$D$58,IF($A80="N2O",About!$D$59,1))</f>
        <v>6.0320618439240303E-2</v>
      </c>
      <c r="S80" s="436">
        <f>SUMIFS('EPA Export Aggregation'!V:V,'EPA Export Aggregation'!$A:$A,$B80,'EPA Export Aggregation'!$D:$D,$A$1)*IF($A80="CH4",About!$D$58,IF($A80="N2O",About!$D$59,1))</f>
        <v>6.4447602137280804E-2</v>
      </c>
      <c r="T80" s="436">
        <f>SUMIFS('EPA Export Aggregation'!W:W,'EPA Export Aggregation'!$A:$A,$B80,'EPA Export Aggregation'!$D:$D,$A$1)*IF($A80="CH4",About!$D$58,IF($A80="N2O",About!$D$59,1))</f>
        <v>6.1583913466055198E-2</v>
      </c>
      <c r="U80" s="436">
        <f>SUMIFS('EPA Export Aggregation'!X:X,'EPA Export Aggregation'!$A:$A,$B80,'EPA Export Aggregation'!$D:$D,$A$1)*IF($A80="CH4",About!$D$58,IF($A80="N2O",About!$D$59,1))</f>
        <v>5.5965474123703902E-2</v>
      </c>
      <c r="V80" s="436">
        <f>SUMIFS('EPA Export Aggregation'!Y:Y,'EPA Export Aggregation'!$A:$A,$B80,'EPA Export Aggregation'!$D:$D,$A$1)*IF($A80="CH4",About!$D$58,IF($A80="N2O",About!$D$59,1))</f>
        <v>3.9170391930958601E-2</v>
      </c>
      <c r="W80" s="436">
        <f>SUMIFS('EPA Export Aggregation'!Z:Z,'EPA Export Aggregation'!$A:$A,$B80,'EPA Export Aggregation'!$D:$D,$A$1)*IF($A80="CH4",About!$D$58,IF($A80="N2O",About!$D$59,1))</f>
        <v>5.32095718249323E-2</v>
      </c>
      <c r="X80" s="436">
        <f>SUMIFS('EPA Export Aggregation'!AA:AA,'EPA Export Aggregation'!$A:$A,$B80,'EPA Export Aggregation'!$D:$D,$A$1)*IF($A80="CH4",About!$D$58,IF($A80="N2O",About!$D$59,1))</f>
        <v>0.1344777975385899</v>
      </c>
      <c r="Y80" s="436">
        <f>SUMIFS('EPA Export Aggregation'!AB:AB,'EPA Export Aggregation'!$A:$A,$B80,'EPA Export Aggregation'!$D:$D,$A$1)*IF($A80="CH4",About!$D$58,IF($A80="N2O",About!$D$59,1))</f>
        <v>9.3018173534413606E-2</v>
      </c>
      <c r="Z80" s="436">
        <f>SUMIFS('EPA Export Aggregation'!AC:AC,'EPA Export Aggregation'!$A:$A,$B80,'EPA Export Aggregation'!$D:$D,$A$1)*IF($A80="CH4",About!$D$58,IF($A80="N2O",About!$D$59,1))</f>
        <v>0.1055067433154571</v>
      </c>
      <c r="AA80" s="436">
        <f>SUMIFS('EPA Export Aggregation'!AD:AD,'EPA Export Aggregation'!$A:$A,$B80,'EPA Export Aggregation'!$D:$D,$A$1)*IF($A80="CH4",About!$D$58,IF($A80="N2O",About!$D$59,1))</f>
        <v>8.40908961284519E-2</v>
      </c>
      <c r="AB80" s="436">
        <f>SUMIFS('EPA Export Aggregation'!AE:AE,'EPA Export Aggregation'!$A:$A,$B80,'EPA Export Aggregation'!$D:$D,$A$1)*IF($A80="CH4",About!$D$58,IF($A80="N2O",About!$D$59,1))</f>
        <v>7.3105247456608097E-2</v>
      </c>
      <c r="AC80" s="436">
        <f>SUMIFS('EPA Export Aggregation'!AF:AF,'EPA Export Aggregation'!$A:$A,$B80,'EPA Export Aggregation'!$D:$D,$A$1)*IF($A80="CH4",About!$D$58,IF($A80="N2O",About!$D$59,1))</f>
        <v>5.5737793755602699E-2</v>
      </c>
      <c r="AD80" s="436">
        <f>SUMIFS('EPA Export Aggregation'!AG:AG,'EPA Export Aggregation'!$A:$A,$B80,'EPA Export Aggregation'!$D:$D,$A$1)*IF($A80="CH4",About!$D$58,IF($A80="N2O",About!$D$59,1))</f>
        <v>3.2562012887002403E-2</v>
      </c>
      <c r="AE80" s="436">
        <f>SUMIFS('EPA Export Aggregation'!AH:AH,'EPA Export Aggregation'!$A:$A,$B80,'EPA Export Aggregation'!$D:$D,$A$1)*IF($A80="CH4",About!$D$58,IF($A80="N2O",About!$D$59,1))</f>
        <v>3.6599459302203298E-2</v>
      </c>
      <c r="AF80" s="436">
        <f>SUMIFS('EPA Export Aggregation'!AI:AI,'EPA Export Aggregation'!$A:$A,$B80,'EPA Export Aggregation'!$D:$D,$A$1)*IF($A80="CH4",About!$D$58,IF($A80="N2O",About!$D$59,1))</f>
        <v>2.85661654742E-2</v>
      </c>
      <c r="AG80" s="436">
        <f>SUMIFS('EPA Export Aggregation'!AJ:AJ,'EPA Export Aggregation'!$A:$A,$B80,'EPA Export Aggregation'!$D:$D,$A$1)*IF($A80="CH4",About!$D$58,IF($A80="N2O",About!$D$59,1))</f>
        <v>3.8094067207003597E-2</v>
      </c>
      <c r="AH80" s="436">
        <f>SUMIFS('EPA Export Aggregation'!AK:AK,'EPA Export Aggregation'!$A:$A,$B80,'EPA Export Aggregation'!$D:$D,$A$1)*IF($A80="CH4",About!$D$58,IF($A80="N2O",About!$D$59,1))</f>
        <v>3.6557760488802701E-2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1.044494395E-2</v>
      </c>
      <c r="D84" s="436">
        <f>SUMIFS('EPA Export Aggregation'!G:G,'EPA Export Aggregation'!$A:$A,$B84,'EPA Export Aggregation'!$D:$D,$A$1)*IF($A84="CH4",About!$D$58,IF($A84="N2O",About!$D$59,1))</f>
        <v>1.044494395E-2</v>
      </c>
      <c r="E84" s="436">
        <f>SUMIFS('EPA Export Aggregation'!H:H,'EPA Export Aggregation'!$A:$A,$B84,'EPA Export Aggregation'!$D:$D,$A$1)*IF($A84="CH4",About!$D$58,IF($A84="N2O",About!$D$59,1))</f>
        <v>1.044494395E-2</v>
      </c>
      <c r="F84" s="436">
        <f>SUMIFS('EPA Export Aggregation'!I:I,'EPA Export Aggregation'!$A:$A,$B84,'EPA Export Aggregation'!$D:$D,$A$1)*IF($A84="CH4",About!$D$58,IF($A84="N2O",About!$D$59,1))</f>
        <v>1.3056179350000001E-2</v>
      </c>
      <c r="G84" s="436">
        <f>SUMIFS('EPA Export Aggregation'!J:J,'EPA Export Aggregation'!$A:$A,$B84,'EPA Export Aggregation'!$D:$D,$A$1)*IF($A84="CH4",About!$D$58,IF($A84="N2O",About!$D$59,1))</f>
        <v>1.436179705E-2</v>
      </c>
      <c r="H84" s="436">
        <f>SUMIFS('EPA Export Aggregation'!K:K,'EPA Export Aggregation'!$A:$A,$B84,'EPA Export Aggregation'!$D:$D,$A$1)*IF($A84="CH4",About!$D$58,IF($A84="N2O",About!$D$59,1))</f>
        <v>1.8047908349999999E-2</v>
      </c>
      <c r="I84" s="436">
        <f>SUMIFS('EPA Export Aggregation'!L:L,'EPA Export Aggregation'!$A:$A,$B84,'EPA Export Aggregation'!$D:$D,$A$1)*IF($A84="CH4",About!$D$58,IF($A84="N2O",About!$D$59,1))</f>
        <v>2.0041533199999999E-2</v>
      </c>
      <c r="J84" s="436">
        <f>SUMIFS('EPA Export Aggregation'!M:M,'EPA Export Aggregation'!$A:$A,$B84,'EPA Export Aggregation'!$D:$D,$A$1)*IF($A84="CH4",About!$D$58,IF($A84="N2O",About!$D$59,1))</f>
        <v>2.1179891999999999E-2</v>
      </c>
      <c r="K84" s="436">
        <f>SUMIFS('EPA Export Aggregation'!N:N,'EPA Export Aggregation'!$A:$A,$B84,'EPA Export Aggregation'!$D:$D,$A$1)*IF($A84="CH4",About!$D$58,IF($A84="N2O",About!$D$59,1))</f>
        <v>2.5970275349999999E-2</v>
      </c>
      <c r="L84" s="436">
        <f>SUMIFS('EPA Export Aggregation'!O:O,'EPA Export Aggregation'!$A:$A,$B84,'EPA Export Aggregation'!$D:$D,$A$1)*IF($A84="CH4",About!$D$58,IF($A84="N2O",About!$D$59,1))</f>
        <v>2.6353583850000001E-2</v>
      </c>
      <c r="M84" s="436">
        <f>SUMIFS('EPA Export Aggregation'!P:P,'EPA Export Aggregation'!$A:$A,$B84,'EPA Export Aggregation'!$D:$D,$A$1)*IF($A84="CH4",About!$D$58,IF($A84="N2O",About!$D$59,1))</f>
        <v>2.1300313049999998E-2</v>
      </c>
      <c r="N84" s="436">
        <f>SUMIFS('EPA Export Aggregation'!Q:Q,'EPA Export Aggregation'!$A:$A,$B84,'EPA Export Aggregation'!$D:$D,$A$1)*IF($A84="CH4",About!$D$58,IF($A84="N2O",About!$D$59,1))</f>
        <v>1.4482401400000001E-2</v>
      </c>
      <c r="O84" s="436">
        <f>SUMIFS('EPA Export Aggregation'!R:R,'EPA Export Aggregation'!$A:$A,$B84,'EPA Export Aggregation'!$D:$D,$A$1)*IF($A84="CH4",About!$D$58,IF($A84="N2O",About!$D$59,1))</f>
        <v>1.2854784350000001E-2</v>
      </c>
      <c r="P84" s="436">
        <f>SUMIFS('EPA Export Aggregation'!S:S,'EPA Export Aggregation'!$A:$A,$B84,'EPA Export Aggregation'!$D:$D,$A$1)*IF($A84="CH4",About!$D$58,IF($A84="N2O",About!$D$59,1))</f>
        <v>1.5486288500000001E-2</v>
      </c>
      <c r="Q84" s="436">
        <f>SUMIFS('EPA Export Aggregation'!T:T,'EPA Export Aggregation'!$A:$A,$B84,'EPA Export Aggregation'!$D:$D,$A$1)*IF($A84="CH4",About!$D$58,IF($A84="N2O",About!$D$59,1))</f>
        <v>1.486582975E-2</v>
      </c>
      <c r="R84" s="436">
        <f>SUMIFS('EPA Export Aggregation'!U:U,'EPA Export Aggregation'!$A:$A,$B84,'EPA Export Aggregation'!$D:$D,$A$1)*IF($A84="CH4",About!$D$58,IF($A84="N2O",About!$D$59,1))</f>
        <v>1.6165335100000001E-2</v>
      </c>
      <c r="S84" s="436">
        <f>SUMIFS('EPA Export Aggregation'!V:V,'EPA Export Aggregation'!$A:$A,$B84,'EPA Export Aggregation'!$D:$D,$A$1)*IF($A84="CH4",About!$D$58,IF($A84="N2O",About!$D$59,1))</f>
        <v>1.5698235000000001E-2</v>
      </c>
      <c r="T84" s="436">
        <f>SUMIFS('EPA Export Aggregation'!W:W,'EPA Export Aggregation'!$A:$A,$B84,'EPA Export Aggregation'!$D:$D,$A$1)*IF($A84="CH4",About!$D$58,IF($A84="N2O",About!$D$59,1))</f>
        <v>1.2630357E-2</v>
      </c>
      <c r="U84" s="436">
        <f>SUMIFS('EPA Export Aggregation'!X:X,'EPA Export Aggregation'!$A:$A,$B84,'EPA Export Aggregation'!$D:$D,$A$1)*IF($A84="CH4",About!$D$58,IF($A84="N2O",About!$D$59,1))</f>
        <v>1.1598187649999999E-2</v>
      </c>
      <c r="V84" s="436">
        <f>SUMIFS('EPA Export Aggregation'!Y:Y,'EPA Export Aggregation'!$A:$A,$B84,'EPA Export Aggregation'!$D:$D,$A$1)*IF($A84="CH4",About!$D$58,IF($A84="N2O",About!$D$59,1))</f>
        <v>9.0424804000000004E-3</v>
      </c>
      <c r="W84" s="436">
        <f>SUMIFS('EPA Export Aggregation'!Z:Z,'EPA Export Aggregation'!$A:$A,$B84,'EPA Export Aggregation'!$D:$D,$A$1)*IF($A84="CH4",About!$D$58,IF($A84="N2O",About!$D$59,1))</f>
        <v>1.19479123E-2</v>
      </c>
      <c r="X84" s="436">
        <f>SUMIFS('EPA Export Aggregation'!AA:AA,'EPA Export Aggregation'!$A:$A,$B84,'EPA Export Aggregation'!$D:$D,$A$1)*IF($A84="CH4",About!$D$58,IF($A84="N2O",About!$D$59,1))</f>
        <v>4.5714383150000003E-2</v>
      </c>
      <c r="Y84" s="436">
        <f>SUMIFS('EPA Export Aggregation'!AB:AB,'EPA Export Aggregation'!$A:$A,$B84,'EPA Export Aggregation'!$D:$D,$A$1)*IF($A84="CH4",About!$D$58,IF($A84="N2O",About!$D$59,1))</f>
        <v>5.4412903450000001E-2</v>
      </c>
      <c r="Z84" s="436">
        <f>SUMIFS('EPA Export Aggregation'!AC:AC,'EPA Export Aggregation'!$A:$A,$B84,'EPA Export Aggregation'!$D:$D,$A$1)*IF($A84="CH4",About!$D$58,IF($A84="N2O",About!$D$59,1))</f>
        <v>5.33415972E-2</v>
      </c>
      <c r="AA84" s="436">
        <f>SUMIFS('EPA Export Aggregation'!AD:AD,'EPA Export Aggregation'!$A:$A,$B84,'EPA Export Aggregation'!$D:$D,$A$1)*IF($A84="CH4",About!$D$58,IF($A84="N2O",About!$D$59,1))</f>
        <v>4.5458444649999999E-2</v>
      </c>
      <c r="AB84" s="436">
        <f>SUMIFS('EPA Export Aggregation'!AE:AE,'EPA Export Aggregation'!$A:$A,$B84,'EPA Export Aggregation'!$D:$D,$A$1)*IF($A84="CH4",About!$D$58,IF($A84="N2O",About!$D$59,1))</f>
        <v>4.0416552549999998E-2</v>
      </c>
      <c r="AC84" s="436">
        <f>SUMIFS('EPA Export Aggregation'!AF:AF,'EPA Export Aggregation'!$A:$A,$B84,'EPA Export Aggregation'!$D:$D,$A$1)*IF($A84="CH4",About!$D$58,IF($A84="N2O",About!$D$59,1))</f>
        <v>4.04099843E-2</v>
      </c>
      <c r="AD84" s="436">
        <f>SUMIFS('EPA Export Aggregation'!AG:AG,'EPA Export Aggregation'!$A:$A,$B84,'EPA Export Aggregation'!$D:$D,$A$1)*IF($A84="CH4",About!$D$58,IF($A84="N2O",About!$D$59,1))</f>
        <v>2.3133463449999999E-2</v>
      </c>
      <c r="AE84" s="436">
        <f>SUMIFS('EPA Export Aggregation'!AH:AH,'EPA Export Aggregation'!$A:$A,$B84,'EPA Export Aggregation'!$D:$D,$A$1)*IF($A84="CH4",About!$D$58,IF($A84="N2O",About!$D$59,1))</f>
        <v>1.4353059749999999E-2</v>
      </c>
      <c r="AF84" s="436">
        <f>SUMIFS('EPA Export Aggregation'!AI:AI,'EPA Export Aggregation'!$A:$A,$B84,'EPA Export Aggregation'!$D:$D,$A$1)*IF($A84="CH4",About!$D$58,IF($A84="N2O",About!$D$59,1))</f>
        <v>1.6576827150000001E-2</v>
      </c>
      <c r="AG84" s="436">
        <f>SUMIFS('EPA Export Aggregation'!AJ:AJ,'EPA Export Aggregation'!$A:$A,$B84,'EPA Export Aggregation'!$D:$D,$A$1)*IF($A84="CH4",About!$D$58,IF($A84="N2O",About!$D$59,1))</f>
        <v>1.9680921000000001E-2</v>
      </c>
      <c r="AH84" s="436">
        <f>SUMIFS('EPA Export Aggregation'!AK:AK,'EPA Export Aggregation'!$A:$A,$B84,'EPA Export Aggregation'!$D:$D,$A$1)*IF($A84="CH4",About!$D$58,IF($A84="N2O",About!$D$59,1))</f>
        <v>1.6177616200000002E-2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9.1733774999999999E-4</v>
      </c>
      <c r="D87" s="436">
        <f>SUMIFS('EPA Export Aggregation'!$F:$F,'EPA Export Aggregation'!$A:$A,$B87,'EPA Export Aggregation'!$D:$D,$A$1)*IF($A87="CH4",About!$D$58,IF($A87="N2O",About!$D$59,1))</f>
        <v>9.1733774999999999E-4</v>
      </c>
      <c r="E87" s="436">
        <f>SUMIFS('EPA Export Aggregation'!$F:$F,'EPA Export Aggregation'!$A:$A,$B87,'EPA Export Aggregation'!$D:$D,$A$1)*IF($A87="CH4",About!$D$58,IF($A87="N2O",About!$D$59,1))</f>
        <v>9.1733774999999999E-4</v>
      </c>
      <c r="F87" s="436">
        <f>SUMIFS('EPA Export Aggregation'!$F:$F,'EPA Export Aggregation'!$A:$A,$B87,'EPA Export Aggregation'!$D:$D,$A$1)*IF($A87="CH4",About!$D$58,IF($A87="N2O",About!$D$59,1))</f>
        <v>9.1733774999999999E-4</v>
      </c>
      <c r="G87" s="436">
        <f>SUMIFS('EPA Export Aggregation'!$F:$F,'EPA Export Aggregation'!$A:$A,$B87,'EPA Export Aggregation'!$D:$D,$A$1)*IF($A87="CH4",About!$D$58,IF($A87="N2O",About!$D$59,1))</f>
        <v>9.1733774999999999E-4</v>
      </c>
      <c r="H87" s="436">
        <f>SUMIFS('EPA Export Aggregation'!$F:$F,'EPA Export Aggregation'!$A:$A,$B87,'EPA Export Aggregation'!$D:$D,$A$1)*IF($A87="CH4",About!$D$58,IF($A87="N2O",About!$D$59,1))</f>
        <v>9.1733774999999999E-4</v>
      </c>
      <c r="I87" s="436">
        <f>SUMIFS('EPA Export Aggregation'!$F:$F,'EPA Export Aggregation'!$A:$A,$B87,'EPA Export Aggregation'!$D:$D,$A$1)*IF($A87="CH4",About!$D$58,IF($A87="N2O",About!$D$59,1))</f>
        <v>9.1733774999999999E-4</v>
      </c>
      <c r="J87" s="436">
        <f>SUMIFS('EPA Export Aggregation'!$F:$F,'EPA Export Aggregation'!$A:$A,$B87,'EPA Export Aggregation'!$D:$D,$A$1)*IF($A87="CH4",About!$D$58,IF($A87="N2O",About!$D$59,1))</f>
        <v>9.1733774999999999E-4</v>
      </c>
      <c r="K87" s="436">
        <f>SUMIFS('EPA Export Aggregation'!$F:$F,'EPA Export Aggregation'!$A:$A,$B87,'EPA Export Aggregation'!$D:$D,$A$1)*IF($A87="CH4",About!$D$58,IF($A87="N2O",About!$D$59,1))</f>
        <v>9.1733774999999999E-4</v>
      </c>
      <c r="L87" s="436">
        <f>SUMIFS('EPA Export Aggregation'!$F:$F,'EPA Export Aggregation'!$A:$A,$B87,'EPA Export Aggregation'!$D:$D,$A$1)*IF($A87="CH4",About!$D$58,IF($A87="N2O",About!$D$59,1))</f>
        <v>9.1733774999999999E-4</v>
      </c>
      <c r="M87" s="436">
        <f>SUMIFS('EPA Export Aggregation'!$F:$F,'EPA Export Aggregation'!$A:$A,$B87,'EPA Export Aggregation'!$D:$D,$A$1)*IF($A87="CH4",About!$D$58,IF($A87="N2O",About!$D$59,1))</f>
        <v>9.1733774999999999E-4</v>
      </c>
      <c r="N87" s="436">
        <f>SUMIFS('EPA Export Aggregation'!$F:$F,'EPA Export Aggregation'!$A:$A,$B87,'EPA Export Aggregation'!$D:$D,$A$1)*IF($A87="CH4",About!$D$58,IF($A87="N2O",About!$D$59,1))</f>
        <v>9.1733774999999999E-4</v>
      </c>
      <c r="O87" s="436">
        <f>SUMIFS('EPA Export Aggregation'!$F:$F,'EPA Export Aggregation'!$A:$A,$B87,'EPA Export Aggregation'!$D:$D,$A$1)*IF($A87="CH4",About!$D$58,IF($A87="N2O",About!$D$59,1))</f>
        <v>9.1733774999999999E-4</v>
      </c>
      <c r="P87" s="436">
        <f>SUMIFS('EPA Export Aggregation'!$F:$F,'EPA Export Aggregation'!$A:$A,$B87,'EPA Export Aggregation'!$D:$D,$A$1)*IF($A87="CH4",About!$D$58,IF($A87="N2O",About!$D$59,1))</f>
        <v>9.1733774999999999E-4</v>
      </c>
      <c r="Q87" s="436">
        <f>SUMIFS('EPA Export Aggregation'!$F:$F,'EPA Export Aggregation'!$A:$A,$B87,'EPA Export Aggregation'!$D:$D,$A$1)*IF($A87="CH4",About!$D$58,IF($A87="N2O",About!$D$59,1))</f>
        <v>9.1733774999999999E-4</v>
      </c>
      <c r="R87" s="436">
        <f>SUMIFS('EPA Export Aggregation'!$F:$F,'EPA Export Aggregation'!$A:$A,$B87,'EPA Export Aggregation'!$D:$D,$A$1)*IF($A87="CH4",About!$D$58,IF($A87="N2O",About!$D$59,1))</f>
        <v>9.1733774999999999E-4</v>
      </c>
      <c r="S87" s="436">
        <f>SUMIFS('EPA Export Aggregation'!$F:$F,'EPA Export Aggregation'!$A:$A,$B87,'EPA Export Aggregation'!$D:$D,$A$1)*IF($A87="CH4",About!$D$58,IF($A87="N2O",About!$D$59,1))</f>
        <v>9.1733774999999999E-4</v>
      </c>
      <c r="T87" s="436">
        <f>SUMIFS('EPA Export Aggregation'!$F:$F,'EPA Export Aggregation'!$A:$A,$B87,'EPA Export Aggregation'!$D:$D,$A$1)*IF($A87="CH4",About!$D$58,IF($A87="N2O",About!$D$59,1))</f>
        <v>9.1733774999999999E-4</v>
      </c>
      <c r="U87" s="436">
        <f>SUMIFS('EPA Export Aggregation'!$F:$F,'EPA Export Aggregation'!$A:$A,$B87,'EPA Export Aggregation'!$D:$D,$A$1)*IF($A87="CH4",About!$D$58,IF($A87="N2O",About!$D$59,1))</f>
        <v>9.1733774999999999E-4</v>
      </c>
      <c r="V87" s="436">
        <f>SUMIFS('EPA Export Aggregation'!$F:$F,'EPA Export Aggregation'!$A:$A,$B87,'EPA Export Aggregation'!$D:$D,$A$1)*IF($A87="CH4",About!$D$58,IF($A87="N2O",About!$D$59,1))</f>
        <v>9.1733774999999999E-4</v>
      </c>
      <c r="W87" s="436">
        <f>SUMIFS('EPA Export Aggregation'!$F:$F,'EPA Export Aggregation'!$A:$A,$B87,'EPA Export Aggregation'!$D:$D,$A$1)*IF($A87="CH4",About!$D$58,IF($A87="N2O",About!$D$59,1))</f>
        <v>9.1733774999999999E-4</v>
      </c>
      <c r="X87" s="436">
        <f>SUMIFS('EPA Export Aggregation'!$F:$F,'EPA Export Aggregation'!$A:$A,$B87,'EPA Export Aggregation'!$D:$D,$A$1)*IF($A87="CH4",About!$D$58,IF($A87="N2O",About!$D$59,1))</f>
        <v>9.1733774999999999E-4</v>
      </c>
      <c r="Y87" s="436">
        <f>SUMIFS('EPA Export Aggregation'!$F:$F,'EPA Export Aggregation'!$A:$A,$B87,'EPA Export Aggregation'!$D:$D,$A$1)*IF($A87="CH4",About!$D$58,IF($A87="N2O",About!$D$59,1))</f>
        <v>9.1733774999999999E-4</v>
      </c>
      <c r="Z87" s="436">
        <f>SUMIFS('EPA Export Aggregation'!$F:$F,'EPA Export Aggregation'!$A:$A,$B87,'EPA Export Aggregation'!$D:$D,$A$1)*IF($A87="CH4",About!$D$58,IF($A87="N2O",About!$D$59,1))</f>
        <v>9.1733774999999999E-4</v>
      </c>
      <c r="AA87" s="436">
        <f>SUMIFS('EPA Export Aggregation'!$F:$F,'EPA Export Aggregation'!$A:$A,$B87,'EPA Export Aggregation'!$D:$D,$A$1)*IF($A87="CH4",About!$D$58,IF($A87="N2O",About!$D$59,1))</f>
        <v>9.1733774999999999E-4</v>
      </c>
      <c r="AB87" s="436">
        <f>SUMIFS('EPA Export Aggregation'!$F:$F,'EPA Export Aggregation'!$A:$A,$B87,'EPA Export Aggregation'!$D:$D,$A$1)*IF($A87="CH4",About!$D$58,IF($A87="N2O",About!$D$59,1))</f>
        <v>9.1733774999999999E-4</v>
      </c>
      <c r="AC87" s="436">
        <f>SUMIFS('EPA Export Aggregation'!$F:$F,'EPA Export Aggregation'!$A:$A,$B87,'EPA Export Aggregation'!$D:$D,$A$1)*IF($A87="CH4",About!$D$58,IF($A87="N2O",About!$D$59,1))</f>
        <v>9.1733774999999999E-4</v>
      </c>
      <c r="AD87" s="436">
        <f>SUMIFS('EPA Export Aggregation'!$F:$F,'EPA Export Aggregation'!$A:$A,$B87,'EPA Export Aggregation'!$D:$D,$A$1)*IF($A87="CH4",About!$D$58,IF($A87="N2O",About!$D$59,1))</f>
        <v>9.1733774999999999E-4</v>
      </c>
      <c r="AE87" s="436">
        <f>SUMIFS('EPA Export Aggregation'!$F:$F,'EPA Export Aggregation'!$A:$A,$B87,'EPA Export Aggregation'!$D:$D,$A$1)*IF($A87="CH4",About!$D$58,IF($A87="N2O",About!$D$59,1))</f>
        <v>9.1733774999999999E-4</v>
      </c>
      <c r="AF87" s="436">
        <f>SUMIFS('EPA Export Aggregation'!$F:$F,'EPA Export Aggregation'!$A:$A,$B87,'EPA Export Aggregation'!$D:$D,$A$1)*IF($A87="CH4",About!$D$58,IF($A87="N2O",About!$D$59,1))</f>
        <v>9.1733774999999999E-4</v>
      </c>
      <c r="AG87" s="436">
        <f>SUMIFS('EPA Export Aggregation'!$F:$F,'EPA Export Aggregation'!$A:$A,$B87,'EPA Export Aggregation'!$D:$D,$A$1)*IF($A87="CH4",About!$D$58,IF($A87="N2O",About!$D$59,1))</f>
        <v>9.1733774999999999E-4</v>
      </c>
      <c r="AH87" s="436">
        <f>SUMIFS('EPA Export Aggregation'!$F:$F,'EPA Export Aggregation'!$A:$A,$B87,'EPA Export Aggregation'!$D:$D,$A$1)*IF($A87="CH4",About!$D$58,IF($A87="N2O",About!$D$59,1))</f>
        <v>9.1733774999999999E-4</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2024-07-30T21:46:31Z</dcterms:modified>
</cp:coreProperties>
</file>