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robbie\Models\West Virginia\Models\eps-westvirginia\InputData\elec\EIaE\"/>
    </mc:Choice>
  </mc:AlternateContent>
  <xr:revisionPtr revIDLastSave="0" documentId="13_ncr:1_{1F9A8A55-847D-4C49-BD10-109A3DC323A1}" xr6:coauthVersionLast="47" xr6:coauthVersionMax="47" xr10:uidLastSave="{00000000-0000-0000-0000-000000000000}"/>
  <bookViews>
    <workbookView xWindow="-120" yWindow="-120" windowWidth="57840" windowHeight="23640" firstSheet="2" activeTab="28"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5" i="39" l="1"/>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AG5"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AG9" i="39"/>
  <c r="C5" i="39"/>
  <c r="C7" i="39"/>
  <c r="C9" i="39" s="1"/>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AG8" i="39"/>
  <c r="D8"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AG7" i="39"/>
  <c r="O38" i="34"/>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<sst xmlns="http://schemas.openxmlformats.org/spreadsheetml/2006/main" count="15301" uniqueCount="1160">
  <si>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</si>
  <si>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</si>
  <si>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</si>
  <si>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</si>
  <si>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</si>
  <si>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</si>
  <si>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</si>
  <si>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</si>
  <si>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</si>
  <si>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</si>
  <si>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</si>
  <si>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</si>
  <si>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</si>
  <si>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</si>
  <si>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</si>
  <si>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</si>
  <si>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</si>
  <si>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</si>
  <si>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</si>
  <si>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</si>
  <si>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</si>
  <si>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</si>
  <si>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</si>
  <si>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</si>
  <si>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</si>
  <si>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</si>
  <si>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</si>
  <si>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</si>
  <si>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</si>
  <si>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</si>
  <si>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</si>
  <si>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</si>
  <si>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</si>
  <si>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</si>
  <si>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</si>
  <si>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</si>
  <si>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</si>
  <si>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</si>
  <si>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</si>
  <si>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</si>
  <si>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</si>
  <si>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</si>
  <si>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</si>
  <si>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</si>
  <si>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</si>
  <si>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</si>
  <si>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</si>
  <si>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</si>
  <si>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</si>
  <si>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</si>
  <si>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</si>
  <si>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</si>
  <si>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</si>
  <si>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</si>
  <si>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</si>
  <si>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</si>
  <si>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</si>
  <si>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</si>
  <si>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</si>
  <si>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</si>
  <si>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</si>
  <si>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</si>
  <si>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</si>
  <si>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</si>
  <si>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</si>
  <si>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</si>
  <si>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</si>
  <si>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</si>
  <si>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</si>
  <si>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</si>
  <si>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</si>
  <si>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</si>
  <si>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</si>
  <si>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</si>
  <si>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</si>
  <si>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</si>
  <si>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</si>
  <si>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</si>
  <si>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</si>
  <si>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</si>
  <si>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</si>
  <si>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</si>
  <si>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</si>
  <si>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</si>
  <si>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</si>
  <si>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</si>
  <si>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</si>
  <si>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</si>
  <si>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</si>
  <si>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</si>
  <si>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</si>
  <si>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</si>
  <si>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</si>
  <si>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</si>
  <si>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</si>
  <si>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</si>
  <si>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</si>
  <si>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</si>
  <si>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</si>
  <si>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</si>
  <si>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</si>
  <si>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</si>
  <si>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</si>
  <si>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</si>
  <si>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</si>
  <si>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</si>
  <si>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</si>
  <si>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</si>
  <si>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</si>
  <si>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</si>
  <si>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</si>
  <si>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</si>
  <si>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</si>
  <si>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</si>
  <si>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</si>
  <si>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</si>
  <si>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</si>
  <si>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</si>
  <si>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</si>
  <si>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</si>
  <si>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</si>
  <si>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</si>
  <si>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</si>
  <si>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</si>
  <si>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</si>
  <si>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</si>
  <si>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</si>
  <si>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</si>
  <si>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</si>
  <si>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</si>
  <si>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</si>
  <si>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</si>
  <si>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</si>
  <si>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</si>
  <si>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</si>
  <si>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</si>
  <si>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</si>
  <si>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</si>
  <si>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</si>
  <si>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</si>
  <si>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</si>
  <si>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</si>
  <si>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</si>
  <si>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</si>
  <si>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</si>
  <si>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</si>
  <si>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</si>
  <si>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</si>
  <si>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</si>
  <si>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</si>
  <si>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</si>
  <si>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</si>
  <si>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</si>
  <si>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</si>
  <si>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</si>
  <si>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</si>
  <si>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</si>
  <si>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</si>
  <si>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</si>
  <si>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</si>
  <si>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</si>
  <si>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</si>
  <si>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</si>
  <si>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</si>
  <si>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</si>
  <si>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</si>
  <si>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</si>
  <si>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</si>
  <si>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</si>
  <si>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</si>
  <si>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</si>
  <si>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</si>
  <si>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</si>
  <si>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</si>
  <si>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</si>
  <si>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</si>
  <si>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</si>
  <si>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</si>
  <si>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</si>
  <si>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</si>
  <si>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</si>
  <si>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</si>
  <si>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</si>
  <si>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</si>
  <si>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</si>
  <si>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</si>
  <si>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</si>
  <si>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</si>
  <si>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</si>
  <si>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</si>
  <si>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</si>
  <si>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</si>
  <si>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</si>
  <si>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</si>
  <si>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</si>
  <si>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</si>
  <si>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</si>
  <si>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</si>
  <si>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</si>
  <si>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</si>
  <si>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</si>
  <si>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</si>
  <si>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</si>
  <si>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</si>
  <si>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</si>
  <si>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</si>
  <si>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</si>
  <si>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</si>
  <si>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</si>
  <si>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</si>
  <si>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</si>
  <si>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</si>
  <si>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</si>
  <si>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</si>
  <si>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</si>
  <si>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</si>
  <si>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</si>
  <si>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</si>
  <si>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</si>
  <si>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</si>
  <si>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</si>
  <si>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</si>
  <si>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</si>
  <si>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</si>
  <si>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</si>
  <si>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</si>
  <si>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</si>
  <si>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</si>
  <si>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</si>
  <si>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</si>
  <si>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</si>
  <si>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</si>
  <si>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</si>
  <si>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</si>
  <si>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</si>
  <si>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</si>
  <si>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</si>
  <si>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</si>
  <si>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</si>
  <si>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</si>
  <si>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</si>
  <si>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</si>
  <si>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</si>
  <si>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</si>
  <si>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</si>
  <si>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</si>
  <si>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</si>
  <si>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</si>
  <si>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</si>
  <si>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</si>
  <si>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</si>
  <si>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</si>
  <si>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</si>
  <si>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</si>
  <si>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</si>
  <si>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</si>
  <si>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</si>
  <si>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</si>
  <si>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</si>
  <si>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</si>
  <si>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</si>
  <si>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</si>
  <si>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</si>
  <si>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</si>
  <si>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</si>
  <si>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</si>
  <si>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</si>
  <si>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</si>
  <si>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</si>
  <si>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</si>
  <si>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</si>
  <si>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</si>
  <si>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</si>
  <si>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</si>
  <si>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</si>
  <si>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</si>
  <si>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</si>
  <si>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</si>
  <si>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</si>
  <si>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</si>
  <si>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</si>
  <si>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</si>
  <si>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</si>
  <si>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</si>
  <si>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</si>
  <si>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</si>
  <si>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</si>
  <si>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</si>
  <si>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</si>
  <si>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</si>
  <si>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</si>
  <si>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</si>
  <si>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</si>
  <si>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</si>
  <si>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</si>
  <si>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</si>
  <si>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</si>
  <si>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</si>
  <si>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</si>
  <si>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</si>
  <si>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</si>
  <si>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</si>
  <si>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</si>
  <si>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</si>
  <si>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</si>
  <si>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</si>
  <si>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</si>
  <si>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</si>
  <si>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</si>
  <si>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</si>
  <si>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</si>
  <si>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</si>
  <si>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</si>
  <si>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</si>
  <si>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</si>
  <si>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</si>
  <si>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</si>
  <si>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</si>
  <si>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</si>
  <si>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</si>
  <si>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</si>
  <si>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</si>
  <si>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</si>
  <si>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</si>
  <si>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</si>
  <si>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</si>
  <si>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</si>
  <si>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</si>
  <si>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</si>
  <si>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</si>
  <si>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</si>
  <si>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</si>
  <si>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</si>
  <si>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</si>
  <si>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</si>
  <si>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</si>
  <si>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</si>
  <si>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</si>
  <si>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</si>
  <si>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</si>
  <si>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</si>
  <si>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</si>
  <si>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</si>
  <si>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</si>
  <si>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</si>
  <si>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</si>
  <si>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</si>
  <si>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</si>
  <si>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</si>
  <si>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</si>
  <si>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</si>
  <si>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</si>
  <si>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</si>
  <si>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</si>
  <si>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</si>
  <si>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</si>
  <si>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</si>
  <si>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</si>
  <si>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</si>
  <si>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</si>
  <si>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</si>
  <si>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</si>
  <si>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</si>
  <si>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</si>
  <si>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</si>
  <si>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</si>
  <si>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</si>
  <si>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</si>
  <si>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</si>
  <si>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</si>
  <si>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</si>
  <si>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</si>
  <si>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</si>
  <si>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</si>
  <si>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</si>
  <si>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</si>
  <si>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</si>
  <si>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</si>
  <si>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</si>
  <si>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</si>
  <si>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</si>
  <si>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</si>
  <si>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</si>
  <si>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</si>
  <si>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</si>
  <si>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</si>
  <si>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</si>
  <si>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</si>
  <si>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</si>
  <si>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</si>
  <si>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</si>
  <si>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</si>
  <si>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</si>
  <si>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</si>
  <si>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</si>
  <si>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</si>
  <si>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</si>
  <si>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</si>
  <si>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</si>
  <si>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</si>
  <si>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</si>
  <si>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</si>
  <si>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</si>
  <si>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</si>
  <si>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</si>
  <si>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</si>
  <si>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</si>
  <si>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</si>
  <si>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</si>
  <si>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</si>
  <si>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</si>
  <si>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</si>
  <si>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</si>
  <si>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</si>
  <si>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</si>
  <si>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</si>
  <si>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</si>
  <si>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</si>
  <si>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</si>
  <si>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</si>
  <si>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</si>
  <si>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</si>
  <si>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</si>
  <si>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</si>
  <si>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</si>
  <si>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</si>
  <si>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</si>
  <si>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</si>
  <si>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</si>
  <si>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</si>
  <si>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</si>
  <si>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</si>
  <si>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</si>
  <si>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</si>
  <si>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</si>
  <si>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</si>
  <si>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</si>
  <si>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</si>
  <si>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</si>
  <si>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</si>
  <si>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</si>
  <si>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</si>
  <si>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</si>
  <si>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</si>
  <si>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</si>
  <si>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</si>
  <si>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</si>
  <si>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</si>
  <si>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</si>
  <si>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</si>
  <si>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</si>
  <si>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</si>
  <si>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</si>
  <si>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</si>
  <si>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</si>
  <si>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</si>
  <si>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</si>
  <si>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</si>
  <si>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</si>
  <si>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</si>
  <si>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</si>
  <si>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</si>
  <si>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</si>
  <si>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</si>
  <si>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</si>
  <si>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</si>
  <si>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</si>
  <si>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</si>
  <si>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</si>
  <si>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</si>
  <si>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</si>
  <si>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</si>
  <si>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</si>
  <si>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</si>
  <si>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</si>
  <si>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</si>
  <si>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</si>
  <si>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</si>
  <si>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</si>
  <si>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</si>
  <si>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</si>
  <si>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</si>
  <si>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</si>
  <si>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</si>
  <si>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</si>
  <si>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</si>
  <si>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</si>
  <si>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</si>
  <si>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</si>
  <si>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</si>
  <si>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</si>
  <si>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</si>
  <si>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</si>
  <si>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</si>
  <si>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</si>
  <si>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</si>
  <si>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</si>
  <si>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</si>
  <si>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</si>
  <si>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</si>
  <si>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</si>
  <si>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</si>
  <si>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</si>
  <si>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</si>
  <si>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</si>
  <si>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</si>
  <si>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</si>
  <si>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</si>
  <si>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</si>
  <si>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</si>
  <si>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</si>
  <si>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</si>
  <si>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</si>
  <si>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</si>
  <si>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</si>
  <si>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</si>
  <si>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</si>
  <si>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</si>
  <si>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</si>
  <si>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</si>
  <si>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</si>
  <si>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</si>
  <si>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</si>
  <si>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</si>
  <si>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</si>
  <si>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</si>
  <si>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</si>
  <si>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</si>
  <si>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</si>
  <si>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</si>
  <si>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</si>
  <si>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</si>
  <si>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</si>
  <si>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</si>
  <si>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</si>
  <si>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</si>
  <si>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</si>
  <si>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</si>
  <si>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</si>
  <si>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</si>
  <si>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</si>
  <si>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</si>
  <si>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</si>
  <si>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</si>
  <si>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</si>
  <si>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</si>
  <si>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</si>
  <si>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</si>
  <si>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</si>
  <si>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</si>
  <si>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</si>
  <si>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</si>
  <si>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</si>
  <si>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</si>
  <si>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</si>
  <si>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</si>
  <si>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</si>
  <si>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</si>
  <si>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</si>
  <si>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</si>
  <si>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</si>
  <si>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</si>
  <si>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</si>
  <si>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</si>
  <si>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</si>
  <si>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</si>
  <si>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</si>
  <si>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</si>
  <si>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</si>
  <si>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</si>
  <si>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</si>
  <si>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</si>
  <si>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</si>
  <si>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</si>
  <si>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</si>
  <si>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</si>
  <si>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</si>
  <si>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</si>
  <si>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</si>
  <si>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</si>
  <si>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</si>
  <si>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</si>
  <si>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</si>
  <si>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</si>
  <si>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</si>
  <si>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</si>
  <si>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</si>
  <si>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</si>
  <si>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</si>
  <si>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</si>
  <si>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</si>
  <si>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</si>
  <si>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</si>
  <si>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</si>
  <si>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</si>
  <si>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</si>
  <si>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</si>
  <si>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</si>
  <si>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</si>
  <si>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</si>
  <si>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</si>
  <si>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</si>
  <si>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</si>
  <si>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</si>
  <si>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</si>
  <si>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</si>
  <si>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</si>
  <si>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</si>
  <si>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</si>
  <si>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</si>
  <si>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</si>
  <si>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</si>
  <si>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</si>
  <si>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</si>
  <si>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</si>
  <si>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</si>
  <si>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</si>
  <si>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</si>
  <si>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</si>
  <si>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</si>
  <si>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</si>
  <si>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</si>
  <si>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</si>
  <si>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</si>
  <si>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</si>
  <si>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</si>
  <si>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</si>
  <si>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</si>
  <si>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</si>
  <si>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</si>
  <si>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</si>
  <si>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</si>
  <si>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</si>
  <si>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</si>
  <si>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</si>
  <si>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</si>
  <si>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</si>
  <si>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</si>
  <si>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</si>
  <si>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</si>
  <si>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</si>
  <si>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</si>
  <si>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</si>
  <si>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</si>
  <si>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</si>
  <si>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</si>
  <si>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</si>
  <si>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</si>
  <si>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</si>
  <si>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</si>
  <si>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</si>
  <si>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</si>
  <si>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</si>
  <si>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</si>
  <si>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</si>
  <si>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</si>
  <si>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</si>
  <si>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</si>
  <si>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</si>
  <si>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</si>
  <si>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</si>
  <si>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</si>
  <si>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</si>
  <si>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</si>
  <si>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</si>
  <si>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</si>
  <si>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</si>
  <si>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</si>
  <si>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</si>
  <si>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</si>
  <si>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</si>
  <si>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</si>
  <si>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</si>
  <si>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</si>
  <si>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</si>
  <si>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</si>
  <si>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</si>
  <si>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</si>
  <si>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</si>
  <si>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</si>
  <si>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</si>
  <si>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</si>
  <si>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</si>
  <si>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</si>
  <si>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</si>
  <si>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</si>
  <si>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</si>
  <si>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</si>
  <si>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</si>
  <si>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</si>
  <si>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</si>
  <si>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</si>
  <si>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</si>
  <si>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</si>
  <si>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</si>
  <si>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</si>
  <si>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</si>
  <si>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</si>
  <si>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</si>
  <si>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</si>
  <si>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</si>
  <si>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</si>
  <si>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</si>
  <si>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</si>
  <si>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</si>
  <si>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</si>
  <si>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</si>
  <si>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</si>
  <si>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</si>
  <si>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</si>
  <si>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</si>
  <si>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</si>
  <si>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</si>
  <si>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</si>
  <si>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</si>
  <si>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</si>
  <si>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</si>
  <si>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</si>
  <si>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</si>
  <si>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</si>
  <si>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</si>
  <si>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</si>
  <si>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</si>
  <si>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</si>
  <si>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</si>
  <si>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</si>
  <si>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</si>
  <si>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</si>
  <si>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</si>
  <si>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</si>
  <si>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</si>
  <si>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</si>
  <si>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</si>
  <si>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</si>
  <si>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</si>
  <si>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</si>
  <si>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</si>
  <si>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</si>
  <si>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</si>
  <si>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</si>
  <si>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</si>
  <si>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</si>
  <si>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</si>
  <si>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</si>
  <si>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</si>
  <si>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</si>
  <si>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</si>
  <si>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</si>
  <si>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</si>
  <si>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</si>
  <si>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</si>
  <si>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</si>
  <si>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</si>
  <si>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</si>
  <si>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</si>
  <si>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</si>
  <si>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</si>
  <si>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</si>
  <si>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</si>
  <si>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</si>
  <si>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</si>
  <si>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</si>
  <si>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</si>
  <si>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</si>
  <si>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</si>
  <si>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</si>
  <si>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</si>
  <si>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</si>
  <si>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</si>
  <si>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</si>
  <si>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</si>
  <si>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</si>
  <si>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</si>
  <si>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</si>
  <si>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</si>
  <si>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</si>
  <si>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</si>
  <si>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</si>
  <si>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</si>
  <si>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</si>
  <si>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</si>
  <si>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</si>
  <si>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</si>
  <si>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</si>
  <si>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</si>
  <si>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</si>
  <si>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</si>
  <si>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</si>
  <si>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</si>
  <si>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</si>
  <si>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</si>
  <si>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</si>
  <si>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</si>
  <si>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</si>
  <si>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</si>
  <si>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</si>
  <si>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</si>
  <si>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</si>
  <si>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</si>
  <si>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</si>
  <si>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</si>
  <si>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</si>
  <si>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</si>
  <si>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</si>
  <si>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</si>
  <si>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</si>
  <si>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</si>
  <si>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</si>
  <si>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</si>
  <si>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</si>
  <si>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</si>
  <si>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</si>
  <si>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</si>
  <si>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</si>
  <si>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</si>
  <si>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</si>
  <si>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</si>
  <si>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</si>
  <si>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</si>
  <si>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</si>
  <si>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</si>
  <si>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</si>
  <si>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</si>
  <si>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</si>
  <si>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</si>
  <si>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</si>
  <si>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</si>
  <si>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</si>
  <si>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</si>
  <si>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</si>
  <si>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</si>
  <si>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</si>
  <si>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</si>
  <si>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</si>
  <si>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</si>
  <si>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</si>
  <si>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</si>
  <si>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</si>
  <si>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</si>
  <si>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</si>
  <si>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</si>
  <si>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</si>
  <si>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</si>
  <si>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</si>
  <si>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</si>
  <si>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</si>
  <si>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</si>
  <si>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</si>
  <si>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</si>
  <si>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</si>
  <si>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</si>
  <si>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</si>
  <si>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</si>
  <si>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</si>
  <si>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</si>
  <si>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</si>
  <si>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</si>
  <si>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</si>
  <si>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</si>
  <si>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</si>
  <si>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</si>
  <si>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</si>
  <si>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</si>
  <si>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</si>
  <si>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</si>
  <si>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</si>
  <si>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</si>
  <si>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</si>
  <si>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</si>
  <si>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</si>
  <si>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</si>
  <si>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</si>
  <si>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</si>
  <si>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</si>
  <si>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</si>
  <si>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</si>
  <si>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</si>
  <si>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</si>
  <si>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</si>
  <si>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</si>
  <si>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</si>
  <si>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</si>
  <si>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</si>
  <si>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</si>
  <si>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</si>
  <si>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</si>
  <si>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</si>
  <si>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</si>
  <si>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</si>
  <si>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</si>
  <si>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</si>
  <si>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</si>
  <si>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</si>
  <si>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</si>
  <si>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</si>
  <si>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</si>
  <si>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</si>
  <si>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</si>
  <si>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</si>
  <si>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</si>
  <si>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</si>
  <si>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</si>
  <si>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</si>
  <si>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</si>
  <si>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</si>
  <si>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</si>
  <si>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</si>
  <si>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</si>
  <si>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</si>
  <si>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</si>
  <si>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</si>
  <si>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</si>
  <si>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</si>
  <si>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</si>
  <si>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</si>
  <si>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</si>
  <si>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</si>
  <si>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</si>
  <si>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</si>
  <si>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</si>
  <si>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</si>
  <si>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</si>
  <si>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</si>
  <si>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</si>
  <si>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</si>
  <si>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</si>
  <si>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</si>
  <si>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</si>
  <si>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</si>
  <si>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</si>
  <si>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</si>
  <si>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</si>
  <si>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</si>
  <si>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</si>
  <si>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</si>
  <si>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</si>
  <si>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</si>
  <si>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</si>
  <si>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</si>
  <si>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</si>
  <si>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</si>
  <si>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</si>
  <si>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</si>
  <si>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</si>
  <si>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</si>
  <si>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</si>
  <si>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</si>
  <si>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</si>
  <si>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</si>
  <si>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</si>
  <si>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</si>
  <si>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</si>
  <si>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</si>
  <si>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</si>
  <si>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</si>
  <si>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</si>
  <si>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</si>
  <si>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</si>
  <si>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</si>
  <si>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</si>
  <si>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</si>
  <si>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</si>
  <si>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</si>
  <si>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</si>
  <si>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</si>
  <si>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</si>
  <si>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</si>
  <si>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</si>
  <si>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</si>
  <si>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</si>
  <si>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</si>
  <si>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</si>
  <si>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</si>
  <si>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</si>
  <si>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</si>
  <si>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</si>
  <si>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</si>
  <si>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</si>
  <si>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</si>
  <si>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</si>
  <si>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</si>
  <si>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</si>
  <si>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</si>
  <si>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</si>
  <si>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</si>
  <si>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</si>
  <si>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</si>
  <si>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</si>
  <si>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</si>
  <si>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</si>
  <si>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</si>
  <si>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</si>
  <si>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</si>
  <si>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</si>
  <si>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</si>
  <si>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</si>
  <si>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</si>
  <si>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</si>
  <si>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</si>
  <si>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</si>
  <si>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</si>
  <si>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</si>
  <si>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</si>
  <si>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</si>
  <si>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</si>
  <si>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</si>
  <si>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</si>
  <si>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</si>
  <si>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</si>
  <si>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</si>
  <si>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</si>
  <si>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</si>
  <si>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</si>
  <si>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</si>
  <si>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</si>
  <si>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</si>
  <si>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</si>
  <si>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</si>
  <si>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</si>
  <si>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</si>
  <si>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</si>
  <si>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</si>
  <si>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</si>
  <si>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</si>
  <si>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</si>
  <si>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</si>
  <si>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</si>
  <si>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</si>
  <si>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</si>
  <si>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</si>
  <si>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</si>
  <si>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</si>
  <si>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</si>
  <si>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</si>
  <si>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</si>
  <si>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</si>
  <si>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</si>
  <si>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</si>
  <si>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</si>
  <si>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</si>
  <si>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</si>
  <si>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</si>
  <si>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</si>
  <si>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</si>
  <si>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</si>
  <si>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</si>
  <si>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</si>
  <si>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</si>
  <si>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</si>
  <si>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</si>
  <si>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</si>
  <si>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</si>
  <si>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</si>
  <si>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</si>
  <si>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</si>
  <si>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</si>
  <si>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</si>
  <si>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</si>
  <si>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</si>
  <si>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</si>
  <si>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</si>
  <si>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</si>
  <si>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</si>
  <si>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</si>
  <si>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</si>
  <si>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</si>
  <si>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</si>
  <si>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</si>
  <si>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</si>
  <si>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</si>
  <si>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</si>
  <si>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</si>
  <si>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</si>
  <si>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</si>
  <si>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</si>
  <si>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</si>
  <si>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</si>
  <si>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</si>
  <si>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</si>
  <si>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</si>
  <si>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</si>
  <si>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</si>
  <si>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</si>
  <si>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</si>
  <si>
    <t>Time (Year)</t>
  </si>
  <si>
    <t>Capacity Retirements from Selected Schedule[hard coal es] : IRA</t>
  </si>
  <si>
    <t>Capacity Retirements from Selected Schedule[natural gas steam turbine es] : IRA</t>
  </si>
  <si>
    <t>Capacity Retirements from Selected Schedule[natural gas combined cycle es] : IRA</t>
  </si>
  <si>
    <t>Capacity Retirements from Selected Schedule[nuclear es] : IRA</t>
  </si>
  <si>
    <t>Capacity Retirements from Selected Schedule[hydro es] : IRA</t>
  </si>
  <si>
    <t>Capacity Retirements from Selected Schedule[onshore wind es] : IRA</t>
  </si>
  <si>
    <t>Capacity Retirements from Selected Schedule[solar PV es] : IRA</t>
  </si>
  <si>
    <t>Capacity Retirements from Selected Schedule[solar thermal es] : IRA</t>
  </si>
  <si>
    <t>Capacity Retirements from Selected Schedule[biomass es] : IRA</t>
  </si>
  <si>
    <t>Capacity Retirements from Selected Schedule[geothermal es] : IRA</t>
  </si>
  <si>
    <t>Capacity Retirements from Selected Schedule[petroleum es] : IRA</t>
  </si>
  <si>
    <t>Capacity Retirements from Selected Schedule[natural gas peaker es] : IRA</t>
  </si>
  <si>
    <t>Capacity Retirements from Selected Schedule[lignite es] : IRA</t>
  </si>
  <si>
    <t>Capacity Retirements from Selected Schedule[offshore wind es] : IRA</t>
  </si>
  <si>
    <t>Capacity Retirements from Selected Schedule[crude oil es] : IRA</t>
  </si>
  <si>
    <t>Capacity Retirements from Selected Schedule[heavy or residual fuel oil es] : IRA</t>
  </si>
  <si>
    <t>Capacity Retirements from Selected Schedule[municipal solid waste es] : IRA</t>
  </si>
  <si>
    <t>Capacity Retirements from Selected Schedule[hard coal w CCS es] : IRA</t>
  </si>
  <si>
    <t>Capacity Retirements from Selected Schedule[natural gas combined cycle w CCS es] : IRA</t>
  </si>
  <si>
    <t>Capacity Retirements from Selected Schedule[biomass w CCS es] : IRA</t>
  </si>
  <si>
    <t>Capacity Retirements from Selected Schedule[lignite w CCS es] : IRA</t>
  </si>
  <si>
    <t>Capacity Retirements from Selected Schedule[small modular reactor es] : IRA</t>
  </si>
  <si>
    <t>Capacity Retirements from Selected Schedule[hydrogen combustion turbine es] : IRA</t>
  </si>
  <si>
    <t>Capacity Retirements from Selected Schedule[hydrogen combined cycle es] : IRA</t>
  </si>
  <si>
    <t>Output Electricity Generation Capacity[hard coal es] : IRA</t>
  </si>
  <si>
    <t>Output Electricity Generation Capacity[natural gas steam turbine es] : IRA</t>
  </si>
  <si>
    <t>Output Electricity Generation Capacity[natural gas combined cycle es] : IRA</t>
  </si>
  <si>
    <t>Output Electricity Generation Capacity[nuclear es] : IRA</t>
  </si>
  <si>
    <t>Output Electricity Generation Capacity[hydro es] : IRA</t>
  </si>
  <si>
    <t>Output Electricity Generation Capacity[onshore wind es] : IRA</t>
  </si>
  <si>
    <t>Output Electricity Generation Capacity[solar PV es] : IRA</t>
  </si>
  <si>
    <t>Output Electricity Generation Capacity[solar thermal es] : IRA</t>
  </si>
  <si>
    <t>Output Electricity Generation Capacity[biomass es] : IRA</t>
  </si>
  <si>
    <t>Output Electricity Generation Capacity[geothermal es] : IRA</t>
  </si>
  <si>
    <t>Output Electricity Generation Capacity[petroleum es] : IRA</t>
  </si>
  <si>
    <t>Output Electricity Generation Capacity[natural gas peaker es] : IRA</t>
  </si>
  <si>
    <t>Output Electricity Generation Capacity[lignite es] : IRA</t>
  </si>
  <si>
    <t>Output Electricity Generation Capacity[offshore wind es] : IRA</t>
  </si>
  <si>
    <t>Output Electricity Generation Capacity[crude oil es] : IRA</t>
  </si>
  <si>
    <t>Output Electricity Generation Capacity[heavy or residual fuel oil es] : IRA</t>
  </si>
  <si>
    <t>Output Electricity Generation Capacity[municipal solid waste es] : IRA</t>
  </si>
  <si>
    <t>Output Electricity Generation Capacity[hard coal w CCS es] : IRA</t>
  </si>
  <si>
    <t>Output Electricity Generation Capacity[natural gas combined cycle w CCS es] : IRA</t>
  </si>
  <si>
    <t>Output Electricity Generation Capacity[biomass w CCS es] : IRA</t>
  </si>
  <si>
    <t>Output Electricity Generation Capacity[lignite w CCS es] : IRA</t>
  </si>
  <si>
    <t>Output Electricity Generation Capacity[small modular reactor es] : IRA</t>
  </si>
  <si>
    <t>Output Electricity Generation Capacity[hydrogen combustion turbine es] : IRA</t>
  </si>
  <si>
    <t>Output Electricity Generation Capacity[hydrogen combined cycle es] : IRA</t>
  </si>
  <si>
    <t>Output Electricity Generation by Type[hard coal es] : IRA</t>
  </si>
  <si>
    <t>Output Electricity Generation by Type[natural gas steam turbine es] : IRA</t>
  </si>
  <si>
    <t>Output Electricity Generation by Type[natural gas combined cycle es] : IRA</t>
  </si>
  <si>
    <t>Output Electricity Generation by Type[nuclear es] : IRA</t>
  </si>
  <si>
    <t>Output Electricity Generation by Type[hydro es] : IRA</t>
  </si>
  <si>
    <t>Output Electricity Generation by Type[onshore wind es] : IRA</t>
  </si>
  <si>
    <t>Output Electricity Generation by Type[solar PV es] : IRA</t>
  </si>
  <si>
    <t>Output Electricity Generation by Type[solar thermal es] : IRA</t>
  </si>
  <si>
    <t>Output Electricity Generation by Type[biomass es] : IRA</t>
  </si>
  <si>
    <t>Output Electricity Generation by Type[geothermal es] : IRA</t>
  </si>
  <si>
    <t>Output Electricity Generation by Type[petroleum es] : IRA</t>
  </si>
  <si>
    <t>Output Electricity Generation by Type[natural gas peaker es] : IRA</t>
  </si>
  <si>
    <t>Output Electricity Generation by Type[lignite es] : IRA</t>
  </si>
  <si>
    <t>Output Electricity Generation by Type[offshore wind es] : IRA</t>
  </si>
  <si>
    <t>Output Electricity Generation by Type[crude oil es] : IRA</t>
  </si>
  <si>
    <t>Output Electricity Generation by Type[heavy or residual fuel oil es] : IRA</t>
  </si>
  <si>
    <t>Output Electricity Generation by Type[municipal solid waste es] : IRA</t>
  </si>
  <si>
    <t>Output Electricity Generation by Type[hard coal w CCS es] : IRA</t>
  </si>
  <si>
    <t>Output Electricity Generation by Type[natural gas combined cycle w CCS es] : IRA</t>
  </si>
  <si>
    <t>Output Electricity Generation by Type[biomass w CCS es] : IRA</t>
  </si>
  <si>
    <t>Output Electricity Generation by Type[lignite w CCS es] : IRA</t>
  </si>
  <si>
    <t>Output Electricity Generation by Type[small modular reactor es] : IRA</t>
  </si>
  <si>
    <t>Output Electricity Generation by Type[hydrogen combustion turbine es] : IRA</t>
  </si>
  <si>
    <t>Output Electricity Generation by Type[hydrogen combined cycle es] : IRA</t>
  </si>
  <si>
    <t>Unadjusted exports</t>
  </si>
  <si>
    <t>Retiring Coal Gen</t>
  </si>
  <si>
    <t>Adjusted coal 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</si>
</sst>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70" formatCode="0.0000"/>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5">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xf numFmtId="11" fontId="26" fillId="0" borderId="0" xfId="38" applyNumberFormat="1"/>
    <xf numFmtId="11" fontId="24" fillId="0" borderId="0" xfId="38" applyNumberFormat="1" applyFont="1"/>
    <xf numFmtId="170" fontId="0" fillId="0" borderId="0" xfId="0" applyNumberFormat="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4.4"/>
  <cols>
    <col min="2" max="2" width="70.109375" customWidth="1"/>
    <col min="3" max="3" width="10.6640625" bestFit="1" customWidth="1"/>
    <col min="13" max="14" width="8.6640625" style="163"/>
  </cols>
  <sheetData>
    <row r="1" spans="1:13">
      <c r="A1" s="1" t="s">
        <v>0</v>
      </c>
      <c r="B1" s="85" t="s">
        <v>486</v>
      </c>
      <c r="C1" s="86">
        <v>45530</v>
      </c>
      <c r="D1" s="87"/>
      <c r="E1" s="87"/>
      <c r="F1" s="87"/>
      <c r="G1" s="87"/>
      <c r="H1" s="87"/>
      <c r="I1" s="87"/>
      <c r="J1" s="87"/>
      <c r="K1" s="85" t="s">
        <v>533</v>
      </c>
      <c r="L1" s="85" t="s">
        <v>535</v>
      </c>
      <c r="M1" s="163" t="s">
        <v>1053</v>
      </c>
    </row>
    <row r="2" spans="1:13">
      <c r="A2" s="1" t="s">
        <v>1</v>
      </c>
      <c r="B2" s="87" t="str">
        <f>LOOKUP(B1,K1:L50,L1:L50)</f>
        <v>WV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4"/>
  <cols>
    <col min="1" max="1" width="51.44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4"/>
  <cols>
    <col min="4" max="4" width="13.554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6640625" defaultRowHeight="14.4"/>
  <cols>
    <col min="1" max="1" width="21.44140625" hidden="1" customWidth="1"/>
    <col min="2" max="2" width="46.6640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6640625" defaultRowHeight="14.4"/>
  <cols>
    <col min="1" max="1" width="21.44140625" hidden="1" customWidth="1"/>
    <col min="2" max="2" width="46.6640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3320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4">
      <c r="B34" s="16" t="s">
        <v>24</v>
      </c>
    </row>
    <row r="35" spans="1:34" ht="14.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thickBot="1"/>
    <row r="39" spans="1:34" ht="14.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4">
      <c r="B40" s="7" t="s">
        <v>307</v>
      </c>
    </row>
    <row r="41" spans="1:34" ht="14.4">
      <c r="B41" s="7" t="s">
        <v>280</v>
      </c>
    </row>
    <row r="42" spans="1:34" ht="14.4">
      <c r="B42" s="7" t="s">
        <v>31</v>
      </c>
    </row>
    <row r="43" spans="1:34" ht="14.4">
      <c r="B43" s="7" t="s">
        <v>30</v>
      </c>
    </row>
    <row r="44" spans="1:34" ht="14.4">
      <c r="B44" s="7" t="s">
        <v>308</v>
      </c>
    </row>
    <row r="45" spans="1:34" ht="14.4">
      <c r="B45" s="7" t="s">
        <v>309</v>
      </c>
    </row>
    <row r="46" spans="1:34" ht="14.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4"/>
  <cols>
    <col min="1" max="1" width="26.33203125" customWidth="1"/>
  </cols>
  <sheetData>
    <row r="1" spans="1:47" ht="21">
      <c r="A1" s="34" t="s">
        <v>329</v>
      </c>
    </row>
    <row r="2" spans="1:47" ht="21">
      <c r="A2" s="34" t="s">
        <v>37</v>
      </c>
    </row>
    <row r="3" spans="1:47" ht="21">
      <c r="A3" s="34" t="s">
        <v>330</v>
      </c>
    </row>
    <row r="4" spans="1:47" ht="21">
      <c r="A4" s="34" t="s">
        <v>38</v>
      </c>
    </row>
    <row r="7" spans="1:47" ht="18">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09375" defaultRowHeight="14.4"/>
  <cols>
    <col min="1" max="1" width="28.6640625" customWidth="1"/>
    <col min="2" max="13" width="15.6640625" customWidth="1"/>
    <col min="14" max="14" width="27.441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4"/>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6640625" defaultRowHeight="14.4"/>
  <cols>
    <col min="1" max="1" width="21.44140625" hidden="1" customWidth="1"/>
    <col min="2" max="2" width="46.6640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6640625" defaultRowHeight="14.4"/>
  <cols>
    <col min="1" max="1" width="21.44140625" hidden="1" customWidth="1"/>
    <col min="2" max="2" width="46.6640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 thickBot="1"/>
    <row r="146" spans="2:2" ht="24.6">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8671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4">
      <c r="B38" s="16" t="s">
        <v>170</v>
      </c>
    </row>
    <row r="39" spans="1:34" ht="14.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4">
      <c r="B48" s="16" t="s">
        <v>184</v>
      </c>
    </row>
    <row r="49" spans="1:34" ht="14.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thickBot="1"/>
    <row r="146" spans="2:34" ht="14.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ht="14.4">
      <c r="B147" s="7" t="s">
        <v>284</v>
      </c>
    </row>
    <row r="148" spans="2:34" ht="14.4">
      <c r="B148" s="7" t="s">
        <v>285</v>
      </c>
    </row>
    <row r="149" spans="2:34" ht="14.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4"/>
  <cols>
    <col min="1" max="1" width="8.6640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4"/>
  <cols>
    <col min="2" max="2" width="28.44140625" customWidth="1"/>
    <col min="3" max="3" width="14.88671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4"/>
  <cols>
    <col min="2" max="2" width="12.44140625" customWidth="1"/>
    <col min="23" max="23" width="15.88671875" bestFit="1" customWidth="1"/>
  </cols>
  <sheetData>
    <row r="1" spans="1:30" ht="1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4140625" defaultRowHeight="15" customHeight="1"/>
  <cols>
    <col min="1" max="1" width="7.88671875" style="92" customWidth="1"/>
    <col min="2" max="2" width="14.44140625" style="92"/>
    <col min="3" max="3" width="21.88671875" style="92" customWidth="1"/>
    <col min="4" max="4" width="14.44140625" style="92"/>
    <col min="5" max="5" width="25.33203125" style="92" customWidth="1"/>
    <col min="6" max="6" width="20.6640625" style="92" customWidth="1"/>
    <col min="7" max="9" width="14.44140625" style="92"/>
    <col min="10" max="10" width="24.6640625" style="92" customWidth="1"/>
    <col min="11" max="16384" width="14.44140625" style="92"/>
  </cols>
  <sheetData>
    <row r="1" spans="1:33" ht="14.4">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4">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4">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4">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4">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4">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4">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4">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4">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4">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4">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4">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4">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4">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4">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4">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4">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4">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4">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4">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4">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4">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4">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4">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4">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4">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4">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4">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4">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4">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4">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4">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4">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4">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4">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4">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4">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4">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4">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4">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4">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4">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4">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4">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4">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4">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4">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4">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4">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4">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4">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4">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4">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4">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4">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4">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4">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4">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4">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4">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4">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4">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4">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4">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4">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4">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4">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4">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4">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4">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4">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4">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4">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4">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4">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4">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4">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4">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4">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4">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4">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4">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4">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4">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4">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4">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4">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4">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4">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4">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4">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4">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4">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4">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4">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4">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4">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4">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4">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4">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4">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4">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4">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4">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4">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4">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4">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4">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4">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4">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4">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4">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4">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4">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4">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4">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4">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4">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4">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4">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4">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4">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4">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4">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4">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4">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4">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4">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4">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4">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4">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4">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4">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4">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4">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4">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4">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4">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4">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4">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4">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4">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4">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4">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4">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4">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4">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4">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4">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4">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4">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4">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4">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4">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4">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4">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4">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4">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4">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4">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4">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4">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4">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4">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4">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4">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4">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4">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4">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4">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4">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4">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4">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4">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4">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4">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4">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4">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4">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4">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4">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4">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4">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4">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4">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4">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4">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4">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4">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4">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4">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4">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4">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4">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4">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4">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4">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4">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4">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4">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4">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4">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4">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4">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4">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4">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4">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4">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4">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4">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4">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4">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4">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4">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4">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4">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4">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4">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4">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4">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4">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4">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4">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4">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4">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4">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4">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4">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4">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4">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4">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4">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4">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4">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4">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4">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4">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4">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4">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4">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4">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4">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4">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4">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4">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4">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4">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4">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4">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4">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4">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4">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4">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4">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4">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4">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4">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4">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4">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4">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4">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4">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4">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4">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4">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4">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4">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4">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4">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4">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4">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4">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4">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4">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4">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4">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4">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4">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4">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4">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4">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4">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4">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4">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4">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4">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4">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4">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4">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4">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4">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4">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4">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4">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4">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4">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4">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4">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4">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4">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4">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4">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4">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4">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4">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4">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4">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4">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4">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4">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4">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4">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4">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4">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4">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4">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4">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4">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4">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4">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4">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4">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4">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4">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4">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4">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4">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4">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4">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4">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4">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4">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4">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4">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4">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4">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4">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4">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4">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4">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4">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4">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4">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4">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4">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4">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4">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4">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4">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4">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4">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4">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4">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4">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4">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4">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4">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4">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4">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4">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4">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4">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4">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4">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4">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4">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4">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4">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4">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4">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4">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4">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4">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4">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4">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4">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4">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4">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4">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4">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4">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4">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4">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4">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4">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4">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4">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4">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4">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4">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4">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4">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4">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4">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4">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4">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4">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4">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4">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4">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4">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4">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4">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4">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4">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4">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4">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4">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4">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4">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4">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4">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4">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4">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4">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4">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4">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4">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4">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4">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4">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4">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4">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4">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4">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4">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4">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4">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4">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4">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4">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4">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4">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4">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4">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4">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4">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4">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4">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4">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4">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4">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4">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4">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4">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4">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4">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4">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4">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4">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4">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4">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4">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4">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4">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4">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4">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4">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4">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4">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4">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4">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4">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4">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4">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4">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4">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4">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4">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4">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4">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4">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4">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4">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4">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4">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4">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4">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4">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4">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4">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4">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4">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4">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4">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4">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4">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4">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4">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4">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4">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4">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4">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4">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4">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4">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4">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4">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4">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4">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4">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4">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4">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4">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4">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4">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4">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4">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4">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4">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4">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4">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4">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4">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4">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4">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4">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4">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4">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4">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4">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4">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4">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4">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4">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4">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4">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4">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4">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4">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4">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4">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4">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4">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4">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4">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4">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4">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4">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4">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4">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4">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4">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4">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4">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4">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4">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4">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4">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4">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4">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4">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4">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4">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4">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4">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4">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4">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4">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4">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4">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4">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4">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4">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4">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4">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4">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4">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4">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4">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4">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4">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4">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4">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4">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4">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4">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4">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4">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4">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4">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4">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4">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4">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4">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4">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4">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4">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4">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4">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4">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4">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4">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4">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4">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4">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4">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4">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4">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4">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4">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4">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4">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4">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4">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4">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4">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4">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4">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4">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4">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4">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4">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4">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4">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4">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4">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4">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4">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4">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4">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4">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4">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4">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4">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4">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4">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4">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4">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4">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4">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4">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4">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4">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4">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4">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4">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4">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4">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4">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4">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4">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4">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4">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4">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4">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4">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4">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4">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4">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4">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4">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4">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4">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4">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4">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4">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4">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4">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4">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4">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4">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4">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4">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4">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4">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4">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4">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4">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4">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4">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4">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4">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4">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4">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4">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4">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4">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4">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4">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4">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4">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4">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4">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4">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4">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4">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4">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4">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4">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4">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4">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4">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4">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4">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4">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4">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4">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4">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4">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4">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4">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4">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4">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4">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4">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4">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4">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4">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4">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4">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4">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4">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4">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4">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4">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4">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4">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4">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4">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4">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4">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4">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4">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4">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4">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4">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4">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4">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4">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4">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4">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4">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4">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4">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4">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4">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4">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4">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4">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4">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4">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4">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4">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4">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4">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4">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4">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4">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4">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4">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4">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4">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4">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4">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4">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4">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4">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4">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4">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4">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4">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4">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4">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4">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4">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4">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4">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4">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4">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4">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4">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4">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4">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4">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4">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4">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4">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4">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4">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4">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4">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4">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4">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4">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4">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4">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4">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4">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4">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4">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4">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4">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4">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4">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4">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4">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4">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4">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4">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4">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4">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4">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4">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4">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4">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4">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4">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4">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4">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4">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4">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4">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4">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4">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4">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4">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4">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4">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4">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4">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4">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4">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4">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4">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4">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4">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4">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4">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4">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4">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4">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4">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4">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4">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4">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4">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4">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4">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4">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4">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4">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4">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4">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4">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4">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4">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4">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4">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4">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4">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4">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4">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4">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4">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4">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4">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4">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4">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4">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4">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4">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4">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4">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4">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4">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4">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4">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4">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4">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4">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4">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4">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4">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4">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4">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4">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4">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4">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4">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4">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4">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4">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4">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4">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4">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4">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4">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4">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4">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4">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4">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4">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4">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4">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4">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4">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4">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4">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4">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4">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4">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4">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4">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4">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4">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4">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4">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4">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4">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4140625" defaultRowHeight="15" customHeight="1"/>
  <cols>
    <col min="1" max="63" width="11.44140625" style="92" customWidth="1"/>
    <col min="64" max="16384" width="14.44140625" style="92"/>
  </cols>
  <sheetData>
    <row r="1" spans="1:63" ht="14.4">
      <c r="A1" s="95" t="s">
        <v>844</v>
      </c>
    </row>
    <row r="2" spans="1:63" ht="14.4">
      <c r="A2" s="91" t="s">
        <v>845</v>
      </c>
    </row>
    <row r="3" spans="1:63" ht="14.4">
      <c r="A3" s="119" t="s">
        <v>846</v>
      </c>
      <c r="B3" s="119"/>
      <c r="C3" s="119"/>
    </row>
    <row r="5" spans="1:63" ht="14.4">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4">
      <c r="A6" s="91" t="s">
        <v>847</v>
      </c>
      <c r="B6" s="91" t="str">
        <f>About!B2</f>
        <v>WV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4">
      <c r="A7" s="91" t="s">
        <v>848</v>
      </c>
      <c r="B7" s="91" t="str">
        <f>About!B2</f>
        <v>WV</v>
      </c>
      <c r="C7" s="91">
        <f t="shared" ref="C7:AE7" si="3">SUMIFS(C$20:C$119,$B$20:$B$119,$B$7,$A$20:$A$119,$A$7)</f>
        <v>53623093</v>
      </c>
      <c r="D7" s="91">
        <f t="shared" si="3"/>
        <v>46961239</v>
      </c>
      <c r="E7" s="91">
        <f t="shared" si="3"/>
        <v>48340675</v>
      </c>
      <c r="F7" s="91">
        <f t="shared" si="3"/>
        <v>47209794</v>
      </c>
      <c r="G7" s="91">
        <f t="shared" si="3"/>
        <v>53640349</v>
      </c>
      <c r="H7" s="91">
        <f t="shared" si="3"/>
        <v>51295732</v>
      </c>
      <c r="I7" s="91">
        <f t="shared" si="3"/>
        <v>57895225</v>
      </c>
      <c r="J7" s="91">
        <f t="shared" si="3"/>
        <v>62109699</v>
      </c>
      <c r="K7" s="91">
        <f t="shared" si="3"/>
        <v>63208614</v>
      </c>
      <c r="L7" s="91">
        <f t="shared" si="3"/>
        <v>64171644</v>
      </c>
      <c r="M7" s="91">
        <f t="shared" si="3"/>
        <v>61816671</v>
      </c>
      <c r="N7" s="91">
        <f t="shared" si="3"/>
        <v>51213230</v>
      </c>
      <c r="O7" s="91">
        <f t="shared" si="3"/>
        <v>63078305</v>
      </c>
      <c r="P7" s="91">
        <f t="shared" si="3"/>
        <v>63204176</v>
      </c>
      <c r="Q7" s="91">
        <f t="shared" si="3"/>
        <v>57282012</v>
      </c>
      <c r="R7" s="91">
        <f t="shared" si="3"/>
        <v>60019313</v>
      </c>
      <c r="S7" s="91">
        <f t="shared" si="3"/>
        <v>57861944</v>
      </c>
      <c r="T7" s="91">
        <f t="shared" si="3"/>
        <v>56496420</v>
      </c>
      <c r="U7" s="91">
        <f t="shared" si="3"/>
        <v>53754335</v>
      </c>
      <c r="V7" s="91">
        <f t="shared" si="3"/>
        <v>37939920</v>
      </c>
      <c r="W7" s="91">
        <f t="shared" si="3"/>
        <v>46051539</v>
      </c>
      <c r="X7" s="91">
        <f t="shared" si="3"/>
        <v>45120516</v>
      </c>
      <c r="Y7" s="91">
        <f t="shared" si="3"/>
        <v>39904841</v>
      </c>
      <c r="Z7" s="91">
        <f t="shared" si="3"/>
        <v>41745993</v>
      </c>
      <c r="AA7" s="91">
        <f t="shared" si="3"/>
        <v>45541237</v>
      </c>
      <c r="AB7" s="91">
        <f t="shared" si="3"/>
        <v>37228456</v>
      </c>
      <c r="AC7" s="91">
        <f t="shared" si="3"/>
        <v>41385191</v>
      </c>
      <c r="AD7" s="91">
        <f t="shared" si="3"/>
        <v>39070517</v>
      </c>
      <c r="AE7" s="91">
        <f t="shared" si="3"/>
        <v>31217329</v>
      </c>
      <c r="AF7" s="119">
        <f>AVERAGE(U7:AE7)</f>
        <v>41723624.909090906</v>
      </c>
      <c r="AG7" s="119">
        <f t="shared" si="2"/>
        <v>41723624.909090906</v>
      </c>
      <c r="AH7" s="119">
        <f t="shared" si="2"/>
        <v>41723624.909090906</v>
      </c>
      <c r="AI7" s="119">
        <f t="shared" si="2"/>
        <v>41723624.909090906</v>
      </c>
      <c r="AJ7" s="119">
        <f t="shared" si="2"/>
        <v>41723624.909090906</v>
      </c>
      <c r="AK7" s="119">
        <f t="shared" si="2"/>
        <v>41723624.909090906</v>
      </c>
      <c r="AL7" s="119">
        <f t="shared" si="2"/>
        <v>41723624.909090906</v>
      </c>
      <c r="AM7" s="119">
        <f t="shared" si="2"/>
        <v>41723624.909090906</v>
      </c>
      <c r="AN7" s="119">
        <f t="shared" si="2"/>
        <v>41723624.909090906</v>
      </c>
      <c r="AO7" s="119">
        <f t="shared" si="2"/>
        <v>41723624.909090906</v>
      </c>
      <c r="AP7" s="119">
        <f t="shared" si="2"/>
        <v>41723624.909090906</v>
      </c>
      <c r="AQ7" s="119">
        <f t="shared" si="2"/>
        <v>41723624.909090906</v>
      </c>
      <c r="AR7" s="119">
        <f t="shared" si="2"/>
        <v>41723624.909090906</v>
      </c>
      <c r="AS7" s="119">
        <f t="shared" si="2"/>
        <v>41723624.909090906</v>
      </c>
      <c r="AT7" s="119">
        <f t="shared" si="2"/>
        <v>41723624.909090906</v>
      </c>
      <c r="AU7" s="119">
        <f t="shared" si="2"/>
        <v>41723624.909090906</v>
      </c>
      <c r="AV7" s="119">
        <f t="shared" si="2"/>
        <v>41723624.909090906</v>
      </c>
      <c r="AW7" s="119">
        <f t="shared" si="2"/>
        <v>41723624.909090906</v>
      </c>
      <c r="AX7" s="119">
        <f t="shared" si="2"/>
        <v>41723624.909090906</v>
      </c>
      <c r="AY7" s="119">
        <f t="shared" si="2"/>
        <v>41723624.909090906</v>
      </c>
      <c r="AZ7" s="119">
        <f t="shared" si="2"/>
        <v>41723624.909090906</v>
      </c>
      <c r="BA7" s="119">
        <f t="shared" si="2"/>
        <v>41723624.909090906</v>
      </c>
      <c r="BB7" s="119">
        <f t="shared" si="2"/>
        <v>41723624.909090906</v>
      </c>
      <c r="BC7" s="119">
        <f t="shared" si="2"/>
        <v>41723624.909090906</v>
      </c>
      <c r="BD7" s="119">
        <f t="shared" si="2"/>
        <v>41723624.909090906</v>
      </c>
      <c r="BE7" s="119">
        <f t="shared" si="2"/>
        <v>41723624.909090906</v>
      </c>
      <c r="BF7" s="119">
        <f t="shared" si="2"/>
        <v>41723624.909090906</v>
      </c>
      <c r="BG7" s="119">
        <f t="shared" si="2"/>
        <v>41723624.909090906</v>
      </c>
      <c r="BH7" s="119">
        <f t="shared" si="2"/>
        <v>41723624.909090906</v>
      </c>
      <c r="BI7" s="119">
        <f t="shared" si="2"/>
        <v>41723624.909090906</v>
      </c>
      <c r="BJ7" s="119">
        <f t="shared" si="2"/>
        <v>41723624.909090906</v>
      </c>
      <c r="BK7" s="119">
        <f t="shared" si="2"/>
        <v>41723624.909090906</v>
      </c>
    </row>
    <row r="9" spans="1:63" ht="14.4">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2">
      <c r="A10" s="91" t="s">
        <v>847</v>
      </c>
      <c r="B10" s="144" t="str">
        <f>About!B2</f>
        <v>WV</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397</v>
      </c>
      <c r="AE10" s="91">
        <f t="shared" si="5"/>
        <v>8784</v>
      </c>
      <c r="AF10" s="119">
        <f t="shared" ref="AF10:BK11" si="6">AE10</f>
        <v>8784</v>
      </c>
      <c r="AG10" s="119">
        <f t="shared" si="6"/>
        <v>8784</v>
      </c>
      <c r="AH10" s="119">
        <f t="shared" si="6"/>
        <v>8784</v>
      </c>
      <c r="AI10" s="119">
        <f t="shared" si="6"/>
        <v>8784</v>
      </c>
      <c r="AJ10" s="119">
        <f t="shared" si="6"/>
        <v>8784</v>
      </c>
      <c r="AK10" s="119">
        <f t="shared" si="6"/>
        <v>8784</v>
      </c>
      <c r="AL10" s="119">
        <f t="shared" si="6"/>
        <v>8784</v>
      </c>
      <c r="AM10" s="119">
        <f t="shared" si="6"/>
        <v>8784</v>
      </c>
      <c r="AN10" s="119">
        <f t="shared" si="6"/>
        <v>8784</v>
      </c>
      <c r="AO10" s="119">
        <f t="shared" si="6"/>
        <v>8784</v>
      </c>
      <c r="AP10" s="119">
        <f t="shared" si="6"/>
        <v>8784</v>
      </c>
      <c r="AQ10" s="119">
        <f t="shared" si="6"/>
        <v>8784</v>
      </c>
      <c r="AR10" s="119">
        <f t="shared" si="6"/>
        <v>8784</v>
      </c>
      <c r="AS10" s="119">
        <f t="shared" si="6"/>
        <v>8784</v>
      </c>
      <c r="AT10" s="119">
        <f t="shared" si="6"/>
        <v>8784</v>
      </c>
      <c r="AU10" s="119">
        <f t="shared" si="6"/>
        <v>8784</v>
      </c>
      <c r="AV10" s="119">
        <f t="shared" si="6"/>
        <v>8784</v>
      </c>
      <c r="AW10" s="119">
        <f t="shared" si="6"/>
        <v>8784</v>
      </c>
      <c r="AX10" s="119">
        <f t="shared" si="6"/>
        <v>8784</v>
      </c>
      <c r="AY10" s="119">
        <f t="shared" si="6"/>
        <v>8784</v>
      </c>
      <c r="AZ10" s="119">
        <f t="shared" si="6"/>
        <v>8784</v>
      </c>
      <c r="BA10" s="119">
        <f t="shared" si="6"/>
        <v>8784</v>
      </c>
      <c r="BB10" s="119">
        <f t="shared" si="6"/>
        <v>8784</v>
      </c>
      <c r="BC10" s="119">
        <f t="shared" si="6"/>
        <v>8784</v>
      </c>
      <c r="BD10" s="119">
        <f t="shared" si="6"/>
        <v>8784</v>
      </c>
      <c r="BE10" s="119">
        <f t="shared" si="6"/>
        <v>8784</v>
      </c>
      <c r="BF10" s="119">
        <f t="shared" si="6"/>
        <v>8784</v>
      </c>
      <c r="BG10" s="119">
        <f t="shared" si="6"/>
        <v>8784</v>
      </c>
      <c r="BH10" s="119">
        <f t="shared" si="6"/>
        <v>8784</v>
      </c>
      <c r="BI10" s="119">
        <f t="shared" si="6"/>
        <v>8784</v>
      </c>
      <c r="BJ10" s="119">
        <f t="shared" si="6"/>
        <v>8784</v>
      </c>
      <c r="BK10" s="119">
        <f t="shared" si="6"/>
        <v>8784</v>
      </c>
    </row>
    <row r="11" spans="1:63" ht="14.4">
      <c r="A11" s="91" t="s">
        <v>848</v>
      </c>
      <c r="B11" s="91" t="str">
        <f>About!B2</f>
        <v>WV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10</v>
      </c>
      <c r="AE11" s="91">
        <f t="shared" si="7"/>
        <v>246</v>
      </c>
      <c r="AF11" s="119">
        <f>AVERAGE(W11:AE11)</f>
        <v>28.444444444444443</v>
      </c>
      <c r="AG11" s="119">
        <f t="shared" si="6"/>
        <v>28.444444444444443</v>
      </c>
      <c r="AH11" s="119">
        <f t="shared" si="6"/>
        <v>28.444444444444443</v>
      </c>
      <c r="AI11" s="119">
        <f t="shared" si="6"/>
        <v>28.444444444444443</v>
      </c>
      <c r="AJ11" s="119">
        <f t="shared" si="6"/>
        <v>28.444444444444443</v>
      </c>
      <c r="AK11" s="119">
        <f t="shared" si="6"/>
        <v>28.444444444444443</v>
      </c>
      <c r="AL11" s="119">
        <f t="shared" si="6"/>
        <v>28.444444444444443</v>
      </c>
      <c r="AM11" s="119">
        <f t="shared" si="6"/>
        <v>28.444444444444443</v>
      </c>
      <c r="AN11" s="119">
        <f t="shared" si="6"/>
        <v>28.444444444444443</v>
      </c>
      <c r="AO11" s="119">
        <f t="shared" si="6"/>
        <v>28.444444444444443</v>
      </c>
      <c r="AP11" s="119">
        <f t="shared" si="6"/>
        <v>28.444444444444443</v>
      </c>
      <c r="AQ11" s="119">
        <f t="shared" si="6"/>
        <v>28.444444444444443</v>
      </c>
      <c r="AR11" s="119">
        <f t="shared" si="6"/>
        <v>28.444444444444443</v>
      </c>
      <c r="AS11" s="119">
        <f t="shared" si="6"/>
        <v>28.444444444444443</v>
      </c>
      <c r="AT11" s="119">
        <f t="shared" si="6"/>
        <v>28.444444444444443</v>
      </c>
      <c r="AU11" s="119">
        <f t="shared" si="6"/>
        <v>28.444444444444443</v>
      </c>
      <c r="AV11" s="119">
        <f t="shared" si="6"/>
        <v>28.444444444444443</v>
      </c>
      <c r="AW11" s="119">
        <f t="shared" si="6"/>
        <v>28.444444444444443</v>
      </c>
      <c r="AX11" s="119">
        <f t="shared" si="6"/>
        <v>28.444444444444443</v>
      </c>
      <c r="AY11" s="119">
        <f t="shared" si="6"/>
        <v>28.444444444444443</v>
      </c>
      <c r="AZ11" s="119">
        <f t="shared" si="6"/>
        <v>28.444444444444443</v>
      </c>
      <c r="BA11" s="119">
        <f t="shared" si="6"/>
        <v>28.444444444444443</v>
      </c>
      <c r="BB11" s="119">
        <f t="shared" si="6"/>
        <v>28.444444444444443</v>
      </c>
      <c r="BC11" s="119">
        <f t="shared" si="6"/>
        <v>28.444444444444443</v>
      </c>
      <c r="BD11" s="119">
        <f t="shared" si="6"/>
        <v>28.444444444444443</v>
      </c>
      <c r="BE11" s="119">
        <f t="shared" si="6"/>
        <v>28.444444444444443</v>
      </c>
      <c r="BF11" s="119">
        <f t="shared" si="6"/>
        <v>28.444444444444443</v>
      </c>
      <c r="BG11" s="119">
        <f t="shared" si="6"/>
        <v>28.444444444444443</v>
      </c>
      <c r="BH11" s="119">
        <f t="shared" si="6"/>
        <v>28.444444444444443</v>
      </c>
      <c r="BI11" s="119">
        <f t="shared" si="6"/>
        <v>28.444444444444443</v>
      </c>
      <c r="BJ11" s="119">
        <f t="shared" si="6"/>
        <v>28.444444444444443</v>
      </c>
      <c r="BK11" s="119">
        <f t="shared" si="6"/>
        <v>28.444444444444443</v>
      </c>
    </row>
    <row r="13" spans="1:63" ht="14.4">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4">
      <c r="A14" s="91" t="s">
        <v>847</v>
      </c>
      <c r="B14" s="91" t="str">
        <f>About!B2</f>
        <v>WV</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387</v>
      </c>
      <c r="AE14" s="91">
        <f t="shared" si="9"/>
        <v>8538</v>
      </c>
      <c r="AF14" s="91">
        <f t="shared" si="9"/>
        <v>8755.5555555555547</v>
      </c>
      <c r="AG14" s="91">
        <f t="shared" si="9"/>
        <v>8755.5555555555547</v>
      </c>
      <c r="AH14" s="91">
        <f t="shared" si="9"/>
        <v>8755.5555555555547</v>
      </c>
      <c r="AI14" s="91">
        <f t="shared" si="9"/>
        <v>8755.5555555555547</v>
      </c>
      <c r="AJ14" s="91">
        <f t="shared" si="9"/>
        <v>8755.5555555555547</v>
      </c>
      <c r="AK14" s="91">
        <f t="shared" si="9"/>
        <v>8755.5555555555547</v>
      </c>
      <c r="AL14" s="91">
        <f t="shared" si="9"/>
        <v>8755.5555555555547</v>
      </c>
      <c r="AM14" s="91">
        <f t="shared" si="9"/>
        <v>8755.5555555555547</v>
      </c>
      <c r="AN14" s="91">
        <f t="shared" si="9"/>
        <v>8755.5555555555547</v>
      </c>
      <c r="AO14" s="91">
        <f t="shared" si="9"/>
        <v>8755.5555555555547</v>
      </c>
      <c r="AP14" s="91">
        <f t="shared" si="9"/>
        <v>8755.5555555555547</v>
      </c>
      <c r="AQ14" s="91">
        <f t="shared" si="9"/>
        <v>8755.5555555555547</v>
      </c>
      <c r="AR14" s="91">
        <f t="shared" si="9"/>
        <v>8755.5555555555547</v>
      </c>
      <c r="AS14" s="91">
        <f t="shared" si="9"/>
        <v>8755.5555555555547</v>
      </c>
      <c r="AT14" s="91">
        <f t="shared" si="9"/>
        <v>8755.5555555555547</v>
      </c>
      <c r="AU14" s="91">
        <f t="shared" si="9"/>
        <v>8755.5555555555547</v>
      </c>
      <c r="AV14" s="91">
        <f t="shared" si="9"/>
        <v>8755.5555555555547</v>
      </c>
      <c r="AW14" s="91">
        <f t="shared" si="9"/>
        <v>8755.5555555555547</v>
      </c>
      <c r="AX14" s="91">
        <f t="shared" si="9"/>
        <v>8755.5555555555547</v>
      </c>
      <c r="AY14" s="91">
        <f t="shared" si="9"/>
        <v>8755.5555555555547</v>
      </c>
      <c r="AZ14" s="91">
        <f t="shared" si="9"/>
        <v>8755.5555555555547</v>
      </c>
      <c r="BA14" s="91">
        <f t="shared" si="9"/>
        <v>8755.5555555555547</v>
      </c>
      <c r="BB14" s="91">
        <f t="shared" si="9"/>
        <v>8755.5555555555547</v>
      </c>
      <c r="BC14" s="91">
        <f t="shared" si="9"/>
        <v>8755.5555555555547</v>
      </c>
      <c r="BD14" s="91">
        <f t="shared" si="9"/>
        <v>8755.5555555555547</v>
      </c>
      <c r="BE14" s="91">
        <f t="shared" si="9"/>
        <v>8755.5555555555547</v>
      </c>
      <c r="BF14" s="91">
        <f t="shared" si="9"/>
        <v>8755.5555555555547</v>
      </c>
      <c r="BG14" s="91">
        <f t="shared" si="9"/>
        <v>8755.5555555555547</v>
      </c>
      <c r="BH14" s="91">
        <f t="shared" si="9"/>
        <v>8755.5555555555547</v>
      </c>
      <c r="BI14" s="91">
        <f t="shared" si="9"/>
        <v>8755.5555555555547</v>
      </c>
      <c r="BJ14" s="91">
        <f t="shared" si="9"/>
        <v>8755.5555555555547</v>
      </c>
      <c r="BK14" s="91">
        <f t="shared" si="9"/>
        <v>8755.5555555555547</v>
      </c>
    </row>
    <row r="15" spans="1:63" ht="14.4">
      <c r="A15" s="91" t="s">
        <v>848</v>
      </c>
      <c r="B15" s="91" t="str">
        <f>About!B2</f>
        <v>WV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4">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4">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4140625" defaultRowHeight="15" customHeight="1"/>
  <cols>
    <col min="1" max="3" width="8.6640625" style="92" customWidth="1"/>
    <col min="4" max="4" width="27" style="92" customWidth="1"/>
    <col min="5" max="5" width="37.5546875" style="92" customWidth="1"/>
    <col min="6" max="20" width="8.6640625" style="92" customWidth="1"/>
    <col min="21" max="21" width="15.5546875" style="92" customWidth="1"/>
    <col min="22" max="42" width="8.6640625" style="92" customWidth="1"/>
    <col min="43" max="16384" width="14.44140625" style="92"/>
  </cols>
  <sheetData>
    <row r="1" spans="1:42" ht="14.4">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4">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4">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4">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4">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4">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4">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4">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4">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4">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4">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4">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4">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4">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4">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4">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4">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4">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4">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4">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4140625" defaultRowHeight="15" customHeight="1"/>
  <cols>
    <col min="1" max="10" width="8.6640625" style="92" customWidth="1"/>
    <col min="11" max="11" width="17.5546875" style="92" customWidth="1"/>
    <col min="12" max="16" width="8.6640625" style="92" customWidth="1"/>
    <col min="17" max="17" width="34.109375" style="92" customWidth="1"/>
    <col min="18" max="18" width="14.88671875" style="92" customWidth="1"/>
    <col min="19" max="33" width="8.6640625" style="92" customWidth="1"/>
    <col min="34" max="16384" width="14.44140625" style="92"/>
  </cols>
  <sheetData>
    <row r="1" spans="1:18" ht="15.9"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WV</v>
      </c>
      <c r="P1" s="91"/>
      <c r="Q1" s="91"/>
      <c r="R1" s="91"/>
    </row>
    <row r="2" spans="1:18" ht="15.9"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2996.277</v>
      </c>
      <c r="R20" s="91">
        <f t="shared" si="2"/>
        <v>0.12270142574946891</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3075.1460000000002</v>
      </c>
      <c r="R23" s="91">
        <f t="shared" si="2"/>
        <v>0.1259312134985438</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590.52950350000003</v>
      </c>
      <c r="R36" s="91">
        <f t="shared" si="2"/>
        <v>2.4182948381132982E-2</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4583.473</v>
      </c>
      <c r="R38" s="91">
        <f t="shared" si="2"/>
        <v>0.18769915865061723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2492.509978</v>
      </c>
      <c r="R41" s="91">
        <f t="shared" si="2"/>
        <v>0.10207151341327166</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10681.316224</v>
      </c>
      <c r="R49" s="91">
        <f t="shared" si="2"/>
        <v>0.43741374030696545</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24419.251705499999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NC</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VA</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KY</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f t="shared" si="10"/>
        <v>1130.114</v>
      </c>
      <c r="M273" s="91" t="str">
        <f t="shared" si="11"/>
        <v>OH</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f t="shared" si="10"/>
        <v>2407.7620000000002</v>
      </c>
      <c r="M278" s="91" t="str">
        <f t="shared" si="11"/>
        <v>OH</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f t="shared" si="10"/>
        <v>1045.597</v>
      </c>
      <c r="M279" s="91" t="str">
        <f t="shared" si="11"/>
        <v>OH</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PA</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VA</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PA</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MD</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VA</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24419.251705499999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4140625" defaultRowHeight="15" customHeight="1"/>
  <cols>
    <col min="1" max="1" width="9.88671875" style="92" customWidth="1"/>
    <col min="2" max="2" width="42.6640625" style="92" customWidth="1"/>
    <col min="3" max="35" width="8.6640625" style="92" customWidth="1"/>
    <col min="36" max="16384" width="14.441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4140625" defaultRowHeight="15" customHeight="1"/>
  <cols>
    <col min="1" max="1" width="27.5546875" style="92" customWidth="1"/>
    <col min="2" max="2" width="16.6640625" style="92" customWidth="1"/>
    <col min="3" max="3" width="21.88671875" style="92" customWidth="1"/>
    <col min="4" max="4" width="15" style="92" customWidth="1"/>
    <col min="5" max="5" width="14.44140625" style="92"/>
    <col min="6" max="52" width="8.6640625" style="92" customWidth="1"/>
    <col min="53" max="53" width="9.88671875" style="92" customWidth="1"/>
    <col min="54" max="54" width="15.5546875" style="92" customWidth="1"/>
    <col min="55" max="16384" width="14.44140625" style="92"/>
  </cols>
  <sheetData>
    <row r="2" spans="1:5" ht="14.4">
      <c r="A2" s="112" t="s">
        <v>654</v>
      </c>
      <c r="B2" s="91" t="s">
        <v>655</v>
      </c>
      <c r="C2" s="91" t="s">
        <v>656</v>
      </c>
      <c r="D2" s="91" t="s">
        <v>657</v>
      </c>
      <c r="E2" s="91" t="s">
        <v>658</v>
      </c>
    </row>
    <row r="3" spans="1:5" ht="14.4">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4">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4">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4">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4">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4">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4">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4">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4">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4">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4">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4">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4">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4">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4">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4">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4">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4">
      <c r="A20" s="111" t="s">
        <v>551</v>
      </c>
      <c r="B20" s="91">
        <f>IF(SUMIFS('EIA SEDS data'!$AE$20:$AE$119,'EIA SEDS data'!$B$20:$B$119,A20,'EIA SEDS data'!$A$20:$A$119,"exports")&gt;0, 1, 0)</f>
        <v>0</v>
      </c>
      <c r="C20" s="91">
        <f>SUMIFS('Cross border connections'!$R$4:$R$53,'Cross border connections'!$P$4:$P$53,Calculations!A20)</f>
        <v>0.12270142574946891</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0.1259312134985438</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2.4182948381132982E-2</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0.18769915865061723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0.10207151341327166</v>
      </c>
      <c r="D41" s="91">
        <f t="shared" si="0"/>
        <v>0.10207151341327166</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0.43741374030696545</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0.10207151341327166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4"/>
  <cols>
    <col min="1" max="1" width="15.33203125" customWidth="1"/>
    <col min="2" max="2" width="46.6640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4"/>
  <cols>
    <col min="10" max="10" width="13.33203125" style="156" bestFit="1" customWidth="1"/>
    <col min="11" max="11" width="14.33203125" style="168" bestFit="1" customWidth="1"/>
    <col min="12" max="77" width="0" hidden="1" customWidth="1"/>
    <col min="78" max="78" width="14.3320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4.4"/>
  <cols>
    <col min="3" max="5" width="13.44140625" customWidth="1"/>
    <col min="6" max="7" width="13.44140625" style="174" customWidth="1"/>
    <col min="8" max="9" width="13.44140625" customWidth="1"/>
    <col min="10" max="10" width="12.109375" bestFit="1" customWidth="1"/>
    <col min="11" max="13" width="13.44140625" customWidth="1"/>
    <col min="14" max="15" width="13.44140625" style="163" customWidth="1"/>
    <col min="17" max="17" width="9.6640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90"/>
  <sheetViews>
    <sheetView workbookViewId="0">
      <selection activeCell="C5" sqref="C5:AG5"/>
    </sheetView>
  </sheetViews>
  <sheetFormatPr defaultRowHeight="14.4"/>
  <cols>
    <col min="1" max="1" width="159.44140625" bestFit="1" customWidth="1"/>
  </cols>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s="214">
        <f>C9/C7</f>
        <v>1</v>
      </c>
      <c r="D5" s="214">
        <f t="shared" ref="D5:AG5" si="0">D9/D7</f>
        <v>0.99840818305996781</v>
      </c>
      <c r="E5" s="214">
        <f t="shared" si="0"/>
        <v>0.99840818305996781</v>
      </c>
      <c r="F5" s="214">
        <f t="shared" si="0"/>
        <v>0.99840818305996781</v>
      </c>
      <c r="G5" s="214">
        <f t="shared" si="0"/>
        <v>0.99840818305996781</v>
      </c>
      <c r="H5" s="214">
        <f t="shared" si="0"/>
        <v>0.99840818305996781</v>
      </c>
      <c r="I5" s="214">
        <f t="shared" si="0"/>
        <v>0.99840818305996781</v>
      </c>
      <c r="J5" s="214">
        <f t="shared" si="0"/>
        <v>0.99840818305996781</v>
      </c>
      <c r="K5" s="214">
        <f t="shared" si="0"/>
        <v>0</v>
      </c>
      <c r="L5" s="214">
        <f t="shared" si="0"/>
        <v>0</v>
      </c>
      <c r="M5" s="214">
        <f t="shared" si="0"/>
        <v>0</v>
      </c>
      <c r="N5" s="214">
        <f t="shared" si="0"/>
        <v>0</v>
      </c>
      <c r="O5" s="214">
        <f t="shared" si="0"/>
        <v>0</v>
      </c>
      <c r="P5" s="214">
        <f t="shared" si="0"/>
        <v>0</v>
      </c>
      <c r="Q5" s="214">
        <f t="shared" si="0"/>
        <v>0</v>
      </c>
      <c r="R5" s="214">
        <f t="shared" si="0"/>
        <v>0</v>
      </c>
      <c r="S5" s="214">
        <f t="shared" si="0"/>
        <v>0</v>
      </c>
      <c r="T5" s="214">
        <f t="shared" si="0"/>
        <v>0</v>
      </c>
      <c r="U5" s="214">
        <f t="shared" si="0"/>
        <v>0</v>
      </c>
      <c r="V5" s="214">
        <f t="shared" si="0"/>
        <v>0</v>
      </c>
      <c r="W5" s="214">
        <f t="shared" si="0"/>
        <v>0</v>
      </c>
      <c r="X5" s="214">
        <f t="shared" si="0"/>
        <v>0</v>
      </c>
      <c r="Y5" s="214">
        <f t="shared" si="0"/>
        <v>0</v>
      </c>
      <c r="Z5" s="214">
        <f t="shared" si="0"/>
        <v>0</v>
      </c>
      <c r="AA5" s="214">
        <f t="shared" si="0"/>
        <v>0</v>
      </c>
      <c r="AB5" s="214">
        <f t="shared" si="0"/>
        <v>0</v>
      </c>
      <c r="AC5" s="214">
        <f t="shared" si="0"/>
        <v>0</v>
      </c>
      <c r="AD5" s="214">
        <f t="shared" si="0"/>
        <v>0</v>
      </c>
      <c r="AE5" s="214">
        <f t="shared" si="0"/>
        <v>0</v>
      </c>
      <c r="AF5" s="214">
        <f t="shared" si="0"/>
        <v>0</v>
      </c>
      <c r="AG5" s="214">
        <f t="shared" si="0"/>
        <v>0</v>
      </c>
    </row>
    <row r="7" spans="1:33">
      <c r="A7" t="s">
        <v>1157</v>
      </c>
      <c r="B7" t="s">
        <v>582</v>
      </c>
      <c r="C7" s="10">
        <f>SUMIFS(calcs!O:O,calcs!A:A,About!B1)</f>
        <v>30527357</v>
      </c>
      <c r="D7" s="10">
        <f>exports!E2</f>
        <v>30527357</v>
      </c>
      <c r="E7" s="10">
        <f>exports!F2</f>
        <v>30527357</v>
      </c>
      <c r="F7" s="10">
        <f>exports!G2</f>
        <v>30527357</v>
      </c>
      <c r="G7" s="10">
        <f>exports!H2</f>
        <v>30527357</v>
      </c>
      <c r="H7" s="10">
        <f>exports!I2</f>
        <v>30527357</v>
      </c>
      <c r="I7" s="10">
        <f>exports!J2</f>
        <v>30527357</v>
      </c>
      <c r="J7" s="10">
        <f>exports!K2</f>
        <v>30527357</v>
      </c>
      <c r="K7" s="10">
        <f>exports!L2</f>
        <v>30527357</v>
      </c>
      <c r="L7" s="10">
        <f>exports!M2</f>
        <v>30527357</v>
      </c>
      <c r="M7" s="10">
        <f>exports!N2</f>
        <v>30527357</v>
      </c>
      <c r="N7" s="10">
        <f>exports!O2</f>
        <v>30527357</v>
      </c>
      <c r="O7" s="10">
        <f>exports!P2</f>
        <v>30527357</v>
      </c>
      <c r="P7" s="10">
        <f>exports!Q2</f>
        <v>30527357</v>
      </c>
      <c r="Q7" s="10">
        <f>exports!R2</f>
        <v>30527357</v>
      </c>
      <c r="R7" s="10">
        <f>exports!S2</f>
        <v>30527357</v>
      </c>
      <c r="S7" s="10">
        <f>exports!T2</f>
        <v>30527357</v>
      </c>
      <c r="T7" s="10">
        <f>exports!U2</f>
        <v>30527357</v>
      </c>
      <c r="U7" s="10">
        <f>exports!V2</f>
        <v>30527357</v>
      </c>
      <c r="V7" s="10">
        <f>exports!W2</f>
        <v>30527357</v>
      </c>
      <c r="W7" s="10">
        <f>exports!X2</f>
        <v>30527357</v>
      </c>
      <c r="X7" s="10">
        <f>exports!Y2</f>
        <v>30527357</v>
      </c>
      <c r="Y7" s="10">
        <f>exports!Z2</f>
        <v>30527357</v>
      </c>
      <c r="Z7" s="10">
        <f>exports!AA2</f>
        <v>30527357</v>
      </c>
      <c r="AA7" s="10">
        <f>exports!AB2</f>
        <v>30527357</v>
      </c>
      <c r="AB7" s="10">
        <f>exports!AC2</f>
        <v>30527357</v>
      </c>
      <c r="AC7" s="10">
        <f>exports!AD2</f>
        <v>30527357</v>
      </c>
      <c r="AD7" s="10">
        <f>exports!AE2</f>
        <v>30527357</v>
      </c>
      <c r="AE7" s="10">
        <f>exports!AF2</f>
        <v>30527357</v>
      </c>
      <c r="AF7" s="10">
        <f>exports!AG2</f>
        <v>30527357</v>
      </c>
      <c r="AG7" s="10">
        <f>exports!AH2</f>
        <v>30527357</v>
      </c>
    </row>
    <row r="8" spans="1:33">
      <c r="A8" t="s">
        <v>1158</v>
      </c>
      <c r="B8" t="s">
        <v>582</v>
      </c>
      <c r="C8" s="10">
        <v>0</v>
      </c>
      <c r="D8" s="10">
        <f>IFERROR(B13/1000/B41*B67*1000000,0)</f>
        <v>48593.964007007482</v>
      </c>
      <c r="E8" s="10">
        <f t="shared" ref="E8:AG8" si="1">IFERROR(C13/1000/C41*C67*1000000,0)</f>
        <v>0</v>
      </c>
      <c r="F8" s="10">
        <f t="shared" si="1"/>
        <v>0</v>
      </c>
      <c r="G8" s="10">
        <f t="shared" si="1"/>
        <v>0</v>
      </c>
      <c r="H8" s="10">
        <f t="shared" si="1"/>
        <v>0</v>
      </c>
      <c r="I8" s="10">
        <f t="shared" si="1"/>
        <v>0</v>
      </c>
      <c r="J8" s="10">
        <f t="shared" si="1"/>
        <v>0</v>
      </c>
      <c r="K8" s="10">
        <f t="shared" si="1"/>
        <v>39577618.821936354</v>
      </c>
      <c r="L8" s="10">
        <f t="shared" si="1"/>
        <v>0</v>
      </c>
      <c r="M8" s="10">
        <f t="shared" si="1"/>
        <v>0</v>
      </c>
      <c r="N8" s="10">
        <f t="shared" si="1"/>
        <v>0</v>
      </c>
      <c r="O8" s="10">
        <f t="shared" si="1"/>
        <v>0</v>
      </c>
      <c r="P8" s="10">
        <f t="shared" si="1"/>
        <v>0</v>
      </c>
      <c r="Q8" s="10">
        <f t="shared" si="1"/>
        <v>0</v>
      </c>
      <c r="R8" s="10">
        <f t="shared" si="1"/>
        <v>0</v>
      </c>
      <c r="S8" s="10">
        <f t="shared" si="1"/>
        <v>0</v>
      </c>
      <c r="T8" s="10">
        <f t="shared" si="1"/>
        <v>0</v>
      </c>
      <c r="U8" s="10">
        <f t="shared" si="1"/>
        <v>0</v>
      </c>
      <c r="V8" s="10">
        <f t="shared" si="1"/>
        <v>0</v>
      </c>
      <c r="W8" s="10">
        <f t="shared" si="1"/>
        <v>0</v>
      </c>
      <c r="X8" s="10">
        <f t="shared" si="1"/>
        <v>0</v>
      </c>
      <c r="Y8" s="10">
        <f t="shared" si="1"/>
        <v>0</v>
      </c>
      <c r="Z8" s="10">
        <f t="shared" si="1"/>
        <v>0</v>
      </c>
      <c r="AA8" s="10">
        <f t="shared" si="1"/>
        <v>0</v>
      </c>
      <c r="AB8" s="10">
        <f t="shared" si="1"/>
        <v>0</v>
      </c>
      <c r="AC8" s="10">
        <f t="shared" si="1"/>
        <v>0</v>
      </c>
      <c r="AD8" s="10">
        <f t="shared" si="1"/>
        <v>0</v>
      </c>
      <c r="AE8" s="10">
        <f t="shared" si="1"/>
        <v>0</v>
      </c>
      <c r="AF8" s="10">
        <f t="shared" si="1"/>
        <v>0</v>
      </c>
      <c r="AG8" s="10">
        <f t="shared" si="1"/>
        <v>0</v>
      </c>
    </row>
    <row r="9" spans="1:33">
      <c r="A9" t="s">
        <v>1159</v>
      </c>
      <c r="B9" t="s">
        <v>582</v>
      </c>
      <c r="C9" s="10">
        <f>MAX(0,C7-SUM($C$8:C8))</f>
        <v>30527357</v>
      </c>
      <c r="D9" s="10">
        <f>MAX(0,D7-SUM($C$8:D8))</f>
        <v>30478763.035992991</v>
      </c>
      <c r="E9" s="10">
        <f>MAX(0,E7-SUM($C$8:E8))</f>
        <v>30478763.035992991</v>
      </c>
      <c r="F9" s="10">
        <f>MAX(0,F7-SUM($C$8:F8))</f>
        <v>30478763.035992991</v>
      </c>
      <c r="G9" s="10">
        <f>MAX(0,G7-SUM($C$8:G8))</f>
        <v>30478763.035992991</v>
      </c>
      <c r="H9" s="10">
        <f>MAX(0,H7-SUM($C$8:H8))</f>
        <v>30478763.035992991</v>
      </c>
      <c r="I9" s="10">
        <f>MAX(0,I7-SUM($C$8:I8))</f>
        <v>30478763.035992991</v>
      </c>
      <c r="J9" s="10">
        <f>MAX(0,J7-SUM($C$8:J8))</f>
        <v>30478763.035992991</v>
      </c>
      <c r="K9" s="10">
        <f>MAX(0,K7-SUM($C$8:K8))</f>
        <v>0</v>
      </c>
      <c r="L9" s="10">
        <f>MAX(0,L7-SUM($C$8:L8))</f>
        <v>0</v>
      </c>
      <c r="M9" s="10">
        <f>MAX(0,M7-SUM($C$8:M8))</f>
        <v>0</v>
      </c>
      <c r="N9" s="10">
        <f>MAX(0,N7-SUM($C$8:N8))</f>
        <v>0</v>
      </c>
      <c r="O9" s="10">
        <f>MAX(0,O7-SUM($C$8:O8))</f>
        <v>0</v>
      </c>
      <c r="P9" s="10">
        <f>MAX(0,P7-SUM($C$8:P8))</f>
        <v>0</v>
      </c>
      <c r="Q9" s="10">
        <f>MAX(0,Q7-SUM($C$8:Q8))</f>
        <v>0</v>
      </c>
      <c r="R9" s="10">
        <f>MAX(0,R7-SUM($C$8:R8))</f>
        <v>0</v>
      </c>
      <c r="S9" s="10">
        <f>MAX(0,S7-SUM($C$8:S8))</f>
        <v>0</v>
      </c>
      <c r="T9" s="10">
        <f>MAX(0,T7-SUM($C$8:T8))</f>
        <v>0</v>
      </c>
      <c r="U9" s="10">
        <f>MAX(0,U7-SUM($C$8:U8))</f>
        <v>0</v>
      </c>
      <c r="V9" s="10">
        <f>MAX(0,V7-SUM($C$8:V8))</f>
        <v>0</v>
      </c>
      <c r="W9" s="10">
        <f>MAX(0,W7-SUM($C$8:W8))</f>
        <v>0</v>
      </c>
      <c r="X9" s="10">
        <f>MAX(0,X7-SUM($C$8:X8))</f>
        <v>0</v>
      </c>
      <c r="Y9" s="10">
        <f>MAX(0,Y7-SUM($C$8:Y8))</f>
        <v>0</v>
      </c>
      <c r="Z9" s="10">
        <f>MAX(0,Z7-SUM($C$8:Z8))</f>
        <v>0</v>
      </c>
      <c r="AA9" s="10">
        <f>MAX(0,AA7-SUM($C$8:AA8))</f>
        <v>0</v>
      </c>
      <c r="AB9" s="10">
        <f>MAX(0,AB7-SUM($C$8:AB8))</f>
        <v>0</v>
      </c>
      <c r="AC9" s="10">
        <f>MAX(0,AC7-SUM($C$8:AC8))</f>
        <v>0</v>
      </c>
      <c r="AD9" s="10">
        <f>MAX(0,AD7-SUM($C$8:AD8))</f>
        <v>0</v>
      </c>
      <c r="AE9" s="10">
        <f>MAX(0,AE7-SUM($C$8:AE8))</f>
        <v>0</v>
      </c>
      <c r="AF9" s="10">
        <f>MAX(0,AF7-SUM($C$8:AF8))</f>
        <v>0</v>
      </c>
      <c r="AG9" s="10">
        <f>MAX(0,AG7-SUM($C$8:AG8))</f>
        <v>0</v>
      </c>
    </row>
    <row r="11" spans="1:33">
      <c r="A11" s="1" t="s">
        <v>582</v>
      </c>
      <c r="E11" s="1"/>
    </row>
    <row r="12" spans="1:33">
      <c r="A12" s="92" t="s">
        <v>1084</v>
      </c>
      <c r="B12" s="92">
        <v>2021</v>
      </c>
      <c r="C12" s="92">
        <v>2022</v>
      </c>
      <c r="D12" s="92">
        <v>2023</v>
      </c>
      <c r="E12" s="92">
        <v>2024</v>
      </c>
      <c r="F12" s="92">
        <v>2025</v>
      </c>
      <c r="G12" s="92">
        <v>2026</v>
      </c>
      <c r="H12" s="92">
        <v>2027</v>
      </c>
      <c r="I12" s="92">
        <v>2028</v>
      </c>
      <c r="J12" s="92">
        <v>2029</v>
      </c>
      <c r="K12" s="92">
        <v>2030</v>
      </c>
      <c r="L12" s="92">
        <v>2031</v>
      </c>
      <c r="M12" s="92">
        <v>2032</v>
      </c>
      <c r="N12" s="92">
        <v>2033</v>
      </c>
      <c r="O12" s="92">
        <v>2034</v>
      </c>
      <c r="P12" s="92">
        <v>2035</v>
      </c>
      <c r="Q12" s="92">
        <v>2036</v>
      </c>
      <c r="R12" s="92">
        <v>2037</v>
      </c>
      <c r="S12" s="92">
        <v>2038</v>
      </c>
      <c r="T12" s="92">
        <v>2039</v>
      </c>
      <c r="U12" s="92">
        <v>2040</v>
      </c>
      <c r="V12" s="92">
        <v>2041</v>
      </c>
      <c r="W12" s="92">
        <v>2042</v>
      </c>
      <c r="X12" s="92">
        <v>2043</v>
      </c>
      <c r="Y12" s="92">
        <v>2044</v>
      </c>
      <c r="Z12" s="92">
        <v>2045</v>
      </c>
      <c r="AA12" s="92">
        <v>2046</v>
      </c>
      <c r="AB12" s="92">
        <v>2047</v>
      </c>
      <c r="AC12" s="92">
        <v>2048</v>
      </c>
      <c r="AD12" s="92">
        <v>2049</v>
      </c>
      <c r="AE12" s="92">
        <v>2050</v>
      </c>
    </row>
    <row r="13" spans="1:33">
      <c r="A13" s="92" t="s">
        <v>1085</v>
      </c>
      <c r="B13" s="92">
        <v>10</v>
      </c>
      <c r="C13" s="92">
        <v>0</v>
      </c>
      <c r="D13" s="92">
        <v>0</v>
      </c>
      <c r="E13" s="92">
        <v>0</v>
      </c>
      <c r="F13" s="92">
        <v>0</v>
      </c>
      <c r="G13" s="92">
        <v>0</v>
      </c>
      <c r="H13" s="92">
        <v>0</v>
      </c>
      <c r="I13" s="92">
        <v>4518</v>
      </c>
      <c r="J13" s="92">
        <v>0</v>
      </c>
      <c r="K13" s="92">
        <v>0</v>
      </c>
      <c r="L13" s="92">
        <v>0</v>
      </c>
      <c r="M13" s="92">
        <v>0</v>
      </c>
      <c r="N13" s="92">
        <v>0</v>
      </c>
      <c r="O13" s="92">
        <v>0</v>
      </c>
      <c r="P13" s="92">
        <v>4893</v>
      </c>
      <c r="Q13" s="92">
        <v>0</v>
      </c>
      <c r="R13" s="92">
        <v>0</v>
      </c>
      <c r="S13" s="92">
        <v>0</v>
      </c>
      <c r="T13" s="92">
        <v>0</v>
      </c>
      <c r="U13" s="92">
        <v>0</v>
      </c>
      <c r="V13" s="92">
        <v>0</v>
      </c>
      <c r="W13" s="92">
        <v>0</v>
      </c>
      <c r="X13" s="92">
        <v>0</v>
      </c>
      <c r="Y13" s="92">
        <v>0</v>
      </c>
      <c r="Z13" s="92">
        <v>1278.77</v>
      </c>
      <c r="AA13" s="92">
        <v>0</v>
      </c>
      <c r="AB13" s="92">
        <v>0</v>
      </c>
      <c r="AC13" s="92">
        <v>0</v>
      </c>
      <c r="AD13" s="92">
        <v>0</v>
      </c>
      <c r="AE13" s="92">
        <v>0</v>
      </c>
    </row>
    <row r="14" spans="1:33">
      <c r="A14" s="92" t="s">
        <v>1086</v>
      </c>
      <c r="B14" s="92">
        <v>0</v>
      </c>
      <c r="C14" s="92">
        <v>0</v>
      </c>
      <c r="D14" s="92">
        <v>0</v>
      </c>
      <c r="E14" s="92">
        <v>0</v>
      </c>
      <c r="F14" s="92">
        <v>0</v>
      </c>
      <c r="G14" s="92">
        <v>0</v>
      </c>
      <c r="H14" s="92">
        <v>0</v>
      </c>
      <c r="I14" s="92">
        <v>0</v>
      </c>
      <c r="J14" s="92">
        <v>0</v>
      </c>
      <c r="K14" s="92">
        <v>0</v>
      </c>
      <c r="L14" s="92">
        <v>0</v>
      </c>
      <c r="M14" s="92">
        <v>0</v>
      </c>
      <c r="N14" s="92">
        <v>0</v>
      </c>
      <c r="O14" s="92">
        <v>0</v>
      </c>
      <c r="P14" s="92">
        <v>0</v>
      </c>
      <c r="Q14" s="92">
        <v>0</v>
      </c>
      <c r="R14" s="92">
        <v>0</v>
      </c>
      <c r="S14" s="92">
        <v>0</v>
      </c>
      <c r="T14" s="92">
        <v>0</v>
      </c>
      <c r="U14" s="92">
        <v>0</v>
      </c>
      <c r="V14" s="92">
        <v>0</v>
      </c>
      <c r="W14" s="92">
        <v>0</v>
      </c>
      <c r="X14" s="92">
        <v>0</v>
      </c>
      <c r="Y14" s="92">
        <v>0</v>
      </c>
      <c r="Z14" s="92">
        <v>0</v>
      </c>
      <c r="AA14" s="92">
        <v>0</v>
      </c>
      <c r="AB14" s="92">
        <v>0</v>
      </c>
      <c r="AC14" s="92">
        <v>0</v>
      </c>
      <c r="AD14" s="92">
        <v>0</v>
      </c>
      <c r="AE14" s="92">
        <v>0</v>
      </c>
    </row>
    <row r="15" spans="1:33">
      <c r="A15" s="92" t="s">
        <v>1087</v>
      </c>
      <c r="B15" s="92">
        <v>0</v>
      </c>
      <c r="C15" s="92">
        <v>0</v>
      </c>
      <c r="D15" s="92">
        <v>0</v>
      </c>
      <c r="E15" s="92">
        <v>0</v>
      </c>
      <c r="F15" s="92">
        <v>0</v>
      </c>
      <c r="G15" s="92">
        <v>0</v>
      </c>
      <c r="H15" s="92">
        <v>0</v>
      </c>
      <c r="I15" s="92">
        <v>0</v>
      </c>
      <c r="J15" s="92">
        <v>0</v>
      </c>
      <c r="K15" s="92">
        <v>0</v>
      </c>
      <c r="L15" s="92">
        <v>0</v>
      </c>
      <c r="M15" s="92">
        <v>0</v>
      </c>
      <c r="N15" s="92">
        <v>0</v>
      </c>
      <c r="O15" s="92">
        <v>0</v>
      </c>
      <c r="P15" s="92">
        <v>0</v>
      </c>
      <c r="Q15" s="92">
        <v>0</v>
      </c>
      <c r="R15" s="92">
        <v>0</v>
      </c>
      <c r="S15" s="92">
        <v>0</v>
      </c>
      <c r="T15" s="92">
        <v>0</v>
      </c>
      <c r="U15" s="92">
        <v>0</v>
      </c>
      <c r="V15" s="92">
        <v>0</v>
      </c>
      <c r="W15" s="92">
        <v>0</v>
      </c>
      <c r="X15" s="92">
        <v>0</v>
      </c>
      <c r="Y15" s="92">
        <v>0</v>
      </c>
      <c r="Z15" s="92">
        <v>0</v>
      </c>
      <c r="AA15" s="92">
        <v>0</v>
      </c>
      <c r="AB15" s="92">
        <v>0</v>
      </c>
      <c r="AC15" s="92">
        <v>0</v>
      </c>
      <c r="AD15" s="92">
        <v>0</v>
      </c>
      <c r="AE15" s="92">
        <v>0</v>
      </c>
    </row>
    <row r="16" spans="1:33">
      <c r="A16" s="92" t="s">
        <v>1088</v>
      </c>
      <c r="B16" s="92">
        <v>0</v>
      </c>
      <c r="C16" s="92">
        <v>0</v>
      </c>
      <c r="D16" s="92">
        <v>0</v>
      </c>
      <c r="E16" s="92">
        <v>0</v>
      </c>
      <c r="F16" s="92">
        <v>0</v>
      </c>
      <c r="G16" s="92">
        <v>0</v>
      </c>
      <c r="H16" s="92">
        <v>0</v>
      </c>
      <c r="I16" s="92">
        <v>0</v>
      </c>
      <c r="J16" s="92">
        <v>0</v>
      </c>
      <c r="K16" s="92">
        <v>0</v>
      </c>
      <c r="L16" s="92">
        <v>0</v>
      </c>
      <c r="M16" s="92">
        <v>0</v>
      </c>
      <c r="N16" s="92">
        <v>0</v>
      </c>
      <c r="O16" s="92">
        <v>0</v>
      </c>
      <c r="P16" s="92">
        <v>0</v>
      </c>
      <c r="Q16" s="92">
        <v>0</v>
      </c>
      <c r="R16" s="92">
        <v>0</v>
      </c>
      <c r="S16" s="92">
        <v>0</v>
      </c>
      <c r="T16" s="92">
        <v>0</v>
      </c>
      <c r="U16" s="92">
        <v>0</v>
      </c>
      <c r="V16" s="92">
        <v>0</v>
      </c>
      <c r="W16" s="92">
        <v>0</v>
      </c>
      <c r="X16" s="92">
        <v>0</v>
      </c>
      <c r="Y16" s="92">
        <v>0</v>
      </c>
      <c r="Z16" s="92">
        <v>0</v>
      </c>
      <c r="AA16" s="92">
        <v>0</v>
      </c>
      <c r="AB16" s="92">
        <v>0</v>
      </c>
      <c r="AC16" s="92">
        <v>0</v>
      </c>
      <c r="AD16" s="92">
        <v>0</v>
      </c>
      <c r="AE16" s="92">
        <v>0</v>
      </c>
    </row>
    <row r="17" spans="1:31">
      <c r="A17" s="92" t="s">
        <v>1089</v>
      </c>
      <c r="B17" s="92">
        <v>0</v>
      </c>
      <c r="C17" s="92">
        <v>0</v>
      </c>
      <c r="D17" s="92">
        <v>0</v>
      </c>
      <c r="E17" s="92">
        <v>0</v>
      </c>
      <c r="F17" s="92">
        <v>0</v>
      </c>
      <c r="G17" s="92">
        <v>0</v>
      </c>
      <c r="H17" s="92">
        <v>0</v>
      </c>
      <c r="I17" s="92">
        <v>0</v>
      </c>
      <c r="J17" s="92">
        <v>0</v>
      </c>
      <c r="K17" s="92">
        <v>0</v>
      </c>
      <c r="L17" s="92">
        <v>0</v>
      </c>
      <c r="M17" s="92">
        <v>0</v>
      </c>
      <c r="N17" s="92">
        <v>0</v>
      </c>
      <c r="O17" s="92">
        <v>0</v>
      </c>
      <c r="P17" s="92">
        <v>0</v>
      </c>
      <c r="Q17" s="92">
        <v>0</v>
      </c>
      <c r="R17" s="92">
        <v>0</v>
      </c>
      <c r="S17" s="92">
        <v>0</v>
      </c>
      <c r="T17" s="92">
        <v>0</v>
      </c>
      <c r="U17" s="92">
        <v>0</v>
      </c>
      <c r="V17" s="92">
        <v>0</v>
      </c>
      <c r="W17" s="92">
        <v>0</v>
      </c>
      <c r="X17" s="92">
        <v>0</v>
      </c>
      <c r="Y17" s="92">
        <v>0</v>
      </c>
      <c r="Z17" s="92">
        <v>0</v>
      </c>
      <c r="AA17" s="92">
        <v>0</v>
      </c>
      <c r="AB17" s="92">
        <v>0</v>
      </c>
      <c r="AC17" s="92">
        <v>0</v>
      </c>
      <c r="AD17" s="92">
        <v>0</v>
      </c>
      <c r="AE17" s="92">
        <v>0</v>
      </c>
    </row>
    <row r="18" spans="1:31">
      <c r="A18" s="92" t="s">
        <v>1090</v>
      </c>
      <c r="B18" s="92">
        <v>1.5</v>
      </c>
      <c r="C18" s="92">
        <v>0</v>
      </c>
      <c r="D18" s="92">
        <v>0</v>
      </c>
      <c r="E18" s="92">
        <v>0</v>
      </c>
      <c r="F18" s="92">
        <v>0</v>
      </c>
      <c r="G18" s="92">
        <v>0</v>
      </c>
      <c r="H18" s="92">
        <v>0</v>
      </c>
      <c r="I18" s="92">
        <v>0</v>
      </c>
      <c r="J18" s="92">
        <v>0</v>
      </c>
      <c r="K18" s="92">
        <v>0</v>
      </c>
      <c r="L18" s="92">
        <v>0</v>
      </c>
      <c r="M18" s="92">
        <v>0</v>
      </c>
      <c r="N18" s="92">
        <v>0</v>
      </c>
      <c r="O18" s="92">
        <v>0</v>
      </c>
      <c r="P18" s="92">
        <v>0</v>
      </c>
      <c r="Q18" s="92">
        <v>0</v>
      </c>
      <c r="R18" s="92">
        <v>0</v>
      </c>
      <c r="S18" s="92">
        <v>0</v>
      </c>
      <c r="T18" s="92">
        <v>0</v>
      </c>
      <c r="U18" s="92">
        <v>0</v>
      </c>
      <c r="V18" s="92">
        <v>0</v>
      </c>
      <c r="W18" s="92">
        <v>0</v>
      </c>
      <c r="X18" s="92">
        <v>0</v>
      </c>
      <c r="Y18" s="92">
        <v>0</v>
      </c>
      <c r="Z18" s="92">
        <v>0</v>
      </c>
      <c r="AA18" s="92">
        <v>0</v>
      </c>
      <c r="AB18" s="92">
        <v>0</v>
      </c>
      <c r="AC18" s="92">
        <v>0</v>
      </c>
      <c r="AD18" s="92">
        <v>0</v>
      </c>
      <c r="AE18" s="92">
        <v>0</v>
      </c>
    </row>
    <row r="19" spans="1:31">
      <c r="A19" s="92" t="s">
        <v>1091</v>
      </c>
      <c r="B19" s="92">
        <v>0</v>
      </c>
      <c r="C19" s="92">
        <v>0</v>
      </c>
      <c r="D19" s="92">
        <v>0</v>
      </c>
      <c r="E19" s="92">
        <v>0</v>
      </c>
      <c r="F19" s="92">
        <v>0</v>
      </c>
      <c r="G19" s="92">
        <v>0</v>
      </c>
      <c r="H19" s="92">
        <v>0</v>
      </c>
      <c r="I19" s="92">
        <v>0</v>
      </c>
      <c r="J19" s="92">
        <v>0</v>
      </c>
      <c r="K19" s="92">
        <v>0</v>
      </c>
      <c r="L19" s="92">
        <v>0</v>
      </c>
      <c r="M19" s="92">
        <v>0</v>
      </c>
      <c r="N19" s="92">
        <v>0</v>
      </c>
      <c r="O19" s="92">
        <v>0</v>
      </c>
      <c r="P19" s="92">
        <v>0</v>
      </c>
      <c r="Q19" s="92">
        <v>0</v>
      </c>
      <c r="R19" s="92">
        <v>0</v>
      </c>
      <c r="S19" s="92">
        <v>0</v>
      </c>
      <c r="T19" s="92">
        <v>0</v>
      </c>
      <c r="U19" s="92">
        <v>0</v>
      </c>
      <c r="V19" s="92">
        <v>0</v>
      </c>
      <c r="W19" s="92">
        <v>0</v>
      </c>
      <c r="X19" s="92">
        <v>0</v>
      </c>
      <c r="Y19" s="92">
        <v>0</v>
      </c>
      <c r="Z19" s="92">
        <v>0</v>
      </c>
      <c r="AA19" s="92">
        <v>0</v>
      </c>
      <c r="AB19" s="92">
        <v>0</v>
      </c>
      <c r="AC19" s="92">
        <v>0</v>
      </c>
      <c r="AD19" s="92">
        <v>0</v>
      </c>
      <c r="AE19" s="92">
        <v>0</v>
      </c>
    </row>
    <row r="20" spans="1:31">
      <c r="A20" s="92" t="s">
        <v>1092</v>
      </c>
      <c r="B20" s="92">
        <v>0</v>
      </c>
      <c r="C20" s="92">
        <v>0</v>
      </c>
      <c r="D20" s="92">
        <v>0</v>
      </c>
      <c r="E20" s="92">
        <v>0</v>
      </c>
      <c r="F20" s="92">
        <v>0</v>
      </c>
      <c r="G20" s="92">
        <v>0</v>
      </c>
      <c r="H20" s="92">
        <v>0</v>
      </c>
      <c r="I20" s="92">
        <v>0</v>
      </c>
      <c r="J20" s="92">
        <v>0</v>
      </c>
      <c r="K20" s="92">
        <v>0</v>
      </c>
      <c r="L20" s="92">
        <v>0</v>
      </c>
      <c r="M20" s="92">
        <v>0</v>
      </c>
      <c r="N20" s="92">
        <v>0</v>
      </c>
      <c r="O20" s="92">
        <v>0</v>
      </c>
      <c r="P20" s="92">
        <v>0</v>
      </c>
      <c r="Q20" s="92">
        <v>0</v>
      </c>
      <c r="R20" s="92">
        <v>0</v>
      </c>
      <c r="S20" s="92">
        <v>0</v>
      </c>
      <c r="T20" s="92">
        <v>0</v>
      </c>
      <c r="U20" s="92">
        <v>0</v>
      </c>
      <c r="V20" s="92">
        <v>0</v>
      </c>
      <c r="W20" s="92">
        <v>0</v>
      </c>
      <c r="X20" s="92">
        <v>0</v>
      </c>
      <c r="Y20" s="92">
        <v>0</v>
      </c>
      <c r="Z20" s="92">
        <v>0</v>
      </c>
      <c r="AA20" s="92">
        <v>0</v>
      </c>
      <c r="AB20" s="92">
        <v>0</v>
      </c>
      <c r="AC20" s="92">
        <v>0</v>
      </c>
      <c r="AD20" s="92">
        <v>0</v>
      </c>
      <c r="AE20" s="92">
        <v>0</v>
      </c>
    </row>
    <row r="21" spans="1:31">
      <c r="A21" s="92" t="s">
        <v>1093</v>
      </c>
      <c r="B21" s="92">
        <v>0</v>
      </c>
      <c r="C21" s="92">
        <v>0</v>
      </c>
      <c r="D21" s="92">
        <v>0</v>
      </c>
      <c r="E21" s="92">
        <v>0</v>
      </c>
      <c r="F21" s="92">
        <v>0</v>
      </c>
      <c r="G21" s="92">
        <v>0</v>
      </c>
      <c r="H21" s="92">
        <v>0</v>
      </c>
      <c r="I21" s="92">
        <v>0</v>
      </c>
      <c r="J21" s="92">
        <v>0</v>
      </c>
      <c r="K21" s="92">
        <v>0</v>
      </c>
      <c r="L21" s="92">
        <v>0</v>
      </c>
      <c r="M21" s="92">
        <v>0</v>
      </c>
      <c r="N21" s="92">
        <v>0</v>
      </c>
      <c r="O21" s="92">
        <v>0</v>
      </c>
      <c r="P21" s="92">
        <v>0</v>
      </c>
      <c r="Q21" s="92">
        <v>0</v>
      </c>
      <c r="R21" s="92">
        <v>0</v>
      </c>
      <c r="S21" s="92">
        <v>0</v>
      </c>
      <c r="T21" s="92">
        <v>0</v>
      </c>
      <c r="U21" s="92">
        <v>0</v>
      </c>
      <c r="V21" s="92">
        <v>0</v>
      </c>
      <c r="W21" s="92">
        <v>0</v>
      </c>
      <c r="X21" s="92">
        <v>0</v>
      </c>
      <c r="Y21" s="92">
        <v>0</v>
      </c>
      <c r="Z21" s="92">
        <v>0</v>
      </c>
      <c r="AA21" s="92">
        <v>0</v>
      </c>
      <c r="AB21" s="92">
        <v>0</v>
      </c>
      <c r="AC21" s="92">
        <v>0</v>
      </c>
      <c r="AD21" s="92">
        <v>0</v>
      </c>
      <c r="AE21" s="92">
        <v>0</v>
      </c>
    </row>
    <row r="22" spans="1:31">
      <c r="A22" s="92" t="s">
        <v>1094</v>
      </c>
      <c r="B22" s="92">
        <v>0</v>
      </c>
      <c r="C22" s="92">
        <v>0</v>
      </c>
      <c r="D22" s="92">
        <v>0</v>
      </c>
      <c r="E22" s="92">
        <v>0</v>
      </c>
      <c r="F22" s="92">
        <v>0</v>
      </c>
      <c r="G22" s="92">
        <v>0</v>
      </c>
      <c r="H22" s="92">
        <v>0</v>
      </c>
      <c r="I22" s="92">
        <v>0</v>
      </c>
      <c r="J22" s="92">
        <v>0</v>
      </c>
      <c r="K22" s="92">
        <v>0</v>
      </c>
      <c r="L22" s="92">
        <v>0</v>
      </c>
      <c r="M22" s="92">
        <v>0</v>
      </c>
      <c r="N22" s="92">
        <v>0</v>
      </c>
      <c r="O22" s="92">
        <v>0</v>
      </c>
      <c r="P22" s="92">
        <v>0</v>
      </c>
      <c r="Q22" s="92">
        <v>0</v>
      </c>
      <c r="R22" s="92">
        <v>0</v>
      </c>
      <c r="S22" s="92">
        <v>0</v>
      </c>
      <c r="T22" s="92">
        <v>0</v>
      </c>
      <c r="U22" s="92">
        <v>0</v>
      </c>
      <c r="V22" s="92">
        <v>0</v>
      </c>
      <c r="W22" s="92">
        <v>0</v>
      </c>
      <c r="X22" s="92">
        <v>0</v>
      </c>
      <c r="Y22" s="92">
        <v>0</v>
      </c>
      <c r="Z22" s="92">
        <v>0</v>
      </c>
      <c r="AA22" s="92">
        <v>0</v>
      </c>
      <c r="AB22" s="92">
        <v>0</v>
      </c>
      <c r="AC22" s="92">
        <v>0</v>
      </c>
      <c r="AD22" s="92">
        <v>0</v>
      </c>
      <c r="AE22" s="92">
        <v>0</v>
      </c>
    </row>
    <row r="23" spans="1:31">
      <c r="A23" s="92" t="s">
        <v>1095</v>
      </c>
      <c r="B23" s="92">
        <v>0</v>
      </c>
      <c r="C23" s="92">
        <v>0</v>
      </c>
      <c r="D23" s="92">
        <v>0</v>
      </c>
      <c r="E23" s="92">
        <v>0</v>
      </c>
      <c r="F23" s="92">
        <v>0</v>
      </c>
      <c r="G23" s="92">
        <v>0</v>
      </c>
      <c r="H23" s="92">
        <v>0</v>
      </c>
      <c r="I23" s="92">
        <v>0</v>
      </c>
      <c r="J23" s="92">
        <v>0</v>
      </c>
      <c r="K23" s="92">
        <v>0</v>
      </c>
      <c r="L23" s="92">
        <v>0</v>
      </c>
      <c r="M23" s="92">
        <v>0</v>
      </c>
      <c r="N23" s="92">
        <v>0</v>
      </c>
      <c r="O23" s="92">
        <v>0</v>
      </c>
      <c r="P23" s="92">
        <v>0</v>
      </c>
      <c r="Q23" s="92">
        <v>0</v>
      </c>
      <c r="R23" s="92">
        <v>0</v>
      </c>
      <c r="S23" s="92">
        <v>0</v>
      </c>
      <c r="T23" s="92">
        <v>0</v>
      </c>
      <c r="U23" s="92">
        <v>0</v>
      </c>
      <c r="V23" s="92">
        <v>0</v>
      </c>
      <c r="W23" s="92">
        <v>0</v>
      </c>
      <c r="X23" s="92">
        <v>0</v>
      </c>
      <c r="Y23" s="92">
        <v>0</v>
      </c>
      <c r="Z23" s="92">
        <v>0</v>
      </c>
      <c r="AA23" s="92">
        <v>0</v>
      </c>
      <c r="AB23" s="92">
        <v>0</v>
      </c>
      <c r="AC23" s="92">
        <v>0</v>
      </c>
      <c r="AD23" s="92">
        <v>0</v>
      </c>
      <c r="AE23" s="92">
        <v>0</v>
      </c>
    </row>
    <row r="24" spans="1:31">
      <c r="A24" s="92" t="s">
        <v>1096</v>
      </c>
      <c r="B24" s="92">
        <v>0.1</v>
      </c>
      <c r="C24" s="92">
        <v>0</v>
      </c>
      <c r="D24" s="92">
        <v>0</v>
      </c>
      <c r="E24" s="92">
        <v>0</v>
      </c>
      <c r="F24" s="92">
        <v>0</v>
      </c>
      <c r="G24" s="92">
        <v>0</v>
      </c>
      <c r="H24" s="92">
        <v>0</v>
      </c>
      <c r="I24" s="92">
        <v>0</v>
      </c>
      <c r="J24" s="92">
        <v>0</v>
      </c>
      <c r="K24" s="92">
        <v>0</v>
      </c>
      <c r="L24" s="92">
        <v>0</v>
      </c>
      <c r="M24" s="92">
        <v>0</v>
      </c>
      <c r="N24" s="92">
        <v>0</v>
      </c>
      <c r="O24" s="92">
        <v>0</v>
      </c>
      <c r="P24" s="92">
        <v>0</v>
      </c>
      <c r="Q24" s="92">
        <v>0</v>
      </c>
      <c r="R24" s="92">
        <v>0</v>
      </c>
      <c r="S24" s="92">
        <v>0</v>
      </c>
      <c r="T24" s="92">
        <v>0</v>
      </c>
      <c r="U24" s="92">
        <v>0</v>
      </c>
      <c r="V24" s="92">
        <v>0</v>
      </c>
      <c r="W24" s="92">
        <v>0</v>
      </c>
      <c r="X24" s="92">
        <v>0</v>
      </c>
      <c r="Y24" s="92">
        <v>0</v>
      </c>
      <c r="Z24" s="92">
        <v>0</v>
      </c>
      <c r="AA24" s="92">
        <v>0</v>
      </c>
      <c r="AB24" s="92">
        <v>0</v>
      </c>
      <c r="AC24" s="92">
        <v>0</v>
      </c>
      <c r="AD24" s="92">
        <v>0</v>
      </c>
      <c r="AE24" s="92">
        <v>0</v>
      </c>
    </row>
    <row r="25" spans="1:31">
      <c r="A25" s="92" t="s">
        <v>1097</v>
      </c>
      <c r="B25" s="92">
        <v>0</v>
      </c>
      <c r="C25" s="92">
        <v>0</v>
      </c>
      <c r="D25" s="92">
        <v>0</v>
      </c>
      <c r="E25" s="92">
        <v>0</v>
      </c>
      <c r="F25" s="92">
        <v>0</v>
      </c>
      <c r="G25" s="92">
        <v>0</v>
      </c>
      <c r="H25" s="92">
        <v>0</v>
      </c>
      <c r="I25" s="92">
        <v>0</v>
      </c>
      <c r="J25" s="92">
        <v>0</v>
      </c>
      <c r="K25" s="92">
        <v>0</v>
      </c>
      <c r="L25" s="92">
        <v>0</v>
      </c>
      <c r="M25" s="92">
        <v>0</v>
      </c>
      <c r="N25" s="92">
        <v>0</v>
      </c>
      <c r="O25" s="92">
        <v>0</v>
      </c>
      <c r="P25" s="92">
        <v>0</v>
      </c>
      <c r="Q25" s="92">
        <v>0</v>
      </c>
      <c r="R25" s="92">
        <v>0</v>
      </c>
      <c r="S25" s="92">
        <v>0</v>
      </c>
      <c r="T25" s="92">
        <v>0</v>
      </c>
      <c r="U25" s="92">
        <v>0</v>
      </c>
      <c r="V25" s="92">
        <v>0</v>
      </c>
      <c r="W25" s="92">
        <v>0</v>
      </c>
      <c r="X25" s="92">
        <v>0</v>
      </c>
      <c r="Y25" s="92">
        <v>0</v>
      </c>
      <c r="Z25" s="92">
        <v>0</v>
      </c>
      <c r="AA25" s="92">
        <v>0</v>
      </c>
      <c r="AB25" s="92">
        <v>0</v>
      </c>
      <c r="AC25" s="92">
        <v>0</v>
      </c>
      <c r="AD25" s="92">
        <v>0</v>
      </c>
      <c r="AE25" s="92">
        <v>0</v>
      </c>
    </row>
    <row r="26" spans="1:31">
      <c r="A26" s="92" t="s">
        <v>1098</v>
      </c>
      <c r="B26" s="92">
        <v>0</v>
      </c>
      <c r="C26" s="92">
        <v>0</v>
      </c>
      <c r="D26" s="92">
        <v>0</v>
      </c>
      <c r="E26" s="92">
        <v>0</v>
      </c>
      <c r="F26" s="92">
        <v>0</v>
      </c>
      <c r="G26" s="92">
        <v>0</v>
      </c>
      <c r="H26" s="92">
        <v>0</v>
      </c>
      <c r="I26" s="92">
        <v>0</v>
      </c>
      <c r="J26" s="92">
        <v>0</v>
      </c>
      <c r="K26" s="92">
        <v>0</v>
      </c>
      <c r="L26" s="92">
        <v>0</v>
      </c>
      <c r="M26" s="92">
        <v>0</v>
      </c>
      <c r="N26" s="92">
        <v>0</v>
      </c>
      <c r="O26" s="92">
        <v>0</v>
      </c>
      <c r="P26" s="92">
        <v>0</v>
      </c>
      <c r="Q26" s="92">
        <v>0</v>
      </c>
      <c r="R26" s="92">
        <v>0</v>
      </c>
      <c r="S26" s="92">
        <v>0</v>
      </c>
      <c r="T26" s="92">
        <v>0</v>
      </c>
      <c r="U26" s="92">
        <v>0</v>
      </c>
      <c r="V26" s="92">
        <v>0</v>
      </c>
      <c r="W26" s="92">
        <v>0</v>
      </c>
      <c r="X26" s="92">
        <v>0</v>
      </c>
      <c r="Y26" s="92">
        <v>0</v>
      </c>
      <c r="Z26" s="92">
        <v>0</v>
      </c>
      <c r="AA26" s="92">
        <v>0</v>
      </c>
      <c r="AB26" s="92">
        <v>0</v>
      </c>
      <c r="AC26" s="92">
        <v>0</v>
      </c>
      <c r="AD26" s="92">
        <v>0</v>
      </c>
      <c r="AE26" s="92">
        <v>0</v>
      </c>
    </row>
    <row r="27" spans="1:31">
      <c r="A27" s="92" t="s">
        <v>1099</v>
      </c>
      <c r="B27" s="92">
        <v>0</v>
      </c>
      <c r="C27" s="92">
        <v>0</v>
      </c>
      <c r="D27" s="92">
        <v>0</v>
      </c>
      <c r="E27" s="92">
        <v>0</v>
      </c>
      <c r="F27" s="92">
        <v>0</v>
      </c>
      <c r="G27" s="92">
        <v>0</v>
      </c>
      <c r="H27" s="92">
        <v>0</v>
      </c>
      <c r="I27" s="92">
        <v>0</v>
      </c>
      <c r="J27" s="92">
        <v>0</v>
      </c>
      <c r="K27" s="92">
        <v>0</v>
      </c>
      <c r="L27" s="92">
        <v>0</v>
      </c>
      <c r="M27" s="92">
        <v>0</v>
      </c>
      <c r="N27" s="92">
        <v>0</v>
      </c>
      <c r="O27" s="92">
        <v>0</v>
      </c>
      <c r="P27" s="92">
        <v>0</v>
      </c>
      <c r="Q27" s="92">
        <v>0</v>
      </c>
      <c r="R27" s="92">
        <v>0</v>
      </c>
      <c r="S27" s="92">
        <v>0</v>
      </c>
      <c r="T27" s="92">
        <v>0</v>
      </c>
      <c r="U27" s="92">
        <v>0</v>
      </c>
      <c r="V27" s="92">
        <v>0</v>
      </c>
      <c r="W27" s="92">
        <v>0</v>
      </c>
      <c r="X27" s="92">
        <v>0</v>
      </c>
      <c r="Y27" s="92">
        <v>0</v>
      </c>
      <c r="Z27" s="92">
        <v>0</v>
      </c>
      <c r="AA27" s="92">
        <v>0</v>
      </c>
      <c r="AB27" s="92">
        <v>0</v>
      </c>
      <c r="AC27" s="92">
        <v>0</v>
      </c>
      <c r="AD27" s="92">
        <v>0</v>
      </c>
      <c r="AE27" s="92">
        <v>0</v>
      </c>
    </row>
    <row r="28" spans="1:31">
      <c r="A28" s="92" t="s">
        <v>1100</v>
      </c>
      <c r="B28" s="92">
        <v>0</v>
      </c>
      <c r="C28" s="92">
        <v>0</v>
      </c>
      <c r="D28" s="92">
        <v>0</v>
      </c>
      <c r="E28" s="92">
        <v>0</v>
      </c>
      <c r="F28" s="92">
        <v>0</v>
      </c>
      <c r="G28" s="92">
        <v>0</v>
      </c>
      <c r="H28" s="92">
        <v>0</v>
      </c>
      <c r="I28" s="92">
        <v>0</v>
      </c>
      <c r="J28" s="92">
        <v>0</v>
      </c>
      <c r="K28" s="92">
        <v>0</v>
      </c>
      <c r="L28" s="92">
        <v>0</v>
      </c>
      <c r="M28" s="92">
        <v>0</v>
      </c>
      <c r="N28" s="92">
        <v>0</v>
      </c>
      <c r="O28" s="92">
        <v>0</v>
      </c>
      <c r="P28" s="92">
        <v>0</v>
      </c>
      <c r="Q28" s="92">
        <v>0</v>
      </c>
      <c r="R28" s="92">
        <v>0</v>
      </c>
      <c r="S28" s="92">
        <v>0</v>
      </c>
      <c r="T28" s="92">
        <v>0</v>
      </c>
      <c r="U28" s="92">
        <v>0</v>
      </c>
      <c r="V28" s="92">
        <v>0</v>
      </c>
      <c r="W28" s="92">
        <v>0</v>
      </c>
      <c r="X28" s="92">
        <v>0</v>
      </c>
      <c r="Y28" s="92">
        <v>0</v>
      </c>
      <c r="Z28" s="92">
        <v>0</v>
      </c>
      <c r="AA28" s="92">
        <v>0</v>
      </c>
      <c r="AB28" s="92">
        <v>0</v>
      </c>
      <c r="AC28" s="92">
        <v>0</v>
      </c>
      <c r="AD28" s="92">
        <v>0</v>
      </c>
      <c r="AE28" s="92">
        <v>0</v>
      </c>
    </row>
    <row r="29" spans="1:31">
      <c r="A29" s="92" t="s">
        <v>1101</v>
      </c>
      <c r="B29" s="92">
        <v>0</v>
      </c>
      <c r="C29" s="92">
        <v>0</v>
      </c>
      <c r="D29" s="92">
        <v>0</v>
      </c>
      <c r="E29" s="92">
        <v>0</v>
      </c>
      <c r="F29" s="92">
        <v>0</v>
      </c>
      <c r="G29" s="92">
        <v>0</v>
      </c>
      <c r="H29" s="92">
        <v>0</v>
      </c>
      <c r="I29" s="92">
        <v>0</v>
      </c>
      <c r="J29" s="92">
        <v>0</v>
      </c>
      <c r="K29" s="92">
        <v>0</v>
      </c>
      <c r="L29" s="92">
        <v>0</v>
      </c>
      <c r="M29" s="92">
        <v>0</v>
      </c>
      <c r="N29" s="92">
        <v>0</v>
      </c>
      <c r="O29" s="92">
        <v>0</v>
      </c>
      <c r="P29" s="92">
        <v>0</v>
      </c>
      <c r="Q29" s="92">
        <v>0</v>
      </c>
      <c r="R29" s="92">
        <v>0</v>
      </c>
      <c r="S29" s="92">
        <v>0</v>
      </c>
      <c r="T29" s="92">
        <v>0</v>
      </c>
      <c r="U29" s="92">
        <v>0</v>
      </c>
      <c r="V29" s="92">
        <v>0</v>
      </c>
      <c r="W29" s="92">
        <v>0</v>
      </c>
      <c r="X29" s="92">
        <v>0</v>
      </c>
      <c r="Y29" s="92">
        <v>0</v>
      </c>
      <c r="Z29" s="92">
        <v>0</v>
      </c>
      <c r="AA29" s="92">
        <v>0</v>
      </c>
      <c r="AB29" s="92">
        <v>0</v>
      </c>
      <c r="AC29" s="92">
        <v>0</v>
      </c>
      <c r="AD29" s="92">
        <v>0</v>
      </c>
      <c r="AE29" s="92">
        <v>0</v>
      </c>
    </row>
    <row r="30" spans="1:31">
      <c r="A30" s="92" t="s">
        <v>1102</v>
      </c>
      <c r="B30" s="92">
        <v>0</v>
      </c>
      <c r="C30" s="92">
        <v>0</v>
      </c>
      <c r="D30" s="92">
        <v>0</v>
      </c>
      <c r="E30" s="92">
        <v>0</v>
      </c>
      <c r="F30" s="92">
        <v>0</v>
      </c>
      <c r="G30" s="92">
        <v>0</v>
      </c>
      <c r="H30" s="92">
        <v>0</v>
      </c>
      <c r="I30" s="92">
        <v>0</v>
      </c>
      <c r="J30" s="92">
        <v>0</v>
      </c>
      <c r="K30" s="92">
        <v>0</v>
      </c>
      <c r="L30" s="92">
        <v>0</v>
      </c>
      <c r="M30" s="92">
        <v>0</v>
      </c>
      <c r="N30" s="92">
        <v>0</v>
      </c>
      <c r="O30" s="92">
        <v>0</v>
      </c>
      <c r="P30" s="92">
        <v>0</v>
      </c>
      <c r="Q30" s="92">
        <v>0</v>
      </c>
      <c r="R30" s="92">
        <v>0</v>
      </c>
      <c r="S30" s="92">
        <v>0</v>
      </c>
      <c r="T30" s="92">
        <v>0</v>
      </c>
      <c r="U30" s="92">
        <v>0</v>
      </c>
      <c r="V30" s="92">
        <v>0</v>
      </c>
      <c r="W30" s="92">
        <v>0</v>
      </c>
      <c r="X30" s="92">
        <v>0</v>
      </c>
      <c r="Y30" s="92">
        <v>0</v>
      </c>
      <c r="Z30" s="92">
        <v>0</v>
      </c>
      <c r="AA30" s="92">
        <v>0</v>
      </c>
      <c r="AB30" s="92">
        <v>0</v>
      </c>
      <c r="AC30" s="92">
        <v>0</v>
      </c>
      <c r="AD30" s="92">
        <v>0</v>
      </c>
      <c r="AE30" s="92">
        <v>0</v>
      </c>
    </row>
    <row r="31" spans="1:31">
      <c r="A31" s="92" t="s">
        <v>1103</v>
      </c>
      <c r="B31" s="92">
        <v>0</v>
      </c>
      <c r="C31" s="92">
        <v>0</v>
      </c>
      <c r="D31" s="92">
        <v>0</v>
      </c>
      <c r="E31" s="92">
        <v>0</v>
      </c>
      <c r="F31" s="92">
        <v>0</v>
      </c>
      <c r="G31" s="92">
        <v>0</v>
      </c>
      <c r="H31" s="92">
        <v>0</v>
      </c>
      <c r="I31" s="92">
        <v>0</v>
      </c>
      <c r="J31" s="92">
        <v>0</v>
      </c>
      <c r="K31" s="92">
        <v>0</v>
      </c>
      <c r="L31" s="92">
        <v>0</v>
      </c>
      <c r="M31" s="92">
        <v>0</v>
      </c>
      <c r="N31" s="92">
        <v>0</v>
      </c>
      <c r="O31" s="92">
        <v>0</v>
      </c>
      <c r="P31" s="92">
        <v>0</v>
      </c>
      <c r="Q31" s="92">
        <v>0</v>
      </c>
      <c r="R31" s="92">
        <v>0</v>
      </c>
      <c r="S31" s="92">
        <v>0</v>
      </c>
      <c r="T31" s="92">
        <v>0</v>
      </c>
      <c r="U31" s="92">
        <v>0</v>
      </c>
      <c r="V31" s="92">
        <v>0</v>
      </c>
      <c r="W31" s="92">
        <v>0</v>
      </c>
      <c r="X31" s="92">
        <v>0</v>
      </c>
      <c r="Y31" s="92">
        <v>0</v>
      </c>
      <c r="Z31" s="92">
        <v>0</v>
      </c>
      <c r="AA31" s="92">
        <v>0</v>
      </c>
      <c r="AB31" s="92">
        <v>0</v>
      </c>
      <c r="AC31" s="92">
        <v>0</v>
      </c>
      <c r="AD31" s="92">
        <v>0</v>
      </c>
      <c r="AE31" s="92">
        <v>0</v>
      </c>
    </row>
    <row r="32" spans="1:31">
      <c r="A32" s="92" t="s">
        <v>1104</v>
      </c>
      <c r="B32" s="92">
        <v>0</v>
      </c>
      <c r="C32" s="92">
        <v>0</v>
      </c>
      <c r="D32" s="92">
        <v>0</v>
      </c>
      <c r="E32" s="92">
        <v>0</v>
      </c>
      <c r="F32" s="92">
        <v>0</v>
      </c>
      <c r="G32" s="92">
        <v>0</v>
      </c>
      <c r="H32" s="92">
        <v>0</v>
      </c>
      <c r="I32" s="92">
        <v>0</v>
      </c>
      <c r="J32" s="92">
        <v>0</v>
      </c>
      <c r="K32" s="92">
        <v>0</v>
      </c>
      <c r="L32" s="92">
        <v>0</v>
      </c>
      <c r="M32" s="92">
        <v>0</v>
      </c>
      <c r="N32" s="92">
        <v>0</v>
      </c>
      <c r="O32" s="92">
        <v>0</v>
      </c>
      <c r="P32" s="92">
        <v>0</v>
      </c>
      <c r="Q32" s="92">
        <v>0</v>
      </c>
      <c r="R32" s="92">
        <v>0</v>
      </c>
      <c r="S32" s="92">
        <v>0</v>
      </c>
      <c r="T32" s="92">
        <v>0</v>
      </c>
      <c r="U32" s="92">
        <v>0</v>
      </c>
      <c r="V32" s="92">
        <v>0</v>
      </c>
      <c r="W32" s="92">
        <v>0</v>
      </c>
      <c r="X32" s="92">
        <v>0</v>
      </c>
      <c r="Y32" s="92">
        <v>0</v>
      </c>
      <c r="Z32" s="92">
        <v>0</v>
      </c>
      <c r="AA32" s="92">
        <v>0</v>
      </c>
      <c r="AB32" s="92">
        <v>0</v>
      </c>
      <c r="AC32" s="92">
        <v>0</v>
      </c>
      <c r="AD32" s="92">
        <v>0</v>
      </c>
      <c r="AE32" s="92">
        <v>0</v>
      </c>
    </row>
    <row r="33" spans="1:31">
      <c r="A33" s="92" t="s">
        <v>1105</v>
      </c>
      <c r="B33" s="92">
        <v>0</v>
      </c>
      <c r="C33" s="92">
        <v>0</v>
      </c>
      <c r="D33" s="92">
        <v>0</v>
      </c>
      <c r="E33" s="92">
        <v>0</v>
      </c>
      <c r="F33" s="92">
        <v>0</v>
      </c>
      <c r="G33" s="92">
        <v>0</v>
      </c>
      <c r="H33" s="92">
        <v>0</v>
      </c>
      <c r="I33" s="92">
        <v>0</v>
      </c>
      <c r="J33" s="92">
        <v>0</v>
      </c>
      <c r="K33" s="92">
        <v>0</v>
      </c>
      <c r="L33" s="92">
        <v>0</v>
      </c>
      <c r="M33" s="92">
        <v>0</v>
      </c>
      <c r="N33" s="92">
        <v>0</v>
      </c>
      <c r="O33" s="92">
        <v>0</v>
      </c>
      <c r="P33" s="92">
        <v>0</v>
      </c>
      <c r="Q33" s="92">
        <v>0</v>
      </c>
      <c r="R33" s="92">
        <v>0</v>
      </c>
      <c r="S33" s="92">
        <v>0</v>
      </c>
      <c r="T33" s="92">
        <v>0</v>
      </c>
      <c r="U33" s="92">
        <v>0</v>
      </c>
      <c r="V33" s="92">
        <v>0</v>
      </c>
      <c r="W33" s="92">
        <v>0</v>
      </c>
      <c r="X33" s="92">
        <v>0</v>
      </c>
      <c r="Y33" s="92">
        <v>0</v>
      </c>
      <c r="Z33" s="92">
        <v>0</v>
      </c>
      <c r="AA33" s="92">
        <v>0</v>
      </c>
      <c r="AB33" s="92">
        <v>0</v>
      </c>
      <c r="AC33" s="92">
        <v>0</v>
      </c>
      <c r="AD33" s="92">
        <v>0</v>
      </c>
      <c r="AE33" s="92">
        <v>0</v>
      </c>
    </row>
    <row r="34" spans="1:31">
      <c r="A34" s="92" t="s">
        <v>1106</v>
      </c>
      <c r="B34" s="92">
        <v>0</v>
      </c>
      <c r="C34" s="92">
        <v>0</v>
      </c>
      <c r="D34" s="92">
        <v>0</v>
      </c>
      <c r="E34" s="92">
        <v>0</v>
      </c>
      <c r="F34" s="92">
        <v>0</v>
      </c>
      <c r="G34" s="92">
        <v>0</v>
      </c>
      <c r="H34" s="92">
        <v>0</v>
      </c>
      <c r="I34" s="92">
        <v>0</v>
      </c>
      <c r="J34" s="92">
        <v>0</v>
      </c>
      <c r="K34" s="92">
        <v>0</v>
      </c>
      <c r="L34" s="92">
        <v>0</v>
      </c>
      <c r="M34" s="92">
        <v>0</v>
      </c>
      <c r="N34" s="92">
        <v>0</v>
      </c>
      <c r="O34" s="92">
        <v>0</v>
      </c>
      <c r="P34" s="92">
        <v>0</v>
      </c>
      <c r="Q34" s="92">
        <v>0</v>
      </c>
      <c r="R34" s="92">
        <v>0</v>
      </c>
      <c r="S34" s="92">
        <v>0</v>
      </c>
      <c r="T34" s="92">
        <v>0</v>
      </c>
      <c r="U34" s="92">
        <v>0</v>
      </c>
      <c r="V34" s="92">
        <v>0</v>
      </c>
      <c r="W34" s="92">
        <v>0</v>
      </c>
      <c r="X34" s="92">
        <v>0</v>
      </c>
      <c r="Y34" s="92">
        <v>0</v>
      </c>
      <c r="Z34" s="92">
        <v>0</v>
      </c>
      <c r="AA34" s="92">
        <v>0</v>
      </c>
      <c r="AB34" s="92">
        <v>0</v>
      </c>
      <c r="AC34" s="92">
        <v>0</v>
      </c>
      <c r="AD34" s="92">
        <v>0</v>
      </c>
      <c r="AE34" s="92">
        <v>0</v>
      </c>
    </row>
    <row r="35" spans="1:31">
      <c r="A35" s="92" t="s">
        <v>1107</v>
      </c>
      <c r="B35" s="92">
        <v>0</v>
      </c>
      <c r="C35" s="92">
        <v>0</v>
      </c>
      <c r="D35" s="92">
        <v>0</v>
      </c>
      <c r="E35" s="92">
        <v>0</v>
      </c>
      <c r="F35" s="92">
        <v>0</v>
      </c>
      <c r="G35" s="92">
        <v>0</v>
      </c>
      <c r="H35" s="92">
        <v>0</v>
      </c>
      <c r="I35" s="92">
        <v>0</v>
      </c>
      <c r="J35" s="92">
        <v>0</v>
      </c>
      <c r="K35" s="92">
        <v>0</v>
      </c>
      <c r="L35" s="92">
        <v>0</v>
      </c>
      <c r="M35" s="92">
        <v>0</v>
      </c>
      <c r="N35" s="92">
        <v>0</v>
      </c>
      <c r="O35" s="92">
        <v>0</v>
      </c>
      <c r="P35" s="92">
        <v>0</v>
      </c>
      <c r="Q35" s="92">
        <v>0</v>
      </c>
      <c r="R35" s="92">
        <v>0</v>
      </c>
      <c r="S35" s="92">
        <v>0</v>
      </c>
      <c r="T35" s="92">
        <v>0</v>
      </c>
      <c r="U35" s="92">
        <v>0</v>
      </c>
      <c r="V35" s="92">
        <v>0</v>
      </c>
      <c r="W35" s="92">
        <v>0</v>
      </c>
      <c r="X35" s="92">
        <v>0</v>
      </c>
      <c r="Y35" s="92">
        <v>0</v>
      </c>
      <c r="Z35" s="92">
        <v>0</v>
      </c>
      <c r="AA35" s="92">
        <v>0</v>
      </c>
      <c r="AB35" s="92">
        <v>0</v>
      </c>
      <c r="AC35" s="92">
        <v>0</v>
      </c>
      <c r="AD35" s="92">
        <v>0</v>
      </c>
      <c r="AE35" s="92">
        <v>0</v>
      </c>
    </row>
    <row r="36" spans="1:31">
      <c r="A36" s="92" t="s">
        <v>1108</v>
      </c>
      <c r="B36" s="92">
        <v>0</v>
      </c>
      <c r="C36" s="92">
        <v>0</v>
      </c>
      <c r="D36" s="92">
        <v>0</v>
      </c>
      <c r="E36" s="92">
        <v>0</v>
      </c>
      <c r="F36" s="92">
        <v>0</v>
      </c>
      <c r="G36" s="92">
        <v>0</v>
      </c>
      <c r="H36" s="92">
        <v>0</v>
      </c>
      <c r="I36" s="92">
        <v>0</v>
      </c>
      <c r="J36" s="92">
        <v>0</v>
      </c>
      <c r="K36" s="92">
        <v>0</v>
      </c>
      <c r="L36" s="92">
        <v>0</v>
      </c>
      <c r="M36" s="92">
        <v>0</v>
      </c>
      <c r="N36" s="92">
        <v>0</v>
      </c>
      <c r="O36" s="92">
        <v>0</v>
      </c>
      <c r="P36" s="92">
        <v>0</v>
      </c>
      <c r="Q36" s="92">
        <v>0</v>
      </c>
      <c r="R36" s="92">
        <v>0</v>
      </c>
      <c r="S36" s="92">
        <v>0</v>
      </c>
      <c r="T36" s="92">
        <v>0</v>
      </c>
      <c r="U36" s="92">
        <v>0</v>
      </c>
      <c r="V36" s="92">
        <v>0</v>
      </c>
      <c r="W36" s="92">
        <v>0</v>
      </c>
      <c r="X36" s="92">
        <v>0</v>
      </c>
      <c r="Y36" s="92">
        <v>0</v>
      </c>
      <c r="Z36" s="92">
        <v>0</v>
      </c>
      <c r="AA36" s="92">
        <v>0</v>
      </c>
      <c r="AB36" s="92">
        <v>0</v>
      </c>
      <c r="AC36" s="92">
        <v>0</v>
      </c>
      <c r="AD36" s="92">
        <v>0</v>
      </c>
      <c r="AE36" s="92">
        <v>0</v>
      </c>
    </row>
    <row r="37" spans="1:31">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row>
    <row r="38" spans="1:31">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row>
    <row r="39" spans="1:31">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row>
    <row r="40" spans="1:31">
      <c r="A40" s="92" t="s">
        <v>1084</v>
      </c>
      <c r="B40" s="92">
        <v>2021</v>
      </c>
      <c r="C40" s="92">
        <v>2022</v>
      </c>
      <c r="D40" s="92">
        <v>2023</v>
      </c>
      <c r="E40" s="92">
        <v>2024</v>
      </c>
      <c r="F40" s="92">
        <v>2025</v>
      </c>
      <c r="G40" s="92">
        <v>2026</v>
      </c>
      <c r="H40" s="92">
        <v>2027</v>
      </c>
      <c r="I40" s="92">
        <v>2028</v>
      </c>
      <c r="J40" s="92">
        <v>2029</v>
      </c>
      <c r="K40" s="92">
        <v>2030</v>
      </c>
      <c r="L40" s="92">
        <v>2031</v>
      </c>
      <c r="M40" s="92">
        <v>2032</v>
      </c>
      <c r="N40" s="92">
        <v>2033</v>
      </c>
      <c r="O40" s="92">
        <v>2034</v>
      </c>
      <c r="P40" s="92">
        <v>2035</v>
      </c>
      <c r="Q40" s="92">
        <v>2036</v>
      </c>
      <c r="R40" s="92">
        <v>2037</v>
      </c>
      <c r="S40" s="92">
        <v>2038</v>
      </c>
      <c r="T40" s="92">
        <v>2039</v>
      </c>
      <c r="U40" s="92">
        <v>2040</v>
      </c>
      <c r="V40" s="92">
        <v>2041</v>
      </c>
      <c r="W40" s="92">
        <v>2042</v>
      </c>
      <c r="X40" s="92">
        <v>2043</v>
      </c>
      <c r="Y40" s="92">
        <v>2044</v>
      </c>
      <c r="Z40" s="92">
        <v>2045</v>
      </c>
      <c r="AA40" s="92">
        <v>2046</v>
      </c>
      <c r="AB40" s="92">
        <v>2047</v>
      </c>
      <c r="AC40" s="92">
        <v>2048</v>
      </c>
      <c r="AD40" s="92">
        <v>2049</v>
      </c>
      <c r="AE40" s="92">
        <v>2050</v>
      </c>
    </row>
    <row r="41" spans="1:31">
      <c r="A41" s="92" t="s">
        <v>1109</v>
      </c>
      <c r="B41" s="92">
        <v>12.558</v>
      </c>
      <c r="C41" s="92">
        <v>12.558</v>
      </c>
      <c r="D41" s="92">
        <v>12.558</v>
      </c>
      <c r="E41" s="92">
        <v>12.058</v>
      </c>
      <c r="F41" s="92">
        <v>11.558</v>
      </c>
      <c r="G41" s="92">
        <v>11.058</v>
      </c>
      <c r="H41" s="92">
        <v>10.558</v>
      </c>
      <c r="I41" s="92">
        <v>4.431</v>
      </c>
      <c r="J41" s="92">
        <v>4.431</v>
      </c>
      <c r="K41" s="92">
        <v>3.7210000000000001</v>
      </c>
      <c r="L41" s="92">
        <v>3.7210000000000001</v>
      </c>
      <c r="M41" s="92">
        <v>3.5209999999999999</v>
      </c>
      <c r="N41" s="92">
        <v>3.371</v>
      </c>
      <c r="O41" s="92">
        <v>3.2210000000000001</v>
      </c>
      <c r="P41" s="92">
        <v>0</v>
      </c>
      <c r="Q41" s="92">
        <v>0</v>
      </c>
      <c r="R41" s="92">
        <v>0</v>
      </c>
      <c r="S41" s="92">
        <v>0</v>
      </c>
      <c r="T41" s="92">
        <v>0</v>
      </c>
      <c r="U41" s="92">
        <v>0</v>
      </c>
      <c r="V41" s="92">
        <v>0</v>
      </c>
      <c r="W41" s="92">
        <v>0</v>
      </c>
      <c r="X41" s="92">
        <v>0</v>
      </c>
      <c r="Y41" s="92">
        <v>0</v>
      </c>
      <c r="Z41" s="92">
        <v>0</v>
      </c>
      <c r="AA41" s="92">
        <v>0</v>
      </c>
      <c r="AB41" s="92">
        <v>0</v>
      </c>
      <c r="AC41" s="92">
        <v>0</v>
      </c>
      <c r="AD41" s="92">
        <v>0</v>
      </c>
      <c r="AE41" s="92">
        <v>0</v>
      </c>
    </row>
    <row r="42" spans="1:31">
      <c r="A42" s="92" t="s">
        <v>1110</v>
      </c>
      <c r="B42" s="92">
        <v>0</v>
      </c>
      <c r="C42" s="92">
        <v>0</v>
      </c>
      <c r="D42" s="92">
        <v>0</v>
      </c>
      <c r="E42" s="92">
        <v>0</v>
      </c>
      <c r="F42" s="92">
        <v>0</v>
      </c>
      <c r="G42" s="92">
        <v>0</v>
      </c>
      <c r="H42" s="92">
        <v>0</v>
      </c>
      <c r="I42" s="92">
        <v>0</v>
      </c>
      <c r="J42" s="92">
        <v>1.55</v>
      </c>
      <c r="K42" s="92">
        <v>1.55</v>
      </c>
      <c r="L42" s="92">
        <v>15.85</v>
      </c>
      <c r="M42" s="92">
        <v>60.9</v>
      </c>
      <c r="N42" s="92">
        <v>60.9</v>
      </c>
      <c r="O42" s="92">
        <v>60.9</v>
      </c>
      <c r="P42" s="92">
        <v>60.9</v>
      </c>
      <c r="Q42" s="92">
        <v>60.9</v>
      </c>
      <c r="R42" s="92">
        <v>60.9</v>
      </c>
      <c r="S42" s="92">
        <v>60.9</v>
      </c>
      <c r="T42" s="92">
        <v>60.9</v>
      </c>
      <c r="U42" s="92">
        <v>60.9</v>
      </c>
      <c r="V42" s="92">
        <v>60.9</v>
      </c>
      <c r="W42" s="92">
        <v>60.9</v>
      </c>
      <c r="X42" s="92">
        <v>60.9</v>
      </c>
      <c r="Y42" s="92">
        <v>60.9</v>
      </c>
      <c r="Z42" s="92">
        <v>60.9</v>
      </c>
      <c r="AA42" s="92">
        <v>60.9</v>
      </c>
      <c r="AB42" s="92">
        <v>60.9</v>
      </c>
      <c r="AC42" s="92">
        <v>60.9</v>
      </c>
      <c r="AD42" s="92">
        <v>60.9</v>
      </c>
      <c r="AE42" s="92">
        <v>60.9</v>
      </c>
    </row>
    <row r="43" spans="1:31">
      <c r="A43" s="92" t="s">
        <v>1111</v>
      </c>
      <c r="B43" s="92">
        <v>0</v>
      </c>
      <c r="C43" s="92">
        <v>0</v>
      </c>
      <c r="D43" s="92">
        <v>0</v>
      </c>
      <c r="E43" s="92">
        <v>0</v>
      </c>
      <c r="F43" s="92">
        <v>0</v>
      </c>
      <c r="G43" s="92">
        <v>0</v>
      </c>
      <c r="H43" s="92">
        <v>0.5</v>
      </c>
      <c r="I43" s="92">
        <v>0.5</v>
      </c>
      <c r="J43" s="92">
        <v>2.0499999999999998</v>
      </c>
      <c r="K43" s="92">
        <v>6.85</v>
      </c>
      <c r="L43" s="92">
        <v>21.15</v>
      </c>
      <c r="M43" s="92">
        <v>66.2</v>
      </c>
      <c r="N43" s="92">
        <v>59.2</v>
      </c>
      <c r="O43" s="92">
        <v>47.2</v>
      </c>
      <c r="P43" s="92">
        <v>47.2</v>
      </c>
      <c r="Q43" s="92">
        <v>47.2</v>
      </c>
      <c r="R43" s="92">
        <v>47.2</v>
      </c>
      <c r="S43" s="92">
        <v>47.2</v>
      </c>
      <c r="T43" s="92">
        <v>47.2</v>
      </c>
      <c r="U43" s="92">
        <v>47.2</v>
      </c>
      <c r="V43" s="92">
        <v>47.2</v>
      </c>
      <c r="W43" s="92">
        <v>47.2</v>
      </c>
      <c r="X43" s="92">
        <v>47.2</v>
      </c>
      <c r="Y43" s="92">
        <v>47.2</v>
      </c>
      <c r="Z43" s="92">
        <v>47.2</v>
      </c>
      <c r="AA43" s="92">
        <v>47.2</v>
      </c>
      <c r="AB43" s="92">
        <v>47.2</v>
      </c>
      <c r="AC43" s="92">
        <v>47.2</v>
      </c>
      <c r="AD43" s="92">
        <v>47.2</v>
      </c>
      <c r="AE43" s="92">
        <v>47.2</v>
      </c>
    </row>
    <row r="44" spans="1:31">
      <c r="A44" s="92" t="s">
        <v>1112</v>
      </c>
      <c r="B44" s="92">
        <v>0</v>
      </c>
      <c r="C44" s="92">
        <v>0</v>
      </c>
      <c r="D44" s="92">
        <v>0</v>
      </c>
      <c r="E44" s="92">
        <v>0</v>
      </c>
      <c r="F44" s="92">
        <v>0</v>
      </c>
      <c r="G44" s="92">
        <v>0</v>
      </c>
      <c r="H44" s="92">
        <v>0</v>
      </c>
      <c r="I44" s="92">
        <v>0</v>
      </c>
      <c r="J44" s="92">
        <v>0</v>
      </c>
      <c r="K44" s="92">
        <v>0</v>
      </c>
      <c r="L44" s="92">
        <v>0</v>
      </c>
      <c r="M44" s="92">
        <v>0</v>
      </c>
      <c r="N44" s="92">
        <v>0</v>
      </c>
      <c r="O44" s="92">
        <v>0</v>
      </c>
      <c r="P44" s="92">
        <v>0</v>
      </c>
      <c r="Q44" s="92">
        <v>0</v>
      </c>
      <c r="R44" s="92">
        <v>0</v>
      </c>
      <c r="S44" s="92">
        <v>0</v>
      </c>
      <c r="T44" s="92">
        <v>0</v>
      </c>
      <c r="U44" s="92">
        <v>0</v>
      </c>
      <c r="V44" s="92">
        <v>0</v>
      </c>
      <c r="W44" s="92">
        <v>0</v>
      </c>
      <c r="X44" s="92">
        <v>0</v>
      </c>
      <c r="Y44" s="92">
        <v>0</v>
      </c>
      <c r="Z44" s="92">
        <v>0</v>
      </c>
      <c r="AA44" s="92">
        <v>0</v>
      </c>
      <c r="AB44" s="92">
        <v>0</v>
      </c>
      <c r="AC44" s="92">
        <v>0</v>
      </c>
      <c r="AD44" s="92">
        <v>0</v>
      </c>
      <c r="AE44" s="92">
        <v>0</v>
      </c>
    </row>
    <row r="45" spans="1:31">
      <c r="A45" s="92" t="s">
        <v>1113</v>
      </c>
      <c r="B45" s="92">
        <v>0.23780000000000001</v>
      </c>
      <c r="C45" s="92">
        <v>0.23780000000000001</v>
      </c>
      <c r="D45" s="92">
        <v>0.23780000000000001</v>
      </c>
      <c r="E45" s="92">
        <v>0.23780000000000001</v>
      </c>
      <c r="F45" s="92">
        <v>0.23780000000000001</v>
      </c>
      <c r="G45" s="92">
        <v>0.23780000000000001</v>
      </c>
      <c r="H45" s="92">
        <v>0.24679999999999999</v>
      </c>
      <c r="I45" s="92">
        <v>0.25380000000000003</v>
      </c>
      <c r="J45" s="92">
        <v>1.0058</v>
      </c>
      <c r="K45" s="92">
        <v>1.0058</v>
      </c>
      <c r="L45" s="92">
        <v>1.0058</v>
      </c>
      <c r="M45" s="92">
        <v>1.0058</v>
      </c>
      <c r="N45" s="92">
        <v>1.0058</v>
      </c>
      <c r="O45" s="92">
        <v>1.0058</v>
      </c>
      <c r="P45" s="92">
        <v>1.0058</v>
      </c>
      <c r="Q45" s="92">
        <v>1.0058</v>
      </c>
      <c r="R45" s="92">
        <v>1.0058</v>
      </c>
      <c r="S45" s="92">
        <v>1.0058</v>
      </c>
      <c r="T45" s="92">
        <v>1.0058</v>
      </c>
      <c r="U45" s="92">
        <v>1.0058</v>
      </c>
      <c r="V45" s="92">
        <v>1.0058</v>
      </c>
      <c r="W45" s="92">
        <v>1.0058</v>
      </c>
      <c r="X45" s="92">
        <v>1.0058</v>
      </c>
      <c r="Y45" s="92">
        <v>1.0058</v>
      </c>
      <c r="Z45" s="92">
        <v>1.0058</v>
      </c>
      <c r="AA45" s="92">
        <v>1.0058</v>
      </c>
      <c r="AB45" s="92">
        <v>1.0058</v>
      </c>
      <c r="AC45" s="92">
        <v>1.0058</v>
      </c>
      <c r="AD45" s="92">
        <v>1.0058</v>
      </c>
      <c r="AE45" s="92">
        <v>1.0058</v>
      </c>
    </row>
    <row r="46" spans="1:31">
      <c r="A46" s="92" t="s">
        <v>1114</v>
      </c>
      <c r="B46" s="92">
        <v>0.74099999999999999</v>
      </c>
      <c r="C46" s="92">
        <v>0.85099999999999998</v>
      </c>
      <c r="D46" s="92">
        <v>0.85099999999999998</v>
      </c>
      <c r="E46" s="92">
        <v>0.85099999999999998</v>
      </c>
      <c r="F46" s="92">
        <v>0.85099999999999998</v>
      </c>
      <c r="G46" s="92">
        <v>0.85099999999999998</v>
      </c>
      <c r="H46" s="92">
        <v>0.85099999999999998</v>
      </c>
      <c r="I46" s="92">
        <v>0.85099999999999998</v>
      </c>
      <c r="J46" s="92">
        <v>2.3959999999999999</v>
      </c>
      <c r="K46" s="92">
        <v>7.2009999999999996</v>
      </c>
      <c r="L46" s="92">
        <v>21.466000000000001</v>
      </c>
      <c r="M46" s="92">
        <v>66.415999999999997</v>
      </c>
      <c r="N46" s="92">
        <v>66.411000000000001</v>
      </c>
      <c r="O46" s="92">
        <v>66.406000000000006</v>
      </c>
      <c r="P46" s="92">
        <v>66.400999999999996</v>
      </c>
      <c r="Q46" s="92">
        <v>66.396000000000001</v>
      </c>
      <c r="R46" s="92">
        <v>66.396000000000001</v>
      </c>
      <c r="S46" s="92">
        <v>66.396000000000001</v>
      </c>
      <c r="T46" s="92">
        <v>66.396000000000001</v>
      </c>
      <c r="U46" s="92">
        <v>66.396000000000001</v>
      </c>
      <c r="V46" s="92">
        <v>66.396000000000001</v>
      </c>
      <c r="W46" s="92">
        <v>66.396000000000001</v>
      </c>
      <c r="X46" s="92">
        <v>66.391000000000005</v>
      </c>
      <c r="Y46" s="92">
        <v>66.385999999999996</v>
      </c>
      <c r="Z46" s="92">
        <v>66.381</v>
      </c>
      <c r="AA46" s="92">
        <v>66.376000000000005</v>
      </c>
      <c r="AB46" s="92">
        <v>66.370999999999995</v>
      </c>
      <c r="AC46" s="92">
        <v>66.366</v>
      </c>
      <c r="AD46" s="92">
        <v>66.361000000000004</v>
      </c>
      <c r="AE46" s="92">
        <v>66.355999999999995</v>
      </c>
    </row>
    <row r="47" spans="1:31">
      <c r="A47" s="92" t="s">
        <v>1115</v>
      </c>
      <c r="B47" s="92">
        <v>0</v>
      </c>
      <c r="C47" s="92">
        <v>0</v>
      </c>
      <c r="D47" s="92">
        <v>0</v>
      </c>
      <c r="E47" s="92">
        <v>9.8000000000000004E-2</v>
      </c>
      <c r="F47" s="92">
        <v>0.11799999999999999</v>
      </c>
      <c r="G47" s="92">
        <v>0.18</v>
      </c>
      <c r="H47" s="92">
        <v>0.18</v>
      </c>
      <c r="I47" s="92">
        <v>0.18</v>
      </c>
      <c r="J47" s="92">
        <v>1.732</v>
      </c>
      <c r="K47" s="92">
        <v>6.5519999999999996</v>
      </c>
      <c r="L47" s="92">
        <v>20.85</v>
      </c>
      <c r="M47" s="92">
        <v>65.896000000000001</v>
      </c>
      <c r="N47" s="92">
        <v>65.896000000000001</v>
      </c>
      <c r="O47" s="92">
        <v>65.896000000000001</v>
      </c>
      <c r="P47" s="92">
        <v>65.896000000000001</v>
      </c>
      <c r="Q47" s="92">
        <v>65.896000000000001</v>
      </c>
      <c r="R47" s="92">
        <v>65.896000000000001</v>
      </c>
      <c r="S47" s="92">
        <v>65.896000000000001</v>
      </c>
      <c r="T47" s="92">
        <v>65.896000000000001</v>
      </c>
      <c r="U47" s="92">
        <v>71.88</v>
      </c>
      <c r="V47" s="92">
        <v>120.56</v>
      </c>
      <c r="W47" s="92">
        <v>120.94</v>
      </c>
      <c r="X47" s="92">
        <v>120.94</v>
      </c>
      <c r="Y47" s="92">
        <v>120.94</v>
      </c>
      <c r="Z47" s="92">
        <v>120.94</v>
      </c>
      <c r="AA47" s="92">
        <v>120.94</v>
      </c>
      <c r="AB47" s="92">
        <v>120.94</v>
      </c>
      <c r="AC47" s="92">
        <v>120.94</v>
      </c>
      <c r="AD47" s="92">
        <v>120.94</v>
      </c>
      <c r="AE47" s="92">
        <v>120.94</v>
      </c>
    </row>
    <row r="48" spans="1:31">
      <c r="A48" s="92" t="s">
        <v>1116</v>
      </c>
      <c r="B48" s="92">
        <v>0</v>
      </c>
      <c r="C48" s="92">
        <v>0</v>
      </c>
      <c r="D48" s="92">
        <v>0</v>
      </c>
      <c r="E48" s="92">
        <v>0</v>
      </c>
      <c r="F48" s="92">
        <v>0</v>
      </c>
      <c r="G48" s="92">
        <v>0</v>
      </c>
      <c r="H48" s="92">
        <v>0</v>
      </c>
      <c r="I48" s="92">
        <v>0</v>
      </c>
      <c r="J48" s="92">
        <v>0</v>
      </c>
      <c r="K48" s="92">
        <v>0</v>
      </c>
      <c r="L48" s="92">
        <v>0</v>
      </c>
      <c r="M48" s="92">
        <v>0</v>
      </c>
      <c r="N48" s="92">
        <v>0</v>
      </c>
      <c r="O48" s="92">
        <v>0</v>
      </c>
      <c r="P48" s="92">
        <v>0</v>
      </c>
      <c r="Q48" s="92">
        <v>0</v>
      </c>
      <c r="R48" s="92">
        <v>0</v>
      </c>
      <c r="S48" s="92">
        <v>0</v>
      </c>
      <c r="T48" s="92">
        <v>0</v>
      </c>
      <c r="U48" s="92">
        <v>0</v>
      </c>
      <c r="V48" s="92">
        <v>0</v>
      </c>
      <c r="W48" s="92">
        <v>0</v>
      </c>
      <c r="X48" s="92">
        <v>0</v>
      </c>
      <c r="Y48" s="92">
        <v>0</v>
      </c>
      <c r="Z48" s="92">
        <v>0</v>
      </c>
      <c r="AA48" s="92">
        <v>0</v>
      </c>
      <c r="AB48" s="92">
        <v>0</v>
      </c>
      <c r="AC48" s="92">
        <v>0</v>
      </c>
      <c r="AD48" s="92">
        <v>0</v>
      </c>
      <c r="AE48" s="92">
        <v>0</v>
      </c>
    </row>
    <row r="49" spans="1:31">
      <c r="A49" s="92" t="s">
        <v>1117</v>
      </c>
      <c r="B49" s="92">
        <v>3.2000000000000002E-3</v>
      </c>
      <c r="C49" s="92">
        <v>3.2000000000000002E-3</v>
      </c>
      <c r="D49" s="92">
        <v>3.2000000000000002E-3</v>
      </c>
      <c r="E49" s="92">
        <v>3.2000000000000002E-3</v>
      </c>
      <c r="F49" s="92">
        <v>3.2000000000000002E-3</v>
      </c>
      <c r="G49" s="92">
        <v>3.2000000000000002E-3</v>
      </c>
      <c r="H49" s="92">
        <v>3.2000000000000002E-3</v>
      </c>
      <c r="I49" s="92">
        <v>3.2000000000000002E-3</v>
      </c>
      <c r="J49" s="92">
        <v>0.43819999999999998</v>
      </c>
      <c r="K49" s="92">
        <v>0.43819999999999998</v>
      </c>
      <c r="L49" s="92">
        <v>0.43819999999999998</v>
      </c>
      <c r="M49" s="92">
        <v>0.43819999999999998</v>
      </c>
      <c r="N49" s="92">
        <v>0.43819999999999998</v>
      </c>
      <c r="O49" s="92">
        <v>0.43819999999999998</v>
      </c>
      <c r="P49" s="92">
        <v>0.43819999999999998</v>
      </c>
      <c r="Q49" s="92">
        <v>0.43819999999999998</v>
      </c>
      <c r="R49" s="92">
        <v>0.43819999999999998</v>
      </c>
      <c r="S49" s="92">
        <v>0.43819999999999998</v>
      </c>
      <c r="T49" s="92">
        <v>0.43819999999999998</v>
      </c>
      <c r="U49" s="92">
        <v>0.43819999999999998</v>
      </c>
      <c r="V49" s="92">
        <v>0.43819999999999998</v>
      </c>
      <c r="W49" s="92">
        <v>0.43819999999999998</v>
      </c>
      <c r="X49" s="92">
        <v>0.43819999999999998</v>
      </c>
      <c r="Y49" s="92">
        <v>0.43819999999999998</v>
      </c>
      <c r="Z49" s="92">
        <v>0.43819999999999998</v>
      </c>
      <c r="AA49" s="92">
        <v>0.43819999999999998</v>
      </c>
      <c r="AB49" s="92">
        <v>0.43819999999999998</v>
      </c>
      <c r="AC49" s="92">
        <v>0.43819999999999998</v>
      </c>
      <c r="AD49" s="92">
        <v>0.43819999999999998</v>
      </c>
      <c r="AE49" s="92">
        <v>0.43819999999999998</v>
      </c>
    </row>
    <row r="50" spans="1:31">
      <c r="A50" s="92" t="s">
        <v>1118</v>
      </c>
      <c r="B50" s="92">
        <v>0</v>
      </c>
      <c r="C50" s="92">
        <v>0</v>
      </c>
      <c r="D50" s="92">
        <v>0</v>
      </c>
      <c r="E50" s="92">
        <v>0</v>
      </c>
      <c r="F50" s="92">
        <v>0</v>
      </c>
      <c r="G50" s="92">
        <v>0</v>
      </c>
      <c r="H50" s="92">
        <v>0</v>
      </c>
      <c r="I50" s="92">
        <v>0</v>
      </c>
      <c r="J50" s="92">
        <v>1.55</v>
      </c>
      <c r="K50" s="92">
        <v>6.36</v>
      </c>
      <c r="L50" s="92">
        <v>20.65</v>
      </c>
      <c r="M50" s="92">
        <v>33</v>
      </c>
      <c r="N50" s="92">
        <v>33</v>
      </c>
      <c r="O50" s="92">
        <v>33</v>
      </c>
      <c r="P50" s="92">
        <v>33</v>
      </c>
      <c r="Q50" s="92">
        <v>33</v>
      </c>
      <c r="R50" s="92">
        <v>33</v>
      </c>
      <c r="S50" s="92">
        <v>33</v>
      </c>
      <c r="T50" s="92">
        <v>33</v>
      </c>
      <c r="U50" s="92">
        <v>33</v>
      </c>
      <c r="V50" s="92">
        <v>33</v>
      </c>
      <c r="W50" s="92">
        <v>33</v>
      </c>
      <c r="X50" s="92">
        <v>33</v>
      </c>
      <c r="Y50" s="92">
        <v>33</v>
      </c>
      <c r="Z50" s="92">
        <v>33</v>
      </c>
      <c r="AA50" s="92">
        <v>33</v>
      </c>
      <c r="AB50" s="92">
        <v>33</v>
      </c>
      <c r="AC50" s="92">
        <v>33</v>
      </c>
      <c r="AD50" s="92">
        <v>33</v>
      </c>
      <c r="AE50" s="92">
        <v>33</v>
      </c>
    </row>
    <row r="51" spans="1:31">
      <c r="A51" s="92" t="s">
        <v>1119</v>
      </c>
      <c r="B51" s="92">
        <v>1.0999999999999999E-2</v>
      </c>
      <c r="C51" s="92">
        <v>1.0999999999999999E-2</v>
      </c>
      <c r="D51" s="92">
        <v>1.0999999999999999E-2</v>
      </c>
      <c r="E51" s="92">
        <v>1.0999999999999999E-2</v>
      </c>
      <c r="F51" s="92">
        <v>1.0999999999999999E-2</v>
      </c>
      <c r="G51" s="92">
        <v>1.0999999999999999E-2</v>
      </c>
      <c r="H51" s="92">
        <v>1.0999999999999999E-2</v>
      </c>
      <c r="I51" s="92">
        <v>1.0999999999999999E-2</v>
      </c>
      <c r="J51" s="92">
        <v>1.0999999999999999E-2</v>
      </c>
      <c r="K51" s="92">
        <v>4.8109999999999999</v>
      </c>
      <c r="L51" s="92">
        <v>19.061</v>
      </c>
      <c r="M51" s="92">
        <v>64.111000000000004</v>
      </c>
      <c r="N51" s="92">
        <v>64.111000000000004</v>
      </c>
      <c r="O51" s="92">
        <v>64.111000000000004</v>
      </c>
      <c r="P51" s="92">
        <v>64.111000000000004</v>
      </c>
      <c r="Q51" s="92">
        <v>64.111000000000004</v>
      </c>
      <c r="R51" s="92">
        <v>64.111000000000004</v>
      </c>
      <c r="S51" s="92">
        <v>64.111000000000004</v>
      </c>
      <c r="T51" s="92">
        <v>64.111000000000004</v>
      </c>
      <c r="U51" s="92">
        <v>64.111000000000004</v>
      </c>
      <c r="V51" s="92">
        <v>64.111000000000004</v>
      </c>
      <c r="W51" s="92">
        <v>64.111000000000004</v>
      </c>
      <c r="X51" s="92">
        <v>64.111000000000004</v>
      </c>
      <c r="Y51" s="92">
        <v>64.111000000000004</v>
      </c>
      <c r="Z51" s="92">
        <v>64.111000000000004</v>
      </c>
      <c r="AA51" s="92">
        <v>64.111000000000004</v>
      </c>
      <c r="AB51" s="92">
        <v>64.111000000000004</v>
      </c>
      <c r="AC51" s="92">
        <v>64.111000000000004</v>
      </c>
      <c r="AD51" s="92">
        <v>64.111000000000004</v>
      </c>
      <c r="AE51" s="92">
        <v>64.111000000000004</v>
      </c>
    </row>
    <row r="52" spans="1:31">
      <c r="A52" s="92" t="s">
        <v>1120</v>
      </c>
      <c r="B52" s="92">
        <v>1.0894999999999999</v>
      </c>
      <c r="C52" s="92">
        <v>1.0894999999999999</v>
      </c>
      <c r="D52" s="92">
        <v>1.0894999999999999</v>
      </c>
      <c r="E52" s="92">
        <v>1.0894999999999999</v>
      </c>
      <c r="F52" s="92">
        <v>1.0894999999999999</v>
      </c>
      <c r="G52" s="92">
        <v>1.0894999999999999</v>
      </c>
      <c r="H52" s="92">
        <v>1.0894999999999999</v>
      </c>
      <c r="I52" s="92">
        <v>1.0894999999999999</v>
      </c>
      <c r="J52" s="92">
        <v>2.6395</v>
      </c>
      <c r="K52" s="92">
        <v>7.4394999999999998</v>
      </c>
      <c r="L52" s="92">
        <v>21.7395</v>
      </c>
      <c r="M52" s="92">
        <v>66.839500000000001</v>
      </c>
      <c r="N52" s="92">
        <v>66.839500000000001</v>
      </c>
      <c r="O52" s="92">
        <v>66.839500000000001</v>
      </c>
      <c r="P52" s="92">
        <v>66.839500000000001</v>
      </c>
      <c r="Q52" s="92">
        <v>66.839500000000001</v>
      </c>
      <c r="R52" s="92">
        <v>66.839500000000001</v>
      </c>
      <c r="S52" s="92">
        <v>66.839500000000001</v>
      </c>
      <c r="T52" s="92">
        <v>66.839500000000001</v>
      </c>
      <c r="U52" s="92">
        <v>66.839500000000001</v>
      </c>
      <c r="V52" s="92">
        <v>66.839500000000001</v>
      </c>
      <c r="W52" s="92">
        <v>66.839500000000001</v>
      </c>
      <c r="X52" s="92">
        <v>66.839500000000001</v>
      </c>
      <c r="Y52" s="92">
        <v>66.839500000000001</v>
      </c>
      <c r="Z52" s="92">
        <v>66.839500000000001</v>
      </c>
      <c r="AA52" s="92">
        <v>66.839500000000001</v>
      </c>
      <c r="AB52" s="92">
        <v>66.839500000000001</v>
      </c>
      <c r="AC52" s="92">
        <v>66.839500000000001</v>
      </c>
      <c r="AD52" s="92">
        <v>66.839500000000001</v>
      </c>
      <c r="AE52" s="92">
        <v>66.839500000000001</v>
      </c>
    </row>
    <row r="53" spans="1:31">
      <c r="A53" s="92" t="s">
        <v>1121</v>
      </c>
      <c r="B53" s="92">
        <v>0</v>
      </c>
      <c r="C53" s="92">
        <v>0</v>
      </c>
      <c r="D53" s="92">
        <v>0</v>
      </c>
      <c r="E53" s="92">
        <v>0</v>
      </c>
      <c r="F53" s="92">
        <v>0</v>
      </c>
      <c r="G53" s="92">
        <v>0</v>
      </c>
      <c r="H53" s="92">
        <v>0</v>
      </c>
      <c r="I53" s="92">
        <v>0</v>
      </c>
      <c r="J53" s="92">
        <v>0</v>
      </c>
      <c r="K53" s="92">
        <v>0</v>
      </c>
      <c r="L53" s="92">
        <v>0</v>
      </c>
      <c r="M53" s="92">
        <v>0</v>
      </c>
      <c r="N53" s="92">
        <v>0</v>
      </c>
      <c r="O53" s="92">
        <v>0</v>
      </c>
      <c r="P53" s="92">
        <v>0</v>
      </c>
      <c r="Q53" s="92">
        <v>0</v>
      </c>
      <c r="R53" s="92">
        <v>0</v>
      </c>
      <c r="S53" s="92">
        <v>0</v>
      </c>
      <c r="T53" s="92">
        <v>0</v>
      </c>
      <c r="U53" s="92">
        <v>0</v>
      </c>
      <c r="V53" s="92">
        <v>0</v>
      </c>
      <c r="W53" s="92">
        <v>0</v>
      </c>
      <c r="X53" s="92">
        <v>0</v>
      </c>
      <c r="Y53" s="92">
        <v>0</v>
      </c>
      <c r="Z53" s="92">
        <v>0</v>
      </c>
      <c r="AA53" s="92">
        <v>0</v>
      </c>
      <c r="AB53" s="92">
        <v>0</v>
      </c>
      <c r="AC53" s="92">
        <v>0</v>
      </c>
      <c r="AD53" s="92">
        <v>0</v>
      </c>
      <c r="AE53" s="92">
        <v>0</v>
      </c>
    </row>
    <row r="54" spans="1:31">
      <c r="A54" s="92" t="s">
        <v>1122</v>
      </c>
      <c r="B54" s="92">
        <v>0</v>
      </c>
      <c r="C54" s="92">
        <v>0</v>
      </c>
      <c r="D54" s="92">
        <v>0</v>
      </c>
      <c r="E54" s="92">
        <v>0</v>
      </c>
      <c r="F54" s="92">
        <v>0</v>
      </c>
      <c r="G54" s="92">
        <v>0</v>
      </c>
      <c r="H54" s="92">
        <v>0</v>
      </c>
      <c r="I54" s="92">
        <v>0</v>
      </c>
      <c r="J54" s="92">
        <v>0</v>
      </c>
      <c r="K54" s="92">
        <v>0</v>
      </c>
      <c r="L54" s="92">
        <v>0</v>
      </c>
      <c r="M54" s="92">
        <v>0</v>
      </c>
      <c r="N54" s="92">
        <v>0</v>
      </c>
      <c r="O54" s="92">
        <v>0</v>
      </c>
      <c r="P54" s="92">
        <v>0</v>
      </c>
      <c r="Q54" s="92">
        <v>0</v>
      </c>
      <c r="R54" s="92">
        <v>0</v>
      </c>
      <c r="S54" s="92">
        <v>0</v>
      </c>
      <c r="T54" s="92">
        <v>0</v>
      </c>
      <c r="U54" s="92">
        <v>0</v>
      </c>
      <c r="V54" s="92">
        <v>0</v>
      </c>
      <c r="W54" s="92">
        <v>0</v>
      </c>
      <c r="X54" s="92">
        <v>0</v>
      </c>
      <c r="Y54" s="92">
        <v>0</v>
      </c>
      <c r="Z54" s="92">
        <v>0</v>
      </c>
      <c r="AA54" s="92">
        <v>0</v>
      </c>
      <c r="AB54" s="92">
        <v>0</v>
      </c>
      <c r="AC54" s="92">
        <v>0</v>
      </c>
      <c r="AD54" s="92">
        <v>0</v>
      </c>
      <c r="AE54" s="92">
        <v>0</v>
      </c>
    </row>
    <row r="55" spans="1:31">
      <c r="A55" s="92" t="s">
        <v>1123</v>
      </c>
      <c r="B55" s="92">
        <v>0.2185</v>
      </c>
      <c r="C55" s="92">
        <v>0.2185</v>
      </c>
      <c r="D55" s="92">
        <v>0.2185</v>
      </c>
      <c r="E55" s="92">
        <v>0.2185</v>
      </c>
      <c r="F55" s="92">
        <v>0.2185</v>
      </c>
      <c r="G55" s="92">
        <v>0.2185</v>
      </c>
      <c r="H55" s="92">
        <v>0.2185</v>
      </c>
      <c r="I55" s="92">
        <v>0.2185</v>
      </c>
      <c r="J55" s="92">
        <v>0.2185</v>
      </c>
      <c r="K55" s="92">
        <v>0.2185</v>
      </c>
      <c r="L55" s="92">
        <v>0.2185</v>
      </c>
      <c r="M55" s="92">
        <v>0.2185</v>
      </c>
      <c r="N55" s="92">
        <v>0.2185</v>
      </c>
      <c r="O55" s="92">
        <v>0.2185</v>
      </c>
      <c r="P55" s="92">
        <v>0.2185</v>
      </c>
      <c r="Q55" s="92">
        <v>0.2185</v>
      </c>
      <c r="R55" s="92">
        <v>0.2185</v>
      </c>
      <c r="S55" s="92">
        <v>0.2185</v>
      </c>
      <c r="T55" s="92">
        <v>0.2185</v>
      </c>
      <c r="U55" s="92">
        <v>0.2185</v>
      </c>
      <c r="V55" s="92">
        <v>0.2185</v>
      </c>
      <c r="W55" s="92">
        <v>0.2185</v>
      </c>
      <c r="X55" s="92">
        <v>0.2185</v>
      </c>
      <c r="Y55" s="92">
        <v>0.2185</v>
      </c>
      <c r="Z55" s="92">
        <v>0.2185</v>
      </c>
      <c r="AA55" s="92">
        <v>0.2185</v>
      </c>
      <c r="AB55" s="92">
        <v>0.2185</v>
      </c>
      <c r="AC55" s="92">
        <v>0.2185</v>
      </c>
      <c r="AD55" s="92">
        <v>0.2185</v>
      </c>
      <c r="AE55" s="92">
        <v>0.2185</v>
      </c>
    </row>
    <row r="56" spans="1:31">
      <c r="A56" s="92" t="s">
        <v>1124</v>
      </c>
      <c r="B56" s="92">
        <v>0</v>
      </c>
      <c r="C56" s="92">
        <v>0</v>
      </c>
      <c r="D56" s="92">
        <v>0</v>
      </c>
      <c r="E56" s="92">
        <v>0</v>
      </c>
      <c r="F56" s="92">
        <v>0</v>
      </c>
      <c r="G56" s="92">
        <v>0</v>
      </c>
      <c r="H56" s="92">
        <v>0</v>
      </c>
      <c r="I56" s="92">
        <v>0</v>
      </c>
      <c r="J56" s="92">
        <v>1.5</v>
      </c>
      <c r="K56" s="92">
        <v>6.25</v>
      </c>
      <c r="L56" s="92">
        <v>20.45</v>
      </c>
      <c r="M56" s="92">
        <v>65.25</v>
      </c>
      <c r="N56" s="92">
        <v>65.25</v>
      </c>
      <c r="O56" s="92">
        <v>65.25</v>
      </c>
      <c r="P56" s="92">
        <v>65.25</v>
      </c>
      <c r="Q56" s="92">
        <v>65.25</v>
      </c>
      <c r="R56" s="92">
        <v>65.25</v>
      </c>
      <c r="S56" s="92">
        <v>65.25</v>
      </c>
      <c r="T56" s="92">
        <v>65.25</v>
      </c>
      <c r="U56" s="92">
        <v>65.25</v>
      </c>
      <c r="V56" s="92">
        <v>65.25</v>
      </c>
      <c r="W56" s="92">
        <v>65.25</v>
      </c>
      <c r="X56" s="92">
        <v>65.25</v>
      </c>
      <c r="Y56" s="92">
        <v>65.25</v>
      </c>
      <c r="Z56" s="92">
        <v>65.25</v>
      </c>
      <c r="AA56" s="92">
        <v>65.25</v>
      </c>
      <c r="AB56" s="92">
        <v>65.25</v>
      </c>
      <c r="AC56" s="92">
        <v>65.25</v>
      </c>
      <c r="AD56" s="92">
        <v>65.25</v>
      </c>
      <c r="AE56" s="92">
        <v>65.25</v>
      </c>
    </row>
    <row r="57" spans="1:31">
      <c r="A57" s="92" t="s">
        <v>1125</v>
      </c>
      <c r="B57" s="92">
        <v>0</v>
      </c>
      <c r="C57" s="92">
        <v>0</v>
      </c>
      <c r="D57" s="92">
        <v>0</v>
      </c>
      <c r="E57" s="92">
        <v>0</v>
      </c>
      <c r="F57" s="92">
        <v>0</v>
      </c>
      <c r="G57" s="92">
        <v>0</v>
      </c>
      <c r="H57" s="92">
        <v>0</v>
      </c>
      <c r="I57" s="92">
        <v>0</v>
      </c>
      <c r="J57" s="92">
        <v>0.04</v>
      </c>
      <c r="K57" s="92">
        <v>0.04</v>
      </c>
      <c r="L57" s="92">
        <v>0.04</v>
      </c>
      <c r="M57" s="92">
        <v>0.04</v>
      </c>
      <c r="N57" s="92">
        <v>0.04</v>
      </c>
      <c r="O57" s="92">
        <v>0.04</v>
      </c>
      <c r="P57" s="92">
        <v>0.04</v>
      </c>
      <c r="Q57" s="92">
        <v>0.04</v>
      </c>
      <c r="R57" s="92">
        <v>0.04</v>
      </c>
      <c r="S57" s="92">
        <v>0.04</v>
      </c>
      <c r="T57" s="92">
        <v>0.04</v>
      </c>
      <c r="U57" s="92">
        <v>0.04</v>
      </c>
      <c r="V57" s="92">
        <v>0.04</v>
      </c>
      <c r="W57" s="92">
        <v>0.04</v>
      </c>
      <c r="X57" s="92">
        <v>0.04</v>
      </c>
      <c r="Y57" s="92">
        <v>0.04</v>
      </c>
      <c r="Z57" s="92">
        <v>0.04</v>
      </c>
      <c r="AA57" s="92">
        <v>0.04</v>
      </c>
      <c r="AB57" s="92">
        <v>0.04</v>
      </c>
      <c r="AC57" s="92">
        <v>0.04</v>
      </c>
      <c r="AD57" s="92">
        <v>0.04</v>
      </c>
      <c r="AE57" s="92">
        <v>0.04</v>
      </c>
    </row>
    <row r="58" spans="1:31">
      <c r="A58" s="92" t="s">
        <v>1126</v>
      </c>
      <c r="B58" s="92">
        <v>0</v>
      </c>
      <c r="C58" s="92">
        <v>0</v>
      </c>
      <c r="D58" s="92">
        <v>0</v>
      </c>
      <c r="E58" s="92">
        <v>0</v>
      </c>
      <c r="F58" s="92">
        <v>0</v>
      </c>
      <c r="G58" s="92">
        <v>0</v>
      </c>
      <c r="H58" s="92">
        <v>0</v>
      </c>
      <c r="I58" s="92">
        <v>1.109</v>
      </c>
      <c r="J58" s="92">
        <v>1.109</v>
      </c>
      <c r="K58" s="92">
        <v>1.819</v>
      </c>
      <c r="L58" s="92">
        <v>1.819</v>
      </c>
      <c r="M58" s="92">
        <v>1.819</v>
      </c>
      <c r="N58" s="92">
        <v>1.819</v>
      </c>
      <c r="O58" s="92">
        <v>1.819</v>
      </c>
      <c r="P58" s="92">
        <v>1.819</v>
      </c>
      <c r="Q58" s="92">
        <v>1.819</v>
      </c>
      <c r="R58" s="92">
        <v>1.819</v>
      </c>
      <c r="S58" s="92">
        <v>1.819</v>
      </c>
      <c r="T58" s="92">
        <v>1.819</v>
      </c>
      <c r="U58" s="92">
        <v>1.819</v>
      </c>
      <c r="V58" s="92">
        <v>1.819</v>
      </c>
      <c r="W58" s="92">
        <v>1.819</v>
      </c>
      <c r="X58" s="92">
        <v>1.819</v>
      </c>
      <c r="Y58" s="92">
        <v>1.819</v>
      </c>
      <c r="Z58" s="92">
        <v>1.819</v>
      </c>
      <c r="AA58" s="92">
        <v>1.819</v>
      </c>
      <c r="AB58" s="92">
        <v>1.819</v>
      </c>
      <c r="AC58" s="92">
        <v>1.819</v>
      </c>
      <c r="AD58" s="92">
        <v>1.819</v>
      </c>
      <c r="AE58" s="92">
        <v>1.819</v>
      </c>
    </row>
    <row r="59" spans="1:31">
      <c r="A59" s="92" t="s">
        <v>1127</v>
      </c>
      <c r="B59" s="92">
        <v>0</v>
      </c>
      <c r="C59" s="92">
        <v>0</v>
      </c>
      <c r="D59" s="92">
        <v>0</v>
      </c>
      <c r="E59" s="92">
        <v>0</v>
      </c>
      <c r="F59" s="92">
        <v>0</v>
      </c>
      <c r="G59" s="92">
        <v>0</v>
      </c>
      <c r="H59" s="92">
        <v>0</v>
      </c>
      <c r="I59" s="92">
        <v>0</v>
      </c>
      <c r="J59" s="92">
        <v>0</v>
      </c>
      <c r="K59" s="92">
        <v>0</v>
      </c>
      <c r="L59" s="92">
        <v>0</v>
      </c>
      <c r="M59" s="92">
        <v>0</v>
      </c>
      <c r="N59" s="92">
        <v>7</v>
      </c>
      <c r="O59" s="92">
        <v>19</v>
      </c>
      <c r="P59" s="92">
        <v>19</v>
      </c>
      <c r="Q59" s="92">
        <v>19</v>
      </c>
      <c r="R59" s="92">
        <v>19</v>
      </c>
      <c r="S59" s="92">
        <v>19</v>
      </c>
      <c r="T59" s="92">
        <v>19</v>
      </c>
      <c r="U59" s="92">
        <v>19</v>
      </c>
      <c r="V59" s="92">
        <v>19</v>
      </c>
      <c r="W59" s="92">
        <v>19</v>
      </c>
      <c r="X59" s="92">
        <v>19</v>
      </c>
      <c r="Y59" s="92">
        <v>19</v>
      </c>
      <c r="Z59" s="92">
        <v>19</v>
      </c>
      <c r="AA59" s="92">
        <v>19</v>
      </c>
      <c r="AB59" s="92">
        <v>19</v>
      </c>
      <c r="AC59" s="92">
        <v>19</v>
      </c>
      <c r="AD59" s="92">
        <v>19</v>
      </c>
      <c r="AE59" s="92">
        <v>19</v>
      </c>
    </row>
    <row r="60" spans="1:31">
      <c r="A60" s="92" t="s">
        <v>1128</v>
      </c>
      <c r="B60" s="92">
        <v>0</v>
      </c>
      <c r="C60" s="92">
        <v>0</v>
      </c>
      <c r="D60" s="92">
        <v>0</v>
      </c>
      <c r="E60" s="92">
        <v>0</v>
      </c>
      <c r="F60" s="92">
        <v>0</v>
      </c>
      <c r="G60" s="92">
        <v>0</v>
      </c>
      <c r="H60" s="92">
        <v>0</v>
      </c>
      <c r="I60" s="92">
        <v>0</v>
      </c>
      <c r="J60" s="92">
        <v>0</v>
      </c>
      <c r="K60" s="92">
        <v>0</v>
      </c>
      <c r="L60" s="92">
        <v>0</v>
      </c>
      <c r="M60" s="92">
        <v>0</v>
      </c>
      <c r="N60" s="92">
        <v>0</v>
      </c>
      <c r="O60" s="92">
        <v>0</v>
      </c>
      <c r="P60" s="92">
        <v>0</v>
      </c>
      <c r="Q60" s="92">
        <v>0</v>
      </c>
      <c r="R60" s="92">
        <v>0</v>
      </c>
      <c r="S60" s="92">
        <v>0</v>
      </c>
      <c r="T60" s="92">
        <v>0</v>
      </c>
      <c r="U60" s="92">
        <v>0</v>
      </c>
      <c r="V60" s="92">
        <v>0</v>
      </c>
      <c r="W60" s="92">
        <v>0</v>
      </c>
      <c r="X60" s="92">
        <v>0</v>
      </c>
      <c r="Y60" s="92">
        <v>0</v>
      </c>
      <c r="Z60" s="92">
        <v>0</v>
      </c>
      <c r="AA60" s="92">
        <v>0</v>
      </c>
      <c r="AB60" s="92">
        <v>0</v>
      </c>
      <c r="AC60" s="92">
        <v>0</v>
      </c>
      <c r="AD60" s="92">
        <v>0</v>
      </c>
      <c r="AE60" s="92">
        <v>0</v>
      </c>
    </row>
    <row r="61" spans="1:31">
      <c r="A61" s="92" t="s">
        <v>1129</v>
      </c>
      <c r="B61" s="92">
        <v>0</v>
      </c>
      <c r="C61" s="92">
        <v>0</v>
      </c>
      <c r="D61" s="92">
        <v>0</v>
      </c>
      <c r="E61" s="92">
        <v>0</v>
      </c>
      <c r="F61" s="92">
        <v>0</v>
      </c>
      <c r="G61" s="92">
        <v>0</v>
      </c>
      <c r="H61" s="92">
        <v>0</v>
      </c>
      <c r="I61" s="92">
        <v>0</v>
      </c>
      <c r="J61" s="92">
        <v>0</v>
      </c>
      <c r="K61" s="92">
        <v>0</v>
      </c>
      <c r="L61" s="92">
        <v>0</v>
      </c>
      <c r="M61" s="92">
        <v>0</v>
      </c>
      <c r="N61" s="92">
        <v>0</v>
      </c>
      <c r="O61" s="92">
        <v>0</v>
      </c>
      <c r="P61" s="92">
        <v>0</v>
      </c>
      <c r="Q61" s="92">
        <v>0</v>
      </c>
      <c r="R61" s="92">
        <v>0</v>
      </c>
      <c r="S61" s="92">
        <v>0</v>
      </c>
      <c r="T61" s="92">
        <v>0</v>
      </c>
      <c r="U61" s="92">
        <v>0</v>
      </c>
      <c r="V61" s="92">
        <v>0</v>
      </c>
      <c r="W61" s="92">
        <v>0</v>
      </c>
      <c r="X61" s="92">
        <v>0</v>
      </c>
      <c r="Y61" s="92">
        <v>0</v>
      </c>
      <c r="Z61" s="92">
        <v>0</v>
      </c>
      <c r="AA61" s="92">
        <v>0</v>
      </c>
      <c r="AB61" s="92">
        <v>0</v>
      </c>
      <c r="AC61" s="92">
        <v>0</v>
      </c>
      <c r="AD61" s="92">
        <v>0</v>
      </c>
      <c r="AE61" s="92">
        <v>0</v>
      </c>
    </row>
    <row r="62" spans="1:31">
      <c r="A62" s="92" t="s">
        <v>1130</v>
      </c>
      <c r="B62" s="92">
        <v>0</v>
      </c>
      <c r="C62" s="92">
        <v>0</v>
      </c>
      <c r="D62" s="92">
        <v>0</v>
      </c>
      <c r="E62" s="92">
        <v>0</v>
      </c>
      <c r="F62" s="92">
        <v>0</v>
      </c>
      <c r="G62" s="92">
        <v>0</v>
      </c>
      <c r="H62" s="92">
        <v>0</v>
      </c>
      <c r="I62" s="92">
        <v>0</v>
      </c>
      <c r="J62" s="92">
        <v>3.08</v>
      </c>
      <c r="K62" s="92">
        <v>12.68</v>
      </c>
      <c r="L62" s="92">
        <v>41.24</v>
      </c>
      <c r="M62" s="92">
        <v>131.28</v>
      </c>
      <c r="N62" s="92">
        <v>131.28</v>
      </c>
      <c r="O62" s="92">
        <v>131.28</v>
      </c>
      <c r="P62" s="92">
        <v>131.28</v>
      </c>
      <c r="Q62" s="92">
        <v>131.28</v>
      </c>
      <c r="R62" s="92">
        <v>131.28</v>
      </c>
      <c r="S62" s="92">
        <v>131.28</v>
      </c>
      <c r="T62" s="92">
        <v>131.28</v>
      </c>
      <c r="U62" s="92">
        <v>131.28</v>
      </c>
      <c r="V62" s="92">
        <v>131.28</v>
      </c>
      <c r="W62" s="92">
        <v>131.28</v>
      </c>
      <c r="X62" s="92">
        <v>131.28</v>
      </c>
      <c r="Y62" s="92">
        <v>131.28</v>
      </c>
      <c r="Z62" s="92">
        <v>131.28</v>
      </c>
      <c r="AA62" s="92">
        <v>131.28</v>
      </c>
      <c r="AB62" s="92">
        <v>131.28</v>
      </c>
      <c r="AC62" s="92">
        <v>131.28</v>
      </c>
      <c r="AD62" s="92">
        <v>131.28</v>
      </c>
      <c r="AE62" s="92">
        <v>131.28</v>
      </c>
    </row>
    <row r="63" spans="1:31">
      <c r="A63" s="92" t="s">
        <v>1131</v>
      </c>
      <c r="B63" s="92">
        <v>0</v>
      </c>
      <c r="C63" s="92">
        <v>0</v>
      </c>
      <c r="D63" s="92">
        <v>0</v>
      </c>
      <c r="E63" s="92">
        <v>0</v>
      </c>
      <c r="F63" s="92">
        <v>0</v>
      </c>
      <c r="G63" s="92">
        <v>0</v>
      </c>
      <c r="H63" s="92">
        <v>0</v>
      </c>
      <c r="I63" s="92">
        <v>0</v>
      </c>
      <c r="J63" s="92">
        <v>0</v>
      </c>
      <c r="K63" s="92">
        <v>0</v>
      </c>
      <c r="L63" s="92">
        <v>0</v>
      </c>
      <c r="M63" s="92">
        <v>0</v>
      </c>
      <c r="N63" s="92">
        <v>0</v>
      </c>
      <c r="O63" s="92">
        <v>0</v>
      </c>
      <c r="P63" s="92">
        <v>0</v>
      </c>
      <c r="Q63" s="92">
        <v>0</v>
      </c>
      <c r="R63" s="92">
        <v>0</v>
      </c>
      <c r="S63" s="92">
        <v>0</v>
      </c>
      <c r="T63" s="92">
        <v>0</v>
      </c>
      <c r="U63" s="92">
        <v>0</v>
      </c>
      <c r="V63" s="92">
        <v>0</v>
      </c>
      <c r="W63" s="92">
        <v>0</v>
      </c>
      <c r="X63" s="92">
        <v>0</v>
      </c>
      <c r="Y63" s="92">
        <v>0</v>
      </c>
      <c r="Z63" s="92">
        <v>0</v>
      </c>
      <c r="AA63" s="92">
        <v>0</v>
      </c>
      <c r="AB63" s="92">
        <v>0</v>
      </c>
      <c r="AC63" s="92">
        <v>0</v>
      </c>
      <c r="AD63" s="92">
        <v>0</v>
      </c>
      <c r="AE63" s="92">
        <v>0</v>
      </c>
    </row>
    <row r="64" spans="1:31">
      <c r="A64" s="92" t="s">
        <v>1132</v>
      </c>
      <c r="B64" s="92">
        <v>0</v>
      </c>
      <c r="C64" s="92">
        <v>0</v>
      </c>
      <c r="D64" s="92">
        <v>0</v>
      </c>
      <c r="E64" s="92">
        <v>0</v>
      </c>
      <c r="F64" s="92">
        <v>0</v>
      </c>
      <c r="G64" s="92">
        <v>0</v>
      </c>
      <c r="H64" s="92">
        <v>0</v>
      </c>
      <c r="I64" s="92">
        <v>0</v>
      </c>
      <c r="J64" s="92">
        <v>3.1</v>
      </c>
      <c r="K64" s="92">
        <v>12.7</v>
      </c>
      <c r="L64" s="92">
        <v>41.2</v>
      </c>
      <c r="M64" s="92">
        <v>131.19999999999999</v>
      </c>
      <c r="N64" s="92">
        <v>131.19999999999999</v>
      </c>
      <c r="O64" s="92">
        <v>131.19999999999999</v>
      </c>
      <c r="P64" s="92">
        <v>131.19999999999999</v>
      </c>
      <c r="Q64" s="92">
        <v>131.19999999999999</v>
      </c>
      <c r="R64" s="92">
        <v>131.19999999999999</v>
      </c>
      <c r="S64" s="92">
        <v>131.19999999999999</v>
      </c>
      <c r="T64" s="92">
        <v>131.19999999999999</v>
      </c>
      <c r="U64" s="92">
        <v>131.19999999999999</v>
      </c>
      <c r="V64" s="92">
        <v>131.19999999999999</v>
      </c>
      <c r="W64" s="92">
        <v>131.19999999999999</v>
      </c>
      <c r="X64" s="92">
        <v>131.19999999999999</v>
      </c>
      <c r="Y64" s="92">
        <v>131.19999999999999</v>
      </c>
      <c r="Z64" s="92">
        <v>131.19999999999999</v>
      </c>
      <c r="AA64" s="92">
        <v>131.19999999999999</v>
      </c>
      <c r="AB64" s="92">
        <v>131.19999999999999</v>
      </c>
      <c r="AC64" s="92">
        <v>131.19999999999999</v>
      </c>
      <c r="AD64" s="92">
        <v>131.19999999999999</v>
      </c>
      <c r="AE64" s="92">
        <v>131.19999999999999</v>
      </c>
    </row>
    <row r="65" spans="1:31">
      <c r="A65" s="92"/>
      <c r="B65" s="92"/>
      <c r="C65" s="92"/>
      <c r="D65" s="92"/>
      <c r="E65" s="92"/>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2"/>
    </row>
    <row r="66" spans="1:31">
      <c r="A66" s="92" t="s">
        <v>1084</v>
      </c>
      <c r="B66" s="92">
        <v>2021</v>
      </c>
      <c r="C66" s="92">
        <v>2022</v>
      </c>
      <c r="D66" s="92">
        <v>2023</v>
      </c>
      <c r="E66" s="92">
        <v>2024</v>
      </c>
      <c r="F66" s="92">
        <v>2025</v>
      </c>
      <c r="G66" s="92">
        <v>2026</v>
      </c>
      <c r="H66" s="92">
        <v>2027</v>
      </c>
      <c r="I66" s="92">
        <v>2028</v>
      </c>
      <c r="J66" s="92">
        <v>2029</v>
      </c>
      <c r="K66" s="92">
        <v>2030</v>
      </c>
      <c r="L66" s="92">
        <v>2031</v>
      </c>
      <c r="M66" s="92">
        <v>2032</v>
      </c>
      <c r="N66" s="92">
        <v>2033</v>
      </c>
      <c r="O66" s="92">
        <v>2034</v>
      </c>
      <c r="P66" s="92">
        <v>2035</v>
      </c>
      <c r="Q66" s="92">
        <v>2036</v>
      </c>
      <c r="R66" s="92">
        <v>2037</v>
      </c>
      <c r="S66" s="92">
        <v>2038</v>
      </c>
      <c r="T66" s="92">
        <v>2039</v>
      </c>
      <c r="U66" s="92">
        <v>2040</v>
      </c>
      <c r="V66" s="92">
        <v>2041</v>
      </c>
      <c r="W66" s="92">
        <v>2042</v>
      </c>
      <c r="X66" s="92">
        <v>2043</v>
      </c>
      <c r="Y66" s="92">
        <v>2044</v>
      </c>
      <c r="Z66" s="92">
        <v>2045</v>
      </c>
      <c r="AA66" s="92">
        <v>2046</v>
      </c>
      <c r="AB66" s="92">
        <v>2047</v>
      </c>
      <c r="AC66" s="92">
        <v>2048</v>
      </c>
      <c r="AD66" s="92">
        <v>2049</v>
      </c>
      <c r="AE66" s="92">
        <v>2050</v>
      </c>
    </row>
    <row r="67" spans="1:31">
      <c r="A67" s="92" t="s">
        <v>1133</v>
      </c>
      <c r="B67" s="92">
        <v>61.024299999999997</v>
      </c>
      <c r="C67" s="92">
        <v>61.8872</v>
      </c>
      <c r="D67" s="92">
        <v>58.5627</v>
      </c>
      <c r="E67" s="92">
        <v>59.799300000000002</v>
      </c>
      <c r="F67" s="92">
        <v>61.576799999999999</v>
      </c>
      <c r="G67" s="92">
        <v>61.298299999999998</v>
      </c>
      <c r="H67" s="92">
        <v>57.936900000000001</v>
      </c>
      <c r="I67" s="92">
        <v>38.8155</v>
      </c>
      <c r="J67" s="92">
        <v>7.6493599999999997</v>
      </c>
      <c r="K67" s="92">
        <v>0</v>
      </c>
      <c r="L67" s="92">
        <v>0</v>
      </c>
      <c r="M67" s="92">
        <v>0</v>
      </c>
      <c r="N67" s="92">
        <v>0</v>
      </c>
      <c r="O67" s="92">
        <v>0</v>
      </c>
      <c r="P67" s="92">
        <v>0</v>
      </c>
      <c r="Q67" s="92">
        <v>0</v>
      </c>
      <c r="R67" s="92">
        <v>0</v>
      </c>
      <c r="S67" s="92">
        <v>0</v>
      </c>
      <c r="T67" s="92">
        <v>0</v>
      </c>
      <c r="U67" s="92">
        <v>0</v>
      </c>
      <c r="V67" s="92">
        <v>0</v>
      </c>
      <c r="W67" s="92">
        <v>0</v>
      </c>
      <c r="X67" s="92">
        <v>0</v>
      </c>
      <c r="Y67" s="92">
        <v>0</v>
      </c>
      <c r="Z67" s="92">
        <v>0</v>
      </c>
      <c r="AA67" s="92">
        <v>0</v>
      </c>
      <c r="AB67" s="92">
        <v>0</v>
      </c>
      <c r="AC67" s="92">
        <v>0</v>
      </c>
      <c r="AD67" s="92">
        <v>0</v>
      </c>
      <c r="AE67" s="92">
        <v>0</v>
      </c>
    </row>
    <row r="68" spans="1:31">
      <c r="A68" s="92" t="s">
        <v>1134</v>
      </c>
      <c r="B68" s="92">
        <v>0</v>
      </c>
      <c r="C68" s="92">
        <v>0</v>
      </c>
      <c r="D68" s="92">
        <v>0</v>
      </c>
      <c r="E68" s="92">
        <v>0</v>
      </c>
      <c r="F68" s="92">
        <v>0</v>
      </c>
      <c r="G68" s="92">
        <v>0</v>
      </c>
      <c r="H68" s="92">
        <v>0</v>
      </c>
      <c r="I68" s="92">
        <v>0</v>
      </c>
      <c r="J68" s="92">
        <v>0</v>
      </c>
      <c r="K68" s="92">
        <v>0</v>
      </c>
      <c r="L68" s="92">
        <v>0</v>
      </c>
      <c r="M68" s="92">
        <v>0</v>
      </c>
      <c r="N68" s="92">
        <v>0</v>
      </c>
      <c r="O68" s="92">
        <v>0</v>
      </c>
      <c r="P68" s="92">
        <v>0</v>
      </c>
      <c r="Q68" s="92">
        <v>0</v>
      </c>
      <c r="R68" s="92">
        <v>0</v>
      </c>
      <c r="S68" s="92">
        <v>0</v>
      </c>
      <c r="T68" s="92">
        <v>0</v>
      </c>
      <c r="U68" s="92">
        <v>0</v>
      </c>
      <c r="V68" s="92">
        <v>0</v>
      </c>
      <c r="W68" s="92">
        <v>0</v>
      </c>
      <c r="X68" s="92">
        <v>0</v>
      </c>
      <c r="Y68" s="92">
        <v>0</v>
      </c>
      <c r="Z68" s="92">
        <v>0</v>
      </c>
      <c r="AA68" s="92">
        <v>0</v>
      </c>
      <c r="AB68" s="92">
        <v>0</v>
      </c>
      <c r="AC68" s="92">
        <v>0</v>
      </c>
      <c r="AD68" s="92">
        <v>0</v>
      </c>
      <c r="AE68" s="92">
        <v>0</v>
      </c>
    </row>
    <row r="69" spans="1:31">
      <c r="A69" s="92" t="s">
        <v>1135</v>
      </c>
      <c r="B69" s="92">
        <v>0</v>
      </c>
      <c r="C69" s="92">
        <v>0</v>
      </c>
      <c r="D69" s="92">
        <v>0</v>
      </c>
      <c r="E69" s="92">
        <v>0</v>
      </c>
      <c r="F69" s="92">
        <v>0</v>
      </c>
      <c r="G69" s="92">
        <v>0</v>
      </c>
      <c r="H69" s="92">
        <v>3.1638199999999999</v>
      </c>
      <c r="I69" s="92">
        <v>4.3613099999999996</v>
      </c>
      <c r="J69" s="92">
        <v>10.322900000000001</v>
      </c>
      <c r="K69" s="92">
        <v>0</v>
      </c>
      <c r="L69" s="92">
        <v>0</v>
      </c>
      <c r="M69" s="92">
        <v>0</v>
      </c>
      <c r="N69" s="92">
        <v>0</v>
      </c>
      <c r="O69" s="92">
        <v>0</v>
      </c>
      <c r="P69" s="92">
        <v>0</v>
      </c>
      <c r="Q69" s="92">
        <v>4.0898399999999997</v>
      </c>
      <c r="R69" s="92">
        <v>31.988199999999999</v>
      </c>
      <c r="S69" s="92">
        <v>23.797699999999999</v>
      </c>
      <c r="T69" s="92">
        <v>4.2261800000000003</v>
      </c>
      <c r="U69" s="92">
        <v>0</v>
      </c>
      <c r="V69" s="92">
        <v>0</v>
      </c>
      <c r="W69" s="92">
        <v>0</v>
      </c>
      <c r="X69" s="92">
        <v>0</v>
      </c>
      <c r="Y69" s="92">
        <v>0</v>
      </c>
      <c r="Z69" s="92">
        <v>0</v>
      </c>
      <c r="AA69" s="92">
        <v>0</v>
      </c>
      <c r="AB69" s="92">
        <v>0</v>
      </c>
      <c r="AC69" s="92">
        <v>0</v>
      </c>
      <c r="AD69" s="92">
        <v>0</v>
      </c>
      <c r="AE69" s="92">
        <v>0</v>
      </c>
    </row>
    <row r="70" spans="1:31">
      <c r="A70" s="92" t="s">
        <v>1136</v>
      </c>
      <c r="B70" s="92">
        <v>0</v>
      </c>
      <c r="C70" s="92">
        <v>0</v>
      </c>
      <c r="D70" s="92">
        <v>0</v>
      </c>
      <c r="E70" s="92">
        <v>0</v>
      </c>
      <c r="F70" s="92">
        <v>0</v>
      </c>
      <c r="G70" s="92">
        <v>0</v>
      </c>
      <c r="H70" s="92">
        <v>0</v>
      </c>
      <c r="I70" s="92">
        <v>0</v>
      </c>
      <c r="J70" s="92">
        <v>0</v>
      </c>
      <c r="K70" s="92">
        <v>0</v>
      </c>
      <c r="L70" s="92">
        <v>0</v>
      </c>
      <c r="M70" s="92">
        <v>0</v>
      </c>
      <c r="N70" s="92">
        <v>0</v>
      </c>
      <c r="O70" s="92">
        <v>0</v>
      </c>
      <c r="P70" s="92">
        <v>0</v>
      </c>
      <c r="Q70" s="92">
        <v>0</v>
      </c>
      <c r="R70" s="92">
        <v>0</v>
      </c>
      <c r="S70" s="92">
        <v>0</v>
      </c>
      <c r="T70" s="92">
        <v>0</v>
      </c>
      <c r="U70" s="92">
        <v>0</v>
      </c>
      <c r="V70" s="92">
        <v>0</v>
      </c>
      <c r="W70" s="92">
        <v>0</v>
      </c>
      <c r="X70" s="92">
        <v>0</v>
      </c>
      <c r="Y70" s="92">
        <v>0</v>
      </c>
      <c r="Z70" s="92">
        <v>0</v>
      </c>
      <c r="AA70" s="92">
        <v>0</v>
      </c>
      <c r="AB70" s="92">
        <v>0</v>
      </c>
      <c r="AC70" s="92">
        <v>0</v>
      </c>
      <c r="AD70" s="92">
        <v>0</v>
      </c>
      <c r="AE70" s="92">
        <v>0</v>
      </c>
    </row>
    <row r="71" spans="1:31">
      <c r="A71" s="92" t="s">
        <v>1137</v>
      </c>
      <c r="B71" s="92">
        <v>1.0694999999999999</v>
      </c>
      <c r="C71" s="92">
        <v>1.0694999999999999</v>
      </c>
      <c r="D71" s="92">
        <v>1.0694999999999999</v>
      </c>
      <c r="E71" s="92">
        <v>1.0694999999999999</v>
      </c>
      <c r="F71" s="92">
        <v>1.0694999999999999</v>
      </c>
      <c r="G71" s="92">
        <v>1.0694999999999999</v>
      </c>
      <c r="H71" s="92">
        <v>1.0897399999999999</v>
      </c>
      <c r="I71" s="92">
        <v>2.0906099999999999</v>
      </c>
      <c r="J71" s="92">
        <v>2.8325100000000001</v>
      </c>
      <c r="K71" s="92">
        <v>4.5235700000000003</v>
      </c>
      <c r="L71" s="92">
        <v>4.5235700000000003</v>
      </c>
      <c r="M71" s="92">
        <v>4.5235700000000003</v>
      </c>
      <c r="N71" s="92">
        <v>4.5235700000000003</v>
      </c>
      <c r="O71" s="92">
        <v>4.5235700000000003</v>
      </c>
      <c r="P71" s="92">
        <v>4.5235700000000003</v>
      </c>
      <c r="Q71" s="92">
        <v>4.5235700000000003</v>
      </c>
      <c r="R71" s="92">
        <v>4.5235700000000003</v>
      </c>
      <c r="S71" s="92">
        <v>4.5235700000000003</v>
      </c>
      <c r="T71" s="92">
        <v>4.5235700000000003</v>
      </c>
      <c r="U71" s="92">
        <v>4.5235700000000003</v>
      </c>
      <c r="V71" s="92">
        <v>4.5235700000000003</v>
      </c>
      <c r="W71" s="92">
        <v>4.5235700000000003</v>
      </c>
      <c r="X71" s="92">
        <v>4.5235700000000003</v>
      </c>
      <c r="Y71" s="92">
        <v>4.5235700000000003</v>
      </c>
      <c r="Z71" s="92">
        <v>4.5235700000000003</v>
      </c>
      <c r="AA71" s="92">
        <v>4.5235700000000003</v>
      </c>
      <c r="AB71" s="92">
        <v>4.5235700000000003</v>
      </c>
      <c r="AC71" s="92">
        <v>4.5235700000000003</v>
      </c>
      <c r="AD71" s="92">
        <v>4.5235700000000003</v>
      </c>
      <c r="AE71" s="92">
        <v>4.5235700000000003</v>
      </c>
    </row>
    <row r="72" spans="1:31">
      <c r="A72" s="92" t="s">
        <v>1138</v>
      </c>
      <c r="B72" s="92">
        <v>1.5884400000000001</v>
      </c>
      <c r="C72" s="92">
        <v>1.8192299999999999</v>
      </c>
      <c r="D72" s="92">
        <v>1.92855</v>
      </c>
      <c r="E72" s="92">
        <v>1.6339900000000001</v>
      </c>
      <c r="F72" s="92">
        <v>1.94493</v>
      </c>
      <c r="G72" s="92">
        <v>1.94493</v>
      </c>
      <c r="H72" s="92">
        <v>1.94493</v>
      </c>
      <c r="I72" s="92">
        <v>1.94493</v>
      </c>
      <c r="J72" s="92">
        <v>4.89168</v>
      </c>
      <c r="K72" s="212">
        <v>2.3007599999999999E-15</v>
      </c>
      <c r="L72" s="212">
        <v>1.8733400000000002E-15</v>
      </c>
      <c r="M72" s="212">
        <v>1.6919099999999999E-15</v>
      </c>
      <c r="N72" s="212">
        <v>3.3037300000000001E-15</v>
      </c>
      <c r="O72" s="212">
        <v>1.24427E-14</v>
      </c>
      <c r="P72" s="212">
        <v>1.3060400000000001E-14</v>
      </c>
      <c r="Q72" s="92">
        <v>60.2121</v>
      </c>
      <c r="R72" s="92">
        <v>208.45699999999999</v>
      </c>
      <c r="S72" s="92">
        <v>193.78800000000001</v>
      </c>
      <c r="T72" s="92">
        <v>80.626900000000006</v>
      </c>
      <c r="U72" s="212">
        <v>1.6519299999999998E-14</v>
      </c>
      <c r="V72" s="212">
        <v>1.20004E-14</v>
      </c>
      <c r="W72" s="212">
        <v>3.8816500000000003E-15</v>
      </c>
      <c r="X72" s="212">
        <v>2.8194799999999998E-15</v>
      </c>
      <c r="Y72" s="212">
        <v>1.1436399999999999E-14</v>
      </c>
      <c r="Z72" s="212">
        <v>1.22639E-14</v>
      </c>
      <c r="AA72" s="212">
        <v>3.8370900000000002E-15</v>
      </c>
      <c r="AB72" s="212">
        <v>1.9508799999999999E-15</v>
      </c>
      <c r="AC72" s="212">
        <v>2.3237400000000002E-15</v>
      </c>
      <c r="AD72" s="212">
        <v>2.9272699999999999E-15</v>
      </c>
      <c r="AE72" s="212">
        <v>3.3754300000000001E-15</v>
      </c>
    </row>
    <row r="73" spans="1:31">
      <c r="A73" s="92" t="s">
        <v>1139</v>
      </c>
      <c r="B73" s="92">
        <v>0</v>
      </c>
      <c r="C73" s="92">
        <v>0</v>
      </c>
      <c r="D73" s="92">
        <v>0</v>
      </c>
      <c r="E73" s="92">
        <v>7.8875799999999996E-2</v>
      </c>
      <c r="F73" s="92">
        <v>0.26510099999999998</v>
      </c>
      <c r="G73" s="92">
        <v>0.36724699999999999</v>
      </c>
      <c r="H73" s="92">
        <v>0.44365399999999999</v>
      </c>
      <c r="I73" s="92">
        <v>0.44365399999999999</v>
      </c>
      <c r="J73" s="92">
        <v>2.4139599999999999</v>
      </c>
      <c r="K73" s="212">
        <v>8.9035099999999998E-16</v>
      </c>
      <c r="L73" s="212">
        <v>1.09036E-15</v>
      </c>
      <c r="M73" s="212">
        <v>1.27579E-15</v>
      </c>
      <c r="N73" s="212">
        <v>1.65548E-15</v>
      </c>
      <c r="O73" s="212">
        <v>5.8760799999999998E-15</v>
      </c>
      <c r="P73" s="212">
        <v>8.50723E-15</v>
      </c>
      <c r="Q73" s="92">
        <v>49.250599999999999</v>
      </c>
      <c r="R73" s="92">
        <v>156.44499999999999</v>
      </c>
      <c r="S73" s="92">
        <v>144.76400000000001</v>
      </c>
      <c r="T73" s="92">
        <v>62.447499999999998</v>
      </c>
      <c r="U73" s="212">
        <v>1.18237E-14</v>
      </c>
      <c r="V73" s="212">
        <v>9.3149600000000002E-15</v>
      </c>
      <c r="W73" s="212">
        <v>2.7223299999999998E-15</v>
      </c>
      <c r="X73" s="212">
        <v>1.2395100000000001E-15</v>
      </c>
      <c r="Y73" s="212">
        <v>8.7581299999999994E-15</v>
      </c>
      <c r="Z73" s="212">
        <v>7.9846300000000005E-15</v>
      </c>
      <c r="AA73" s="212">
        <v>2.2685999999999998E-15</v>
      </c>
      <c r="AB73" s="212">
        <v>1.49214E-15</v>
      </c>
      <c r="AC73" s="212">
        <v>2.3224799999999998E-15</v>
      </c>
      <c r="AD73" s="212">
        <v>2.1884900000000002E-15</v>
      </c>
      <c r="AE73" s="212">
        <v>2.0710899999999999E-15</v>
      </c>
    </row>
    <row r="74" spans="1:31">
      <c r="A74" s="92" t="s">
        <v>1140</v>
      </c>
      <c r="B74" s="92">
        <v>0</v>
      </c>
      <c r="C74" s="92">
        <v>0</v>
      </c>
      <c r="D74" s="92">
        <v>0</v>
      </c>
      <c r="E74" s="92">
        <v>0</v>
      </c>
      <c r="F74" s="92">
        <v>0</v>
      </c>
      <c r="G74" s="92">
        <v>0</v>
      </c>
      <c r="H74" s="92">
        <v>0</v>
      </c>
      <c r="I74" s="92">
        <v>0</v>
      </c>
      <c r="J74" s="92">
        <v>0</v>
      </c>
      <c r="K74" s="92">
        <v>0</v>
      </c>
      <c r="L74" s="92">
        <v>0</v>
      </c>
      <c r="M74" s="92">
        <v>0</v>
      </c>
      <c r="N74" s="92">
        <v>0</v>
      </c>
      <c r="O74" s="92">
        <v>0</v>
      </c>
      <c r="P74" s="92">
        <v>0</v>
      </c>
      <c r="Q74" s="92">
        <v>0</v>
      </c>
      <c r="R74" s="92">
        <v>0</v>
      </c>
      <c r="S74" s="92">
        <v>0</v>
      </c>
      <c r="T74" s="92">
        <v>0</v>
      </c>
      <c r="U74" s="92">
        <v>0</v>
      </c>
      <c r="V74" s="92">
        <v>0</v>
      </c>
      <c r="W74" s="92">
        <v>0</v>
      </c>
      <c r="X74" s="92">
        <v>0</v>
      </c>
      <c r="Y74" s="92">
        <v>0</v>
      </c>
      <c r="Z74" s="92">
        <v>0</v>
      </c>
      <c r="AA74" s="92">
        <v>0</v>
      </c>
      <c r="AB74" s="92">
        <v>0</v>
      </c>
      <c r="AC74" s="92">
        <v>0</v>
      </c>
      <c r="AD74" s="92">
        <v>0</v>
      </c>
      <c r="AE74" s="92">
        <v>0</v>
      </c>
    </row>
    <row r="75" spans="1:31">
      <c r="A75" s="92" t="s">
        <v>1141</v>
      </c>
      <c r="B75" s="92">
        <v>1.0166E-2</v>
      </c>
      <c r="C75" s="92">
        <v>1.0166E-2</v>
      </c>
      <c r="D75" s="92">
        <v>1.00318E-2</v>
      </c>
      <c r="E75" s="92">
        <v>1.0075600000000001E-2</v>
      </c>
      <c r="F75" s="92">
        <v>1.0166E-2</v>
      </c>
      <c r="G75" s="92">
        <v>1.0166E-2</v>
      </c>
      <c r="H75" s="92">
        <v>1.0166E-2</v>
      </c>
      <c r="I75" s="92">
        <v>1.0166E-2</v>
      </c>
      <c r="J75" s="92">
        <v>0.70113599999999998</v>
      </c>
      <c r="K75" s="92">
        <v>0.88911899999999999</v>
      </c>
      <c r="L75" s="92">
        <v>0.49742199999999998</v>
      </c>
      <c r="M75" s="92">
        <v>0.38479099999999999</v>
      </c>
      <c r="N75" s="92">
        <v>0.49400300000000003</v>
      </c>
      <c r="O75" s="92">
        <v>0.74562499999999998</v>
      </c>
      <c r="P75" s="92">
        <v>0.98717200000000005</v>
      </c>
      <c r="Q75" s="92">
        <v>1.3604700000000001</v>
      </c>
      <c r="R75" s="92">
        <v>1.39211</v>
      </c>
      <c r="S75" s="92">
        <v>1.39211</v>
      </c>
      <c r="T75" s="92">
        <v>1.37307</v>
      </c>
      <c r="U75" s="92">
        <v>1.05416</v>
      </c>
      <c r="V75" s="92">
        <v>0.83800699999999995</v>
      </c>
      <c r="W75" s="92">
        <v>0.58229900000000001</v>
      </c>
      <c r="X75" s="92">
        <v>0.55878899999999998</v>
      </c>
      <c r="Y75" s="92">
        <v>0.76758700000000002</v>
      </c>
      <c r="Z75" s="92">
        <v>0.91399399999999997</v>
      </c>
      <c r="AA75" s="92">
        <v>0.55575799999999997</v>
      </c>
      <c r="AB75" s="92">
        <v>0.48190500000000003</v>
      </c>
      <c r="AC75" s="92">
        <v>0.47204400000000002</v>
      </c>
      <c r="AD75" s="92">
        <v>0.42307600000000001</v>
      </c>
      <c r="AE75" s="92">
        <v>0.43277700000000002</v>
      </c>
    </row>
    <row r="76" spans="1:31">
      <c r="A76" s="92" t="s">
        <v>1142</v>
      </c>
      <c r="B76" s="92">
        <v>0</v>
      </c>
      <c r="C76" s="92">
        <v>0</v>
      </c>
      <c r="D76" s="92">
        <v>0</v>
      </c>
      <c r="E76" s="92">
        <v>0</v>
      </c>
      <c r="F76" s="92">
        <v>0</v>
      </c>
      <c r="G76" s="92">
        <v>0</v>
      </c>
      <c r="H76" s="92">
        <v>0</v>
      </c>
      <c r="I76" s="92">
        <v>0</v>
      </c>
      <c r="J76" s="92">
        <v>5.7712000000000003</v>
      </c>
      <c r="K76" s="92">
        <v>18.810400000000001</v>
      </c>
      <c r="L76" s="92">
        <v>35.9345</v>
      </c>
      <c r="M76" s="92">
        <v>55.215000000000003</v>
      </c>
      <c r="N76" s="92">
        <v>87.203900000000004</v>
      </c>
      <c r="O76" s="92">
        <v>131.62100000000001</v>
      </c>
      <c r="P76" s="92">
        <v>174.26</v>
      </c>
      <c r="Q76" s="92">
        <v>240.15600000000001</v>
      </c>
      <c r="R76" s="92">
        <v>245.74100000000001</v>
      </c>
      <c r="S76" s="92">
        <v>245.74100000000001</v>
      </c>
      <c r="T76" s="92">
        <v>242.38</v>
      </c>
      <c r="U76" s="92">
        <v>186.08500000000001</v>
      </c>
      <c r="V76" s="92">
        <v>147.929</v>
      </c>
      <c r="W76" s="92">
        <v>102.79</v>
      </c>
      <c r="X76" s="92">
        <v>98.640100000000004</v>
      </c>
      <c r="Y76" s="92">
        <v>135.49799999999999</v>
      </c>
      <c r="Z76" s="92">
        <v>161.34299999999999</v>
      </c>
      <c r="AA76" s="92">
        <v>98.105099999999993</v>
      </c>
      <c r="AB76" s="92">
        <v>85.068200000000004</v>
      </c>
      <c r="AC76" s="92">
        <v>83.327500000000001</v>
      </c>
      <c r="AD76" s="92">
        <v>74.683300000000003</v>
      </c>
      <c r="AE76" s="92">
        <v>76.395899999999997</v>
      </c>
    </row>
    <row r="77" spans="1:31">
      <c r="A77" s="92" t="s">
        <v>1143</v>
      </c>
      <c r="B77" s="92">
        <v>8.8775499999999997E-3</v>
      </c>
      <c r="C77" s="92">
        <v>4.4387799999999998E-3</v>
      </c>
      <c r="D77" s="92">
        <v>4.1936100000000004E-3</v>
      </c>
      <c r="E77" s="92">
        <v>4.2387199999999996E-3</v>
      </c>
      <c r="F77" s="92">
        <v>4.4387799999999998E-3</v>
      </c>
      <c r="G77" s="92">
        <v>4.4387799999999998E-3</v>
      </c>
      <c r="H77" s="92">
        <v>4.4387799999999998E-3</v>
      </c>
      <c r="I77" s="92">
        <v>5.6576300000000003E-2</v>
      </c>
      <c r="J77" s="92">
        <v>4.4387799999999998E-3</v>
      </c>
      <c r="K77" s="92">
        <v>0.50670800000000005</v>
      </c>
      <c r="L77" s="92">
        <v>1.2881800000000001</v>
      </c>
      <c r="M77" s="92">
        <v>2.5388600000000001</v>
      </c>
      <c r="N77" s="92">
        <v>5.3921700000000001</v>
      </c>
      <c r="O77" s="92">
        <v>9.8224599999999995</v>
      </c>
      <c r="P77" s="92">
        <v>14.320499999999999</v>
      </c>
      <c r="Q77" s="92">
        <v>22.849799999999998</v>
      </c>
      <c r="R77" s="92">
        <v>25.8704</v>
      </c>
      <c r="S77" s="92">
        <v>25.8704</v>
      </c>
      <c r="T77" s="92">
        <v>23.822199999999999</v>
      </c>
      <c r="U77" s="92">
        <v>15.8043</v>
      </c>
      <c r="V77" s="92">
        <v>11.5549</v>
      </c>
      <c r="W77" s="92">
        <v>7.2182300000000001</v>
      </c>
      <c r="X77" s="92">
        <v>6.5833199999999996</v>
      </c>
      <c r="Y77" s="92">
        <v>9.9961900000000004</v>
      </c>
      <c r="Z77" s="92">
        <v>13.6035</v>
      </c>
      <c r="AA77" s="92">
        <v>6.6279199999999996</v>
      </c>
      <c r="AB77" s="92">
        <v>5.2209399999999997</v>
      </c>
      <c r="AC77" s="92">
        <v>4.9781399999999998</v>
      </c>
      <c r="AD77" s="92">
        <v>4.1846800000000002</v>
      </c>
      <c r="AE77" s="92">
        <v>4.3146199999999997</v>
      </c>
    </row>
    <row r="78" spans="1:31">
      <c r="A78" s="92" t="s">
        <v>1144</v>
      </c>
      <c r="B78" s="92">
        <v>0.92607300000000004</v>
      </c>
      <c r="C78" s="92">
        <v>0.439641</v>
      </c>
      <c r="D78" s="92">
        <v>3.6522000000000001</v>
      </c>
      <c r="E78" s="92">
        <v>2.8534199999999998</v>
      </c>
      <c r="F78" s="92">
        <v>0.64682600000000001</v>
      </c>
      <c r="G78" s="92">
        <v>0.95425499999999996</v>
      </c>
      <c r="H78" s="92">
        <v>1.17737</v>
      </c>
      <c r="I78" s="92">
        <v>8.0667799999999996</v>
      </c>
      <c r="J78" s="92">
        <v>2.1030099999999998</v>
      </c>
      <c r="K78" s="92">
        <v>1.0591299999999999</v>
      </c>
      <c r="L78" s="92">
        <v>1.57456</v>
      </c>
      <c r="M78" s="92">
        <v>2.6104699999999998</v>
      </c>
      <c r="N78" s="92">
        <v>5.5034799999999997</v>
      </c>
      <c r="O78" s="92">
        <v>10.240500000000001</v>
      </c>
      <c r="P78" s="92">
        <v>14.93</v>
      </c>
      <c r="Q78" s="92">
        <v>23.976900000000001</v>
      </c>
      <c r="R78" s="92">
        <v>27.8368</v>
      </c>
      <c r="S78" s="92">
        <v>27.4499</v>
      </c>
      <c r="T78" s="92">
        <v>24.943200000000001</v>
      </c>
      <c r="U78" s="92">
        <v>16.477</v>
      </c>
      <c r="V78" s="92">
        <v>12.0467</v>
      </c>
      <c r="W78" s="92">
        <v>7.38523</v>
      </c>
      <c r="X78" s="92">
        <v>6.7311800000000002</v>
      </c>
      <c r="Y78" s="92">
        <v>10.4216</v>
      </c>
      <c r="Z78" s="92">
        <v>14.182399999999999</v>
      </c>
      <c r="AA78" s="92">
        <v>6.7758900000000004</v>
      </c>
      <c r="AB78" s="92">
        <v>5.3294100000000002</v>
      </c>
      <c r="AC78" s="92">
        <v>5.08345</v>
      </c>
      <c r="AD78" s="92">
        <v>4.2633599999999996</v>
      </c>
      <c r="AE78" s="92">
        <v>4.39506</v>
      </c>
    </row>
    <row r="79" spans="1:31">
      <c r="A79" s="92" t="s">
        <v>1145</v>
      </c>
      <c r="B79" s="92">
        <v>0</v>
      </c>
      <c r="C79" s="92">
        <v>0</v>
      </c>
      <c r="D79" s="92">
        <v>0</v>
      </c>
      <c r="E79" s="92">
        <v>0</v>
      </c>
      <c r="F79" s="92">
        <v>0</v>
      </c>
      <c r="G79" s="92">
        <v>0</v>
      </c>
      <c r="H79" s="92">
        <v>0</v>
      </c>
      <c r="I79" s="92">
        <v>0</v>
      </c>
      <c r="J79" s="92">
        <v>0</v>
      </c>
      <c r="K79" s="92">
        <v>0</v>
      </c>
      <c r="L79" s="92">
        <v>0</v>
      </c>
      <c r="M79" s="92">
        <v>0</v>
      </c>
      <c r="N79" s="92">
        <v>0</v>
      </c>
      <c r="O79" s="92">
        <v>0</v>
      </c>
      <c r="P79" s="92">
        <v>0</v>
      </c>
      <c r="Q79" s="92">
        <v>0</v>
      </c>
      <c r="R79" s="92">
        <v>0</v>
      </c>
      <c r="S79" s="92">
        <v>0</v>
      </c>
      <c r="T79" s="92">
        <v>0</v>
      </c>
      <c r="U79" s="92">
        <v>0</v>
      </c>
      <c r="V79" s="92">
        <v>0</v>
      </c>
      <c r="W79" s="92">
        <v>0</v>
      </c>
      <c r="X79" s="92">
        <v>0</v>
      </c>
      <c r="Y79" s="92">
        <v>0</v>
      </c>
      <c r="Z79" s="92">
        <v>0</v>
      </c>
      <c r="AA79" s="92">
        <v>0</v>
      </c>
      <c r="AB79" s="92">
        <v>0</v>
      </c>
      <c r="AC79" s="92">
        <v>0</v>
      </c>
      <c r="AD79" s="92">
        <v>0</v>
      </c>
      <c r="AE79" s="92">
        <v>0</v>
      </c>
    </row>
    <row r="80" spans="1:31">
      <c r="A80" s="92" t="s">
        <v>1146</v>
      </c>
      <c r="B80" s="92">
        <v>0</v>
      </c>
      <c r="C80" s="92">
        <v>0</v>
      </c>
      <c r="D80" s="92">
        <v>0</v>
      </c>
      <c r="E80" s="92">
        <v>0</v>
      </c>
      <c r="F80" s="92">
        <v>0</v>
      </c>
      <c r="G80" s="92">
        <v>0</v>
      </c>
      <c r="H80" s="92">
        <v>0</v>
      </c>
      <c r="I80" s="92">
        <v>0</v>
      </c>
      <c r="J80" s="92">
        <v>0</v>
      </c>
      <c r="K80" s="92">
        <v>0</v>
      </c>
      <c r="L80" s="92">
        <v>0</v>
      </c>
      <c r="M80" s="92">
        <v>0</v>
      </c>
      <c r="N80" s="92">
        <v>0</v>
      </c>
      <c r="O80" s="92">
        <v>0</v>
      </c>
      <c r="P80" s="92">
        <v>0</v>
      </c>
      <c r="Q80" s="92">
        <v>0</v>
      </c>
      <c r="R80" s="92">
        <v>0</v>
      </c>
      <c r="S80" s="92">
        <v>0</v>
      </c>
      <c r="T80" s="92">
        <v>0</v>
      </c>
      <c r="U80" s="92">
        <v>0</v>
      </c>
      <c r="V80" s="92">
        <v>0</v>
      </c>
      <c r="W80" s="92">
        <v>0</v>
      </c>
      <c r="X80" s="92">
        <v>0</v>
      </c>
      <c r="Y80" s="92">
        <v>0</v>
      </c>
      <c r="Z80" s="92">
        <v>0</v>
      </c>
      <c r="AA80" s="92">
        <v>0</v>
      </c>
      <c r="AB80" s="92">
        <v>0</v>
      </c>
      <c r="AC80" s="92">
        <v>0</v>
      </c>
      <c r="AD80" s="92">
        <v>0</v>
      </c>
      <c r="AE80" s="92">
        <v>0</v>
      </c>
    </row>
    <row r="81" spans="1:31">
      <c r="A81" s="92" t="s">
        <v>1147</v>
      </c>
      <c r="B81" s="92">
        <v>0.489533</v>
      </c>
      <c r="C81" s="92">
        <v>0.489533</v>
      </c>
      <c r="D81" s="92">
        <v>0.489533</v>
      </c>
      <c r="E81" s="92">
        <v>0.489533</v>
      </c>
      <c r="F81" s="92">
        <v>0.489533</v>
      </c>
      <c r="G81" s="92">
        <v>0.489533</v>
      </c>
      <c r="H81" s="92">
        <v>0.489533</v>
      </c>
      <c r="I81" s="92">
        <v>0.489533</v>
      </c>
      <c r="J81" s="92">
        <v>0.489533</v>
      </c>
      <c r="K81" s="92">
        <v>0.489533</v>
      </c>
      <c r="L81" s="92">
        <v>0.489533</v>
      </c>
      <c r="M81" s="92">
        <v>0.489533</v>
      </c>
      <c r="N81" s="92">
        <v>0.489533</v>
      </c>
      <c r="O81" s="92">
        <v>0.489533</v>
      </c>
      <c r="P81" s="92">
        <v>0.489533</v>
      </c>
      <c r="Q81" s="92">
        <v>0.489533</v>
      </c>
      <c r="R81" s="92">
        <v>0.489533</v>
      </c>
      <c r="S81" s="92">
        <v>0.489533</v>
      </c>
      <c r="T81" s="92">
        <v>0.489533</v>
      </c>
      <c r="U81" s="92">
        <v>0.489533</v>
      </c>
      <c r="V81" s="92">
        <v>0.489533</v>
      </c>
      <c r="W81" s="92">
        <v>0.489533</v>
      </c>
      <c r="X81" s="92">
        <v>0.489533</v>
      </c>
      <c r="Y81" s="92">
        <v>0.489533</v>
      </c>
      <c r="Z81" s="92">
        <v>0.489533</v>
      </c>
      <c r="AA81" s="92">
        <v>0.489533</v>
      </c>
      <c r="AB81" s="92">
        <v>0.489533</v>
      </c>
      <c r="AC81" s="92">
        <v>0.489533</v>
      </c>
      <c r="AD81" s="92">
        <v>0.489533</v>
      </c>
      <c r="AE81" s="92">
        <v>0.489533</v>
      </c>
    </row>
    <row r="82" spans="1:31">
      <c r="A82" s="92" t="s">
        <v>1148</v>
      </c>
      <c r="B82" s="92">
        <v>0</v>
      </c>
      <c r="C82" s="92">
        <v>0</v>
      </c>
      <c r="D82" s="92">
        <v>0</v>
      </c>
      <c r="E82" s="92">
        <v>0</v>
      </c>
      <c r="F82" s="92">
        <v>0</v>
      </c>
      <c r="G82" s="92">
        <v>0</v>
      </c>
      <c r="H82" s="92">
        <v>0</v>
      </c>
      <c r="I82" s="92">
        <v>0</v>
      </c>
      <c r="J82" s="92">
        <v>0</v>
      </c>
      <c r="K82" s="92">
        <v>0</v>
      </c>
      <c r="L82" s="92">
        <v>0</v>
      </c>
      <c r="M82" s="92">
        <v>0</v>
      </c>
      <c r="N82" s="92">
        <v>0</v>
      </c>
      <c r="O82" s="92">
        <v>0</v>
      </c>
      <c r="P82" s="92">
        <v>0</v>
      </c>
      <c r="Q82" s="92">
        <v>0</v>
      </c>
      <c r="R82" s="92">
        <v>0</v>
      </c>
      <c r="S82" s="92">
        <v>0</v>
      </c>
      <c r="T82" s="92">
        <v>0</v>
      </c>
      <c r="U82" s="92">
        <v>0</v>
      </c>
      <c r="V82" s="92">
        <v>0</v>
      </c>
      <c r="W82" s="92">
        <v>0</v>
      </c>
      <c r="X82" s="92">
        <v>0</v>
      </c>
      <c r="Y82" s="92">
        <v>0</v>
      </c>
      <c r="Z82" s="92">
        <v>0</v>
      </c>
      <c r="AA82" s="92">
        <v>0</v>
      </c>
      <c r="AB82" s="92">
        <v>0</v>
      </c>
      <c r="AC82" s="92">
        <v>0</v>
      </c>
      <c r="AD82" s="92">
        <v>0</v>
      </c>
      <c r="AE82" s="92">
        <v>0</v>
      </c>
    </row>
    <row r="83" spans="1:31">
      <c r="A83" s="92" t="s">
        <v>1149</v>
      </c>
      <c r="B83" s="92">
        <v>0</v>
      </c>
      <c r="C83" s="92">
        <v>0</v>
      </c>
      <c r="D83" s="92">
        <v>0</v>
      </c>
      <c r="E83" s="92">
        <v>0</v>
      </c>
      <c r="F83" s="92">
        <v>0</v>
      </c>
      <c r="G83" s="92">
        <v>0</v>
      </c>
      <c r="H83" s="92">
        <v>0</v>
      </c>
      <c r="I83" s="92">
        <v>0</v>
      </c>
      <c r="J83" s="92">
        <v>9.0844400000000006E-2</v>
      </c>
      <c r="K83" s="92">
        <v>0</v>
      </c>
      <c r="L83" s="92">
        <v>0</v>
      </c>
      <c r="M83" s="92">
        <v>0</v>
      </c>
      <c r="N83" s="92">
        <v>0</v>
      </c>
      <c r="O83" s="92">
        <v>0</v>
      </c>
      <c r="P83" s="92">
        <v>0</v>
      </c>
      <c r="Q83" s="92">
        <v>1.2860599999999999E-4</v>
      </c>
      <c r="R83" s="92">
        <v>2.4230800000000002E-3</v>
      </c>
      <c r="S83" s="92">
        <v>2.0858600000000001E-3</v>
      </c>
      <c r="T83" s="92">
        <v>2.3421800000000001E-4</v>
      </c>
      <c r="U83" s="92">
        <v>0</v>
      </c>
      <c r="V83" s="92">
        <v>0</v>
      </c>
      <c r="W83" s="92">
        <v>0</v>
      </c>
      <c r="X83" s="92">
        <v>0</v>
      </c>
      <c r="Y83" s="92">
        <v>0</v>
      </c>
      <c r="Z83" s="92">
        <v>0</v>
      </c>
      <c r="AA83" s="92">
        <v>0</v>
      </c>
      <c r="AB83" s="92">
        <v>0</v>
      </c>
      <c r="AC83" s="92">
        <v>0</v>
      </c>
      <c r="AD83" s="92">
        <v>0</v>
      </c>
      <c r="AE83" s="92">
        <v>0</v>
      </c>
    </row>
    <row r="84" spans="1:31">
      <c r="A84" s="92" t="s">
        <v>1150</v>
      </c>
      <c r="B84" s="92">
        <v>0</v>
      </c>
      <c r="C84" s="92">
        <v>0</v>
      </c>
      <c r="D84" s="92">
        <v>0</v>
      </c>
      <c r="E84" s="92">
        <v>0</v>
      </c>
      <c r="F84" s="92">
        <v>0</v>
      </c>
      <c r="G84" s="92">
        <v>0</v>
      </c>
      <c r="H84" s="92">
        <v>0</v>
      </c>
      <c r="I84" s="92">
        <v>9.71143</v>
      </c>
      <c r="J84" s="92">
        <v>1.16578</v>
      </c>
      <c r="K84" s="92">
        <v>0.98290999999999995</v>
      </c>
      <c r="L84" s="92">
        <v>0.68323500000000004</v>
      </c>
      <c r="M84" s="92">
        <v>0.528532</v>
      </c>
      <c r="N84" s="92">
        <v>0.67854000000000003</v>
      </c>
      <c r="O84" s="92">
        <v>1.02416</v>
      </c>
      <c r="P84" s="92">
        <v>1.3559300000000001</v>
      </c>
      <c r="Q84" s="92">
        <v>1.8686700000000001</v>
      </c>
      <c r="R84" s="92">
        <v>1.9121300000000001</v>
      </c>
      <c r="S84" s="92">
        <v>1.9121300000000001</v>
      </c>
      <c r="T84" s="92">
        <v>1.88598</v>
      </c>
      <c r="U84" s="92">
        <v>1.44794</v>
      </c>
      <c r="V84" s="92">
        <v>1.1510499999999999</v>
      </c>
      <c r="W84" s="92">
        <v>0.79981899999999995</v>
      </c>
      <c r="X84" s="92">
        <v>0.76752600000000004</v>
      </c>
      <c r="Y84" s="92">
        <v>1.0543199999999999</v>
      </c>
      <c r="Z84" s="92">
        <v>1.25542</v>
      </c>
      <c r="AA84" s="92">
        <v>0.76336400000000004</v>
      </c>
      <c r="AB84" s="92">
        <v>0.66192200000000001</v>
      </c>
      <c r="AC84" s="92">
        <v>0.64837800000000001</v>
      </c>
      <c r="AD84" s="92">
        <v>0.58111699999999999</v>
      </c>
      <c r="AE84" s="92">
        <v>0.59444300000000005</v>
      </c>
    </row>
    <row r="85" spans="1:31">
      <c r="A85" s="92" t="s">
        <v>1151</v>
      </c>
      <c r="B85" s="92">
        <v>0</v>
      </c>
      <c r="C85" s="92">
        <v>0</v>
      </c>
      <c r="D85" s="92">
        <v>0</v>
      </c>
      <c r="E85" s="92">
        <v>0</v>
      </c>
      <c r="F85" s="92">
        <v>0</v>
      </c>
      <c r="G85" s="92">
        <v>0</v>
      </c>
      <c r="H85" s="92">
        <v>0</v>
      </c>
      <c r="I85" s="92">
        <v>0</v>
      </c>
      <c r="J85" s="92">
        <v>0</v>
      </c>
      <c r="K85" s="92">
        <v>0</v>
      </c>
      <c r="L85" s="92">
        <v>0</v>
      </c>
      <c r="M85" s="92">
        <v>0</v>
      </c>
      <c r="N85" s="92">
        <v>1.3056000000000001</v>
      </c>
      <c r="O85" s="92">
        <v>7.31942</v>
      </c>
      <c r="P85" s="92">
        <v>14.1631</v>
      </c>
      <c r="Q85" s="92">
        <v>19.518799999999999</v>
      </c>
      <c r="R85" s="92">
        <v>19.972799999999999</v>
      </c>
      <c r="S85" s="92">
        <v>19.972799999999999</v>
      </c>
      <c r="T85" s="92">
        <v>19.6996</v>
      </c>
      <c r="U85" s="92">
        <v>15.1242</v>
      </c>
      <c r="V85" s="92">
        <v>12.023</v>
      </c>
      <c r="W85" s="92">
        <v>8.3543500000000002</v>
      </c>
      <c r="X85" s="92">
        <v>8.0170399999999997</v>
      </c>
      <c r="Y85" s="92">
        <v>11.012700000000001</v>
      </c>
      <c r="Z85" s="92">
        <v>13.113200000000001</v>
      </c>
      <c r="AA85" s="92">
        <v>7.97356</v>
      </c>
      <c r="AB85" s="92">
        <v>6.9139699999999999</v>
      </c>
      <c r="AC85" s="92">
        <v>6.7725</v>
      </c>
      <c r="AD85" s="92">
        <v>6.0699399999999999</v>
      </c>
      <c r="AE85" s="92">
        <v>6.20913</v>
      </c>
    </row>
    <row r="86" spans="1:31">
      <c r="A86" s="92" t="s">
        <v>1152</v>
      </c>
      <c r="B86" s="92">
        <v>0</v>
      </c>
      <c r="C86" s="92">
        <v>0</v>
      </c>
      <c r="D86" s="92">
        <v>0</v>
      </c>
      <c r="E86" s="92">
        <v>0</v>
      </c>
      <c r="F86" s="92">
        <v>0</v>
      </c>
      <c r="G86" s="92">
        <v>0</v>
      </c>
      <c r="H86" s="92">
        <v>0</v>
      </c>
      <c r="I86" s="92">
        <v>0</v>
      </c>
      <c r="J86" s="92">
        <v>0</v>
      </c>
      <c r="K86" s="92">
        <v>0</v>
      </c>
      <c r="L86" s="92">
        <v>0</v>
      </c>
      <c r="M86" s="92">
        <v>0</v>
      </c>
      <c r="N86" s="92">
        <v>0</v>
      </c>
      <c r="O86" s="92">
        <v>0</v>
      </c>
      <c r="P86" s="92">
        <v>0</v>
      </c>
      <c r="Q86" s="92">
        <v>0</v>
      </c>
      <c r="R86" s="92">
        <v>0</v>
      </c>
      <c r="S86" s="92">
        <v>0</v>
      </c>
      <c r="T86" s="92">
        <v>0</v>
      </c>
      <c r="U86" s="92">
        <v>0</v>
      </c>
      <c r="V86" s="92">
        <v>0</v>
      </c>
      <c r="W86" s="92">
        <v>0</v>
      </c>
      <c r="X86" s="92">
        <v>0</v>
      </c>
      <c r="Y86" s="92">
        <v>0</v>
      </c>
      <c r="Z86" s="92">
        <v>0</v>
      </c>
      <c r="AA86" s="92">
        <v>0</v>
      </c>
      <c r="AB86" s="92">
        <v>0</v>
      </c>
      <c r="AC86" s="92">
        <v>0</v>
      </c>
      <c r="AD86" s="92">
        <v>0</v>
      </c>
      <c r="AE86" s="92">
        <v>0</v>
      </c>
    </row>
    <row r="87" spans="1:31">
      <c r="A87" s="92" t="s">
        <v>1153</v>
      </c>
      <c r="B87" s="92">
        <v>0</v>
      </c>
      <c r="C87" s="92">
        <v>0</v>
      </c>
      <c r="D87" s="92">
        <v>0</v>
      </c>
      <c r="E87" s="92">
        <v>0</v>
      </c>
      <c r="F87" s="92">
        <v>0</v>
      </c>
      <c r="G87" s="92">
        <v>0</v>
      </c>
      <c r="H87" s="92">
        <v>0</v>
      </c>
      <c r="I87" s="92">
        <v>0</v>
      </c>
      <c r="J87" s="92">
        <v>0</v>
      </c>
      <c r="K87" s="92">
        <v>0</v>
      </c>
      <c r="L87" s="92">
        <v>0</v>
      </c>
      <c r="M87" s="92">
        <v>0</v>
      </c>
      <c r="N87" s="92">
        <v>0</v>
      </c>
      <c r="O87" s="92">
        <v>0</v>
      </c>
      <c r="P87" s="92">
        <v>0</v>
      </c>
      <c r="Q87" s="92">
        <v>0</v>
      </c>
      <c r="R87" s="92">
        <v>0</v>
      </c>
      <c r="S87" s="92">
        <v>0</v>
      </c>
      <c r="T87" s="92">
        <v>0</v>
      </c>
      <c r="U87" s="92">
        <v>0</v>
      </c>
      <c r="V87" s="92">
        <v>0</v>
      </c>
      <c r="W87" s="92">
        <v>0</v>
      </c>
      <c r="X87" s="92">
        <v>0</v>
      </c>
      <c r="Y87" s="92">
        <v>0</v>
      </c>
      <c r="Z87" s="92">
        <v>0</v>
      </c>
      <c r="AA87" s="92">
        <v>0</v>
      </c>
      <c r="AB87" s="92">
        <v>0</v>
      </c>
      <c r="AC87" s="92">
        <v>0</v>
      </c>
      <c r="AD87" s="92">
        <v>0</v>
      </c>
      <c r="AE87" s="92">
        <v>0</v>
      </c>
    </row>
    <row r="88" spans="1:31">
      <c r="A88" s="92" t="s">
        <v>1154</v>
      </c>
      <c r="B88" s="92">
        <v>0</v>
      </c>
      <c r="C88" s="92">
        <v>0</v>
      </c>
      <c r="D88" s="92">
        <v>0</v>
      </c>
      <c r="E88" s="92">
        <v>0</v>
      </c>
      <c r="F88" s="92">
        <v>0</v>
      </c>
      <c r="G88" s="92">
        <v>0</v>
      </c>
      <c r="H88" s="92">
        <v>0</v>
      </c>
      <c r="I88" s="92">
        <v>0</v>
      </c>
      <c r="J88" s="92">
        <v>12.1403</v>
      </c>
      <c r="K88" s="92">
        <v>0</v>
      </c>
      <c r="L88" s="92">
        <v>0</v>
      </c>
      <c r="M88" s="92">
        <v>0</v>
      </c>
      <c r="N88" s="92">
        <v>0</v>
      </c>
      <c r="O88" s="92">
        <v>0</v>
      </c>
      <c r="P88" s="92">
        <v>0</v>
      </c>
      <c r="Q88" s="92">
        <v>6.5895900000000003</v>
      </c>
      <c r="R88" s="92">
        <v>115.92700000000001</v>
      </c>
      <c r="S88" s="92">
        <v>84.919799999999995</v>
      </c>
      <c r="T88" s="92">
        <v>7.7576999999999998</v>
      </c>
      <c r="U88" s="92">
        <v>0</v>
      </c>
      <c r="V88" s="92">
        <v>0</v>
      </c>
      <c r="W88" s="92">
        <v>0</v>
      </c>
      <c r="X88" s="92">
        <v>0</v>
      </c>
      <c r="Y88" s="92">
        <v>0</v>
      </c>
      <c r="Z88" s="92">
        <v>0</v>
      </c>
      <c r="AA88" s="92">
        <v>0</v>
      </c>
      <c r="AB88" s="92">
        <v>0</v>
      </c>
      <c r="AC88" s="92">
        <v>0</v>
      </c>
      <c r="AD88" s="92">
        <v>0</v>
      </c>
      <c r="AE88" s="92">
        <v>0</v>
      </c>
    </row>
    <row r="89" spans="1:31">
      <c r="A89" s="92" t="s">
        <v>1155</v>
      </c>
      <c r="B89" s="92">
        <v>0</v>
      </c>
      <c r="C89" s="92">
        <v>0</v>
      </c>
      <c r="D89" s="92">
        <v>0</v>
      </c>
      <c r="E89" s="92">
        <v>0</v>
      </c>
      <c r="F89" s="92">
        <v>0</v>
      </c>
      <c r="G89" s="92">
        <v>0</v>
      </c>
      <c r="H89" s="92">
        <v>0</v>
      </c>
      <c r="I89" s="92">
        <v>0</v>
      </c>
      <c r="J89" s="92">
        <v>0</v>
      </c>
      <c r="K89" s="92">
        <v>0</v>
      </c>
      <c r="L89" s="92">
        <v>0</v>
      </c>
      <c r="M89" s="92">
        <v>0</v>
      </c>
      <c r="N89" s="92">
        <v>0</v>
      </c>
      <c r="O89" s="92">
        <v>0</v>
      </c>
      <c r="P89" s="92">
        <v>0</v>
      </c>
      <c r="Q89" s="92">
        <v>0</v>
      </c>
      <c r="R89" s="92">
        <v>0</v>
      </c>
      <c r="S89" s="92">
        <v>0</v>
      </c>
      <c r="T89" s="92">
        <v>0</v>
      </c>
      <c r="U89" s="92">
        <v>0</v>
      </c>
      <c r="V89" s="92">
        <v>0</v>
      </c>
      <c r="W89" s="92">
        <v>0</v>
      </c>
      <c r="X89" s="92">
        <v>0</v>
      </c>
      <c r="Y89" s="92">
        <v>0</v>
      </c>
      <c r="Z89" s="92">
        <v>0</v>
      </c>
      <c r="AA89" s="92">
        <v>0</v>
      </c>
      <c r="AB89" s="92">
        <v>0</v>
      </c>
      <c r="AC89" s="92">
        <v>0</v>
      </c>
      <c r="AD89" s="92">
        <v>0</v>
      </c>
      <c r="AE89" s="92">
        <v>0</v>
      </c>
    </row>
    <row r="90" spans="1:31">
      <c r="A90" s="92" t="s">
        <v>1156</v>
      </c>
      <c r="B90" s="92">
        <v>0</v>
      </c>
      <c r="C90" s="92">
        <v>0</v>
      </c>
      <c r="D90" s="92">
        <v>0</v>
      </c>
      <c r="E90" s="92">
        <v>0</v>
      </c>
      <c r="F90" s="92">
        <v>0</v>
      </c>
      <c r="G90" s="92">
        <v>0</v>
      </c>
      <c r="H90" s="92">
        <v>0</v>
      </c>
      <c r="I90" s="92">
        <v>0</v>
      </c>
      <c r="J90" s="92">
        <v>10.9147</v>
      </c>
      <c r="K90" s="92">
        <v>35.125</v>
      </c>
      <c r="L90" s="92">
        <v>25.005800000000001</v>
      </c>
      <c r="M90" s="92">
        <v>25.250299999999999</v>
      </c>
      <c r="N90" s="92">
        <v>57.754300000000001</v>
      </c>
      <c r="O90" s="92">
        <v>189.94200000000001</v>
      </c>
      <c r="P90" s="92">
        <v>530.83900000000006</v>
      </c>
      <c r="Q90" s="92">
        <v>901.59100000000001</v>
      </c>
      <c r="R90" s="92">
        <v>923.87800000000004</v>
      </c>
      <c r="S90" s="92">
        <v>923.87800000000004</v>
      </c>
      <c r="T90" s="92">
        <v>910.46299999999997</v>
      </c>
      <c r="U90" s="92">
        <v>648.17100000000005</v>
      </c>
      <c r="V90" s="92">
        <v>286.00900000000001</v>
      </c>
      <c r="W90" s="92">
        <v>94.491799999999998</v>
      </c>
      <c r="X90" s="92">
        <v>84.326700000000002</v>
      </c>
      <c r="Y90" s="92">
        <v>212.51599999999999</v>
      </c>
      <c r="Z90" s="92">
        <v>397.27300000000002</v>
      </c>
      <c r="AA90" s="92">
        <v>83.320400000000006</v>
      </c>
      <c r="AB90" s="92">
        <v>57.491</v>
      </c>
      <c r="AC90" s="92">
        <v>54.515999999999998</v>
      </c>
      <c r="AD90" s="92">
        <v>41.674199999999999</v>
      </c>
      <c r="AE90" s="92">
        <v>43.986499999999999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4"/>
  <cols>
    <col min="1" max="1" width="22.5546875" customWidth="1"/>
    <col min="2" max="2" width="22.109375" customWidth="1"/>
    <col min="3" max="32" width="14.33203125" bestFit="1" customWidth="1"/>
  </cols>
  <sheetData>
    <row r="1" spans="1:32">
      <c r="B1" t="s">
        <v>908</v>
      </c>
      <c r="C1" t="s">
        <v>39</v>
      </c>
      <c r="E1">
        <f>IF(B2=TRUE,SUMIFS($B$147:$B$162,$A$147:$A$162,$A10),SUMIFS(E$125:E$140,$A$125:$A$140,$A10))</f>
        <v>4.2820318634287188E-2</v>
      </c>
    </row>
    <row r="2" spans="1:32">
      <c r="A2" t="str">
        <f>About!B1</f>
        <v>West 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1.2043478045324352E-2</v>
      </c>
      <c r="D39">
        <f>SUMPRODUCT(P$57:P$106,$B$57:$B$106)</f>
        <v>8.2894342700945093E-3</v>
      </c>
      <c r="E39">
        <f>SUMPRODUCT(AB$57:AB$106,$B$57:$B$106)</f>
        <v>6.7773111149619456E-3</v>
      </c>
      <c r="F39">
        <f>SUMPRODUCT(AN$57:AN$106,$B$57:$B$106)</f>
        <v>6.5333549168530396E-3</v>
      </c>
      <c r="G39">
        <f>SUMPRODUCT(AZ$57:AZ$106,$B$57:$B$106)</f>
        <v>6.3242829245405661E-3</v>
      </c>
      <c r="H39">
        <f>SUMPRODUCT(BL$57:BL$106,$B$57:$B$106)</f>
        <v>6.1483139212036454E-3</v>
      </c>
      <c r="I39">
        <f>SUMPRODUCT(BX$57:BX$106,$B$57:$B$106)</f>
        <v>5.9624635131074796E-3</v>
      </c>
      <c r="J39">
        <f>SUMPRODUCT(CJ$57:CJ$106,$B$57:$B$106)</f>
        <v>5.9249790064816125E-3</v>
      </c>
      <c r="K39">
        <f>SUMPRODUCT(CV$57:CV$106,$B$57:$B$106)</f>
        <v>6.1984896434299618E-3</v>
      </c>
      <c r="L39" s="156">
        <f>K39</f>
        <v>6.1984896434299618E-3</v>
      </c>
      <c r="M39" s="156">
        <f t="shared" ref="M39:AE50" si="53">L39</f>
        <v>6.1984896434299618E-3</v>
      </c>
      <c r="N39" s="156">
        <f t="shared" si="53"/>
        <v>6.1984896434299618E-3</v>
      </c>
      <c r="O39" s="156">
        <f t="shared" si="53"/>
        <v>6.1984896434299618E-3</v>
      </c>
      <c r="P39" s="156">
        <f t="shared" si="53"/>
        <v>6.1984896434299618E-3</v>
      </c>
      <c r="Q39" s="156">
        <f t="shared" si="53"/>
        <v>6.1984896434299618E-3</v>
      </c>
      <c r="R39" s="156">
        <f t="shared" si="53"/>
        <v>6.1984896434299618E-3</v>
      </c>
      <c r="S39" s="156">
        <f t="shared" si="53"/>
        <v>6.1984896434299618E-3</v>
      </c>
      <c r="T39" s="156">
        <f t="shared" si="53"/>
        <v>6.1984896434299618E-3</v>
      </c>
      <c r="U39" s="156">
        <f t="shared" si="53"/>
        <v>6.1984896434299618E-3</v>
      </c>
      <c r="V39" s="156">
        <f t="shared" si="53"/>
        <v>6.1984896434299618E-3</v>
      </c>
      <c r="W39" s="156">
        <f t="shared" si="53"/>
        <v>6.1984896434299618E-3</v>
      </c>
      <c r="X39" s="156">
        <f t="shared" si="53"/>
        <v>6.1984896434299618E-3</v>
      </c>
      <c r="Y39" s="156">
        <f t="shared" si="53"/>
        <v>6.1984896434299618E-3</v>
      </c>
      <c r="Z39" s="156">
        <f t="shared" si="53"/>
        <v>6.1984896434299618E-3</v>
      </c>
      <c r="AA39" s="156">
        <f t="shared" si="53"/>
        <v>6.1984896434299618E-3</v>
      </c>
      <c r="AB39" s="156">
        <f t="shared" si="53"/>
        <v>6.1984896434299618E-3</v>
      </c>
      <c r="AC39" s="156">
        <f t="shared" si="53"/>
        <v>6.1984896434299618E-3</v>
      </c>
      <c r="AD39" s="156">
        <f t="shared" si="53"/>
        <v>6.1984896434299618E-3</v>
      </c>
      <c r="AE39" s="156">
        <f t="shared" si="53"/>
        <v>6.1984896434299618E-3</v>
      </c>
    </row>
    <row r="40" spans="1:32">
      <c r="B40" s="2" t="s">
        <v>98</v>
      </c>
      <c r="C40">
        <f>SUMPRODUCT(E57:E106,$B$57:$B$106)</f>
        <v>0.20689295164755744</v>
      </c>
      <c r="D40">
        <f>SUMPRODUCT(Q$57:Q$106,$B$57:$B$106)</f>
        <v>0.17525400633592414</v>
      </c>
      <c r="E40">
        <f>SUMPRODUCT(AC$57:AC$106,$B$57:$B$106)</f>
        <v>0.14548418395108528</v>
      </c>
      <c r="F40">
        <f>SUMPRODUCT(AO$57:AO$106,$B$57:$B$106)</f>
        <v>0.14231802802142124</v>
      </c>
      <c r="G40">
        <f>SUMPRODUCT(BA$57:BA$106,$B$57:$B$106)</f>
        <v>0.14023535779708241</v>
      </c>
      <c r="H40">
        <f>SUMPRODUCT(BM$57:BM$106,$B$57:$B$106)</f>
        <v>0.12452248931930708</v>
      </c>
      <c r="I40">
        <f>SUMPRODUCT(BY$57:BY$106,$B$57:$B$106)</f>
        <v>7.2231194099736107E-2</v>
      </c>
      <c r="J40">
        <f>SUMPRODUCT(CK$57:CK$106,$B$57:$B$106)</f>
        <v>6.4795666725762285E-2</v>
      </c>
      <c r="K40">
        <f>SUMPRODUCT(CW$57:CW$106,$B$57:$B$106)</f>
        <v>5.3759413726213942E-2</v>
      </c>
      <c r="L40" s="156">
        <f t="shared" ref="L40:AA50" si="54">K40</f>
        <v>5.3759413726213942E-2</v>
      </c>
      <c r="M40" s="156">
        <f t="shared" si="54"/>
        <v>5.3759413726213942E-2</v>
      </c>
      <c r="N40" s="156">
        <f t="shared" si="54"/>
        <v>5.3759413726213942E-2</v>
      </c>
      <c r="O40" s="156">
        <f t="shared" si="54"/>
        <v>5.3759413726213942E-2</v>
      </c>
      <c r="P40" s="156">
        <f t="shared" si="54"/>
        <v>5.3759413726213942E-2</v>
      </c>
      <c r="Q40" s="156">
        <f t="shared" si="54"/>
        <v>5.3759413726213942E-2</v>
      </c>
      <c r="R40" s="156">
        <f t="shared" si="54"/>
        <v>5.3759413726213942E-2</v>
      </c>
      <c r="S40" s="156">
        <f t="shared" si="54"/>
        <v>5.3759413726213942E-2</v>
      </c>
      <c r="T40" s="156">
        <f t="shared" si="54"/>
        <v>5.3759413726213942E-2</v>
      </c>
      <c r="U40" s="156">
        <f t="shared" si="54"/>
        <v>5.3759413726213942E-2</v>
      </c>
      <c r="V40" s="156">
        <f t="shared" si="54"/>
        <v>5.3759413726213942E-2</v>
      </c>
      <c r="W40" s="156">
        <f t="shared" si="54"/>
        <v>5.3759413726213942E-2</v>
      </c>
      <c r="X40" s="156">
        <f t="shared" si="54"/>
        <v>5.3759413726213942E-2</v>
      </c>
      <c r="Y40" s="156">
        <f t="shared" si="54"/>
        <v>5.3759413726213942E-2</v>
      </c>
      <c r="Z40" s="156">
        <f t="shared" si="54"/>
        <v>5.3759413726213942E-2</v>
      </c>
      <c r="AA40" s="156">
        <f t="shared" si="54"/>
        <v>5.3759413726213942E-2</v>
      </c>
      <c r="AB40" s="156">
        <f t="shared" si="53"/>
        <v>5.3759413726213942E-2</v>
      </c>
      <c r="AC40" s="156">
        <f t="shared" si="53"/>
        <v>5.3759413726213942E-2</v>
      </c>
      <c r="AD40" s="156">
        <f t="shared" si="53"/>
        <v>5.3759413726213942E-2</v>
      </c>
      <c r="AE40" s="156">
        <f t="shared" si="53"/>
        <v>5.3759413726213942E-2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2.2034553336122777E-2</v>
      </c>
      <c r="D42">
        <f>SUMPRODUCT(S$57:S$106,$B$57:$B$106)</f>
        <v>2.1133572531307782E-2</v>
      </c>
      <c r="E42">
        <f>SUMPRODUCT(AE$57:AE$106,$B$57:$B$106)</f>
        <v>2.1448674379770258E-2</v>
      </c>
      <c r="F42">
        <f>SUMPRODUCT(AQ$57:AQ$106,$B$57:$B$106)</f>
        <v>2.2151392175176487E-2</v>
      </c>
      <c r="G42">
        <f>SUMPRODUCT(BC$57:BC$106,$B$57:$B$106)</f>
        <v>2.2146110327827963E-2</v>
      </c>
      <c r="H42">
        <f>SUMPRODUCT(BO$57:BO$106,$B$57:$B$106)</f>
        <v>2.2955355267538821E-2</v>
      </c>
      <c r="I42">
        <f>SUMPRODUCT(CA$57:CA$106,$B$57:$B$106)</f>
        <v>2.0898551138061779E-2</v>
      </c>
      <c r="J42">
        <f>SUMPRODUCT(CM$57:CM$106,$B$57:$B$106)</f>
        <v>2.0970307167526153E-2</v>
      </c>
      <c r="K42">
        <f>SUMPRODUCT(CY$57:CY$106,$B$57:$B$106)</f>
        <v>2.1732957589805139E-2</v>
      </c>
      <c r="L42" s="156">
        <f t="shared" si="54"/>
        <v>2.1732957589805139E-2</v>
      </c>
      <c r="M42" s="156">
        <f t="shared" si="53"/>
        <v>2.1732957589805139E-2</v>
      </c>
      <c r="N42" s="156">
        <f t="shared" si="53"/>
        <v>2.1732957589805139E-2</v>
      </c>
      <c r="O42" s="156">
        <f t="shared" si="53"/>
        <v>2.1732957589805139E-2</v>
      </c>
      <c r="P42" s="156">
        <f t="shared" si="53"/>
        <v>2.1732957589805139E-2</v>
      </c>
      <c r="Q42" s="156">
        <f t="shared" si="53"/>
        <v>2.1732957589805139E-2</v>
      </c>
      <c r="R42" s="156">
        <f t="shared" si="53"/>
        <v>2.1732957589805139E-2</v>
      </c>
      <c r="S42" s="156">
        <f t="shared" si="53"/>
        <v>2.1732957589805139E-2</v>
      </c>
      <c r="T42" s="156">
        <f t="shared" si="53"/>
        <v>2.1732957589805139E-2</v>
      </c>
      <c r="U42" s="156">
        <f t="shared" si="53"/>
        <v>2.1732957589805139E-2</v>
      </c>
      <c r="V42" s="156">
        <f t="shared" si="53"/>
        <v>2.1732957589805139E-2</v>
      </c>
      <c r="W42" s="156">
        <f t="shared" si="53"/>
        <v>2.1732957589805139E-2</v>
      </c>
      <c r="X42" s="156">
        <f t="shared" si="53"/>
        <v>2.1732957589805139E-2</v>
      </c>
      <c r="Y42" s="156">
        <f t="shared" si="53"/>
        <v>2.1732957589805139E-2</v>
      </c>
      <c r="Z42" s="156">
        <f t="shared" si="53"/>
        <v>2.1732957589805139E-2</v>
      </c>
      <c r="AA42" s="156">
        <f t="shared" si="53"/>
        <v>2.1732957589805139E-2</v>
      </c>
      <c r="AB42" s="156">
        <f t="shared" si="53"/>
        <v>2.1732957589805139E-2</v>
      </c>
      <c r="AC42" s="156">
        <f t="shared" si="53"/>
        <v>2.1732957589805139E-2</v>
      </c>
      <c r="AD42" s="156">
        <f t="shared" si="53"/>
        <v>2.1732957589805139E-2</v>
      </c>
      <c r="AE42" s="156">
        <f t="shared" si="53"/>
        <v>2.1732957589805139E-2</v>
      </c>
    </row>
    <row r="43" spans="1:32">
      <c r="B43" s="2" t="s">
        <v>346</v>
      </c>
      <c r="C43">
        <f>SUMPRODUCT(H57:H106,$B$57:$B$106)</f>
        <v>0.45967558393336444</v>
      </c>
      <c r="D43">
        <f>SUMPRODUCT(T$57:T$106,$B$57:$B$106)</f>
        <v>0.47316801064695496</v>
      </c>
      <c r="E43">
        <f>SUMPRODUCT(AF$57:AF$106,$B$57:$B$106)</f>
        <v>0.47865229427351441</v>
      </c>
      <c r="F43">
        <f>SUMPRODUCT(AR$57:AR$106,$B$57:$B$106)</f>
        <v>0.46703368356551611</v>
      </c>
      <c r="G43">
        <f>SUMPRODUCT(BD$57:BD$106,$B$57:$B$106)</f>
        <v>0.46107091013800672</v>
      </c>
      <c r="H43">
        <f>SUMPRODUCT(BP$57:BP$106,$B$57:$B$106)</f>
        <v>0.4624554386281341</v>
      </c>
      <c r="I43">
        <f>SUMPRODUCT(CB$57:CB$106,$B$57:$B$106)</f>
        <v>0.43146888176942455</v>
      </c>
      <c r="J43">
        <f>SUMPRODUCT(CN$57:CN$106,$B$57:$B$106)</f>
        <v>0.42640890753920158</v>
      </c>
      <c r="K43">
        <f>SUMPRODUCT(CZ$57:CZ$106,$B$57:$B$106)</f>
        <v>0.39818205757966485</v>
      </c>
      <c r="L43" s="156">
        <f t="shared" si="54"/>
        <v>0.39818205757966485</v>
      </c>
      <c r="M43" s="156">
        <f t="shared" si="53"/>
        <v>0.39818205757966485</v>
      </c>
      <c r="N43" s="156">
        <f t="shared" si="53"/>
        <v>0.39818205757966485</v>
      </c>
      <c r="O43" s="156">
        <f t="shared" si="53"/>
        <v>0.39818205757966485</v>
      </c>
      <c r="P43" s="156">
        <f t="shared" si="53"/>
        <v>0.39818205757966485</v>
      </c>
      <c r="Q43" s="156">
        <f t="shared" si="53"/>
        <v>0.39818205757966485</v>
      </c>
      <c r="R43" s="156">
        <f t="shared" si="53"/>
        <v>0.39818205757966485</v>
      </c>
      <c r="S43" s="156">
        <f t="shared" si="53"/>
        <v>0.39818205757966485</v>
      </c>
      <c r="T43" s="156">
        <f t="shared" si="53"/>
        <v>0.39818205757966485</v>
      </c>
      <c r="U43" s="156">
        <f t="shared" si="53"/>
        <v>0.39818205757966485</v>
      </c>
      <c r="V43" s="156">
        <f t="shared" si="53"/>
        <v>0.39818205757966485</v>
      </c>
      <c r="W43" s="156">
        <f t="shared" si="53"/>
        <v>0.39818205757966485</v>
      </c>
      <c r="X43" s="156">
        <f t="shared" si="53"/>
        <v>0.39818205757966485</v>
      </c>
      <c r="Y43" s="156">
        <f t="shared" si="53"/>
        <v>0.39818205757966485</v>
      </c>
      <c r="Z43" s="156">
        <f t="shared" si="53"/>
        <v>0.39818205757966485</v>
      </c>
      <c r="AA43" s="156">
        <f t="shared" si="53"/>
        <v>0.39818205757966485</v>
      </c>
      <c r="AB43" s="156">
        <f t="shared" si="53"/>
        <v>0.39818205757966485</v>
      </c>
      <c r="AC43" s="156">
        <f t="shared" si="53"/>
        <v>0.39818205757966485</v>
      </c>
      <c r="AD43" s="156">
        <f t="shared" si="53"/>
        <v>0.39818205757966485</v>
      </c>
      <c r="AE43" s="156">
        <f t="shared" si="53"/>
        <v>0.39818205757966485</v>
      </c>
    </row>
    <row r="44" spans="1:32">
      <c r="B44" s="2" t="s">
        <v>99</v>
      </c>
      <c r="C44">
        <f>SUMPRODUCT(I57:I106,$B$57:$B$106)</f>
        <v>0.22394783888375602</v>
      </c>
      <c r="D44">
        <f>SUMPRODUCT(U$57:U$106,$B$57:$B$106)</f>
        <v>0.21484937983576768</v>
      </c>
      <c r="E44">
        <f>SUMPRODUCT(AG$57:AG$106,$B$57:$B$106)</f>
        <v>0.2149627790115605</v>
      </c>
      <c r="F44">
        <f>SUMPRODUCT(AS$57:AS$106,$B$57:$B$106)</f>
        <v>0.21470025499546477</v>
      </c>
      <c r="G44">
        <f>SUMPRODUCT(BE$57:BE$106,$B$57:$B$106)</f>
        <v>0.21550776797407081</v>
      </c>
      <c r="H44">
        <f>SUMPRODUCT(BQ$57:BQ$106,$B$57:$B$106)</f>
        <v>0.22059211858870639</v>
      </c>
      <c r="I44">
        <f>SUMPRODUCT(CC$57:CC$106,$B$57:$B$106)</f>
        <v>0.23793061655658398</v>
      </c>
      <c r="J44">
        <f>SUMPRODUCT(CO$57:CO$106,$B$57:$B$106)</f>
        <v>0.24357768985908729</v>
      </c>
      <c r="K44">
        <f>SUMPRODUCT(DA$57:DA$106,$B$57:$B$106)</f>
        <v>0.25830475093822414</v>
      </c>
      <c r="L44" s="156">
        <f t="shared" si="54"/>
        <v>0.25830475093822414</v>
      </c>
      <c r="M44" s="156">
        <f t="shared" si="53"/>
        <v>0.25830475093822414</v>
      </c>
      <c r="N44" s="156">
        <f t="shared" si="53"/>
        <v>0.25830475093822414</v>
      </c>
      <c r="O44" s="156">
        <f t="shared" si="53"/>
        <v>0.25830475093822414</v>
      </c>
      <c r="P44" s="156">
        <f t="shared" si="53"/>
        <v>0.25830475093822414</v>
      </c>
      <c r="Q44" s="156">
        <f t="shared" si="53"/>
        <v>0.25830475093822414</v>
      </c>
      <c r="R44" s="156">
        <f t="shared" si="53"/>
        <v>0.25830475093822414</v>
      </c>
      <c r="S44" s="156">
        <f t="shared" si="53"/>
        <v>0.25830475093822414</v>
      </c>
      <c r="T44" s="156">
        <f t="shared" si="53"/>
        <v>0.25830475093822414</v>
      </c>
      <c r="U44" s="156">
        <f t="shared" si="53"/>
        <v>0.25830475093822414</v>
      </c>
      <c r="V44" s="156">
        <f t="shared" si="53"/>
        <v>0.25830475093822414</v>
      </c>
      <c r="W44" s="156">
        <f t="shared" si="53"/>
        <v>0.25830475093822414</v>
      </c>
      <c r="X44" s="156">
        <f t="shared" si="53"/>
        <v>0.25830475093822414</v>
      </c>
      <c r="Y44" s="156">
        <f t="shared" si="53"/>
        <v>0.25830475093822414</v>
      </c>
      <c r="Z44" s="156">
        <f t="shared" si="53"/>
        <v>0.25830475093822414</v>
      </c>
      <c r="AA44" s="156">
        <f t="shared" si="53"/>
        <v>0.25830475093822414</v>
      </c>
      <c r="AB44" s="156">
        <f t="shared" si="53"/>
        <v>0.25830475093822414</v>
      </c>
      <c r="AC44" s="156">
        <f t="shared" si="53"/>
        <v>0.25830475093822414</v>
      </c>
      <c r="AD44" s="156">
        <f t="shared" si="53"/>
        <v>0.25830475093822414</v>
      </c>
      <c r="AE44" s="156">
        <f t="shared" si="53"/>
        <v>0.25830475093822414</v>
      </c>
    </row>
    <row r="45" spans="1:32">
      <c r="B45" s="2" t="s">
        <v>109</v>
      </c>
      <c r="C45">
        <f>SUMPRODUCT(J57:J106,$B$57:$B$106)</f>
        <v>1.0116569935399785E-4</v>
      </c>
      <c r="D45">
        <f>SUMPRODUCT(V$57:V$106,$B$57:$B$106)</f>
        <v>2.8997300431062728E-4</v>
      </c>
      <c r="E45">
        <f>SUMPRODUCT(AH$57:AH$106,$B$57:$B$106)</f>
        <v>2.4570577518135864E-2</v>
      </c>
      <c r="F45">
        <f>SUMPRODUCT(AT$57:AT$106,$B$57:$B$106)</f>
        <v>3.9647945105719284E-2</v>
      </c>
      <c r="G45">
        <f>SUMPRODUCT(BF$57:BF$106,$B$57:$B$106)</f>
        <v>4.8563346266262526E-2</v>
      </c>
      <c r="H45">
        <f>SUMPRODUCT(BR$57:BR$106,$B$57:$B$106)</f>
        <v>5.3412837192443663E-2</v>
      </c>
      <c r="I45">
        <f>SUMPRODUCT(CD$57:CD$106,$B$57:$B$106)</f>
        <v>5.9124249033208343E-2</v>
      </c>
      <c r="J45">
        <f>SUMPRODUCT(CP$57:CP$106,$B$57:$B$106)</f>
        <v>5.998287624411161E-2</v>
      </c>
      <c r="K45">
        <f>SUMPRODUCT(DB$57:DB$106,$B$57:$B$106)</f>
        <v>6.3586111902007747E-2</v>
      </c>
      <c r="L45" s="156">
        <f t="shared" si="54"/>
        <v>6.3586111902007747E-2</v>
      </c>
      <c r="M45" s="156">
        <f t="shared" si="53"/>
        <v>6.3586111902007747E-2</v>
      </c>
      <c r="N45" s="156">
        <f t="shared" si="53"/>
        <v>6.3586111902007747E-2</v>
      </c>
      <c r="O45" s="156">
        <f t="shared" si="53"/>
        <v>6.3586111902007747E-2</v>
      </c>
      <c r="P45" s="156">
        <f t="shared" si="53"/>
        <v>6.3586111902007747E-2</v>
      </c>
      <c r="Q45" s="156">
        <f t="shared" si="53"/>
        <v>6.3586111902007747E-2</v>
      </c>
      <c r="R45" s="156">
        <f t="shared" si="53"/>
        <v>6.3586111902007747E-2</v>
      </c>
      <c r="S45" s="156">
        <f t="shared" si="53"/>
        <v>6.3586111902007747E-2</v>
      </c>
      <c r="T45" s="156">
        <f t="shared" si="53"/>
        <v>6.3586111902007747E-2</v>
      </c>
      <c r="U45" s="156">
        <f t="shared" si="53"/>
        <v>6.3586111902007747E-2</v>
      </c>
      <c r="V45" s="156">
        <f t="shared" si="53"/>
        <v>6.3586111902007747E-2</v>
      </c>
      <c r="W45" s="156">
        <f t="shared" si="53"/>
        <v>6.3586111902007747E-2</v>
      </c>
      <c r="X45" s="156">
        <f t="shared" si="53"/>
        <v>6.3586111902007747E-2</v>
      </c>
      <c r="Y45" s="156">
        <f t="shared" si="53"/>
        <v>6.3586111902007747E-2</v>
      </c>
      <c r="Z45" s="156">
        <f t="shared" si="53"/>
        <v>6.3586111902007747E-2</v>
      </c>
      <c r="AA45" s="156">
        <f t="shared" si="53"/>
        <v>6.3586111902007747E-2</v>
      </c>
      <c r="AB45" s="156">
        <f t="shared" si="53"/>
        <v>6.3586111902007747E-2</v>
      </c>
      <c r="AC45" s="156">
        <f t="shared" si="53"/>
        <v>6.3586111902007747E-2</v>
      </c>
      <c r="AD45" s="156">
        <f t="shared" si="53"/>
        <v>6.3586111902007747E-2</v>
      </c>
      <c r="AE45" s="156">
        <f t="shared" si="53"/>
        <v>6.3586111902007747E-2</v>
      </c>
    </row>
    <row r="46" spans="1:32">
      <c r="B46" s="2" t="s">
        <v>106</v>
      </c>
      <c r="C46">
        <f>SUMPRODUCT(K57:K106,$B$57:$B$106)</f>
        <v>2.6721515083242935E-3</v>
      </c>
      <c r="D46">
        <f>SUMPRODUCT(W$57:W$106,$B$57:$B$106)</f>
        <v>3.0829499906996718E-3</v>
      </c>
      <c r="E46">
        <f>SUMPRODUCT(AI$57:AI$106,$B$57:$B$106)</f>
        <v>3.1905405902071492E-3</v>
      </c>
      <c r="F46">
        <f>SUMPRODUCT(AU$57:AU$106,$B$57:$B$106)</f>
        <v>2.6083038696705467E-3</v>
      </c>
      <c r="G46">
        <f>SUMPRODUCT(BG$57:BG$106,$B$57:$B$106)</f>
        <v>2.3728592857505766E-3</v>
      </c>
      <c r="H46">
        <f>SUMPRODUCT(BS$57:BS$106,$B$57:$B$106)</f>
        <v>2.3586906800347374E-3</v>
      </c>
      <c r="I46">
        <f>SUMPRODUCT(CE$57:CE$106,$B$57:$B$106)</f>
        <v>2.5288389223284656E-3</v>
      </c>
      <c r="J46">
        <f>SUMPRODUCT(CQ$57:CQ$106,$B$57:$B$106)</f>
        <v>2.5666071158020436E-3</v>
      </c>
      <c r="K46">
        <f>SUMPRODUCT(DC$57:DC$106,$B$57:$B$106)</f>
        <v>2.2017576391820388E-3</v>
      </c>
      <c r="L46" s="156">
        <f t="shared" si="54"/>
        <v>2.2017576391820388E-3</v>
      </c>
      <c r="M46" s="156">
        <f t="shared" si="53"/>
        <v>2.2017576391820388E-3</v>
      </c>
      <c r="N46" s="156">
        <f t="shared" si="53"/>
        <v>2.2017576391820388E-3</v>
      </c>
      <c r="O46" s="156">
        <f t="shared" si="53"/>
        <v>2.2017576391820388E-3</v>
      </c>
      <c r="P46" s="156">
        <f t="shared" si="53"/>
        <v>2.2017576391820388E-3</v>
      </c>
      <c r="Q46" s="156">
        <f t="shared" si="53"/>
        <v>2.2017576391820388E-3</v>
      </c>
      <c r="R46" s="156">
        <f t="shared" si="53"/>
        <v>2.2017576391820388E-3</v>
      </c>
      <c r="S46" s="156">
        <f t="shared" si="53"/>
        <v>2.2017576391820388E-3</v>
      </c>
      <c r="T46" s="156">
        <f t="shared" si="53"/>
        <v>2.2017576391820388E-3</v>
      </c>
      <c r="U46" s="156">
        <f t="shared" si="53"/>
        <v>2.2017576391820388E-3</v>
      </c>
      <c r="V46" s="156">
        <f t="shared" si="53"/>
        <v>2.2017576391820388E-3</v>
      </c>
      <c r="W46" s="156">
        <f t="shared" si="53"/>
        <v>2.2017576391820388E-3</v>
      </c>
      <c r="X46" s="156">
        <f t="shared" si="53"/>
        <v>2.2017576391820388E-3</v>
      </c>
      <c r="Y46" s="156">
        <f t="shared" si="53"/>
        <v>2.2017576391820388E-3</v>
      </c>
      <c r="Z46" s="156">
        <f t="shared" si="53"/>
        <v>2.2017576391820388E-3</v>
      </c>
      <c r="AA46" s="156">
        <f t="shared" si="53"/>
        <v>2.2017576391820388E-3</v>
      </c>
      <c r="AB46" s="156">
        <f t="shared" si="53"/>
        <v>2.2017576391820388E-3</v>
      </c>
      <c r="AC46" s="156">
        <f t="shared" si="53"/>
        <v>2.2017576391820388E-3</v>
      </c>
      <c r="AD46" s="156">
        <f t="shared" si="53"/>
        <v>2.2017576391820388E-3</v>
      </c>
      <c r="AE46" s="156">
        <f t="shared" si="53"/>
        <v>2.2017576391820388E-3</v>
      </c>
    </row>
    <row r="47" spans="1:32">
      <c r="B47" s="2" t="s">
        <v>100</v>
      </c>
      <c r="C47">
        <f>SUMPRODUCT(L57:L106,$B$57:$B$106)</f>
        <v>9.4622622091104155E-3</v>
      </c>
      <c r="D47">
        <f>SUMPRODUCT(X$57:X$106,$B$57:$B$106)</f>
        <v>1.0634901721345463E-2</v>
      </c>
      <c r="E47">
        <f>SUMPRODUCT(AJ$57:AJ$106,$B$57:$B$106)</f>
        <v>1.1124319414821613E-2</v>
      </c>
      <c r="F47">
        <f>SUMPRODUCT(AV$57:AV$106,$B$57:$B$106)</f>
        <v>1.2057276782061664E-2</v>
      </c>
      <c r="G47">
        <f>SUMPRODUCT(BH$57:BH$106,$B$57:$B$106)</f>
        <v>1.2022076084140304E-2</v>
      </c>
      <c r="H47">
        <f>SUMPRODUCT(BT$57:BT$106,$B$57:$B$106)</f>
        <v>1.2355383901137289E-2</v>
      </c>
      <c r="I47">
        <f>SUMPRODUCT(CF$57:CF$106,$B$57:$B$106)</f>
        <v>1.3324121403173361E-2</v>
      </c>
      <c r="J47">
        <f>SUMPRODUCT(CR$57:CR$106,$B$57:$B$106)</f>
        <v>1.4651056362939712E-2</v>
      </c>
      <c r="K47">
        <f>SUMPRODUCT(DD$57:DD$106,$B$57:$B$106)</f>
        <v>1.8322863487271891E-2</v>
      </c>
      <c r="L47" s="156">
        <f t="shared" si="54"/>
        <v>1.8322863487271891E-2</v>
      </c>
      <c r="M47" s="156">
        <f t="shared" si="53"/>
        <v>1.8322863487271891E-2</v>
      </c>
      <c r="N47" s="156">
        <f t="shared" si="53"/>
        <v>1.8322863487271891E-2</v>
      </c>
      <c r="O47" s="156">
        <f t="shared" si="53"/>
        <v>1.8322863487271891E-2</v>
      </c>
      <c r="P47" s="156">
        <f t="shared" si="53"/>
        <v>1.8322863487271891E-2</v>
      </c>
      <c r="Q47" s="156">
        <f t="shared" si="53"/>
        <v>1.8322863487271891E-2</v>
      </c>
      <c r="R47" s="156">
        <f t="shared" si="53"/>
        <v>1.8322863487271891E-2</v>
      </c>
      <c r="S47" s="156">
        <f t="shared" si="53"/>
        <v>1.8322863487271891E-2</v>
      </c>
      <c r="T47" s="156">
        <f t="shared" si="53"/>
        <v>1.8322863487271891E-2</v>
      </c>
      <c r="U47" s="156">
        <f t="shared" si="53"/>
        <v>1.8322863487271891E-2</v>
      </c>
      <c r="V47" s="156">
        <f t="shared" si="53"/>
        <v>1.8322863487271891E-2</v>
      </c>
      <c r="W47" s="156">
        <f t="shared" si="53"/>
        <v>1.8322863487271891E-2</v>
      </c>
      <c r="X47" s="156">
        <f t="shared" si="53"/>
        <v>1.8322863487271891E-2</v>
      </c>
      <c r="Y47" s="156">
        <f t="shared" si="53"/>
        <v>1.8322863487271891E-2</v>
      </c>
      <c r="Z47" s="156">
        <f t="shared" si="53"/>
        <v>1.8322863487271891E-2</v>
      </c>
      <c r="AA47" s="156">
        <f t="shared" si="53"/>
        <v>1.8322863487271891E-2</v>
      </c>
      <c r="AB47" s="156">
        <f t="shared" si="53"/>
        <v>1.8322863487271891E-2</v>
      </c>
      <c r="AC47" s="156">
        <f t="shared" si="53"/>
        <v>1.8322863487271891E-2</v>
      </c>
      <c r="AD47" s="156">
        <f t="shared" si="53"/>
        <v>1.8322863487271891E-2</v>
      </c>
      <c r="AE47" s="156">
        <f t="shared" si="53"/>
        <v>1.8322863487271891E-2</v>
      </c>
    </row>
    <row r="48" spans="1:32">
      <c r="B48" s="2" t="s">
        <v>102</v>
      </c>
      <c r="C48">
        <f>SUMPRODUCT(N57:N106,$B$57:$B$106)</f>
        <v>6.3170014737086277E-2</v>
      </c>
      <c r="D48">
        <f>SUMPRODUCT(Z$57:Z$106,$B$57:$B$106)</f>
        <v>9.3297771663595153E-2</v>
      </c>
      <c r="E48">
        <f>SUMPRODUCT(AL$57:AL$106,$B$57:$B$106)</f>
        <v>9.3789319745942956E-2</v>
      </c>
      <c r="F48">
        <f>SUMPRODUCT(AX$57:AX$106,$B$57:$B$106)</f>
        <v>9.2949760568116852E-2</v>
      </c>
      <c r="G48">
        <f>SUMPRODUCT(BJ$57:BJ$106,$B$57:$B$106)</f>
        <v>9.1757289202318154E-2</v>
      </c>
      <c r="H48">
        <f>SUMPRODUCT(BV$57:BV$106,$B$57:$B$106)</f>
        <v>9.5199372501494295E-2</v>
      </c>
      <c r="I48">
        <f>SUMPRODUCT(CH$57:CH$106,$B$57:$B$106)</f>
        <v>0.15653108356437598</v>
      </c>
      <c r="J48">
        <f>SUMPRODUCT(CT$57:CT$106,$B$57:$B$106)</f>
        <v>0.16112190997908782</v>
      </c>
      <c r="K48">
        <f>SUMPRODUCT(DF$57:DF$106,$B$57:$B$106)</f>
        <v>0.1777115974942004</v>
      </c>
      <c r="L48" s="156">
        <f t="shared" si="54"/>
        <v>0.1777115974942004</v>
      </c>
      <c r="M48" s="156">
        <f t="shared" si="53"/>
        <v>0.1777115974942004</v>
      </c>
      <c r="N48" s="156">
        <f t="shared" si="53"/>
        <v>0.1777115974942004</v>
      </c>
      <c r="O48" s="156">
        <f t="shared" si="53"/>
        <v>0.1777115974942004</v>
      </c>
      <c r="P48" s="156">
        <f t="shared" si="53"/>
        <v>0.1777115974942004</v>
      </c>
      <c r="Q48" s="156">
        <f t="shared" si="53"/>
        <v>0.1777115974942004</v>
      </c>
      <c r="R48" s="156">
        <f t="shared" si="53"/>
        <v>0.1777115974942004</v>
      </c>
      <c r="S48" s="156">
        <f t="shared" si="53"/>
        <v>0.1777115974942004</v>
      </c>
      <c r="T48" s="156">
        <f t="shared" si="53"/>
        <v>0.1777115974942004</v>
      </c>
      <c r="U48" s="156">
        <f t="shared" si="53"/>
        <v>0.1777115974942004</v>
      </c>
      <c r="V48" s="156">
        <f t="shared" si="53"/>
        <v>0.1777115974942004</v>
      </c>
      <c r="W48" s="156">
        <f t="shared" si="53"/>
        <v>0.1777115974942004</v>
      </c>
      <c r="X48" s="156">
        <f t="shared" si="53"/>
        <v>0.1777115974942004</v>
      </c>
      <c r="Y48" s="156">
        <f t="shared" si="53"/>
        <v>0.1777115974942004</v>
      </c>
      <c r="Z48" s="156">
        <f t="shared" si="53"/>
        <v>0.1777115974942004</v>
      </c>
      <c r="AA48" s="156">
        <f t="shared" si="53"/>
        <v>0.1777115974942004</v>
      </c>
      <c r="AB48" s="156">
        <f t="shared" si="53"/>
        <v>0.1777115974942004</v>
      </c>
      <c r="AC48" s="156">
        <f t="shared" si="53"/>
        <v>0.1777115974942004</v>
      </c>
      <c r="AD48" s="156">
        <f t="shared" si="53"/>
        <v>0.1777115974942004</v>
      </c>
      <c r="AE48" s="156">
        <f t="shared" si="53"/>
        <v>0.1777115974942004</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28.8">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0.12270142574946891</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0.1259312134985438</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2.4182948381132982E-2</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0.18769915865061723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0.10207151341327166</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0.43741374030696545</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66"/>
  <sheetViews>
    <sheetView workbookViewId="0">
      <selection activeCell="C2" sqref="C2"/>
    </sheetView>
  </sheetViews>
  <sheetFormatPr defaultColWidth="9.109375" defaultRowHeight="13.8"/>
  <cols>
    <col min="1" max="1" width="20.88671875" style="92" bestFit="1" customWidth="1"/>
    <col min="2" max="2" width="23.5546875" style="92" bestFit="1" customWidth="1"/>
    <col min="3" max="16384" width="9.109375" style="92"/>
  </cols>
  <sheetData>
    <row r="1" spans="1:34" ht="28.8">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4">
      <c r="A2" s="100" t="s">
        <v>426</v>
      </c>
      <c r="B2" s="91" t="s">
        <v>29</v>
      </c>
      <c r="C2" s="213">
        <f>SUMIFS(calcs!O:O,calcs!A:A,About!B1)</f>
        <v>30527357</v>
      </c>
      <c r="D2" s="213">
        <f>C2</f>
        <v>30527357</v>
      </c>
      <c r="E2" s="213">
        <f t="shared" ref="E2:AH2" si="0">D2</f>
        <v>30527357</v>
      </c>
      <c r="F2" s="213">
        <f t="shared" si="0"/>
        <v>30527357</v>
      </c>
      <c r="G2" s="213">
        <f t="shared" si="0"/>
        <v>30527357</v>
      </c>
      <c r="H2" s="213">
        <f t="shared" si="0"/>
        <v>30527357</v>
      </c>
      <c r="I2" s="213">
        <f t="shared" si="0"/>
        <v>30527357</v>
      </c>
      <c r="J2" s="213">
        <f t="shared" si="0"/>
        <v>30527357</v>
      </c>
      <c r="K2" s="213">
        <f t="shared" si="0"/>
        <v>30527357</v>
      </c>
      <c r="L2" s="213">
        <f t="shared" si="0"/>
        <v>30527357</v>
      </c>
      <c r="M2" s="213">
        <f t="shared" si="0"/>
        <v>30527357</v>
      </c>
      <c r="N2" s="213">
        <f t="shared" si="0"/>
        <v>30527357</v>
      </c>
      <c r="O2" s="213">
        <f t="shared" si="0"/>
        <v>30527357</v>
      </c>
      <c r="P2" s="213">
        <f t="shared" si="0"/>
        <v>30527357</v>
      </c>
      <c r="Q2" s="213">
        <f t="shared" si="0"/>
        <v>30527357</v>
      </c>
      <c r="R2" s="213">
        <f t="shared" si="0"/>
        <v>30527357</v>
      </c>
      <c r="S2" s="213">
        <f t="shared" si="0"/>
        <v>30527357</v>
      </c>
      <c r="T2" s="213">
        <f t="shared" si="0"/>
        <v>30527357</v>
      </c>
      <c r="U2" s="213">
        <f t="shared" si="0"/>
        <v>30527357</v>
      </c>
      <c r="V2" s="213">
        <f t="shared" si="0"/>
        <v>30527357</v>
      </c>
      <c r="W2" s="213">
        <f t="shared" si="0"/>
        <v>30527357</v>
      </c>
      <c r="X2" s="213">
        <f t="shared" si="0"/>
        <v>30527357</v>
      </c>
      <c r="Y2" s="213">
        <f t="shared" si="0"/>
        <v>30527357</v>
      </c>
      <c r="Z2" s="213">
        <f t="shared" si="0"/>
        <v>30527357</v>
      </c>
      <c r="AA2" s="213">
        <f t="shared" si="0"/>
        <v>30527357</v>
      </c>
      <c r="AB2" s="213">
        <f t="shared" si="0"/>
        <v>30527357</v>
      </c>
      <c r="AC2" s="213">
        <f t="shared" si="0"/>
        <v>30527357</v>
      </c>
      <c r="AD2" s="213">
        <f t="shared" si="0"/>
        <v>30527357</v>
      </c>
      <c r="AE2" s="213">
        <f t="shared" si="0"/>
        <v>30527357</v>
      </c>
      <c r="AF2" s="213">
        <f t="shared" si="0"/>
        <v>30527357</v>
      </c>
      <c r="AG2" s="213">
        <f t="shared" si="0"/>
        <v>30527357</v>
      </c>
      <c r="AH2" s="213">
        <f t="shared" si="0"/>
        <v>30527357</v>
      </c>
    </row>
    <row r="3" spans="1:34" ht="14.4">
      <c r="A3" s="100"/>
    </row>
    <row r="65" spans="11:31">
      <c r="K65" s="212"/>
      <c r="L65" s="212"/>
      <c r="M65" s="212"/>
      <c r="N65" s="212"/>
      <c r="O65" s="212"/>
      <c r="P65" s="212"/>
      <c r="U65" s="212"/>
      <c r="V65" s="212"/>
      <c r="W65" s="212"/>
      <c r="X65" s="212"/>
      <c r="Y65" s="212"/>
      <c r="Z65" s="212"/>
      <c r="AA65" s="212"/>
      <c r="AB65" s="212"/>
      <c r="AC65" s="212"/>
      <c r="AD65" s="212"/>
      <c r="AE65" s="212"/>
    </row>
    <row r="66" spans="11:31">
      <c r="K66" s="212"/>
      <c r="L66" s="212"/>
      <c r="M66" s="212"/>
      <c r="N66" s="212"/>
      <c r="O66" s="212"/>
      <c r="P66" s="212"/>
      <c r="U66" s="212"/>
      <c r="V66" s="212"/>
      <c r="W66" s="212"/>
      <c r="X66" s="212"/>
      <c r="Y66" s="212"/>
      <c r="Z66" s="212"/>
      <c r="AA66" s="212"/>
      <c r="AB66" s="212"/>
      <c r="AC66" s="212"/>
      <c r="AD66" s="212"/>
      <c r="AE66" s="21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4"/>
  <cols>
    <col min="1" max="1" width="26.109375" style="2" customWidth="1"/>
    <col min="2" max="32" width="11.5546875" bestFit="1" customWidth="1"/>
  </cols>
  <sheetData>
    <row r="1" spans="1:32" ht="28.8">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abSelected="1" workbookViewId="0">
      <selection activeCell="I2" sqref="I2"/>
    </sheetView>
  </sheetViews>
  <sheetFormatPr defaultRowHeight="14.4"/>
  <cols>
    <col min="1" max="1" width="26.109375" customWidth="1"/>
    <col min="2" max="2" width="13.44140625" bestFit="1" customWidth="1"/>
  </cols>
  <sheetData>
    <row r="1" spans="1:32" ht="28.8">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30527357</v>
      </c>
      <c r="C2">
        <f>exports!E2*IFERROR(INDEX('state specific adjustments'!$C$4:$AG$5,MATCH(About!$B$2,'state specific adjustments'!$B$4:$B$5,0),MATCH('EIaE-BEE'!C$1,'state specific adjustments'!$C$3:$AG$3,0)),1)</f>
        <v>30478763.035992991</v>
      </c>
      <c r="D2">
        <f>exports!F2*IFERROR(INDEX('state specific adjustments'!$C$4:$AG$5,MATCH(About!$B$2,'state specific adjustments'!$B$4:$B$5,0),MATCH('EIaE-BEE'!D$1,'state specific adjustments'!$C$3:$AG$3,0)),1)</f>
        <v>30478763.035992991</v>
      </c>
      <c r="E2">
        <f>exports!G2*IFERROR(INDEX('state specific adjustments'!$C$4:$AG$5,MATCH(About!$B$2,'state specific adjustments'!$B$4:$B$5,0),MATCH('EIaE-BEE'!E$1,'state specific adjustments'!$C$3:$AG$3,0)),1)</f>
        <v>30478763.035992991</v>
      </c>
      <c r="F2">
        <f>exports!H2*IFERROR(INDEX('state specific adjustments'!$C$4:$AG$5,MATCH(About!$B$2,'state specific adjustments'!$B$4:$B$5,0),MATCH('EIaE-BEE'!F$1,'state specific adjustments'!$C$3:$AG$3,0)),1)</f>
        <v>30478763.035992991</v>
      </c>
      <c r="G2">
        <f>exports!I2*IFERROR(INDEX('state specific adjustments'!$C$4:$AG$5,MATCH(About!$B$2,'state specific adjustments'!$B$4:$B$5,0),MATCH('EIaE-BEE'!G$1,'state specific adjustments'!$C$3:$AG$3,0)),1)</f>
        <v>30478763.035992991</v>
      </c>
      <c r="H2">
        <f>exports!J2*IFERROR(INDEX('state specific adjustments'!$C$4:$AG$5,MATCH(About!$B$2,'state specific adjustments'!$B$4:$B$5,0),MATCH('EIaE-BEE'!H$1,'state specific adjustments'!$C$3:$AG$3,0)),1)</f>
        <v>30478763.035992991</v>
      </c>
      <c r="I2">
        <f>exports!K2*IFERROR(INDEX('state specific adjustments'!$C$4:$AG$5,MATCH(About!$B$2,'state specific adjustments'!$B$4:$B$5,0),MATCH('EIaE-BEE'!I$1,'state specific adjustments'!$C$3:$AG$3,0)),1)</f>
        <v>30478763.035992991</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4"/>
  <cols>
    <col min="1" max="1" width="26.3320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4"/>
  <cols>
    <col min="1" max="1" width="26.3320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2016-02-04T22:14:05Z</dcterms:created>
  <dcterms:modified xsi:type="dcterms:W3CDTF">2025-03-16T20:01:43Z</dcterms:modified>
</cp:coreProperties>
</file>