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86F15B17-1E58-4507-82ED-EC41E4BC50CB}"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P1939" i="1"/>
  <c r="J109" i="19"/>
  <c r="M1939" i="1"/>
  <c r="G109" i="19"/>
  <c r="L1939" i="1"/>
  <c r="F109" i="19"/>
  <c r="O1992" i="1"/>
  <c r="O1990" i="1"/>
  <c r="O1991" i="1"/>
  <c r="O1995" i="1"/>
  <c r="O1989" i="1"/>
  <c r="O1994" i="1"/>
  <c r="I112" i="19"/>
  <c r="O1993" i="1"/>
  <c r="N1939" i="1"/>
  <c r="H109" i="19"/>
  <c r="R1992" i="1"/>
  <c r="R1993" i="1"/>
  <c r="R1990" i="1"/>
  <c r="R1994" i="1"/>
  <c r="R1995" i="1"/>
  <c r="R1989" i="1"/>
  <c r="L112" i="19"/>
  <c r="R1991" i="1"/>
  <c r="L1995" i="1"/>
  <c r="L1993" i="1"/>
  <c r="L1989" i="1"/>
  <c r="L1991" i="1"/>
  <c r="L1994" i="1"/>
  <c r="L1990" i="1"/>
  <c r="F112" i="19"/>
  <c r="L1992" i="1"/>
  <c r="O1939" i="1"/>
  <c r="I109" i="19"/>
  <c r="Q1939" i="1"/>
  <c r="K109" i="19"/>
  <c r="J1991" i="1"/>
  <c r="J1993" i="1"/>
  <c r="J1994" i="1"/>
  <c r="J1989" i="1"/>
  <c r="J1990" i="1"/>
  <c r="J1992" i="1"/>
  <c r="D112" i="19"/>
  <c r="J1995" i="1"/>
  <c r="Q1995" i="1"/>
  <c r="Q1993" i="1"/>
  <c r="Q1990" i="1"/>
  <c r="Q1992" i="1"/>
  <c r="Q1989" i="1"/>
  <c r="Q1994" i="1"/>
  <c r="K112" i="19"/>
  <c r="Q1991" i="1"/>
  <c r="R1939" i="1"/>
  <c r="L109" i="19"/>
  <c r="J1939" i="1"/>
  <c r="D109" i="19"/>
  <c r="Q1957" i="1"/>
  <c r="Q1944" i="1"/>
  <c r="Q1962" i="1"/>
  <c r="Q1946" i="1"/>
  <c r="Q1958" i="1"/>
  <c r="Q1956" i="1"/>
  <c r="Q1951" i="1"/>
  <c r="Q1948" i="1"/>
  <c r="Q1960" i="1"/>
  <c r="Q1947" i="1"/>
  <c r="Q1942" i="1"/>
  <c r="Q1959" i="1"/>
  <c r="Q1949" i="1"/>
  <c r="Q1955" i="1"/>
  <c r="Q1953" i="1"/>
  <c r="Q1943" i="1"/>
  <c r="Q1963" i="1"/>
  <c r="Q1945" i="1"/>
  <c r="Q1954" i="1"/>
  <c r="Q1941" i="1"/>
  <c r="Q1961" i="1"/>
  <c r="Q1952" i="1"/>
  <c r="Q1940" i="1"/>
  <c r="Q1950" i="1"/>
  <c r="N1989" i="1"/>
  <c r="N1990" i="1"/>
  <c r="N1995" i="1"/>
  <c r="N1991" i="1"/>
  <c r="N1994" i="1"/>
  <c r="N1993" i="1"/>
  <c r="H112" i="19"/>
  <c r="N1992" i="1"/>
  <c r="P1946" i="1"/>
  <c r="P1940" i="1"/>
  <c r="P1943" i="1"/>
  <c r="P1963" i="1"/>
  <c r="P1954" i="1"/>
  <c r="P1949" i="1"/>
  <c r="P1945" i="1"/>
  <c r="P1960" i="1"/>
  <c r="P1951" i="1"/>
  <c r="P1948" i="1"/>
  <c r="P1962" i="1"/>
  <c r="P1942" i="1"/>
  <c r="P1953" i="1"/>
  <c r="P1955" i="1"/>
  <c r="P1958" i="1"/>
  <c r="P1957" i="1"/>
  <c r="P1959" i="1"/>
  <c r="P1941" i="1"/>
  <c r="P1947" i="1"/>
  <c r="P1950" i="1"/>
  <c r="P1952" i="1"/>
  <c r="P1961" i="1"/>
  <c r="P1956" i="1"/>
  <c r="P1944" i="1"/>
  <c r="O1982" i="1"/>
  <c r="O1984" i="1"/>
  <c r="O1974" i="1"/>
  <c r="O1985" i="1"/>
  <c r="O1980" i="1"/>
  <c r="O1975" i="1"/>
  <c r="O1966" i="1"/>
  <c r="O1973" i="1"/>
  <c r="O1972" i="1"/>
  <c r="O1964" i="1"/>
  <c r="O1965" i="1"/>
  <c r="O1978" i="1"/>
  <c r="O1969" i="1"/>
  <c r="O1986" i="1"/>
  <c r="O1976" i="1"/>
  <c r="O1979" i="1"/>
  <c r="O1970" i="1"/>
  <c r="O1981" i="1"/>
  <c r="O1967" i="1"/>
  <c r="O1971" i="1"/>
  <c r="O1983" i="1"/>
  <c r="O1977" i="1"/>
  <c r="O1987" i="1"/>
  <c r="O1968" i="1"/>
  <c r="I111" i="19"/>
  <c r="O1988" i="1"/>
  <c r="P1981" i="1"/>
  <c r="P1968" i="1"/>
  <c r="P1978" i="1"/>
  <c r="P1976" i="1"/>
  <c r="P1983" i="1"/>
  <c r="P1969" i="1"/>
  <c r="P1977" i="1"/>
  <c r="P1967" i="1"/>
  <c r="P1987" i="1"/>
  <c r="P1988" i="1"/>
  <c r="P1964" i="1"/>
  <c r="P1979" i="1"/>
  <c r="P1971" i="1"/>
  <c r="P1974" i="1"/>
  <c r="P1986" i="1"/>
  <c r="P1980" i="1"/>
  <c r="P1984" i="1"/>
  <c r="P1966" i="1"/>
  <c r="P1973" i="1"/>
  <c r="P1985" i="1"/>
  <c r="P1970" i="1"/>
  <c r="P1972" i="1"/>
  <c r="P1975" i="1"/>
  <c r="P1965" i="1"/>
  <c r="J111" i="19"/>
  <c r="P1982" i="1"/>
  <c r="N1980" i="1"/>
  <c r="N1972" i="1"/>
  <c r="N1986" i="1"/>
  <c r="N1973" i="1"/>
  <c r="N1965" i="1"/>
  <c r="N1967" i="1"/>
  <c r="N1974" i="1"/>
  <c r="N1987" i="1"/>
  <c r="N1966" i="1"/>
  <c r="N1988" i="1"/>
  <c r="N1979" i="1"/>
  <c r="N1984" i="1"/>
  <c r="N1968" i="1"/>
  <c r="N1977" i="1"/>
  <c r="N1982" i="1"/>
  <c r="N1970" i="1"/>
  <c r="N1971" i="1"/>
  <c r="N1978" i="1"/>
  <c r="N1981" i="1"/>
  <c r="N1969" i="1"/>
  <c r="N1985" i="1"/>
  <c r="N1964" i="1"/>
  <c r="N1975" i="1"/>
  <c r="N1983" i="1"/>
  <c r="H111" i="19"/>
  <c r="N1976" i="1"/>
  <c r="L1968" i="1"/>
  <c r="L1964" i="1"/>
  <c r="L1978" i="1"/>
  <c r="L1965" i="1"/>
  <c r="L1972" i="1"/>
  <c r="L1988" i="1"/>
  <c r="L1979" i="1"/>
  <c r="L1967" i="1"/>
  <c r="L1976" i="1"/>
  <c r="L1981" i="1"/>
  <c r="L1970" i="1"/>
  <c r="L1969" i="1"/>
  <c r="L1987" i="1"/>
  <c r="L1984" i="1"/>
  <c r="L1974" i="1"/>
  <c r="L1973" i="1"/>
  <c r="L1977" i="1"/>
  <c r="L1980" i="1"/>
  <c r="L1975" i="1"/>
  <c r="L1982" i="1"/>
  <c r="L1983" i="1"/>
  <c r="L1985" i="1"/>
  <c r="L1986" i="1"/>
  <c r="L1966" i="1"/>
  <c r="F111" i="19"/>
  <c r="L1971" i="1"/>
  <c r="J1966" i="1"/>
  <c r="J1968" i="1"/>
  <c r="J1978" i="1"/>
  <c r="J1983" i="1"/>
  <c r="J1965" i="1"/>
  <c r="J1973" i="1"/>
  <c r="J1972" i="1"/>
  <c r="J1985" i="1"/>
  <c r="J1988" i="1"/>
  <c r="J1982" i="1"/>
  <c r="J1979" i="1"/>
  <c r="J1976" i="1"/>
  <c r="J1969" i="1"/>
  <c r="J1977" i="1"/>
  <c r="J1984" i="1"/>
  <c r="J1974" i="1"/>
  <c r="J1975" i="1"/>
  <c r="J1986" i="1"/>
  <c r="J1980" i="1"/>
  <c r="J1971" i="1"/>
  <c r="J1964" i="1"/>
  <c r="J1981" i="1"/>
  <c r="J1967" i="1"/>
  <c r="J1987" i="1"/>
  <c r="D111" i="19"/>
  <c r="J1970" i="1"/>
  <c r="R1969" i="1"/>
  <c r="R1985" i="1"/>
  <c r="R1978" i="1"/>
  <c r="R1974" i="1"/>
  <c r="R1984" i="1"/>
  <c r="R1973" i="1"/>
  <c r="R1964" i="1"/>
  <c r="R1970" i="1"/>
  <c r="R1988" i="1"/>
  <c r="R1968" i="1"/>
  <c r="R1983" i="1"/>
  <c r="R1977" i="1"/>
  <c r="R1965" i="1"/>
  <c r="R1986" i="1"/>
  <c r="R1975" i="1"/>
  <c r="R1980" i="1"/>
  <c r="R1971" i="1"/>
  <c r="R1981" i="1"/>
  <c r="R1987" i="1"/>
  <c r="R1982" i="1"/>
  <c r="R1967" i="1"/>
  <c r="R1972" i="1"/>
  <c r="R1979" i="1"/>
  <c r="R1976" i="1"/>
  <c r="L111" i="19"/>
  <c r="R1966" i="1"/>
  <c r="Q1981" i="1"/>
  <c r="Q1971" i="1"/>
  <c r="Q1970" i="1"/>
  <c r="Q1966" i="1"/>
  <c r="Q1977" i="1"/>
  <c r="Q1965" i="1"/>
  <c r="Q1976" i="1"/>
  <c r="Q1967" i="1"/>
  <c r="Q1987" i="1"/>
  <c r="Q1983" i="1"/>
  <c r="Q1975" i="1"/>
  <c r="Q1968" i="1"/>
  <c r="Q1984" i="1"/>
  <c r="Q1964" i="1"/>
  <c r="Q1972" i="1"/>
  <c r="Q1985" i="1"/>
  <c r="Q1980" i="1"/>
  <c r="Q1986" i="1"/>
  <c r="Q1982" i="1"/>
  <c r="Q1988" i="1"/>
  <c r="Q1974" i="1"/>
  <c r="Q1973" i="1"/>
  <c r="Q1969" i="1"/>
  <c r="Q1978" i="1"/>
  <c r="K110" i="19"/>
  <c r="K111" i="19"/>
  <c r="Q1979" i="1"/>
  <c r="M1977" i="1"/>
  <c r="M1988" i="1"/>
  <c r="M1975" i="1"/>
  <c r="M1968" i="1"/>
  <c r="M1973" i="1"/>
  <c r="M1972" i="1"/>
  <c r="M1964" i="1"/>
  <c r="M1969" i="1"/>
  <c r="M1978" i="1"/>
  <c r="M1982" i="1"/>
  <c r="M1971" i="1"/>
  <c r="M1965" i="1"/>
  <c r="M1970" i="1"/>
  <c r="M1979" i="1"/>
  <c r="M1980" i="1"/>
  <c r="M1966" i="1"/>
  <c r="M1967" i="1"/>
  <c r="M1976" i="1"/>
  <c r="M1986" i="1"/>
  <c r="M1981" i="1"/>
  <c r="M1983" i="1"/>
  <c r="M1974" i="1"/>
  <c r="M1985" i="1"/>
  <c r="M1987" i="1"/>
  <c r="G111" i="19"/>
  <c r="M1984" i="1"/>
  <c r="R1940" i="1"/>
  <c r="R1945" i="1"/>
  <c r="R1952" i="1"/>
  <c r="R1954" i="1"/>
  <c r="R1961" i="1"/>
  <c r="R1953" i="1"/>
  <c r="R1944" i="1"/>
  <c r="R1947" i="1"/>
  <c r="R1962" i="1"/>
  <c r="R1959" i="1"/>
  <c r="R1951" i="1"/>
  <c r="R1948" i="1"/>
  <c r="R1960" i="1"/>
  <c r="R1956" i="1"/>
  <c r="R1957" i="1"/>
  <c r="R1943" i="1"/>
  <c r="R1963" i="1"/>
  <c r="R1958" i="1"/>
  <c r="R1955" i="1"/>
  <c r="R1942" i="1"/>
  <c r="R1949" i="1"/>
  <c r="R1941" i="1"/>
  <c r="R1946" i="1"/>
  <c r="L110" i="19"/>
  <c r="R1950" i="1"/>
  <c r="N1944" i="1"/>
  <c r="N1945" i="1"/>
  <c r="N1940" i="1"/>
  <c r="N1950" i="1"/>
  <c r="N1943" i="1"/>
  <c r="N1948" i="1"/>
  <c r="N1949" i="1"/>
  <c r="N1941" i="1"/>
  <c r="N1947" i="1"/>
  <c r="N1953" i="1"/>
  <c r="N1955" i="1"/>
  <c r="N1952" i="1"/>
  <c r="N1957" i="1"/>
  <c r="N1956" i="1"/>
  <c r="N1958" i="1"/>
  <c r="N1959" i="1"/>
  <c r="N1942" i="1"/>
  <c r="N1946" i="1"/>
  <c r="N1954" i="1"/>
  <c r="N1962" i="1"/>
  <c r="N1961" i="1"/>
  <c r="N1951" i="1"/>
  <c r="N1963" i="1"/>
  <c r="H110" i="19"/>
  <c r="N1960" i="1"/>
  <c r="L1951" i="1"/>
  <c r="L1958" i="1"/>
  <c r="L1947" i="1"/>
  <c r="L1962" i="1"/>
  <c r="L1948" i="1"/>
  <c r="L1946" i="1"/>
  <c r="L1955" i="1"/>
  <c r="L1950" i="1"/>
  <c r="L1941" i="1"/>
  <c r="L1963" i="1"/>
  <c r="L1960" i="1"/>
  <c r="L1949" i="1"/>
  <c r="L1943" i="1"/>
  <c r="L1942" i="1"/>
  <c r="L1959" i="1"/>
  <c r="L1957" i="1"/>
  <c r="L1954" i="1"/>
  <c r="L1961" i="1"/>
  <c r="L1940" i="1"/>
  <c r="L1944" i="1"/>
  <c r="L1953" i="1"/>
  <c r="L1952" i="1"/>
  <c r="L1956" i="1"/>
  <c r="F110" i="19"/>
  <c r="L1945" i="1"/>
  <c r="J1954" i="1"/>
  <c r="J1946" i="1"/>
  <c r="J1947" i="1"/>
  <c r="J1962" i="1"/>
  <c r="J1950" i="1"/>
  <c r="J1959" i="1"/>
  <c r="J1951" i="1"/>
  <c r="J1949" i="1"/>
  <c r="J1957" i="1"/>
  <c r="J1948" i="1"/>
  <c r="J1960" i="1"/>
  <c r="J1944" i="1"/>
  <c r="J1945" i="1"/>
  <c r="J1961" i="1"/>
  <c r="J1942" i="1"/>
  <c r="J1940" i="1"/>
  <c r="J1952" i="1"/>
  <c r="J1953" i="1"/>
  <c r="J1941" i="1"/>
  <c r="J1963" i="1"/>
  <c r="J1956" i="1"/>
  <c r="J1943" i="1"/>
  <c r="J1955" i="1"/>
  <c r="D110" i="19"/>
  <c r="J1958" i="1"/>
  <c r="M1953" i="1"/>
  <c r="M1963" i="1"/>
  <c r="M1962" i="1"/>
  <c r="M1942" i="1"/>
  <c r="M1949" i="1"/>
  <c r="M1941" i="1"/>
  <c r="M1958" i="1"/>
  <c r="M1961" i="1"/>
  <c r="M1943" i="1"/>
  <c r="M1955" i="1"/>
  <c r="M1940" i="1"/>
  <c r="M1946" i="1"/>
  <c r="M1950" i="1"/>
  <c r="M1947" i="1"/>
  <c r="M1944" i="1"/>
  <c r="M1952" i="1"/>
  <c r="M1956" i="1"/>
  <c r="M1948" i="1"/>
  <c r="M1951" i="1"/>
  <c r="M1960" i="1"/>
  <c r="M1945" i="1"/>
  <c r="M1959" i="1"/>
  <c r="M1957" i="1"/>
  <c r="M1954" i="1"/>
  <c r="P1990" i="1"/>
  <c r="P1994" i="1"/>
  <c r="P1995" i="1"/>
  <c r="P1993" i="1"/>
  <c r="P1989" i="1"/>
  <c r="P1992" i="1"/>
  <c r="J110" i="19"/>
  <c r="J112" i="19"/>
  <c r="P1991" i="1"/>
  <c r="M1991" i="1"/>
  <c r="M1995" i="1"/>
  <c r="M1993" i="1"/>
  <c r="M1989" i="1"/>
  <c r="M1990" i="1"/>
  <c r="M1994" i="1"/>
  <c r="G110" i="19"/>
  <c r="G112" i="19"/>
  <c r="M1992" i="1"/>
  <c r="O1952" i="1"/>
  <c r="O1946" i="1"/>
  <c r="O1963" i="1"/>
  <c r="O1957" i="1"/>
  <c r="O1940" i="1"/>
  <c r="O1954" i="1"/>
  <c r="O1941" i="1"/>
  <c r="O1948" i="1"/>
  <c r="O1953" i="1"/>
  <c r="O1961" i="1"/>
  <c r="O1962" i="1"/>
  <c r="O1943" i="1"/>
  <c r="O1959" i="1"/>
  <c r="O1944" i="1"/>
  <c r="O1960" i="1"/>
  <c r="O1956" i="1"/>
  <c r="O1949" i="1"/>
  <c r="O1955" i="1"/>
  <c r="O1942" i="1"/>
  <c r="O1947" i="1"/>
  <c r="O1951" i="1"/>
  <c r="O1958" i="1"/>
  <c r="O1945" i="1"/>
  <c r="I110" i="19"/>
  <c r="O195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<sst xmlns="http://schemas.openxmlformats.org/spreadsheetml/2006/main" count="42667" uniqueCount="4484">
  <si>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</si>
  <si>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</si>
  <si>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</si>
  <si>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</si>
  <si>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</si>
  <si>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</si>
  <si>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</si>
  <si>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</si>
  <si>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</si>
  <si>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</si>
  <si>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</si>
  <si>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</si>
  <si>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</si>
  <si>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</si>
  <si>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</si>
  <si>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</si>
  <si>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</si>
  <si>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</si>
  <si>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</si>
  <si>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</si>
  <si>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</si>
  <si>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</si>
  <si>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</si>
  <si>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</si>
  <si>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</si>
  <si>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</si>
  <si>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</si>
  <si>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</si>
  <si>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</si>
  <si>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</si>
  <si>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</si>
  <si>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</si>
  <si>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</si>
  <si>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</si>
  <si>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</si>
  <si>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</si>
  <si>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</si>
  <si>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</si>
  <si>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</si>
  <si>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</si>
  <si>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</si>
  <si>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</si>
  <si>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</si>
  <si>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</si>
  <si>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</si>
  <si>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</si>
  <si>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</si>
  <si>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</si>
  <si>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</si>
  <si>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</si>
  <si>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</si>
  <si>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</si>
  <si>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</si>
  <si>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</si>
  <si>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</si>
  <si>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</si>
  <si>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</si>
  <si>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</si>
  <si>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</si>
  <si>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</si>
  <si>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</si>
  <si>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</si>
  <si>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</si>
  <si>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</si>
  <si>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</si>
  <si>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</si>
  <si>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</si>
  <si>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</si>
  <si>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</si>
  <si>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</si>
  <si>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</si>
  <si>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</si>
  <si>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</si>
  <si>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</si>
  <si>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</si>
  <si>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</si>
  <si>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</si>
  <si>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</si>
  <si>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</si>
  <si>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</si>
  <si>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</si>
  <si>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</si>
  <si>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</si>
  <si>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</si>
  <si>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</si>
  <si>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</si>
  <si>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</si>
  <si>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</si>
  <si>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</si>
  <si>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</si>
  <si>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</si>
  <si>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</si>
  <si>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</si>
  <si>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</si>
  <si>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</si>
  <si>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</si>
  <si>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</si>
  <si>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</si>
  <si>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</si>
  <si>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</si>
  <si>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</si>
  <si>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</si>
  <si>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</si>
  <si>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</si>
  <si>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</si>
  <si>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</si>
  <si>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</si>
  <si>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</si>
  <si>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</si>
  <si>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</si>
  <si>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</si>
  <si>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</si>
  <si>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</si>
  <si>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</si>
  <si>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</si>
  <si>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</si>
  <si>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</si>
  <si>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</si>
  <si>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</si>
  <si>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</si>
  <si>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</si>
  <si>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</si>
  <si>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</si>
  <si>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</si>
  <si>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</si>
  <si>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</si>
  <si>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</si>
  <si>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</si>
  <si>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</si>
  <si>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</si>
  <si>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</si>
  <si>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</si>
  <si>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</si>
  <si>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</si>
  <si>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</si>
  <si>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</si>
  <si>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</si>
  <si>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</si>
  <si>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</si>
  <si>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</si>
  <si>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</si>
  <si>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</si>
  <si>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</si>
  <si>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</si>
  <si>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</si>
  <si>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</si>
  <si>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</si>
  <si>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</si>
  <si>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</si>
  <si>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</si>
  <si>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</si>
  <si>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</si>
  <si>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</si>
  <si>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</si>
  <si>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</si>
  <si>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</si>
  <si>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</si>
  <si>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</si>
  <si>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</si>
  <si>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</si>
  <si>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</si>
  <si>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</si>
  <si>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</si>
  <si>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</si>
  <si>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</si>
  <si>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</si>
  <si>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</si>
  <si>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</si>
  <si>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</si>
  <si>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</si>
  <si>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</si>
  <si>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</si>
  <si>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</si>
  <si>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</si>
  <si>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</si>
  <si>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</si>
  <si>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</si>
  <si>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</si>
  <si>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</si>
  <si>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</si>
  <si>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</si>
  <si>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</si>
  <si>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</si>
  <si>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</si>
  <si>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</si>
  <si>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</si>
  <si>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</si>
  <si>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</si>
  <si>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</si>
  <si>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</si>
  <si>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</si>
  <si>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</si>
  <si>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</si>
  <si>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</si>
  <si>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</si>
  <si>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</si>
  <si>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</si>
  <si>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</si>
  <si>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</si>
  <si>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</si>
  <si>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</si>
  <si>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</si>
  <si>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</si>
  <si>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</si>
  <si>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</si>
  <si>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</si>
  <si>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</si>
  <si>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</si>
  <si>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</si>
  <si>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</si>
  <si>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</si>
  <si>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</si>
  <si>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</si>
  <si>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</si>
  <si>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</si>
  <si>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</si>
  <si>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</si>
  <si>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</si>
  <si>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</si>
  <si>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</si>
  <si>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</si>
  <si>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</si>
  <si>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</si>
  <si>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</si>
  <si>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</si>
  <si>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</si>
  <si>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</si>
  <si>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</si>
  <si>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</si>
  <si>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</si>
  <si>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</si>
  <si>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</si>
  <si>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</si>
  <si>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</si>
  <si>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</si>
  <si>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</si>
  <si>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</si>
  <si>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</si>
  <si>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</si>
  <si>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</si>
  <si>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</si>
  <si>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</si>
  <si>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</si>
  <si>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</si>
  <si>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</si>
  <si>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</si>
  <si>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</si>
  <si>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</si>
  <si>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</si>
  <si>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</si>
  <si>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</si>
  <si>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</si>
  <si>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</si>
  <si>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</si>
  <si>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</si>
  <si>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</si>
  <si>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</si>
  <si>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</si>
  <si>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</si>
  <si>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</si>
  <si>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</si>
  <si>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</si>
  <si>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</si>
  <si>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</si>
  <si>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</si>
  <si>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</si>
  <si>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</si>
  <si>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</si>
  <si>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</si>
  <si>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</si>
  <si>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</si>
  <si>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</si>
  <si>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</si>
  <si>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</si>
  <si>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</si>
  <si>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</si>
  <si>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</si>
  <si>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</si>
  <si>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</si>
  <si>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</si>
  <si>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</si>
  <si>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</si>
  <si>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</si>
  <si>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</si>
  <si>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</si>
  <si>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</si>
  <si>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</si>
  <si>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</si>
  <si>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</si>
  <si>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</si>
  <si>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</si>
  <si>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</si>
  <si>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</si>
  <si>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</si>
  <si>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</si>
  <si>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</si>
  <si>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</si>
  <si>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</si>
  <si>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</si>
  <si>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</si>
  <si>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</si>
  <si>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</si>
  <si>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</si>
  <si>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</si>
  <si>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</si>
  <si>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</si>
  <si>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</si>
  <si>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</si>
  <si>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</si>
  <si>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</si>
  <si>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</si>
  <si>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</si>
  <si>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</si>
  <si>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</si>
  <si>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</si>
  <si>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</si>
  <si>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</si>
  <si>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</si>
  <si>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</si>
  <si>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</si>
  <si>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</si>
  <si>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</si>
  <si>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</si>
  <si>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</si>
  <si>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</si>
  <si>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</si>
  <si>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</si>
  <si>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</si>
  <si>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</si>
  <si>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</si>
  <si>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</si>
  <si>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</si>
  <si>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</si>
  <si>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</si>
  <si>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</si>
  <si>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</si>
  <si>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</si>
  <si>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</si>
  <si>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</si>
  <si>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</si>
  <si>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</si>
  <si>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</si>
  <si>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</si>
  <si>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</si>
  <si>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</si>
  <si>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</si>
  <si>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</si>
  <si>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</si>
  <si>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</si>
  <si>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</si>
  <si>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</si>
  <si>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</si>
  <si>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</si>
  <si>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</si>
  <si>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</si>
  <si>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</si>
  <si>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</si>
  <si>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</si>
  <si>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</si>
  <si>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</si>
  <si>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</si>
  <si>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</si>
  <si>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</si>
  <si>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</si>
  <si>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</si>
  <si>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</si>
  <si>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</si>
  <si>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</si>
  <si>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</si>
  <si>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</si>
  <si>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</si>
  <si>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</si>
  <si>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</si>
  <si>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</si>
  <si>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</si>
  <si>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</si>
  <si>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</si>
  <si>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</si>
  <si>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</si>
  <si>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</si>
  <si>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</si>
  <si>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</si>
  <si>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</si>
  <si>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</si>
  <si>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</si>
  <si>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</si>
  <si>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</si>
  <si>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</si>
  <si>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</si>
  <si>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</si>
  <si>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</si>
  <si>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</si>
  <si>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</si>
  <si>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</si>
  <si>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</si>
  <si>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</si>
  <si>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</si>
  <si>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</si>
  <si>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</si>
  <si>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</si>
  <si>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</si>
  <si>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</si>
  <si>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</si>
  <si>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</si>
  <si>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</si>
  <si>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</si>
  <si>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</si>
  <si>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</si>
  <si>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</si>
  <si>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</si>
  <si>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</si>
  <si>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</si>
  <si>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</si>
  <si>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</si>
  <si>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</si>
  <si>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</si>
  <si>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</si>
  <si>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</si>
  <si>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</si>
  <si>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</si>
  <si>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</si>
  <si>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</si>
  <si>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</si>
  <si>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</si>
  <si>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</si>
  <si>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</si>
  <si>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</si>
  <si>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</si>
  <si>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</si>
  <si>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</si>
  <si>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</si>
  <si>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</si>
  <si>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</si>
  <si>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</si>
  <si>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</si>
  <si>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</si>
  <si>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</si>
  <si>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</si>
  <si>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</si>
  <si>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</si>
  <si>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</si>
  <si>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</si>
  <si>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</si>
  <si>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</si>
  <si>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</si>
  <si>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</si>
  <si>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</si>
  <si>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</si>
  <si>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</si>
  <si>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</si>
  <si>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</si>
  <si>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</si>
  <si>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</si>
  <si>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</si>
  <si>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</si>
  <si>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</si>
  <si>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</si>
  <si>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</si>
  <si>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</si>
  <si>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</si>
  <si>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</si>
  <si>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</si>
  <si>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</si>
  <si>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</si>
  <si>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</si>
  <si>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</si>
  <si>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</si>
  <si>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</si>
  <si>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</si>
  <si>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</si>
  <si>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</si>
  <si>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</si>
  <si>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</si>
  <si>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</si>
  <si>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</si>
  <si>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</si>
  <si>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</si>
  <si>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</si>
  <si>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</si>
  <si>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</si>
  <si>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</si>
  <si>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</si>
  <si>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</si>
  <si>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</si>
  <si>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</si>
  <si>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</si>
  <si>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</si>
  <si>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</si>
  <si>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</si>
  <si>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</si>
  <si>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</si>
  <si>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</si>
  <si>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</si>
  <si>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</si>
  <si>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</si>
  <si>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</si>
  <si>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</si>
  <si>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</si>
  <si>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</si>
  <si>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</si>
  <si>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</si>
  <si>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</si>
  <si>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</si>
  <si>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</si>
  <si>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</si>
  <si>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</si>
  <si>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</si>
  <si>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</si>
  <si>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</si>
  <si>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</si>
  <si>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</si>
  <si>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</si>
  <si>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</si>
  <si>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</si>
  <si>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</si>
  <si>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</si>
  <si>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</si>
  <si>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</si>
  <si>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</si>
  <si>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</si>
  <si>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</si>
  <si>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</si>
  <si>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</si>
  <si>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</si>
  <si>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</si>
  <si>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</si>
  <si>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</si>
  <si>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</si>
  <si>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</si>
  <si>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</si>
  <si>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</si>
  <si>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</si>
  <si>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</si>
  <si>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</si>
  <si>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</si>
  <si>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</si>
  <si>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</si>
  <si>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</si>
  <si>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</si>
  <si>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</si>
  <si>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</si>
  <si>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</si>
  <si>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</si>
  <si>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</si>
  <si>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</si>
  <si>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</si>
  <si>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</si>
  <si>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</si>
  <si>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</si>
  <si>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</si>
  <si>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</si>
  <si>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</si>
  <si>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</si>
  <si>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</si>
  <si>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</si>
  <si>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</si>
  <si>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</si>
  <si>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</si>
  <si>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</si>
  <si>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</si>
  <si>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</si>
  <si>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</si>
  <si>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</si>
  <si>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</si>
  <si>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</si>
  <si>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</si>
  <si>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</si>
  <si>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</si>
  <si>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</si>
  <si>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</si>
  <si>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</si>
  <si>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</si>
  <si>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</si>
  <si>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</si>
  <si>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</si>
  <si>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</si>
  <si>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</si>
  <si>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</si>
  <si>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</si>
  <si>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</si>
  <si>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</si>
  <si>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</si>
  <si>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</si>
  <si>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</si>
  <si>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</si>
  <si>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</si>
  <si>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</si>
  <si>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</si>
  <si>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</si>
  <si>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</si>
  <si>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</si>
  <si>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</si>
  <si>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</si>
  <si>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</si>
  <si>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</si>
  <si>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</si>
  <si>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</si>
  <si>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</si>
  <si>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</si>
  <si>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</si>
  <si>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</si>
  <si>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</si>
  <si>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</si>
  <si>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</si>
  <si>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</si>
  <si>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</si>
  <si>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</si>
  <si>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</si>
  <si>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</si>
  <si>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</si>
  <si>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</si>
  <si>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</si>
  <si>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</si>
  <si>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</si>
  <si>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</si>
  <si>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</si>
  <si>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</si>
  <si>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</si>
  <si>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</si>
  <si>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</si>
  <si>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</si>
  <si>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</si>
  <si>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</si>
  <si>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</si>
  <si>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</si>
  <si>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</si>
  <si>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</si>
  <si>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</si>
  <si>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</si>
  <si>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</si>
  <si>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</si>
  <si>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</si>
  <si>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</si>
  <si>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</si>
  <si>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</si>
  <si>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</si>
  <si>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</si>
  <si>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</si>
  <si>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</si>
  <si>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</si>
  <si>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</si>
  <si>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</si>
  <si>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</si>
  <si>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</si>
  <si>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</si>
  <si>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</si>
  <si>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</si>
  <si>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</si>
  <si>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</si>
  <si>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</si>
  <si>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</si>
  <si>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</si>
  <si>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</si>
  <si>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</si>
  <si>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</si>
  <si>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</si>
  <si>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</si>
  <si>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</si>
  <si>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</si>
  <si>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</si>
  <si>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</si>
  <si>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</si>
  <si>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</si>
  <si>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</si>
  <si>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</si>
  <si>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</si>
  <si>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</si>
  <si>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</si>
  <si>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</si>
  <si>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</si>
  <si>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</si>
  <si>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</si>
  <si>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</si>
  <si>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</si>
  <si>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</si>
  <si>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</si>
  <si>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</si>
  <si>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</si>
  <si>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</si>
  <si>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</si>
  <si>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</si>
  <si>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</si>
  <si>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</si>
  <si>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</si>
  <si>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</si>
  <si>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</si>
  <si>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</si>
  <si>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</si>
  <si>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</si>
  <si>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</si>
  <si>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</si>
  <si>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</si>
  <si>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</si>
  <si>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</si>
  <si>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</si>
  <si>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</si>
  <si>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</si>
  <si>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</si>
  <si>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</si>
  <si>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</si>
  <si>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</si>
  <si>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</si>
  <si>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</si>
  <si>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</si>
  <si>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</si>
  <si>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</si>
  <si>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</si>
  <si>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</si>
  <si>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</si>
  <si>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</si>
  <si>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</si>
  <si>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</si>
  <si>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</si>
  <si>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</si>
  <si>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</si>
  <si>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</si>
  <si>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</si>
  <si>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</si>
  <si>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</si>
  <si>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</si>
  <si>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</si>
  <si>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</si>
  <si>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</si>
  <si>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</si>
  <si>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</si>
  <si>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</si>
  <si>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</si>
  <si>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</si>
  <si>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</si>
  <si>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</si>
  <si>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</si>
  <si>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</si>
  <si>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</si>
  <si>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</si>
  <si>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</si>
  <si>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</si>
  <si>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</si>
  <si>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</si>
  <si>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</si>
  <si>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</si>
  <si>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</si>
  <si>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</si>
  <si>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</si>
  <si>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</si>
  <si>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</si>
  <si>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</si>
  <si>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</si>
  <si>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</si>
  <si>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</si>
  <si>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</si>
  <si>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</si>
  <si>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</si>
  <si>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</si>
  <si>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</si>
  <si>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</si>
  <si>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</si>
  <si>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</si>
  <si>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</si>
  <si>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</si>
  <si>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</si>
  <si>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</si>
  <si>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</si>
  <si>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</si>
  <si>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</si>
  <si>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</si>
  <si>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</si>
  <si>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</si>
  <si>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</si>
  <si>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</si>
  <si>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</si>
  <si>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</si>
  <si>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</si>
  <si>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</si>
  <si>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</si>
  <si>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</si>
  <si>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</si>
  <si>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</si>
  <si>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</si>
  <si>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</si>
  <si>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</si>
  <si>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</si>
  <si>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</si>
  <si>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</si>
  <si>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</si>
  <si>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</si>
  <si>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</si>
  <si>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</si>
  <si>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</si>
  <si>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</si>
  <si>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</si>
  <si>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</si>
  <si>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</si>
  <si>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</si>
  <si>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</si>
  <si>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</si>
  <si>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</si>
  <si>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</si>
  <si>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</si>
  <si>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</si>
  <si>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</si>
  <si>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</si>
  <si>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</si>
  <si>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</si>
  <si>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</si>
  <si>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</si>
  <si>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</si>
  <si>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</si>
  <si>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</si>
  <si>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</si>
  <si>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</si>
  <si>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</si>
  <si>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</si>
  <si>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</si>
  <si>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</si>
  <si>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</si>
  <si>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</si>
  <si>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</si>
  <si>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</si>
  <si>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</si>
  <si>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</si>
  <si>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</si>
  <si>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</si>
  <si>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</si>
  <si>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</si>
  <si>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</si>
  <si>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</si>
  <si>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</si>
  <si>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</si>
  <si>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</si>
  <si>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</si>
  <si>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</si>
  <si>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</si>
  <si>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</si>
  <si>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</si>
  <si>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</si>
  <si>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</si>
  <si>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</si>
  <si>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</si>
  <si>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</si>
  <si>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</si>
  <si>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</si>
  <si>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</si>
  <si>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</si>
  <si>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</si>
  <si>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</si>
  <si>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</si>
  <si>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</si>
  <si>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</si>
  <si>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</si>
  <si>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</si>
  <si>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</si>
  <si>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</si>
  <si>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</si>
  <si>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</si>
  <si>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</si>
  <si>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</si>
  <si>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</si>
  <si>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</si>
  <si>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</si>
  <si>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</si>
  <si>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</si>
  <si>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</si>
  <si>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</si>
  <si>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</si>
  <si>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</si>
  <si>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</si>
  <si>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</si>
  <si>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</si>
  <si>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</si>
  <si>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</si>
  <si>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</si>
  <si>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</si>
  <si>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</si>
  <si>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</si>
  <si>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</si>
  <si>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</si>
  <si>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</si>
  <si>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</si>
  <si>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</si>
  <si>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</si>
  <si>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</si>
  <si>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</si>
  <si>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</si>
  <si>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</si>
  <si>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</si>
  <si>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</si>
  <si>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</si>
  <si>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</si>
  <si>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</si>
  <si>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</si>
  <si>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</si>
  <si>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</si>
  <si>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</si>
  <si>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</si>
  <si>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</si>
  <si>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</si>
  <si>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</si>
  <si>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</si>
  <si>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</si>
  <si>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</si>
  <si>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</si>
  <si>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</si>
  <si>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</si>
  <si>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</si>
  <si>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</si>
  <si>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</si>
  <si>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</si>
  <si>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</si>
  <si>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</si>
  <si>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</si>
  <si>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</si>
  <si>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</si>
  <si>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</si>
  <si>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</si>
  <si>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</si>
  <si>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</si>
  <si>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</si>
  <si>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</si>
  <si>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</si>
  <si>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</si>
  <si>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</si>
  <si>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</si>
  <si>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</si>
  <si>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</si>
  <si>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</si>
  <si>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</si>
  <si>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</si>
  <si>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</si>
  <si>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</si>
  <si>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</si>
  <si>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</si>
  <si>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</si>
  <si>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</si>
  <si>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</si>
  <si>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</si>
  <si>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</si>
  <si>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</si>
  <si>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</si>
  <si>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</si>
  <si>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</si>
  <si>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</si>
  <si>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</si>
  <si>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</si>
  <si>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</si>
  <si>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</si>
  <si>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</si>
  <si>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</si>
  <si>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</si>
  <si>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</si>
  <si>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</si>
  <si>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</si>
  <si>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</si>
  <si>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</si>
  <si>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</si>
  <si>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</si>
  <si>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</si>
  <si>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</si>
  <si>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</si>
  <si>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</si>
  <si>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</si>
  <si>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</si>
  <si>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</si>
  <si>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</si>
  <si>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</si>
  <si>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</si>
  <si>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</si>
  <si>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</si>
  <si>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</si>
  <si>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</si>
  <si>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</si>
  <si>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</si>
  <si>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</si>
  <si>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</si>
  <si>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</si>
  <si>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</si>
  <si>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</si>
  <si>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</si>
  <si>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</si>
  <si>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</si>
  <si>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</si>
  <si>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</si>
  <si>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</si>
  <si>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</si>
  <si>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</si>
  <si>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</si>
  <si>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</si>
  <si>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</si>
  <si>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</si>
  <si>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</si>
  <si>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</si>
  <si>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</si>
  <si>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</si>
  <si>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</si>
  <si>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</si>
  <si>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</si>
  <si>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</si>
  <si>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</si>
  <si>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</si>
  <si>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</si>
  <si>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</si>
  <si>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</si>
  <si>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</si>
  <si>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</si>
  <si>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</si>
  <si>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</si>
  <si>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</si>
  <si>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</si>
  <si>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</si>
  <si>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</si>
  <si>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</si>
  <si>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</si>
  <si>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</si>
  <si>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</si>
  <si>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</si>
  <si>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</si>
  <si>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</si>
  <si>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</si>
  <si>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</si>
  <si>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</si>
  <si>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</si>
  <si>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</si>
  <si>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</si>
  <si>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</si>
  <si>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</si>
  <si>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</si>
  <si>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</si>
  <si>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</si>
  <si>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</si>
  <si>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</si>
  <si>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</si>
  <si>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</si>
  <si>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</si>
  <si>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</si>
  <si>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</si>
  <si>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</si>
  <si>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</si>
  <si>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</si>
  <si>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</si>
  <si>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</si>
  <si>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</si>
  <si>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</si>
  <si>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</si>
  <si>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</si>
  <si>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</si>
  <si>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</si>
  <si>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</si>
  <si>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</si>
  <si>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</si>
  <si>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</si>
  <si>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</si>
  <si>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</si>
  <si>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</si>
  <si>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</si>
  <si>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</si>
  <si>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</si>
  <si>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</si>
  <si>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</si>
  <si>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</si>
  <si>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</si>
  <si>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</si>
  <si>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</si>
  <si>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</si>
  <si>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</si>
  <si>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</si>
  <si>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</si>
  <si>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</si>
  <si>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</si>
  <si>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</si>
  <si>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</si>
  <si>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</si>
  <si>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</si>
  <si>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</si>
  <si>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</si>
  <si>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</si>
  <si>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</si>
  <si>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</si>
  <si>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</si>
  <si>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</si>
  <si>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</si>
  <si>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</si>
  <si>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</si>
  <si>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</si>
  <si>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</si>
  <si>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</si>
  <si>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</si>
  <si>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</si>
  <si>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</si>
  <si>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</si>
  <si>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</si>
  <si>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</si>
  <si>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</si>
  <si>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</si>
  <si>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</si>
  <si>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</si>
  <si>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</si>
  <si>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</si>
  <si>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</si>
  <si>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</si>
  <si>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</si>
  <si>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</si>
  <si>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</si>
  <si>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</si>
  <si>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</si>
  <si>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</si>
  <si>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</si>
  <si>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</si>
  <si>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</si>
  <si>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</si>
  <si>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</si>
  <si>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</si>
  <si>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</si>
  <si>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</si>
  <si>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</si>
  <si>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</si>
  <si>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</si>
  <si>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</si>
  <si>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</si>
  <si>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</si>
  <si>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</si>
  <si>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</si>
  <si>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</si>
  <si>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</si>
  <si>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</si>
  <si>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</si>
  <si>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</si>
  <si>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</si>
  <si>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</si>
  <si>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</si>
  <si>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</si>
  <si>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</si>
  <si>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</si>
  <si>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</si>
  <si>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</si>
  <si>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</si>
  <si>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</si>
  <si>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</si>
  <si>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</si>
  <si>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</si>
  <si>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</si>
  <si>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</si>
  <si>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</si>
  <si>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</si>
  <si>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</si>
  <si>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</si>
  <si>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</si>
  <si>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</si>
  <si>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</si>
  <si>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</si>
  <si>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</si>
  <si>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</si>
  <si>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</si>
  <si>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</si>
  <si>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</si>
  <si>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</si>
  <si>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</si>
  <si>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</si>
  <si>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</si>
  <si>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</si>
  <si>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</si>
  <si>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</si>
  <si>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</si>
  <si>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</si>
  <si>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</si>
  <si>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</si>
  <si>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</si>
  <si>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</si>
  <si>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</si>
  <si>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</si>
  <si>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</si>
  <si>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</si>
  <si>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</si>
  <si>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</si>
  <si>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</si>
  <si>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</si>
  <si>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</si>
  <si>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</si>
  <si>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</si>
  <si>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</si>
  <si>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</si>
  <si>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</si>
  <si>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</si>
  <si>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</si>
  <si>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</si>
  <si>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</si>
  <si>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</si>
  <si>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</si>
  <si>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</si>
  <si>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</si>
  <si>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</si>
  <si>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</si>
  <si>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</si>
  <si>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</si>
  <si>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</si>
  <si>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</si>
  <si>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</si>
  <si>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</si>
  <si>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</si>
  <si>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</si>
  <si>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</si>
  <si>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</si>
  <si>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</si>
  <si>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</si>
  <si>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</si>
  <si>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</si>
  <si>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</si>
  <si>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</si>
  <si>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</si>
  <si>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</si>
  <si>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</si>
  <si>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</si>
  <si>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</si>
  <si>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</si>
  <si>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</si>
  <si>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</si>
  <si>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</si>
  <si>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</si>
  <si>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</si>
  <si>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</si>
  <si>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</si>
  <si>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</si>
  <si>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</si>
  <si>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</si>
  <si>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</si>
  <si>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</si>
  <si>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</si>
  <si>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</si>
  <si>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</si>
  <si>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</si>
  <si>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</si>
  <si>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</si>
  <si>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</si>
  <si>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</si>
  <si>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</si>
  <si>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</si>
  <si>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</si>
  <si>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</si>
  <si>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</si>
  <si>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</si>
  <si>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</si>
  <si>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</si>
  <si>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</si>
  <si>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</si>
  <si>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</si>
  <si>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</si>
  <si>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</si>
  <si>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</si>
  <si>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</si>
  <si>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</si>
  <si>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</si>
  <si>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</si>
  <si>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</si>
  <si>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</si>
  <si>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</si>
  <si>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</si>
  <si>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</si>
  <si>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</si>
  <si>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</si>
  <si>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</si>
  <si>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</si>
  <si>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</si>
  <si>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</si>
  <si>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</si>
  <si>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</si>
  <si>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</si>
  <si>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</si>
  <si>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</si>
  <si>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</si>
  <si>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</si>
  <si>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</si>
  <si>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</si>
  <si>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</si>
  <si>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</si>
  <si>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</si>
  <si>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</si>
  <si>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</si>
  <si>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</si>
  <si>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</si>
  <si>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</si>
  <si>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</si>
  <si>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</si>
  <si>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</si>
  <si>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</si>
  <si>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</si>
  <si>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</si>
  <si>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</si>
  <si>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</si>
  <si>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</si>
  <si>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</si>
  <si>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</si>
  <si>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</si>
  <si>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</si>
  <si>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</si>
  <si>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</si>
  <si>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</si>
  <si>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</si>
  <si>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</si>
  <si>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</si>
  <si>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</si>
  <si>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</si>
  <si>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</si>
  <si>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</si>
  <si>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</si>
  <si>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</si>
  <si>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</si>
  <si>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</si>
  <si>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</si>
  <si>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</si>
  <si>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</si>
  <si>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</si>
  <si>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</si>
  <si>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</si>
  <si>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</si>
  <si>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</si>
  <si>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</si>
  <si>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</si>
  <si>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</si>
  <si>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</si>
  <si>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</si>
  <si>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</si>
  <si>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</si>
  <si>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</si>
  <si>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</si>
  <si>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</si>
  <si>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</si>
  <si>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</si>
  <si>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</si>
  <si>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</si>
  <si>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</si>
  <si>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</si>
  <si>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</si>
  <si>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</si>
  <si>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</si>
  <si>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</si>
  <si>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</si>
  <si>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</si>
  <si>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</si>
  <si>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</si>
  <si>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</si>
  <si>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</si>
  <si>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</si>
  <si>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</si>
  <si>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</si>
  <si>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</si>
  <si>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</si>
  <si>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</si>
  <si>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</si>
  <si>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</si>
  <si>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</si>
  <si>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</si>
  <si>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</si>
  <si>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</si>
  <si>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</si>
  <si>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</si>
  <si>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</si>
  <si>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</si>
  <si>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</si>
  <si>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</si>
  <si>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</si>
  <si>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</si>
  <si>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</si>
  <si>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</si>
  <si>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</si>
  <si>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</si>
  <si>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</si>
  <si>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</si>
  <si>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</si>
  <si>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</si>
  <si>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</si>
  <si>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</si>
  <si>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</si>
  <si>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</si>
  <si>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</si>
  <si>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</si>
  <si>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</si>
  <si>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</si>
  <si>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</si>
  <si>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</si>
  <si>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</si>
  <si>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</si>
  <si>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</si>
  <si>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</si>
  <si>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</si>
  <si>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</si>
  <si>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</si>
  <si>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</si>
  <si>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</si>
  <si>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</si>
  <si>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</si>
  <si>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</si>
  <si>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</si>
  <si>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</si>
  <si>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</si>
  <si>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</si>
  <si>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</si>
  <si>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</si>
  <si>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</si>
  <si>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</si>
  <si>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</si>
  <si>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</si>
  <si>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</si>
  <si>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</si>
  <si>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</si>
  <si>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</si>
  <si>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</si>
  <si>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</si>
  <si>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</si>
  <si>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</si>
  <si>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</si>
  <si>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</si>
  <si>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</si>
  <si>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</si>
  <si>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</si>
  <si>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</si>
  <si>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</si>
  <si>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</si>
  <si>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</si>
  <si>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</si>
  <si>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</si>
  <si>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</si>
  <si>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</si>
  <si>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</si>
  <si>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</si>
  <si>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</si>
  <si>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</si>
  <si>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</si>
  <si>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</si>
  <si>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</si>
  <si>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</si>
  <si>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</si>
  <si>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</si>
  <si>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</si>
  <si>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</si>
  <si>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</si>
  <si>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</si>
  <si>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</si>
  <si>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</si>
  <si>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</si>
  <si>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</si>
  <si>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</si>
  <si>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</si>
  <si>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</si>
  <si>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</si>
  <si>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</si>
  <si>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</si>
  <si>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</si>
  <si>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</si>
  <si>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</si>
  <si>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</si>
  <si>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</si>
  <si>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</si>
  <si>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</si>
  <si>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</si>
  <si>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</si>
  <si>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</si>
  <si>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</si>
  <si>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</si>
  <si>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</si>
  <si>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</si>
  <si>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</si>
  <si>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</si>
  <si>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</si>
  <si>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</si>
  <si>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</si>
  <si>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</si>
  <si>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</si>
  <si>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</si>
  <si>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</si>
  <si>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</si>
  <si>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</si>
  <si>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</si>
  <si>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</si>
  <si>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</si>
  <si>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</si>
  <si>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</si>
  <si>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</si>
  <si>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</si>
  <si>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</si>
  <si>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</si>
  <si>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</si>
  <si>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</si>
  <si>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</si>
  <si>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</si>
  <si>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</si>
  <si>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</si>
  <si>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</si>
  <si>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</si>
  <si>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</si>
  <si>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</si>
  <si>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</si>
  <si>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</si>
  <si>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</si>
  <si>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</si>
  <si>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</si>
  <si>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</si>
  <si>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</si>
  <si>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</si>
  <si>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</si>
  <si>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</si>
  <si>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</si>
  <si>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</si>
  <si>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</si>
  <si>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</si>
  <si>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</si>
  <si>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</si>
  <si>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</si>
  <si>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</si>
  <si>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</si>
  <si>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</si>
  <si>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</si>
  <si>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</si>
  <si>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</si>
  <si>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</si>
  <si>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</si>
  <si>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</si>
  <si>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</si>
  <si>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</si>
  <si>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</si>
  <si>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</si>
  <si>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</si>
  <si>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</si>
  <si>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</si>
  <si>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</si>
  <si>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</si>
  <si>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</si>
  <si>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</si>
  <si>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</si>
  <si>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</si>
  <si>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</si>
  <si>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</si>
  <si>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</si>
  <si>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</si>
  <si>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</si>
  <si>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</si>
  <si>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</si>
  <si>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</si>
  <si>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</si>
  <si>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</si>
  <si>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</si>
  <si>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</si>
  <si>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</si>
  <si>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</si>
  <si>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</si>
  <si>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</si>
  <si>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</si>
  <si>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</si>
  <si>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</si>
  <si>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</si>
  <si>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</si>
  <si>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</si>
  <si>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</si>
  <si>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</si>
  <si>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</si>
  <si>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</si>
  <si>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</si>
  <si>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</si>
  <si>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</si>
  <si>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</si>
  <si>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</si>
  <si>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</si>
  <si>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</si>
  <si>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</si>
  <si>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</si>
  <si>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</si>
  <si>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</si>
  <si>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</si>
  <si>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</si>
  <si>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</si>
  <si>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</si>
  <si>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</si>
  <si>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</si>
  <si>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</si>
  <si>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</si>
  <si>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</si>
  <si>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</si>
  <si>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</si>
  <si>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</si>
  <si>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</si>
  <si>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</si>
  <si>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</si>
  <si>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</si>
  <si>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</si>
  <si>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</si>
  <si>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</si>
  <si>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</si>
  <si>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</si>
  <si>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</si>
  <si>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</si>
  <si>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</si>
  <si>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</si>
  <si>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</si>
  <si>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</si>
  <si>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</si>
  <si>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</si>
  <si>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</si>
  <si>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</si>
  <si>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</si>
  <si>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</si>
  <si>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</si>
  <si>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</si>
  <si>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</si>
  <si>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</si>
  <si>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</si>
  <si>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</si>
  <si>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</si>
  <si>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</si>
  <si>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</si>
  <si>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</si>
  <si>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</si>
  <si>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</si>
  <si>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</si>
  <si>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</si>
  <si>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</si>
  <si>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</si>
  <si>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</si>
  <si>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</si>
  <si>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</si>
  <si>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</si>
  <si>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</si>
  <si>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</si>
  <si>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</si>
  <si>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</si>
  <si>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</si>
  <si>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</si>
  <si>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</si>
  <si>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</si>
  <si>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</si>
  <si>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</si>
  <si>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</si>
  <si>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</si>
  <si>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</si>
  <si>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</si>
  <si>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</si>
  <si>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</si>
  <si>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</si>
  <si>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</si>
  <si>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</si>
  <si>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</si>
  <si>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</si>
  <si>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</si>
  <si>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</si>
  <si>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</si>
  <si>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</si>
  <si>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</si>
  <si>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</si>
  <si>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</si>
  <si>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</si>
  <si>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</si>
  <si>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</si>
  <si>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</si>
  <si>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</si>
  <si>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</si>
  <si>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</si>
  <si>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</si>
  <si>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</si>
  <si>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</si>
  <si>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</si>
  <si>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</si>
  <si>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</si>
  <si>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</si>
  <si>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</si>
  <si>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</si>
  <si>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</si>
  <si>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</si>
  <si>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</si>
  <si>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</si>
  <si>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</si>
  <si>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</si>
  <si>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</si>
  <si>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</si>
  <si>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</si>
  <si>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</si>
  <si>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</si>
  <si>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</si>
  <si>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</si>
  <si>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</si>
  <si>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</si>
  <si>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</si>
  <si>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</si>
  <si>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</si>
  <si>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</si>
  <si>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</si>
  <si>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</si>
  <si>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</si>
  <si>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</si>
  <si>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</si>
  <si>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</si>
  <si>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</si>
  <si>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</si>
  <si>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</si>
  <si>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</si>
  <si>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</si>
  <si>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</si>
  <si>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</si>
  <si>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</si>
  <si>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</si>
  <si>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</si>
  <si>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</si>
  <si>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</si>
  <si>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</si>
  <si>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</si>
  <si>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</si>
  <si>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</si>
  <si>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</si>
  <si>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</si>
  <si>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</si>
  <si>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</si>
  <si>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</si>
  <si>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</si>
  <si>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</si>
  <si>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</si>
  <si>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</si>
  <si>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</si>
  <si>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</si>
  <si>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</si>
  <si>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</si>
  <si>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</si>
  <si>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</si>
  <si>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</si>
  <si>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</si>
  <si>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</si>
  <si>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</si>
  <si>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</si>
  <si>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</si>
  <si>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</si>
  <si>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</si>
  <si>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</si>
  <si>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</si>
  <si>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</si>
  <si>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</si>
  <si>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</si>
  <si>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</si>
  <si>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</si>
  <si>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</si>
  <si>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</si>
  <si>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</si>
  <si>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</si>
  <si>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</si>
  <si>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</si>
  <si>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</si>
  <si>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</si>
  <si>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</si>
  <si>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</si>
  <si>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</si>
  <si>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</si>
  <si>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</si>
  <si>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</si>
  <si>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</si>
  <si>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</si>
  <si>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</si>
  <si>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</si>
  <si>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</si>
  <si>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</si>
  <si>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</si>
  <si>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</si>
  <si>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</si>
  <si>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</si>
  <si>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</si>
  <si>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</si>
  <si>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</si>
  <si>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</si>
  <si>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</si>
  <si>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</si>
  <si>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</si>
  <si>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</si>
  <si>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</si>
  <si>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</si>
  <si>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</si>
  <si>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</si>
  <si>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</si>
  <si>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</si>
  <si>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</si>
  <si>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</si>
  <si>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</si>
  <si>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</si>
  <si>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</si>
  <si>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</si>
  <si>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</si>
  <si>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</si>
  <si>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</si>
  <si>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</si>
  <si>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</si>
  <si>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</si>
  <si>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</si>
  <si>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</si>
  <si>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</si>
  <si>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</si>
  <si>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</si>
  <si>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</si>
  <si>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</si>
  <si>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</si>
  <si>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</si>
  <si>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</si>
  <si>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</si>
  <si>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</si>
  <si>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</si>
  <si>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</si>
  <si>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</si>
  <si>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</si>
  <si>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</si>
  <si>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</si>
  <si>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</si>
  <si>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</si>
  <si>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</si>
  <si>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</si>
  <si>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</si>
  <si>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</si>
  <si>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</si>
  <si>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</si>
  <si>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</si>
  <si>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</si>
  <si>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</si>
  <si>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</si>
  <si>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</si>
  <si>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</si>
  <si>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</si>
  <si>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</si>
  <si>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</si>
  <si>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</si>
  <si>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</si>
  <si>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</si>
  <si>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</si>
  <si>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</si>
  <si>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</si>
  <si>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</si>
  <si>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</si>
  <si>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</si>
  <si>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</si>
  <si>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</si>
  <si>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</si>
  <si>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</si>
  <si>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</si>
  <si>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</si>
  <si>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</si>
  <si>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</si>
  <si>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</si>
  <si>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</si>
  <si>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</si>
  <si>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</si>
  <si>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</si>
  <si>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</si>
  <si>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</si>
  <si>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</si>
  <si>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</si>
  <si>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</si>
  <si>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</si>
  <si>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</si>
  <si>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</si>
  <si>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</si>
  <si>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</si>
  <si>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</si>
  <si>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</si>
  <si>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</si>
  <si>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</si>
  <si>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</si>
  <si>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</si>
  <si>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</si>
  <si>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</si>
  <si>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</si>
  <si>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</si>
  <si>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</si>
  <si>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</si>
  <si>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</si>
  <si>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</si>
  <si>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</si>
  <si>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</si>
  <si>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</si>
  <si>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</si>
  <si>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</si>
  <si>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</si>
  <si>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</si>
  <si>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</si>
  <si>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</si>
  <si>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</si>
  <si>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</si>
  <si>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</si>
  <si>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</si>
  <si>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</si>
  <si>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</si>
  <si>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</si>
  <si>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</si>
  <si>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</si>
  <si>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</si>
  <si>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</si>
  <si>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</si>
  <si>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</si>
  <si>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</si>
  <si>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</si>
  <si>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</si>
  <si>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</si>
  <si>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</si>
  <si>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</si>
  <si>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</si>
  <si>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</si>
  <si>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</si>
  <si>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</si>
  <si>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</si>
  <si>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</si>
  <si>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</si>
  <si>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</si>
  <si>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</si>
  <si>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</si>
  <si>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</si>
  <si>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</si>
  <si>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</si>
  <si>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</si>
  <si>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</si>
  <si>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</si>
  <si>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</si>
  <si>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</si>
  <si>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</si>
  <si>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</si>
  <si>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</si>
  <si>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</si>
  <si>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</si>
  <si>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</si>
  <si>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</si>
  <si>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</si>
  <si>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</si>
  <si>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</si>
  <si>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</si>
  <si>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</si>
  <si>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</si>
  <si>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</si>
  <si>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</si>
  <si>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</si>
  <si>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</si>
  <si>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</si>
  <si>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</si>
  <si>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</si>
  <si>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</si>
  <si>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</si>
  <si>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</si>
  <si>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</si>
  <si>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</si>
  <si>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</si>
  <si>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</si>
  <si>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</si>
  <si>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</si>
  <si>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</si>
  <si>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</si>
  <si>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</si>
  <si>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</si>
  <si>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</si>
  <si>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</si>
  <si>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</si>
  <si>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</si>
  <si>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</si>
  <si>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</si>
  <si>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</si>
  <si>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</si>
  <si>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</si>
  <si>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</si>
  <si>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</si>
  <si>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</si>
  <si>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</si>
  <si>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</si>
  <si>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</si>
  <si>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</si>
  <si>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</si>
  <si>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</si>
  <si>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</si>
  <si>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</si>
  <si>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</si>
  <si>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</si>
  <si>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</si>
  <si>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</si>
  <si>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</si>
  <si>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</si>
  <si>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</si>
  <si>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</si>
  <si>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</si>
  <si>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</si>
  <si>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</si>
  <si>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</si>
  <si>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</si>
  <si>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</si>
  <si>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</si>
  <si>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</si>
  <si>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</si>
  <si>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</si>
  <si>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</si>
  <si>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</si>
  <si>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</si>
  <si>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</si>
  <si>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</si>
  <si>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</si>
  <si>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</si>
  <si>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</si>
  <si>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</si>
  <si>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</si>
  <si>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</si>
  <si>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</si>
  <si>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</si>
  <si>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</si>
  <si>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</si>
  <si>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</si>
  <si>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</si>
  <si>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</si>
  <si>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</si>
  <si>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</si>
  <si>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</si>
  <si>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</si>
  <si>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</si>
  <si>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</si>
  <si>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</si>
  <si>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</si>
  <si>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</si>
  <si>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</si>
  <si>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</si>
  <si>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</si>
  <si>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</si>
  <si>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</si>
  <si>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</si>
  <si>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</si>
  <si>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</si>
  <si>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</si>
  <si>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</si>
  <si>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</si>
  <si>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</si>
  <si>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</si>
  <si>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</si>
  <si>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</si>
  <si>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</si>
  <si>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</si>
  <si>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</si>
  <si>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</si>
  <si>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</si>
  <si>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</si>
  <si>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</si>
  <si>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</si>
  <si>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</si>
  <si>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</si>
  <si>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</si>
  <si>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</si>
  <si>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</si>
  <si>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</si>
  <si>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</si>
  <si>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</si>
  <si>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</si>
  <si>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</si>
  <si>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</si>
  <si>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</si>
  <si>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</si>
  <si>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</si>
  <si>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</si>
  <si>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</si>
  <si>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</si>
  <si>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</si>
  <si>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</si>
  <si>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</si>
  <si>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</si>
  <si>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</si>
  <si>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</si>
  <si>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</si>
  <si>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</si>
  <si>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</si>
  <si>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</si>
  <si>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</si>
  <si>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</si>
  <si>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</si>
  <si>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</si>
  <si>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</si>
  <si>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</si>
  <si>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</si>
  <si>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</si>
  <si>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</si>
  <si>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</si>
  <si>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</si>
  <si>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</si>
  <si>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</si>
  <si>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</si>
  <si>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</si>
  <si>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</si>
  <si>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</si>
  <si>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</si>
  <si>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</si>
  <si>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</si>
  <si>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</si>
  <si>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</si>
  <si>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</si>
  <si>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</si>
  <si>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</si>
  <si>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</si>
  <si>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</si>
  <si>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</si>
  <si>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</si>
  <si>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</si>
  <si>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</si>
  <si>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</si>
  <si>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</si>
  <si>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</si>
  <si>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</si>
  <si>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</si>
  <si>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</si>
  <si>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</si>
  <si>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</si>
  <si>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</si>
  <si>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</si>
  <si>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</si>
  <si>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</si>
  <si>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</si>
  <si>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</si>
  <si>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</si>
  <si>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</si>
  <si>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</si>
  <si>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</si>
  <si>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</si>
  <si>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</si>
  <si>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</si>
  <si>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</si>
  <si>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</si>
  <si>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</si>
  <si>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</si>
  <si>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</si>
  <si>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</si>
  <si>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</si>
  <si>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</si>
  <si>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</si>
  <si>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</si>
  <si>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</si>
  <si>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</si>
  <si>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</si>
  <si>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</si>
  <si>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</si>
  <si>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</si>
  <si>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</si>
  <si>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</si>
  <si>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</si>
  <si>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</si>
  <si>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</si>
  <si>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</si>
  <si>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</si>
  <si>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</si>
  <si>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</si>
  <si>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</si>
  <si>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</si>
  <si>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</si>
  <si>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</si>
  <si>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</si>
  <si>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</si>
  <si>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</si>
  <si>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</si>
  <si>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</si>
  <si>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</si>
  <si>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</si>
  <si>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</si>
  <si>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</si>
  <si>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</si>
  <si>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</si>
  <si>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</si>
  <si>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</si>
  <si>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</si>
  <si>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</si>
  <si>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</si>
  <si>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</si>
  <si>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</si>
  <si>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</si>
  <si>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</si>
  <si>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</si>
  <si>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</si>
  <si>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</si>
  <si>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</si>
  <si>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</si>
  <si>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</si>
  <si>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</si>
  <si>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</si>
  <si>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</si>
  <si>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</si>
  <si>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</si>
  <si>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</si>
  <si>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</si>
  <si>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</si>
  <si>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</si>
  <si>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</si>
  <si>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</si>
  <si>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</si>
  <si>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</si>
  <si>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</si>
  <si>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</si>
  <si>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</si>
  <si>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</si>
  <si>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</si>
  <si>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</si>
  <si>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</si>
  <si>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</si>
  <si>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</si>
  <si>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</si>
  <si>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</si>
  <si>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</si>
  <si>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</si>
  <si>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</si>
  <si>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</si>
  <si>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</si>
  <si>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</si>
  <si>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</si>
  <si>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</si>
  <si>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</si>
  <si>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</si>
  <si>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</si>
  <si>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</si>
  <si>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</si>
  <si>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</si>
  <si>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</si>
  <si>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</si>
  <si>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</si>
  <si>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</si>
  <si>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</si>
  <si>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</si>
  <si>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</si>
  <si>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</si>
  <si>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</si>
  <si>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</si>
  <si>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</si>
  <si>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</si>
  <si>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</si>
  <si>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</si>
  <si>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</si>
  <si>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</si>
  <si>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</si>
  <si>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</si>
  <si>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</si>
  <si>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</si>
  <si>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</si>
  <si>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</si>
  <si>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</si>
  <si>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</si>
  <si>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</si>
  <si>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</si>
  <si>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</si>
  <si>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</si>
  <si>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</si>
  <si>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</si>
  <si>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</si>
  <si>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</si>
  <si>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</si>
  <si>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</si>
  <si>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</si>
  <si>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</si>
  <si>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</si>
  <si>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</si>
  <si>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</si>
  <si>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</si>
  <si>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</si>
  <si>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</si>
  <si>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</si>
  <si>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</si>
  <si>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</si>
  <si>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</si>
  <si>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</si>
  <si>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</si>
  <si>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</si>
  <si>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</si>
  <si>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</si>
  <si>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</si>
  <si>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</si>
  <si>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</si>
  <si>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</si>
  <si>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</si>
  <si>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</si>
  <si>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</si>
  <si>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</si>
  <si>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</si>
  <si>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</si>
  <si>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</si>
  <si>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</si>
  <si>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</si>
  <si>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</si>
  <si>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</si>
  <si>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</si>
  <si>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</si>
  <si>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</si>
  <si>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</si>
  <si>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</si>
  <si>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</si>
  <si>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</si>
  <si>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</si>
  <si>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</si>
  <si>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</si>
  <si>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</si>
  <si>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</si>
  <si>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</si>
  <si>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</si>
  <si>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</si>
  <si>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</si>
  <si>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</si>
  <si>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</si>
  <si>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</si>
  <si>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</si>
  <si>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</si>
  <si>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</si>
  <si>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</si>
  <si>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</si>
  <si>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</si>
  <si>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</si>
  <si>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</si>
  <si>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</si>
  <si>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</si>
  <si>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</si>
  <si>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</si>
  <si>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</si>
  <si>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</si>
  <si>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</si>
  <si>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</si>
  <si>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</si>
  <si>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</si>
  <si>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</si>
  <si>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</si>
  <si>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</si>
  <si>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</si>
  <si>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</si>
  <si>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</si>
  <si>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</si>
  <si>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</si>
  <si>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</si>
  <si>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</si>
  <si>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</si>
  <si>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</si>
  <si>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</si>
  <si>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</si>
  <si>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</si>
  <si>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</si>
  <si>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</si>
  <si>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</si>
  <si>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</si>
  <si>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</si>
  <si>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</si>
  <si>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</si>
  <si>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</si>
  <si>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</si>
  <si>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</si>
  <si>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</si>
  <si>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</si>
  <si>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</si>
  <si>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</si>
  <si>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</si>
  <si>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</si>
  <si>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</si>
  <si>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</si>
  <si>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</si>
  <si>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</si>
  <si>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</si>
  <si>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</si>
  <si>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</si>
  <si>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</si>
  <si>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</si>
  <si>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</si>
  <si>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</si>
  <si>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</si>
  <si>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</si>
  <si>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</si>
  <si>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</si>
  <si>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</si>
  <si>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</si>
  <si>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</si>
  <si>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</si>
  <si>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</si>
  <si>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</si>
  <si>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</si>
  <si>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</si>
  <si>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</si>
  <si>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</si>
  <si>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</si>
  <si>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</si>
  <si>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</si>
  <si>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</si>
  <si>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</si>
  <si>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</si>
  <si>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</si>
  <si>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</si>
  <si>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</si>
  <si>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</si>
  <si>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</si>
  <si>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</si>
  <si>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</si>
  <si>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</si>
  <si>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</si>
  <si>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</si>
  <si>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</si>
  <si>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</si>
  <si>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</si>
  <si>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</si>
  <si>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</si>
  <si>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</si>
  <si>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</si>
  <si>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</si>
  <si>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</si>
  <si>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</si>
  <si>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</si>
  <si>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</si>
  <si>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</si>
  <si>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</si>
  <si>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</si>
  <si>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</si>
  <si>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</si>
  <si>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</si>
  <si>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</si>
  <si>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</si>
  <si>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</si>
  <si>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</si>
  <si>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</si>
  <si>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</si>
  <si>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</si>
  <si>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</si>
  <si>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</si>
  <si>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</si>
  <si>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</si>
  <si>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</si>
  <si>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</si>
  <si>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</si>
  <si>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</si>
  <si>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</si>
  <si>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</si>
  <si>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</si>
  <si>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</si>
  <si>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</si>
  <si>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</si>
  <si>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</si>
  <si>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</si>
  <si>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</si>
  <si>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</si>
  <si>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</si>
  <si>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</si>
  <si>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</si>
  <si>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</si>
  <si>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</si>
  <si>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</si>
  <si>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</si>
  <si>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</si>
  <si>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</si>
  <si>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</si>
  <si>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</si>
  <si>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</si>
  <si>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</si>
  <si>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</si>
  <si>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</si>
  <si>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</si>
  <si>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</si>
  <si>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</si>
  <si>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</si>
  <si>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</si>
  <si>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</si>
  <si>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</si>
  <si>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</si>
  <si>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</si>
  <si>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</si>
  <si>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</si>
  <si>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</si>
  <si>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</si>
  <si>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</si>
  <si>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</si>
  <si>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</si>
  <si>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</si>
  <si>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</si>
  <si>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</si>
  <si>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</si>
  <si>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</si>
  <si>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</si>
  <si>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</si>
  <si>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</si>
  <si>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</si>
  <si>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</si>
  <si>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</si>
  <si>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</si>
  <si>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</si>
  <si>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</si>
  <si>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</si>
  <si>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</si>
  <si>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</si>
  <si>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</si>
  <si>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</si>
  <si>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</si>
  <si>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</si>
  <si>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</si>
  <si>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</si>
  <si>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</si>
  <si>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</si>
  <si>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</si>
  <si>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</si>
  <si>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</si>
  <si>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</si>
  <si>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</si>
  <si>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</si>
  <si>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</si>
  <si>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</si>
  <si>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</si>
  <si>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</si>
  <si>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</si>
  <si>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</si>
  <si>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</si>
  <si>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</si>
  <si>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</si>
  <si>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</si>
  <si>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</si>
  <si>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</si>
  <si>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</si>
  <si>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</si>
  <si>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</si>
  <si>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</si>
  <si>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</si>
  <si>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</si>
  <si>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</si>
  <si>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</si>
  <si>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</si>
  <si>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</si>
  <si>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</si>
  <si>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</si>
  <si>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</si>
  <si>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</si>
  <si>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</si>
  <si>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</si>
  <si>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</si>
  <si>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</si>
  <si>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</si>
  <si>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</si>
  <si>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</si>
  <si>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</si>
  <si>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</si>
  <si>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</si>
  <si>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</si>
  <si>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</si>
  <si>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</si>
  <si>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</si>
  <si>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</si>
  <si>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</si>
  <si>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</si>
  <si>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</si>
  <si>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</si>
  <si>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</si>
  <si>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</si>
  <si>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</si>
  <si>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</si>
  <si>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</si>
  <si>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</si>
  <si>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</si>
  <si>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</si>
  <si>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</si>
  <si>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</si>
  <si>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</si>
  <si>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</si>
  <si>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</si>
  <si>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</si>
  <si>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</si>
  <si>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</si>
  <si>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</si>
  <si>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</si>
  <si>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</si>
  <si>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</si>
  <si>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</si>
  <si>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</si>
  <si>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</si>
  <si>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</si>
  <si>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</si>
  <si>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</si>
  <si>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</si>
  <si>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</si>
  <si>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</si>
  <si>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</si>
  <si>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</si>
  <si>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</si>
  <si>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</si>
  <si>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</si>
  <si>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</si>
  <si>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</si>
  <si>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</si>
  <si>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</si>
  <si>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</si>
  <si>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</si>
  <si>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</si>
  <si>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</si>
  <si>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</si>
  <si>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</si>
  <si>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</si>
  <si>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</si>
  <si>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</si>
  <si>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</si>
  <si>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</si>
  <si>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</si>
  <si>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</si>
  <si>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</si>
  <si>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</si>
  <si>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</si>
  <si>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</si>
  <si>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</si>
  <si>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</si>
  <si>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</si>
  <si>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</si>
  <si>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</si>
  <si>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</si>
  <si>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</si>
  <si>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</si>
  <si>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</si>
  <si>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</si>
  <si>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</si>
  <si>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</si>
  <si>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</si>
  <si>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</si>
  <si>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</si>
  <si>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</si>
  <si>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</si>
  <si>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</si>
  <si>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</si>
  <si>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</si>
  <si>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</si>
  <si>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</si>
  <si>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</si>
  <si>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</si>
  <si>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</si>
  <si>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</si>
  <si>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</si>
  <si>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</si>
  <si>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</si>
  <si>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</si>
  <si>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</si>
  <si>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</si>
  <si>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</si>
  <si>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</si>
  <si>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</si>
  <si>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</si>
  <si>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</si>
  <si>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</si>
  <si>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</si>
  <si>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</si>
  <si>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</si>
  <si>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</si>
  <si>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</si>
  <si>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</si>
  <si>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</si>
  <si>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</si>
  <si>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</si>
  <si>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</si>
  <si>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</si>
  <si>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</si>
  <si>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</si>
  <si>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</si>
  <si>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</si>
  <si>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</si>
  <si>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</si>
  <si>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</si>
  <si>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</si>
  <si>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</si>
  <si>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</si>
  <si>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</si>
  <si>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</si>
  <si>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</si>
  <si>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</si>
  <si>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</si>
  <si>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</si>
  <si>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</si>
  <si>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</si>
  <si>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</si>
  <si>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</si>
  <si>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</si>
  <si>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</si>
  <si>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</si>
  <si>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</si>
  <si>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</si>
  <si>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</si>
  <si>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</si>
  <si>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</si>
  <si>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</si>
  <si>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</si>
  <si>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</si>
  <si>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</si>
  <si>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</si>
  <si>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</si>
  <si>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</si>
  <si>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</si>
  <si>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</si>
  <si>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</si>
  <si>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</si>
  <si>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</si>
  <si>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</si>
  <si>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</si>
  <si>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</si>
  <si>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</si>
  <si>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</si>
  <si>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</si>
  <si>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</si>
  <si>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</si>
  <si>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</si>
  <si>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</si>
  <si>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</si>
  <si>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</si>
  <si>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</si>
  <si>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</si>
  <si>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</si>
  <si>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</si>
  <si>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</si>
  <si>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</si>
  <si>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</si>
  <si>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</si>
  <si>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</si>
  <si>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</si>
  <si>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</si>
  <si>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</si>
  <si>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</si>
  <si>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</si>
  <si>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</si>
  <si>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</si>
  <si>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</si>
  <si>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</si>
  <si>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</si>
  <si>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</si>
  <si>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</si>
  <si>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</si>
  <si>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</si>
  <si>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</si>
  <si>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</si>
  <si>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</si>
  <si>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</si>
  <si>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</si>
  <si>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</si>
  <si>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</si>
  <si>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</si>
  <si>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</si>
  <si>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</si>
  <si>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</si>
  <si>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</si>
  <si>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</si>
  <si>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</si>
  <si>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</si>
  <si>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</si>
  <si>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</si>
  <si>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</si>
  <si>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</si>
  <si>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</si>
  <si>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</si>
  <si>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</si>
  <si>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</si>
  <si>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</si>
  <si>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</si>
  <si>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</si>
  <si>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</si>
  <si>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</si>
  <si>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</si>
  <si>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</si>
  <si>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</si>
  <si>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</si>
  <si>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</si>
  <si>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</si>
  <si>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</si>
  <si>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</si>
  <si>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</si>
  <si>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</si>
  <si>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</si>
  <si>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</si>
  <si>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</si>
  <si>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</si>
  <si>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</si>
  <si>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</si>
  <si>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</si>
  <si>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</si>
  <si>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</si>
  <si>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</si>
  <si>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</si>
  <si>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</si>
  <si>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</si>
  <si>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</si>
  <si>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</si>
  <si>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</si>
  <si>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</si>
  <si>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</si>
  <si>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</si>
  <si>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</si>
  <si>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</si>
  <si>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</si>
  <si>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</si>
  <si>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</si>
  <si>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</si>
  <si>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</si>
  <si>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</si>
  <si>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</si>
  <si>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</si>
  <si>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</si>
  <si>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</si>
  <si>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</si>
  <si>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</si>
  <si>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</si>
  <si>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</si>
  <si>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</si>
  <si>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</si>
  <si>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</si>
  <si>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</si>
  <si>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</si>
  <si>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</si>
  <si>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</si>
  <si>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</si>
  <si>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</si>
  <si>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</si>
  <si>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</si>
  <si>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</si>
  <si>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</si>
  <si>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</si>
  <si>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</si>
  <si>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</si>
  <si>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</si>
  <si>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</si>
  <si>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</si>
  <si>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</si>
  <si>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</si>
  <si>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</si>
  <si>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</si>
  <si>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</si>
  <si>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</si>
  <si>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</si>
  <si>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</si>
  <si>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</si>
  <si>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</si>
  <si>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</si>
  <si>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</si>
  <si>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</si>
  <si>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</si>
  <si>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</si>
  <si>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</si>
  <si>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</si>
  <si>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</si>
  <si>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</si>
  <si>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</si>
  <si>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</si>
  <si>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</si>
  <si>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</si>
  <si>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</si>
  <si>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</si>
  <si>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</si>
  <si>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</si>
  <si>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</si>
  <si>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</si>
  <si>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</si>
  <si>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</si>
  <si>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</si>
  <si>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</si>
  <si>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</si>
  <si>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</si>
  <si>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</si>
  <si>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</si>
  <si>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</si>
  <si>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</si>
  <si>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</si>
  <si>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</si>
  <si>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</si>
  <si>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</si>
  <si>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</si>
  <si>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</si>
  <si>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</si>
  <si>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</si>
  <si>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</si>
  <si>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</si>
  <si>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</si>
  <si>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</si>
  <si>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</si>
  <si>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</si>
  <si>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</si>
  <si>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</si>
  <si>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</si>
  <si>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</si>
  <si>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</si>
  <si>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</si>
  <si>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</si>
  <si>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</si>
  <si>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</si>
  <si>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</si>
  <si>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</si>
  <si>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</si>
  <si>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</si>
  <si>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</si>
  <si>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</si>
  <si>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</si>
  <si>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</si>
  <si>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</si>
  <si>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</si>
  <si>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</si>
  <si>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</si>
  <si>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</si>
  <si>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</si>
  <si>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</si>
  <si>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</si>
  <si>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</si>
  <si>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</si>
  <si>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</si>
  <si>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</si>
  <si>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</si>
  <si>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</si>
  <si>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</si>
  <si>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</si>
  <si>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</si>
  <si>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</si>
  <si>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</si>
  <si>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</si>
  <si>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</si>
  <si>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</si>
  <si>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</si>
  <si>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</si>
  <si>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</si>
  <si>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</si>
  <si>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</si>
  <si>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</si>
  <si>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</si>
  <si>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</si>
  <si>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</si>
  <si>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</si>
  <si>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</si>
  <si>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</si>
  <si>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</si>
  <si>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</si>
  <si>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</si>
  <si>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</si>
  <si>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</si>
  <si>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</si>
  <si>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</si>
  <si>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</si>
  <si>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</si>
  <si>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</si>
  <si>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</si>
  <si>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</si>
  <si>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</si>
  <si>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</si>
  <si>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</si>
  <si>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</si>
  <si>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</si>
  <si>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</si>
  <si>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</si>
  <si>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</si>
  <si>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</si>
  <si>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</si>
  <si>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</si>
  <si>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</si>
  <si>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</si>
  <si>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</si>
  <si>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</si>
  <si>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</si>
  <si>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</si>
  <si>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</si>
  <si>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</si>
  <si>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</si>
  <si>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</si>
  <si>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</si>
  <si>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</si>
  <si>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</si>
  <si>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</si>
  <si>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</si>
  <si>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</si>
  <si>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</si>
  <si>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</si>
  <si>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</si>
  <si>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</si>
  <si>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</si>
  <si>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</si>
  <si>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</si>
  <si>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</si>
  <si>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</si>
  <si>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</si>
  <si>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</si>
  <si>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</si>
  <si>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</si>
  <si>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</si>
  <si>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</si>
  <si>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</si>
  <si>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</si>
  <si>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</si>
  <si>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</si>
  <si>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</si>
  <si>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</si>
  <si>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</si>
  <si>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</si>
  <si>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</si>
  <si>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</si>
  <si>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</si>
  <si>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</si>
  <si>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</si>
  <si>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</si>
  <si>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</si>
  <si>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</si>
  <si>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</si>
  <si>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</si>
  <si>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</si>
  <si>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</si>
  <si>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</si>
  <si>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</si>
  <si>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</si>
  <si>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</si>
  <si>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</si>
  <si>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</si>
  <si>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</si>
  <si>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</si>
  <si>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</si>
  <si>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</si>
  <si>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</si>
  <si>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</si>
  <si>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</si>
  <si>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</si>
  <si>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</si>
  <si>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</si>
  <si>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</si>
  <si>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</si>
  <si>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</si>
  <si>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</si>
  <si>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</si>
  <si>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</si>
  <si>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</si>
  <si>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</si>
  <si>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</si>
  <si>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</si>
  <si>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</si>
  <si>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</si>
  <si>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</si>
  <si>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</si>
  <si>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</si>
  <si>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</si>
  <si>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</si>
  <si>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</si>
  <si>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</si>
  <si>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</si>
  <si>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</si>
  <si>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</si>
  <si>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</si>
  <si>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</si>
  <si>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</si>
  <si>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</si>
  <si>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</si>
  <si>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</si>
  <si>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</si>
  <si>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</si>
  <si>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</si>
  <si>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</si>
  <si>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</si>
  <si>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</si>
  <si>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</si>
  <si>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</si>
  <si>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</si>
  <si>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</si>
  <si>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</si>
  <si>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</si>
  <si>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</si>
  <si>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</si>
  <si>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</si>
  <si>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</si>
  <si>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</si>
  <si>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</si>
  <si>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</si>
  <si>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</si>
  <si>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</si>
  <si>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</si>
  <si>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</si>
  <si>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</si>
  <si>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</si>
  <si>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</si>
  <si>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</si>
  <si>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</si>
  <si>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</si>
  <si>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</si>
  <si>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</si>
  <si>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</si>
  <si>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</si>
  <si>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</si>
  <si>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</si>
  <si>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</si>
  <si>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</si>
  <si>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</si>
  <si>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</si>
  <si>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</si>
  <si>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</si>
  <si>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</si>
  <si>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</si>
  <si>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</si>
  <si>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</si>
  <si>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</si>
  <si>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</si>
  <si>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</si>
  <si>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</si>
  <si>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</si>
  <si>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</si>
  <si>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</si>
  <si>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</si>
  <si>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</si>
  <si>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</si>
  <si>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</si>
  <si>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</si>
  <si>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</si>
  <si>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</si>
  <si>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</si>
  <si>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</si>
  <si>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</si>
  <si>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</si>
  <si>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</si>
  <si>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</si>
  <si>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</si>
  <si>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</si>
  <si>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</si>
  <si>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</si>
  <si>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</si>
  <si>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</si>
  <si>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</si>
  <si>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</si>
  <si>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</si>
  <si>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</si>
  <si>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</si>
  <si>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</si>
  <si>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</si>
  <si>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</si>
  <si>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</si>
  <si>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</si>
  <si>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</si>
  <si>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</si>
  <si>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</si>
  <si>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</si>
  <si>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</si>
  <si>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</si>
  <si>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</si>
  <si>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</si>
  <si>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</si>
  <si>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</si>
  <si>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</si>
  <si>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</si>
  <si>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</si>
  <si>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</si>
  <si>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</si>
  <si>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</si>
  <si>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</si>
  <si>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</si>
  <si>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</si>
  <si>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</si>
  <si>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</si>
  <si>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</si>
  <si>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</si>
  <si>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</si>
  <si>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</si>
  <si>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</si>
  <si>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</si>
  <si>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</si>
  <si>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</si>
  <si>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</si>
  <si>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</si>
  <si>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</si>
  <si>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</si>
  <si>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</si>
  <si>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</si>
  <si>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</si>
  <si>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</si>
  <si>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</si>
  <si>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</si>
  <si>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</si>
  <si>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</si>
  <si>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</si>
  <si>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</si>
  <si>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</si>
  <si>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</si>
  <si>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</si>
  <si>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</si>
  <si>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</si>
  <si>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</si>
  <si>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</si>
  <si>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</si>
  <si>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</si>
  <si>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</si>
  <si>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</si>
  <si>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</si>
  <si>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</si>
  <si>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</si>
  <si>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</si>
  <si>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</si>
  <si>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</si>
  <si>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</si>
  <si>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</si>
  <si>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</si>
  <si>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</si>
  <si>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</si>
  <si>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</si>
  <si>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</si>
  <si>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</si>
  <si>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</si>
  <si>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</si>
  <si>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</si>
  <si>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</si>
  <si>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</si>
  <si>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</si>
  <si>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</si>
  <si>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</si>
  <si>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</si>
  <si>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</si>
  <si>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</si>
  <si>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</si>
  <si>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</si>
  <si>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</si>
  <si>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</si>
  <si>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</si>
  <si>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</si>
  <si>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</si>
  <si>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</si>
  <si>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</si>
  <si>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</si>
  <si>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</si>
  <si>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</si>
  <si>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</si>
  <si>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</si>
  <si>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</si>
  <si>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</si>
  <si>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</si>
  <si>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</si>
  <si>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</si>
  <si>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</si>
  <si>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</si>
  <si>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</si>
  <si>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</si>
  <si>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</si>
  <si>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</si>
  <si>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</si>
  <si>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</si>
  <si>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</si>
  <si>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</si>
  <si>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</si>
  <si>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</si>
  <si>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</si>
  <si>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</si>
  <si>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</si>
  <si>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</si>
  <si>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</si>
  <si>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</si>
  <si>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</si>
  <si>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</si>
  <si>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</si>
  <si>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</si>
  <si>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</si>
  <si>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</si>
  <si>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</si>
  <si>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</si>
  <si>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</si>
  <si>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</si>
  <si>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</si>
  <si>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</si>
  <si>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</si>
  <si>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</si>
  <si>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</si>
  <si>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</si>
  <si>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</si>
  <si>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</si>
  <si>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</si>
  <si>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</si>
  <si>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</si>
  <si>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</si>
  <si>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</si>
  <si>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</si>
  <si>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</si>
  <si>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</si>
  <si>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</si>
  <si>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</si>
  <si>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</si>
  <si>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</si>
  <si>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</si>
  <si>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</si>
  <si>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</si>
  <si>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</si>
  <si>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</si>
  <si>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</si>
  <si>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</si>
  <si>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</si>
  <si>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</si>
  <si>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</si>
  <si>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</si>
  <si>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</si>
  <si>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</si>
  <si>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</si>
  <si>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</si>
  <si>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</si>
  <si>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</si>
  <si>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</si>
  <si>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</si>
  <si>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</si>
  <si>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</si>
  <si>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</si>
  <si>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</si>
  <si>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</si>
  <si>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</si>
  <si>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</si>
  <si>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</si>
  <si>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</si>
  <si>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</si>
  <si>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</si>
  <si>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</si>
  <si>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</si>
  <si>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</si>
  <si>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</si>
  <si>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</si>
  <si>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</si>
  <si>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</si>
  <si>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</si>
  <si>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</si>
  <si>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</si>
  <si>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</si>
  <si>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</si>
  <si>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</si>
  <si>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</si>
  <si>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</si>
  <si>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</si>
  <si>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</si>
  <si>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</si>
  <si>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</si>
  <si>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</si>
  <si>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</si>
  <si>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</si>
  <si>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</si>
  <si>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</si>
  <si>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</si>
  <si>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</si>
  <si>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</si>
  <si>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</si>
  <si>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</si>
  <si>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</si>
  <si>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</si>
  <si>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</si>
  <si>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</si>
  <si>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</si>
  <si>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</si>
  <si>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</si>
  <si>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</si>
  <si>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</si>
  <si>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</si>
  <si>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</si>
  <si>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</si>
  <si>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</si>
  <si>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</si>
  <si>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</si>
  <si>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</si>
  <si>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</si>
  <si>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</si>
  <si>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</si>
  <si>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</si>
  <si>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</si>
  <si>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</si>
  <si>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</si>
  <si>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</si>
  <si>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</si>
  <si>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</si>
  <si>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</si>
  <si>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</si>
  <si>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</si>
  <si>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</si>
  <si>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</si>
  <si>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</si>
  <si>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</si>
  <si>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</si>
  <si>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</si>
  <si>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</si>
  <si>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</si>
  <si>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</si>
  <si>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</si>
  <si>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</si>
  <si>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</si>
  <si>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</si>
  <si>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</si>
  <si>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</si>
  <si>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</si>
  <si>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</si>
  <si>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</si>
  <si>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</si>
  <si>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</si>
  <si>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</si>
  <si>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</si>
  <si>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</si>
  <si>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</si>
  <si>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</si>
  <si>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</si>
  <si>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</si>
  <si>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</si>
  <si>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</si>
  <si>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</si>
  <si>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</si>
  <si>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</si>
  <si>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</si>
  <si>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</si>
  <si>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</si>
  <si>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</si>
  <si>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</si>
  <si>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</si>
  <si>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</si>
  <si>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</si>
  <si>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</si>
  <si>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</si>
  <si>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</si>
  <si>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</si>
  <si>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</si>
  <si>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</si>
  <si>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</si>
  <si>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</si>
  <si>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</si>
  <si>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</si>
  <si>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</si>
  <si>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</si>
  <si>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</si>
  <si>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</si>
  <si>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</si>
  <si>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</si>
  <si>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</si>
  <si>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</si>
  <si>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</si>
  <si>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</si>
  <si>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</si>
  <si>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</si>
  <si>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</si>
  <si>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</si>
  <si>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</si>
  <si>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</si>
  <si>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</si>
  <si>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</si>
  <si>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</si>
  <si>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</si>
  <si>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</si>
  <si>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</si>
  <si>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</si>
  <si>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</si>
  <si>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</si>
  <si>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</si>
  <si>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</si>
  <si>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</si>
  <si>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</si>
  <si>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</si>
  <si>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</si>
  <si>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</si>
  <si>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</si>
  <si>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</si>
  <si>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</si>
  <si>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</si>
  <si>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</si>
  <si>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</si>
  <si>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</si>
  <si>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</si>
  <si>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</si>
  <si>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</si>
  <si>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</si>
  <si>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</si>
  <si>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</si>
  <si>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</si>
  <si>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</si>
  <si>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</si>
  <si>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</si>
  <si>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</si>
  <si>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</si>
  <si>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</si>
  <si>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</si>
  <si>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</si>
  <si>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</si>
  <si>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</si>
  <si>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</si>
  <si>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</si>
  <si>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</si>
  <si>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</si>
  <si>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</si>
  <si>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</si>
  <si>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</si>
  <si>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</si>
  <si>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</si>
  <si>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</si>
  <si>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</si>
  <si>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</si>
  <si>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</si>
  <si>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</si>
  <si>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</si>
  <si>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</si>
  <si>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</si>
  <si>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</si>
  <si>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</si>
  <si>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</si>
  <si>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</si>
  <si>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</si>
  <si>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</si>
  <si>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</si>
  <si>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</si>
  <si>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</si>
  <si>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</si>
  <si>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</si>
  <si>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</si>
  <si>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</si>
  <si>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</si>
  <si>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</si>
  <si>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</si>
  <si>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</si>
  <si>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</si>
  <si>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</si>
  <si>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</si>
  <si>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</si>
  <si>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</si>
  <si>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</si>
  <si>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</si>
  <si>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</si>
  <si>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</si>
  <si>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</si>
  <si>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</si>
  <si>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</si>
  <si>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</si>
  <si>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</si>
  <si>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</si>
  <si>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</si>
  <si>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</si>
  <si>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</si>
  <si>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</si>
  <si>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</si>
  <si>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</si>
  <si>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</si>
  <si>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</si>
  <si>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</si>
  <si>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</si>
  <si>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</si>
  <si>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</si>
  <si>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</si>
  <si>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</si>
  <si>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</si>
  <si>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</si>
  <si>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</si>
  <si>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</si>
  <si>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</si>
  <si>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</si>
  <si>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</si>
  <si>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</si>
  <si>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</si>
  <si>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</si>
  <si>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</si>
  <si>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</si>
  <si>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</si>
  <si>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</si>
  <si>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</si>
  <si>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</si>
  <si>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</si>
  <si>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</si>
  <si>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</si>
  <si>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</si>
  <si>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</si>
  <si>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</si>
  <si>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</si>
  <si>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</si>
  <si>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</si>
  <si>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</si>
  <si>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</si>
  <si>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</si>
  <si>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</si>
  <si>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</si>
  <si>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</si>
  <si>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</si>
  <si>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</si>
  <si>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</si>
  <si>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</si>
  <si>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</si>
  <si>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</si>
  <si>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</si>
  <si>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</si>
  <si>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</si>
  <si>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</si>
  <si>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</si>
  <si>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</si>
  <si>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</si>
  <si>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</si>
  <si>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</si>
  <si>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</si>
  <si>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</si>
  <si>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</si>
  <si>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</si>
  <si>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</si>
  <si>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</si>
  <si>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</si>
  <si>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</si>
  <si>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</si>
  <si>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</si>
  <si>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</si>
  <si>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</si>
  <si>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</si>
  <si>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</si>
  <si>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</si>
  <si>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</si>
  <si>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</si>
  <si>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</si>
  <si>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</si>
  <si>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</si>
  <si>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</si>
  <si>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</si>
  <si>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</si>
  <si>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</si>
  <si>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</si>
  <si>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</si>
  <si>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</si>
  <si>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</si>
  <si>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</si>
  <si>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</si>
  <si>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</si>
  <si>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</si>
  <si>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</si>
  <si>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</si>
  <si>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</si>
  <si>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</si>
  <si>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</si>
  <si>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</si>
  <si>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</si>
  <si>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</si>
  <si>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</si>
  <si>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</si>
  <si>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</si>
  <si>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</si>
  <si>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</si>
  <si>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</si>
  <si>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</si>
  <si>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</si>
  <si>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</si>
  <si>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</si>
  <si>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</si>
  <si>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</si>
  <si>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</si>
  <si>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</si>
  <si>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</si>
  <si>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</si>
  <si>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</si>
  <si>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</si>
  <si>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</si>
  <si>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</si>
  <si>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</si>
  <si>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</si>
  <si>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</si>
  <si>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</si>
  <si>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</si>
  <si>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</si>
  <si>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</si>
  <si>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</si>
  <si>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</si>
  <si>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</si>
  <si>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</si>
  <si>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</si>
  <si>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</si>
  <si>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</si>
  <si>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</si>
  <si>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</si>
  <si>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</si>
  <si>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</si>
  <si>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</si>
  <si>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</si>
  <si>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</si>
  <si>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</si>
  <si>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</si>
  <si>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</si>
  <si>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</si>
  <si>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</si>
  <si>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</si>
  <si>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</si>
  <si>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</si>
  <si>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</si>
  <si>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</si>
  <si>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</si>
  <si>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</si>
  <si>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</si>
  <si>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</si>
  <si>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</si>
  <si>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</si>
  <si>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</si>
  <si>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</si>
  <si>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</si>
  <si>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</si>
  <si>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</si>
  <si>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</si>
  <si>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</si>
  <si>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</si>
  <si>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</si>
  <si>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</si>
  <si>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</si>
  <si>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</si>
  <si>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</si>
  <si>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</si>
  <si>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</si>
  <si>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</si>
  <si>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</si>
  <si>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</si>
  <si>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</si>
  <si>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</si>
  <si>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</si>
  <si>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</si>
  <si>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</si>
  <si>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</si>
  <si>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</si>
  <si>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</si>
  <si>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</si>
  <si>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</si>
  <si>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</si>
  <si>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</si>
  <si>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</si>
  <si>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</si>
  <si>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</si>
  <si>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</si>
  <si>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</si>
  <si>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</si>
  <si>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</si>
  <si>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</si>
  <si>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</si>
  <si>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</si>
  <si>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</si>
  <si>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</si>
  <si>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</si>
  <si>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</si>
  <si>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</si>
  <si>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</si>
  <si>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</si>
  <si>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</si>
  <si>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</si>
  <si>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</si>
  <si>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</si>
  <si>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</si>
  <si>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</si>
  <si>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</si>
  <si>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</si>
  <si>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</si>
  <si>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</si>
  <si>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</si>
  <si>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</si>
  <si>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</si>
  <si>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</si>
  <si>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</si>
  <si>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</si>
  <si>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</si>
  <si>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</si>
  <si>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</si>
  <si>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</si>
  <si>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</si>
  <si>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</si>
  <si>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</si>
  <si>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</si>
  <si>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</si>
  <si>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</si>
  <si>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</si>
  <si>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</si>
  <si>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</si>
  <si>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</si>
  <si>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</si>
  <si>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</si>
  <si>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</si>
  <si>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</si>
  <si>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</si>
  <si>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</si>
  <si>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</si>
  <si>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</si>
  <si>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</si>
  <si>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</si>
  <si>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</si>
  <si>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</si>
  <si>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</si>
  <si>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</si>
  <si>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</si>
  <si>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</si>
  <si>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</si>
  <si>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</si>
  <si>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</si>
  <si>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</si>
  <si>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</si>
  <si>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</si>
  <si>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</si>
  <si>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</si>
  <si>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</si>
  <si>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</si>
  <si>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</si>
  <si>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</si>
  <si>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</si>
  <si>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</si>
  <si>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</si>
  <si>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</si>
  <si>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</si>
  <si>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</si>
  <si>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</si>
  <si>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</si>
  <si>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</si>
  <si>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</si>
  <si>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</si>
  <si>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</si>
  <si>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</si>
  <si>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</si>
  <si>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</si>
  <si>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</si>
  <si>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</si>
  <si>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</si>
  <si>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</si>
  <si>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</si>
  <si>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</si>
  <si>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</si>
  <si>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</si>
  <si>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</si>
  <si>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</si>
  <si>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</si>
  <si>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</si>
  <si>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</si>
  <si>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</si>
  <si>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</si>
  <si>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</si>
  <si>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</si>
  <si>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</si>
  <si>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</si>
  <si>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</si>
  <si>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</si>
  <si>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</si>
  <si>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</si>
  <si>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</si>
  <si>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</si>
  <si>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</si>
  <si>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</si>
  <si>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</si>
  <si>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</si>
  <si>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</si>
  <si>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</si>
  <si>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</si>
  <si>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</si>
  <si>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</si>
  <si>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</si>
  <si>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</si>
  <si>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</si>
  <si>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</si>
  <si>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</si>
  <si>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</si>
  <si>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</si>
  <si>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</si>
  <si>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</si>
  <si>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</si>
  <si>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</si>
  <si>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</si>
  <si>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</si>
  <si>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</si>
  <si>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</si>
  <si>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</si>
  <si>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</si>
  <si>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</si>
  <si>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</si>
  <si>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</si>
  <si>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</si>
  <si>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</si>
  <si>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</si>
  <si>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</si>
  <si>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</si>
  <si>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</si>
  <si>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</si>
  <si>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</si>
  <si>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</si>
  <si>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</si>
  <si>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</si>
  <si>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</si>
  <si>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</si>
  <si>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</si>
  <si>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</si>
  <si>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</si>
  <si>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</si>
  <si>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</si>
  <si>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</si>
  <si>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</si>
  <si>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</si>
  <si>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</si>
  <si>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</si>
  <si>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</si>
  <si>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</si>
  <si>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</si>
  <si>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</si>
  <si>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</si>
  <si>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</si>
  <si>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</si>
  <si>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</si>
  <si>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</si>
  <si>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</si>
  <si>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</si>
  <si>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</si>
  <si>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</si>
  <si>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</si>
  <si>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</si>
  <si>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</si>
  <si>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</si>
  <si>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</si>
  <si>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</si>
  <si>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</si>
  <si>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</si>
  <si>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</si>
  <si>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</si>
  <si>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</si>
  <si>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</si>
  <si>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</si>
  <si>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</si>
  <si>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</si>
  <si>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</si>
  <si>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</si>
  <si>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</si>
  <si>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</si>
  <si>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</si>
  <si>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</si>
  <si>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</si>
  <si>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</si>
  <si>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</si>
  <si>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</si>
  <si>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</si>
  <si>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</si>
  <si>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</si>
  <si>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</si>
  <si>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</si>
  <si>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</si>
  <si>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</si>
  <si>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</si>
  <si>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</si>
  <si>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</si>
  <si>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</si>
  <si>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</si>
  <si>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</si>
  <si>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</si>
  <si>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</si>
  <si>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</si>
  <si>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</si>
  <si>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</si>
  <si>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</si>
  <si>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</si>
  <si>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</si>
  <si>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</si>
  <si>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</si>
  <si>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</si>
  <si>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</si>
  <si>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</si>
  <si>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</si>
  <si>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</si>
  <si>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</si>
  <si>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</si>
  <si>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</si>
  <si>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</si>
  <si>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</si>
  <si>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</si>
  <si>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</si>
  <si>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</si>
  <si>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</si>
  <si>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</si>
  <si>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</si>
  <si>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</si>
  <si>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</si>
  <si>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</si>
  <si>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</si>
  <si>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</si>
  <si>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</si>
  <si>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</si>
  <si>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</si>
  <si>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</si>
  <si>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</si>
  <si>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</si>
  <si>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</si>
  <si>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</si>
  <si>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</si>
  <si>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</si>
  <si>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</si>
  <si>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</si>
  <si>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</si>
  <si>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</si>
  <si>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</si>
  <si>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</si>
  <si>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</si>
  <si>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</si>
  <si>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</si>
  <si>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</si>
  <si>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</si>
  <si>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</si>
  <si>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</si>
  <si>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</si>
  <si>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</si>
  <si>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</si>
  <si>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</si>
  <si>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</si>
  <si>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</si>
  <si>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</si>
  <si>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</si>
  <si>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</si>
  <si>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</si>
  <si>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</si>
  <si>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</si>
  <si>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</si>
  <si>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</si>
  <si>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</si>
  <si>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</si>
  <si>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</si>
  <si>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</si>
  <si>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</si>
  <si>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</si>
  <si>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</si>
  <si>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</si>
  <si>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</si>
  <si>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</si>
  <si>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</si>
  <si>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</si>
  <si>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</si>
  <si>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</si>
  <si>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</si>
  <si>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</si>
  <si>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</si>
  <si>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</si>
  <si>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</si>
  <si>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</si>
  <si>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</si>
  <si>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</si>
  <si>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</si>
  <si>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</si>
  <si>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</si>
  <si>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</si>
  <si>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</si>
  <si>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</si>
  <si>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</si>
  <si>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</si>
  <si>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</si>
  <si>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</si>
  <si>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</si>
  <si>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</si>
  <si>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</si>
  <si>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</si>
  <si>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</si>
  <si>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</si>
  <si>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</si>
  <si>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</si>
  <si>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</si>
  <si>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</si>
  <si>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</si>
  <si>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</si>
  <si>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</si>
  <si>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</si>
  <si>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</si>
  <si>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</si>
  <si>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</si>
  <si>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</si>
  <si>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</si>
  <si>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</si>
  <si>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</si>
  <si>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</si>
  <si>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</si>
  <si>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</si>
  <si>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</si>
  <si>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</si>
  <si>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</si>
  <si>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</si>
  <si>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</si>
  <si>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</si>
  <si>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</si>
  <si>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</si>
  <si>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</si>
  <si>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</si>
  <si>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</si>
  <si>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</si>
  <si>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</si>
  <si>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</si>
  <si>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</si>
  <si>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</si>
  <si>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</si>
  <si>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</si>
  <si>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</si>
  <si>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</si>
  <si>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</si>
  <si>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</si>
  <si>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</si>
  <si>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</si>
  <si>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</si>
  <si>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</si>
  <si>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</si>
  <si>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</si>
  <si>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</si>
  <si>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</si>
  <si>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</si>
  <si>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</si>
  <si>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</si>
  <si>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</si>
  <si>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</si>
  <si>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</si>
  <si>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</si>
  <si>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</si>
  <si>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</si>
  <si>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</si>
  <si>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</si>
  <si>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</si>
  <si>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</si>
  <si>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</si>
  <si>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</si>
  <si>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</si>
  <si>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</si>
  <si>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</si>
  <si>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</si>
  <si>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</si>
  <si>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</si>
  <si>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</si>
  <si>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</si>
  <si>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</si>
  <si>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</si>
  <si>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</si>
  <si>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</si>
  <si>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</si>
  <si>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</si>
  <si>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</si>
  <si>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</si>
  <si>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</si>
  <si>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</si>
  <si>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</si>
  <si>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</si>
  <si>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</si>
  <si>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</si>
  <si>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</si>
  <si>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</si>
  <si>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</si>
  <si>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</si>
  <si>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</si>
  <si>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</si>
  <si>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</si>
  <si>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</si>
  <si>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</si>
  <si>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</si>
  <si>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</si>
  <si>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</si>
  <si>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</si>
  <si>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</si>
  <si>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</si>
  <si>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</si>
  <si>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</si>
  <si>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</si>
  <si>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</si>
  <si>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</si>
  <si>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</si>
  <si>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</si>
  <si>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</si>
  <si>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</si>
  <si>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</si>
  <si>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</si>
  <si>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</si>
  <si>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</si>
  <si>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</si>
  <si>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</si>
  <si>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</si>
  <si>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</si>
  <si>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</si>
  <si>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</si>
  <si>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</si>
  <si>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</si>
  <si>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</si>
  <si>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</si>
  <si>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</si>
  <si>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</si>
  <si>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</si>
  <si>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</si>
  <si>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</si>
  <si>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</si>
  <si>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</si>
  <si>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</si>
  <si>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</si>
  <si>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</si>
  <si>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</si>
  <si>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</si>
  <si>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</si>
  <si>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</si>
  <si>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</si>
  <si>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</si>
  <si>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</si>
  <si>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</si>
  <si>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</si>
  <si>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</si>
  <si>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</si>
  <si>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</si>
  <si>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</si>
  <si>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</si>
  <si>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</si>
  <si>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</si>
  <si>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</si>
  <si>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</si>
  <si>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</si>
  <si>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</si>
  <si>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</si>
  <si>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</si>
  <si>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</si>
  <si>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</si>
  <si>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</si>
  <si>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</si>
  <si>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</si>
  <si>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</si>
  <si>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</si>
  <si>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</si>
  <si>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</si>
  <si>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</si>
  <si>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</si>
  <si>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</si>
  <si>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</si>
  <si>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</si>
  <si>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</si>
  <si>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</si>
  <si>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</si>
  <si>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</si>
  <si>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</si>
  <si>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</si>
  <si>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</si>
  <si>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</si>
  <si>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</si>
  <si>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</si>
  <si>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</si>
  <si>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</si>
  <si>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</si>
  <si>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</si>
  <si>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</si>
  <si>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</si>
  <si>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</si>
  <si>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</si>
  <si>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</si>
  <si>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</si>
  <si>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</si>
  <si>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</si>
  <si>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</si>
  <si>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</si>
  <si>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</si>
  <si>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</si>
  <si>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</si>
  <si>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</si>
  <si>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</si>
  <si>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</si>
  <si>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</si>
  <si>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</si>
  <si>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</si>
  <si>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</si>
  <si>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</si>
  <si>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</si>
  <si>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</si>
  <si>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</si>
  <si>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</si>
  <si>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</si>
  <si>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</si>
  <si>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</si>
  <si>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</si>
  <si>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</si>
  <si>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</si>
  <si>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</si>
  <si>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</si>
  <si>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</si>
  <si>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</si>
  <si>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</si>
  <si>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</si>
  <si>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</si>
  <si>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</si>
  <si>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</si>
  <si>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</si>
  <si>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</si>
  <si>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</si>
  <si>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</si>
  <si>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</si>
  <si>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</si>
  <si>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</si>
  <si>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</si>
  <si>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</si>
  <si>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</si>
  <si>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</si>
  <si>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</si>
  <si>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</si>
  <si>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</si>
  <si>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</si>
  <si>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</si>
  <si>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</si>
  <si>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</si>
  <si>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</si>
  <si>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</si>
  <si>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</si>
  <si>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</si>
  <si>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</si>
  <si>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</si>
  <si>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</si>
  <si>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</si>
  <si>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</si>
  <si>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</si>
  <si>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</si>
  <si>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</si>
  <si>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</si>
  <si>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</si>
  <si>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</si>
  <si>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</si>
  <si>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</si>
  <si>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</si>
  <si>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</si>
  <si>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</si>
  <si>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</si>
  <si>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</si>
  <si>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</si>
  <si>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</si>
  <si>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</si>
  <si>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</si>
  <si>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</si>
  <si>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</si>
  <si>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</si>
  <si>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</si>
  <si>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</si>
  <si>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</si>
  <si>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</si>
  <si>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</si>
  <si>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</si>
  <si>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</si>
  <si>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</si>
  <si>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</si>
  <si>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</si>
  <si>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</si>
  <si>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</si>
  <si>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</si>
  <si>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</si>
  <si>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</si>
  <si>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</si>
  <si>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</si>
  <si>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</si>
  <si>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</si>
  <si>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</si>
  <si>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</si>
  <si>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</si>
  <si>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</si>
  <si>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</si>
  <si>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</si>
  <si>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</si>
  <si>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</si>
  <si>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</si>
  <si>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</si>
  <si>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</si>
  <si>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</si>
  <si>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</si>
  <si>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</si>
  <si>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</si>
  <si>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</si>
  <si>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</si>
  <si>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</si>
  <si>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</si>
  <si>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</si>
  <si>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</si>
  <si>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</si>
  <si>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</si>
  <si>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</si>
  <si>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</si>
  <si>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</si>
  <si>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</si>
  <si>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</si>
  <si>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</si>
  <si>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</si>
  <si>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</si>
  <si>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</si>
  <si>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</si>
  <si>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</si>
  <si>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</si>
  <si>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</si>
  <si>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</si>
  <si>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</si>
  <si>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</si>
  <si>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</si>
  <si>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</si>
  <si>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</si>
  <si>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</si>
  <si>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</si>
  <si>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</si>
  <si>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</si>
  <si>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</si>
  <si>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</si>
  <si>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</si>
  <si>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</si>
  <si>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</si>
  <si>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</si>
  <si>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</si>
  <si>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</si>
  <si>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</si>
  <si>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</si>
  <si>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</si>
  <si>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</si>
  <si>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</si>
  <si>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</si>
  <si>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</si>
  <si>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</si>
  <si>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</si>
  <si>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</si>
  <si>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</si>
  <si>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</si>
  <si>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</si>
  <si>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</si>
  <si>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</si>
  <si>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</si>
  <si>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</si>
  <si>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</si>
  <si>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</si>
  <si>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</si>
  <si>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</si>
  <si>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</si>
  <si>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</si>
  <si>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</si>
  <si>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</si>
  <si>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</si>
  <si>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</si>
  <si>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</si>
  <si>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</si>
  <si>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</si>
  <si>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</si>
  <si>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</si>
  <si>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</si>
  <si>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</si>
  <si>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</si>
  <si>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</si>
  <si>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</si>
  <si>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</si>
  <si>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</si>
  <si>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</si>
  <si>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</si>
  <si>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</si>
  <si>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</si>
  <si>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</si>
  <si>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</si>
  <si>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</si>
  <si>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</si>
  <si>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</si>
  <si>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</si>
  <si>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</si>
  <si>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</si>
  <si>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</si>
  <si>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</si>
  <si>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</si>
  <si>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</si>
  <si>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</si>
  <si>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</si>
  <si>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</si>
  <si>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</si>
  <si>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</si>
  <si>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</si>
  <si>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</si>
  <si>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</si>
  <si>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</si>
  <si>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</si>
  <si>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</si>
  <si>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</si>
  <si>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</si>
  <si>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</si>
  <si>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</si>
  <si>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</si>
  <si>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</si>
  <si>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</si>
  <si>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</si>
  <si>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</si>
  <si>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</si>
  <si>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</si>
  <si>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</si>
  <si>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</si>
  <si>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</si>
  <si>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</si>
  <si>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</si>
  <si>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</si>
  <si>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</si>
  <si>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</si>
  <si>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</si>
  <si>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</si>
  <si>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</si>
  <si>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</si>
  <si>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</si>
  <si>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</si>
  <si>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</si>
  <si>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</si>
  <si>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</si>
  <si>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</si>
  <si>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</si>
  <si>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</si>
  <si>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</si>
  <si>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</si>
  <si>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</si>
  <si>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</si>
  <si>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</si>
  <si>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</si>
  <si>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</si>
  <si>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</si>
  <si>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</si>
  <si>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</si>
  <si>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</si>
  <si>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</si>
  <si>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</si>
  <si>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</si>
  <si>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</si>
  <si>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</si>
  <si>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</si>
  <si>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</si>
  <si>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</si>
  <si>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</si>
  <si>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</si>
  <si>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</si>
  <si>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</si>
  <si>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</si>
  <si>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</si>
  <si>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</si>
  <si>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</si>
  <si>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</si>
  <si>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</si>
  <si>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</si>
  <si>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</si>
  <si>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</si>
  <si>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</si>
  <si>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</si>
  <si>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</si>
  <si>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</si>
  <si>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</si>
  <si>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</si>
  <si>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</si>
  <si>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</si>
  <si>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</si>
  <si>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</si>
  <si>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west virginia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</si>
</sst>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13">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7" fillId="20" borderId="0" xfId="0" applyFont="1" applyFill="1" applyAlignment="1">
      <alignment horizontal="center"/>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6" fillId="9" borderId="27"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3" fillId="8" borderId="0" xfId="7" applyFill="1" applyAlignment="1">
      <alignment horizontal="left" vertical="center"/>
    </xf>
    <xf numFmtId="0" fontId="33" fillId="17" borderId="0" xfId="7" applyFill="1" applyAlignment="1">
      <alignment horizontal="left" vertical="center"/>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0" fontId="33" fillId="8" borderId="0" xfId="7" applyFill="1" applyAlignment="1">
      <alignment horizontal="left"/>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0" fontId="17" fillId="4" borderId="0" xfId="0" applyFont="1" applyFill="1" applyAlignment="1">
      <alignment horizontal="left"/>
    </xf>
    <xf numFmtId="0" fontId="0" fillId="5" borderId="0" xfId="0" applyFill="1" applyAlignment="1">
      <alignment horizontal="left"/>
    </xf>
    <xf numFmtId="49" fontId="18" fillId="20" borderId="0" xfId="0" applyNumberFormat="1" applyFont="1" applyFill="1" applyBorder="1"/>
    <xf numFmtId="49" fontId="18" fillId="0" borderId="0" xfId="0" applyNumberFormat="1" applyFont="1" applyBorder="1"/>
    <xf numFmtId="0" fontId="0" fillId="0" borderId="53" xfId="0" applyBorder="1"/>
    <xf numFmtId="0" fontId="0" fillId="0" borderId="0" xfId="0" applyBorder="1"/>
    <xf numFmtId="0" fontId="0" fillId="0" borderId="0" xfId="0" applyFont="1"/>
    <xf numFmtId="0" fontId="129" fillId="0" borderId="0" xfId="0" applyFont="1"/>
    <xf numFmtId="49" fontId="0" fillId="0" borderId="0" xfId="0" applyNumberFormat="1" applyFont="1"/>
    <xf numFmtId="0" fontId="0" fillId="0" borderId="0" xfId="0" applyFont="1" applyAlignment="1">
      <alignment horizontal="left"/>
    </xf>
    <xf numFmtId="0" fontId="0" fillId="20" borderId="0" xfId="0" applyFont="1" applyFill="1"/>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4483</v>
      </c>
      <c r="C1" s="380">
        <v>46283</v>
      </c>
      <c r="G1" s="381" t="s">
        <v>3999</v>
      </c>
      <c r="H1" s="381" t="s">
        <v>4000</v>
      </c>
    </row>
    <row r="2" spans="1:8" x14ac:dyDescent="0.25">
      <c r="B2" t="str">
        <f>_xlfn.XLOOKUP(B1,H:H,G:G,0,0,1)</f>
        <v>WV</v>
      </c>
      <c r="C2" t="str">
        <f>_xlfn.XLOOKUP(B2,G:G, H:H, 0,0,1)</f>
        <v>West Virginia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style="508" customWidth="1"/>
    <col min="2" max="2" width="26.7109375" style="508"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509"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s="508" t="s">
        <v>132</v>
      </c>
      <c r="B4" s="508"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s="508" t="s">
        <v>132</v>
      </c>
      <c r="B5" s="508" t="s">
        <v>257</v>
      </c>
      <c r="C5" t="s">
        <v>434</v>
      </c>
      <c r="D5" t="s">
        <v>257</v>
      </c>
      <c r="E5" t="s">
        <v>2269</v>
      </c>
      <c r="F5" s="350">
        <v>0</v>
      </c>
      <c r="G5" s="10">
        <v>1</v>
      </c>
      <c r="H5" s="10">
        <v>0.01</v>
      </c>
      <c r="I5" s="334" t="s">
        <v>33</v>
      </c>
      <c r="J5" s="383" t="s">
        <v>4114</v>
      </c>
      <c r="K5" s="334" t="s">
        <v>311</v>
      </c>
      <c r="L5" s="289" t="s">
        <v>312</v>
      </c>
      <c r="M5" s="399"/>
      <c r="N5" s="334"/>
    </row>
    <row r="6" spans="1:14" x14ac:dyDescent="0.25">
      <c r="A6" s="508" t="s">
        <v>132</v>
      </c>
      <c r="B6" s="508"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s="508" t="s">
        <v>132</v>
      </c>
      <c r="B7" s="508"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s="508" t="s">
        <v>132</v>
      </c>
      <c r="B8" s="508" t="s">
        <v>3385</v>
      </c>
      <c r="C8" t="s">
        <v>431</v>
      </c>
      <c r="D8" t="s">
        <v>3385</v>
      </c>
      <c r="E8" t="s">
        <v>2268</v>
      </c>
      <c r="F8" s="350">
        <v>0</v>
      </c>
      <c r="G8" s="10">
        <v>1</v>
      </c>
      <c r="H8" s="10">
        <v>0.01</v>
      </c>
      <c r="I8" s="334" t="s">
        <v>33</v>
      </c>
      <c r="J8" s="382" t="s">
        <v>4115</v>
      </c>
      <c r="K8" s="334"/>
      <c r="L8" s="289" t="s">
        <v>2692</v>
      </c>
      <c r="M8" s="399" t="s">
        <v>3386</v>
      </c>
      <c r="N8" s="334"/>
    </row>
    <row r="9" spans="1:14" x14ac:dyDescent="0.25">
      <c r="A9" s="508" t="s">
        <v>132</v>
      </c>
      <c r="B9" s="508"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s="508" t="s">
        <v>132</v>
      </c>
      <c r="B10" s="508" t="s">
        <v>3387</v>
      </c>
      <c r="C10" t="s">
        <v>3312</v>
      </c>
      <c r="D10" t="s">
        <v>3387</v>
      </c>
      <c r="E10" t="s">
        <v>3313</v>
      </c>
      <c r="F10" s="350">
        <v>0</v>
      </c>
      <c r="G10" s="10">
        <v>1</v>
      </c>
      <c r="H10" s="10">
        <v>0.01</v>
      </c>
      <c r="I10" s="334" t="s">
        <v>33</v>
      </c>
      <c r="J10" s="383" t="s">
        <v>4117</v>
      </c>
      <c r="K10" s="334"/>
      <c r="L10" s="289"/>
      <c r="M10" s="399"/>
      <c r="N10" s="334"/>
    </row>
    <row r="11" spans="1:14" x14ac:dyDescent="0.25">
      <c r="A11" s="508" t="s">
        <v>132</v>
      </c>
      <c r="B11" s="508"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s="508" t="s">
        <v>132</v>
      </c>
      <c r="B12" s="508"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s="508" t="s">
        <v>132</v>
      </c>
      <c r="B13" s="508"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s="508" t="s">
        <v>71</v>
      </c>
      <c r="B14" s="508"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s="508" t="s">
        <v>71</v>
      </c>
      <c r="B15" s="508"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s="508" t="s">
        <v>71</v>
      </c>
      <c r="B16" s="508" t="s">
        <v>14</v>
      </c>
      <c r="C16" t="s">
        <v>7</v>
      </c>
      <c r="D16" t="s">
        <v>14</v>
      </c>
      <c r="E16" t="s">
        <v>2291</v>
      </c>
      <c r="F16">
        <v>0</v>
      </c>
      <c r="G16">
        <v>1</v>
      </c>
      <c r="H16">
        <v>1</v>
      </c>
      <c r="I16" s="334" t="s">
        <v>29</v>
      </c>
      <c r="J16" s="334" t="s">
        <v>2303</v>
      </c>
      <c r="K16" s="334" t="s">
        <v>199</v>
      </c>
      <c r="L16" s="289" t="s">
        <v>200</v>
      </c>
    </row>
    <row r="17" spans="1:14" x14ac:dyDescent="0.25">
      <c r="A17" s="508" t="s">
        <v>71</v>
      </c>
      <c r="B17" s="508" t="s">
        <v>3667</v>
      </c>
      <c r="C17" t="s">
        <v>3668</v>
      </c>
      <c r="D17" s="17" t="s">
        <v>344</v>
      </c>
      <c r="E17" t="s">
        <v>3669</v>
      </c>
      <c r="F17">
        <v>0</v>
      </c>
      <c r="G17" s="36">
        <v>600000</v>
      </c>
      <c r="H17" s="36">
        <v>5000</v>
      </c>
      <c r="I17" s="334" t="s">
        <v>3670</v>
      </c>
      <c r="J17" s="383" t="s">
        <v>4101</v>
      </c>
      <c r="K17" s="334"/>
      <c r="L17" s="289"/>
    </row>
    <row r="18" spans="1:14" x14ac:dyDescent="0.25">
      <c r="A18" s="508" t="s">
        <v>71</v>
      </c>
      <c r="B18" s="50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s="508" t="s">
        <v>71</v>
      </c>
      <c r="B19" s="508"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s="508" t="s">
        <v>71</v>
      </c>
      <c r="B20" s="508" t="s">
        <v>13</v>
      </c>
      <c r="C20" t="s">
        <v>126</v>
      </c>
      <c r="D20" t="s">
        <v>13</v>
      </c>
      <c r="E20" t="s">
        <v>2288</v>
      </c>
      <c r="F20">
        <v>0</v>
      </c>
      <c r="G20">
        <v>1</v>
      </c>
      <c r="H20">
        <v>1</v>
      </c>
      <c r="I20" s="334" t="s">
        <v>29</v>
      </c>
      <c r="J20" s="334" t="s">
        <v>2924</v>
      </c>
      <c r="K20" s="334" t="s">
        <v>201</v>
      </c>
      <c r="L20" s="289" t="s">
        <v>202</v>
      </c>
      <c r="M20" s="400" t="s">
        <v>74</v>
      </c>
      <c r="N20" s="352"/>
    </row>
    <row r="21" spans="1:14" x14ac:dyDescent="0.25">
      <c r="A21" s="508" t="s">
        <v>71</v>
      </c>
      <c r="B21" s="508" t="s">
        <v>3717</v>
      </c>
      <c r="C21" t="s">
        <v>3716</v>
      </c>
      <c r="D21" s="17" t="s">
        <v>344</v>
      </c>
      <c r="E21" t="s">
        <v>3718</v>
      </c>
      <c r="F21">
        <v>0</v>
      </c>
      <c r="G21">
        <v>1</v>
      </c>
      <c r="H21">
        <v>1</v>
      </c>
      <c r="I21" s="334" t="s">
        <v>29</v>
      </c>
      <c r="J21" s="334" t="s">
        <v>3778</v>
      </c>
      <c r="K21" s="334"/>
      <c r="L21" s="289"/>
    </row>
    <row r="22" spans="1:14" x14ac:dyDescent="0.25">
      <c r="A22" s="508" t="s">
        <v>71</v>
      </c>
      <c r="B22" s="508" t="s">
        <v>12</v>
      </c>
      <c r="C22" t="s">
        <v>6</v>
      </c>
      <c r="D22" t="s">
        <v>12</v>
      </c>
      <c r="E22" t="s">
        <v>2286</v>
      </c>
      <c r="F22">
        <v>0</v>
      </c>
      <c r="G22">
        <v>1</v>
      </c>
      <c r="H22">
        <v>1</v>
      </c>
      <c r="I22" s="334" t="s">
        <v>29</v>
      </c>
      <c r="J22" s="334" t="s">
        <v>3170</v>
      </c>
      <c r="K22" s="334" t="s">
        <v>205</v>
      </c>
      <c r="L22" s="289" t="s">
        <v>206</v>
      </c>
    </row>
    <row r="23" spans="1:14" x14ac:dyDescent="0.25">
      <c r="A23" s="508" t="s">
        <v>71</v>
      </c>
      <c r="B23" s="508"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s="508" t="s">
        <v>4482</v>
      </c>
      <c r="B24" s="508"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s="508" t="s">
        <v>4482</v>
      </c>
      <c r="B25" s="508" t="s">
        <v>3652</v>
      </c>
      <c r="C25" t="s">
        <v>3653</v>
      </c>
      <c r="D25" s="290" t="s">
        <v>3666</v>
      </c>
      <c r="E25" s="347" t="s">
        <v>3654</v>
      </c>
      <c r="F25" s="10">
        <v>0</v>
      </c>
      <c r="G25" s="10">
        <v>1</v>
      </c>
      <c r="H25" s="350">
        <v>0.01</v>
      </c>
      <c r="I25" s="334" t="s">
        <v>33</v>
      </c>
      <c r="J25" s="334" t="s">
        <v>3656</v>
      </c>
      <c r="K25" s="289"/>
      <c r="L25" s="289"/>
      <c r="M25" s="400" t="s">
        <v>3655</v>
      </c>
    </row>
    <row r="26" spans="1:14" x14ac:dyDescent="0.25">
      <c r="A26" s="508" t="s">
        <v>2811</v>
      </c>
      <c r="B26" s="508" t="s">
        <v>2812</v>
      </c>
      <c r="C26" t="s">
        <v>3388</v>
      </c>
      <c r="D26" s="173"/>
      <c r="E26" t="s">
        <v>2813</v>
      </c>
      <c r="F26">
        <v>0</v>
      </c>
      <c r="G26">
        <v>1</v>
      </c>
      <c r="H26">
        <v>1</v>
      </c>
      <c r="I26" s="334" t="s">
        <v>29</v>
      </c>
      <c r="J26" t="s">
        <v>3389</v>
      </c>
      <c r="M26" s="384"/>
    </row>
    <row r="27" spans="1:14" x14ac:dyDescent="0.25">
      <c r="A27" s="508" t="s">
        <v>2811</v>
      </c>
      <c r="B27" s="508" t="s">
        <v>4446</v>
      </c>
      <c r="C27" t="s">
        <v>4448</v>
      </c>
      <c r="D27" s="334" t="s">
        <v>3103</v>
      </c>
      <c r="E27" s="173"/>
      <c r="F27">
        <v>0</v>
      </c>
      <c r="G27">
        <v>1</v>
      </c>
      <c r="H27">
        <v>1</v>
      </c>
      <c r="I27" s="334" t="s">
        <v>29</v>
      </c>
      <c r="J27" t="s">
        <v>4447</v>
      </c>
    </row>
    <row r="28" spans="1:14" x14ac:dyDescent="0.25">
      <c r="A28" s="508" t="s">
        <v>2811</v>
      </c>
      <c r="B28" s="508" t="s">
        <v>3845</v>
      </c>
      <c r="C28" t="s">
        <v>3846</v>
      </c>
      <c r="D28" s="173"/>
      <c r="E28" s="173"/>
      <c r="F28">
        <v>0</v>
      </c>
      <c r="G28">
        <v>1</v>
      </c>
      <c r="H28">
        <v>1</v>
      </c>
      <c r="I28" s="334" t="s">
        <v>29</v>
      </c>
      <c r="J28" t="s">
        <v>3847</v>
      </c>
    </row>
    <row r="29" spans="1:14" x14ac:dyDescent="0.25">
      <c r="A29" s="508" t="s">
        <v>2811</v>
      </c>
      <c r="B29" s="508" t="s">
        <v>3259</v>
      </c>
      <c r="C29" t="s">
        <v>3257</v>
      </c>
      <c r="D29" s="173"/>
      <c r="E29" s="173"/>
      <c r="F29">
        <v>0</v>
      </c>
      <c r="G29">
        <v>1</v>
      </c>
      <c r="H29">
        <v>1</v>
      </c>
      <c r="I29" s="334" t="s">
        <v>29</v>
      </c>
      <c r="J29" t="s">
        <v>3258</v>
      </c>
    </row>
    <row r="30" spans="1:14" x14ac:dyDescent="0.25">
      <c r="A30" s="508" t="s">
        <v>10</v>
      </c>
      <c r="B30" s="508"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s="508" t="s">
        <v>10</v>
      </c>
      <c r="B31" s="508" t="s">
        <v>3938</v>
      </c>
      <c r="C31" t="s">
        <v>3939</v>
      </c>
      <c r="D31" t="s">
        <v>3938</v>
      </c>
      <c r="E31" s="173" t="s">
        <v>3940</v>
      </c>
      <c r="F31" s="397">
        <v>-0.5</v>
      </c>
      <c r="G31" s="397">
        <v>0.5</v>
      </c>
      <c r="H31" s="397">
        <v>0.01</v>
      </c>
      <c r="I31" s="334" t="s">
        <v>3941</v>
      </c>
      <c r="J31" t="s">
        <v>3942</v>
      </c>
    </row>
    <row r="32" spans="1:14" x14ac:dyDescent="0.25">
      <c r="A32" s="508" t="s">
        <v>10</v>
      </c>
      <c r="B32" s="508"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s="508" t="s">
        <v>10</v>
      </c>
      <c r="B33" s="508" t="s">
        <v>2438</v>
      </c>
      <c r="C33" t="s">
        <v>2439</v>
      </c>
      <c r="D33" s="173"/>
      <c r="E33" s="290" t="s">
        <v>2440</v>
      </c>
      <c r="F33">
        <v>0</v>
      </c>
      <c r="G33">
        <v>1</v>
      </c>
      <c r="H33">
        <v>1</v>
      </c>
      <c r="I33" s="334" t="s">
        <v>29</v>
      </c>
      <c r="J33" s="334" t="s">
        <v>3298</v>
      </c>
      <c r="K33" s="334" t="s">
        <v>240</v>
      </c>
      <c r="L33" s="289" t="s">
        <v>241</v>
      </c>
    </row>
    <row r="34" spans="1:14" x14ac:dyDescent="0.25">
      <c r="A34" s="508" t="s">
        <v>10</v>
      </c>
      <c r="B34" s="508" t="s">
        <v>2956</v>
      </c>
      <c r="C34" t="s">
        <v>3338</v>
      </c>
      <c r="D34" s="173"/>
      <c r="E34" s="290" t="s">
        <v>3340</v>
      </c>
      <c r="F34">
        <v>0</v>
      </c>
      <c r="G34">
        <v>1</v>
      </c>
      <c r="H34">
        <v>1</v>
      </c>
      <c r="I34" s="334" t="s">
        <v>29</v>
      </c>
      <c r="J34" s="334" t="s">
        <v>3787</v>
      </c>
      <c r="K34" s="334" t="s">
        <v>240</v>
      </c>
      <c r="L34" s="289" t="s">
        <v>241</v>
      </c>
    </row>
    <row r="35" spans="1:14" x14ac:dyDescent="0.25">
      <c r="A35" s="508" t="s">
        <v>10</v>
      </c>
      <c r="B35" s="508" t="s">
        <v>2703</v>
      </c>
      <c r="C35" t="s">
        <v>2702</v>
      </c>
      <c r="D35" s="290" t="s">
        <v>2703</v>
      </c>
      <c r="E35" t="s">
        <v>2704</v>
      </c>
      <c r="F35">
        <v>0</v>
      </c>
      <c r="G35">
        <v>1</v>
      </c>
      <c r="H35">
        <v>1</v>
      </c>
      <c r="I35" s="334" t="s">
        <v>29</v>
      </c>
      <c r="J35" s="289"/>
    </row>
    <row r="36" spans="1:14" x14ac:dyDescent="0.25">
      <c r="A36" s="508" t="s">
        <v>10</v>
      </c>
      <c r="B36" s="508" t="s">
        <v>2745</v>
      </c>
      <c r="C36" t="s">
        <v>2745</v>
      </c>
      <c r="D36" s="290" t="s">
        <v>2745</v>
      </c>
      <c r="E36" s="290" t="s">
        <v>2746</v>
      </c>
      <c r="F36" s="397">
        <v>0</v>
      </c>
      <c r="G36" s="397">
        <v>1</v>
      </c>
      <c r="H36" s="397">
        <v>0.01</v>
      </c>
      <c r="I36" s="334" t="s">
        <v>2747</v>
      </c>
      <c r="J36" s="334" t="s">
        <v>3174</v>
      </c>
      <c r="K36" s="289" t="s">
        <v>2891</v>
      </c>
    </row>
    <row r="37" spans="1:14" x14ac:dyDescent="0.25">
      <c r="A37" s="508" t="s">
        <v>10</v>
      </c>
      <c r="B37" s="508"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s="508" t="s">
        <v>10</v>
      </c>
      <c r="B38" s="508" t="s">
        <v>3622</v>
      </c>
      <c r="C38" t="s">
        <v>3625</v>
      </c>
      <c r="D38" s="173"/>
      <c r="E38" s="173"/>
      <c r="F38">
        <v>0</v>
      </c>
      <c r="G38">
        <v>1</v>
      </c>
      <c r="H38">
        <v>1</v>
      </c>
      <c r="I38" s="334" t="s">
        <v>29</v>
      </c>
      <c r="J38" t="s">
        <v>3628</v>
      </c>
      <c r="M38" s="507"/>
    </row>
    <row r="39" spans="1:14" x14ac:dyDescent="0.25">
      <c r="A39" s="508" t="s">
        <v>10</v>
      </c>
      <c r="B39" s="508" t="s">
        <v>3621</v>
      </c>
      <c r="C39" t="s">
        <v>3624</v>
      </c>
      <c r="D39" s="173"/>
      <c r="E39" s="173"/>
      <c r="F39">
        <v>0</v>
      </c>
      <c r="G39">
        <v>1</v>
      </c>
      <c r="H39">
        <v>1</v>
      </c>
      <c r="I39" s="334" t="s">
        <v>29</v>
      </c>
      <c r="J39" t="s">
        <v>3627</v>
      </c>
    </row>
    <row r="40" spans="1:14" x14ac:dyDescent="0.25">
      <c r="A40" s="508" t="s">
        <v>10</v>
      </c>
      <c r="B40" s="508" t="s">
        <v>3623</v>
      </c>
      <c r="C40" t="s">
        <v>3626</v>
      </c>
      <c r="D40" s="173"/>
      <c r="E40" s="173"/>
      <c r="F40">
        <v>0</v>
      </c>
      <c r="G40">
        <v>1</v>
      </c>
      <c r="H40">
        <v>1</v>
      </c>
      <c r="I40" s="334" t="s">
        <v>29</v>
      </c>
      <c r="J40" t="s">
        <v>3629</v>
      </c>
    </row>
    <row r="41" spans="1:14" x14ac:dyDescent="0.25">
      <c r="A41" s="508" t="s">
        <v>10</v>
      </c>
      <c r="B41" s="508" t="s">
        <v>3297</v>
      </c>
      <c r="C41" t="s">
        <v>3339</v>
      </c>
      <c r="D41" s="173"/>
      <c r="E41" s="173"/>
      <c r="F41">
        <v>0</v>
      </c>
      <c r="G41">
        <v>1</v>
      </c>
      <c r="H41">
        <v>1</v>
      </c>
      <c r="I41" s="334" t="s">
        <v>29</v>
      </c>
      <c r="J41" s="506" t="s">
        <v>3788</v>
      </c>
      <c r="K41" s="334" t="s">
        <v>240</v>
      </c>
      <c r="L41" s="289" t="s">
        <v>241</v>
      </c>
    </row>
    <row r="42" spans="1:14" x14ac:dyDescent="0.25">
      <c r="A42" s="508" t="s">
        <v>2469</v>
      </c>
      <c r="B42" s="508" t="s">
        <v>3785</v>
      </c>
      <c r="C42" t="s">
        <v>3709</v>
      </c>
      <c r="D42" t="s">
        <v>3710</v>
      </c>
      <c r="E42" t="s">
        <v>3711</v>
      </c>
      <c r="F42">
        <v>0</v>
      </c>
      <c r="G42">
        <v>1</v>
      </c>
      <c r="H42">
        <v>1</v>
      </c>
      <c r="I42" s="334" t="s">
        <v>29</v>
      </c>
      <c r="J42" s="430" t="s">
        <v>3786</v>
      </c>
      <c r="K42" s="289"/>
      <c r="L42" s="289" t="s">
        <v>2690</v>
      </c>
      <c r="M42" s="399"/>
      <c r="N42" s="289"/>
    </row>
    <row r="43" spans="1:14" x14ac:dyDescent="0.25">
      <c r="A43" s="508" t="s">
        <v>2469</v>
      </c>
      <c r="B43" s="508"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s="508" t="s">
        <v>2469</v>
      </c>
      <c r="B44" s="508" t="s">
        <v>3712</v>
      </c>
      <c r="C44" t="s">
        <v>2470</v>
      </c>
      <c r="D44" s="290" t="s">
        <v>3712</v>
      </c>
      <c r="E44" t="s">
        <v>2473</v>
      </c>
      <c r="F44" s="397">
        <v>0</v>
      </c>
      <c r="G44" s="397">
        <v>1</v>
      </c>
      <c r="H44" s="397">
        <v>0.01</v>
      </c>
      <c r="I44" s="334" t="s">
        <v>2474</v>
      </c>
      <c r="J44" s="504" t="s">
        <v>4121</v>
      </c>
      <c r="K44" s="289"/>
      <c r="L44" s="289" t="s">
        <v>2690</v>
      </c>
      <c r="M44" s="399"/>
      <c r="N44" s="289"/>
    </row>
    <row r="45" spans="1:14" x14ac:dyDescent="0.25">
      <c r="A45" s="508" t="s">
        <v>2469</v>
      </c>
      <c r="B45" s="508" t="s">
        <v>2472</v>
      </c>
      <c r="C45" t="s">
        <v>286</v>
      </c>
      <c r="D45" s="290" t="s">
        <v>2471</v>
      </c>
      <c r="E45" t="s">
        <v>2263</v>
      </c>
      <c r="F45" s="397">
        <v>0</v>
      </c>
      <c r="G45" s="397">
        <v>1</v>
      </c>
      <c r="H45" s="397">
        <v>0.01</v>
      </c>
      <c r="I45" s="289" t="s">
        <v>57</v>
      </c>
      <c r="J45" s="505" t="s">
        <v>2302</v>
      </c>
      <c r="K45" s="289" t="s">
        <v>242</v>
      </c>
      <c r="L45" s="289" t="s">
        <v>243</v>
      </c>
      <c r="M45" s="399" t="s">
        <v>150</v>
      </c>
      <c r="N45" s="289"/>
    </row>
    <row r="46" spans="1:14" x14ac:dyDescent="0.25">
      <c r="A46" s="508" t="s">
        <v>8</v>
      </c>
      <c r="B46" s="508" t="s">
        <v>3671</v>
      </c>
      <c r="C46" t="s">
        <v>3672</v>
      </c>
      <c r="D46" s="290" t="s">
        <v>3671</v>
      </c>
      <c r="E46" t="s">
        <v>3673</v>
      </c>
      <c r="F46" s="290">
        <v>0</v>
      </c>
      <c r="G46" s="290">
        <v>1</v>
      </c>
      <c r="H46" s="290">
        <v>1</v>
      </c>
      <c r="I46" s="289" t="s">
        <v>29</v>
      </c>
      <c r="J46" s="334" t="s">
        <v>3674</v>
      </c>
      <c r="K46" s="334"/>
      <c r="L46" s="289"/>
    </row>
    <row r="47" spans="1:14" x14ac:dyDescent="0.25">
      <c r="A47" s="508" t="s">
        <v>8</v>
      </c>
      <c r="B47" s="508" t="s">
        <v>327</v>
      </c>
      <c r="C47" t="s">
        <v>328</v>
      </c>
      <c r="D47" s="290" t="s">
        <v>327</v>
      </c>
      <c r="E47" t="s">
        <v>2285</v>
      </c>
      <c r="F47" s="290">
        <v>0</v>
      </c>
      <c r="G47" s="290">
        <v>1</v>
      </c>
      <c r="H47" s="290">
        <v>1</v>
      </c>
      <c r="I47" s="289" t="s">
        <v>29</v>
      </c>
      <c r="J47" s="334" t="s">
        <v>3171</v>
      </c>
      <c r="K47" s="334" t="s">
        <v>329</v>
      </c>
      <c r="L47" s="289" t="s">
        <v>330</v>
      </c>
    </row>
    <row r="48" spans="1:14" x14ac:dyDescent="0.25">
      <c r="A48" s="508" t="s">
        <v>8</v>
      </c>
      <c r="B48" s="50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s="508" t="s">
        <v>8</v>
      </c>
      <c r="B49" s="508"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s="508" t="s">
        <v>8</v>
      </c>
      <c r="B50" s="508"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s="508" t="s">
        <v>8</v>
      </c>
      <c r="B51" s="510"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s="508" t="s">
        <v>8</v>
      </c>
      <c r="B52" s="510" t="s">
        <v>3505</v>
      </c>
      <c r="C52" t="s">
        <v>3506</v>
      </c>
      <c r="D52" s="173"/>
      <c r="E52" s="173"/>
      <c r="F52" s="290">
        <v>0</v>
      </c>
      <c r="G52" s="290">
        <v>1</v>
      </c>
      <c r="H52" s="290">
        <v>1</v>
      </c>
      <c r="I52" s="289" t="s">
        <v>29</v>
      </c>
      <c r="J52" s="334" t="s">
        <v>3507</v>
      </c>
      <c r="K52" s="334"/>
      <c r="L52" s="289"/>
      <c r="M52" s="400"/>
    </row>
    <row r="53" spans="1:14" x14ac:dyDescent="0.25">
      <c r="A53" s="508" t="s">
        <v>8</v>
      </c>
      <c r="B53" s="508" t="s">
        <v>3443</v>
      </c>
      <c r="C53" t="s">
        <v>3444</v>
      </c>
      <c r="D53" t="s">
        <v>3445</v>
      </c>
      <c r="E53" t="s">
        <v>3577</v>
      </c>
      <c r="F53" s="290">
        <v>0</v>
      </c>
      <c r="G53" s="346">
        <v>1</v>
      </c>
      <c r="H53" s="290">
        <v>1</v>
      </c>
      <c r="I53" s="290" t="s">
        <v>3446</v>
      </c>
      <c r="J53" s="334" t="s">
        <v>3447</v>
      </c>
      <c r="K53" s="334"/>
      <c r="L53" s="289"/>
      <c r="M53" s="431" t="s">
        <v>3448</v>
      </c>
    </row>
    <row r="54" spans="1:14" x14ac:dyDescent="0.25">
      <c r="A54" s="508" t="s">
        <v>8</v>
      </c>
      <c r="B54" s="508" t="s">
        <v>17</v>
      </c>
      <c r="C54" t="s">
        <v>27</v>
      </c>
      <c r="D54" t="s">
        <v>17</v>
      </c>
      <c r="E54" t="s">
        <v>2281</v>
      </c>
      <c r="F54" s="350">
        <v>0</v>
      </c>
      <c r="G54" s="10">
        <v>1</v>
      </c>
      <c r="H54" s="10">
        <v>0.01</v>
      </c>
      <c r="I54" s="334" t="s">
        <v>33</v>
      </c>
      <c r="J54" s="383" t="s">
        <v>4105</v>
      </c>
      <c r="K54" s="334" t="s">
        <v>207</v>
      </c>
      <c r="L54" s="289" t="s">
        <v>208</v>
      </c>
      <c r="M54" s="399" t="s">
        <v>150</v>
      </c>
    </row>
    <row r="55" spans="1:14" x14ac:dyDescent="0.25">
      <c r="A55" s="508" t="s">
        <v>8</v>
      </c>
      <c r="B55" s="508"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s="508" t="s">
        <v>8</v>
      </c>
      <c r="B56" s="508" t="s">
        <v>3572</v>
      </c>
      <c r="C56" t="s">
        <v>3573</v>
      </c>
      <c r="D56" t="s">
        <v>3572</v>
      </c>
      <c r="E56" t="s">
        <v>3574</v>
      </c>
      <c r="F56" s="353">
        <v>-100</v>
      </c>
      <c r="G56">
        <v>100</v>
      </c>
      <c r="H56">
        <v>1</v>
      </c>
      <c r="I56" s="290" t="s">
        <v>3575</v>
      </c>
      <c r="J56" s="334" t="s">
        <v>3576</v>
      </c>
      <c r="K56" s="334"/>
      <c r="L56" s="289"/>
      <c r="M56" s="399"/>
    </row>
    <row r="57" spans="1:14" x14ac:dyDescent="0.25">
      <c r="A57" s="508" t="s">
        <v>8</v>
      </c>
      <c r="B57" s="508" t="s">
        <v>3946</v>
      </c>
      <c r="C57" t="s">
        <v>3944</v>
      </c>
      <c r="D57" t="s">
        <v>3946</v>
      </c>
      <c r="E57" t="s">
        <v>3945</v>
      </c>
      <c r="F57" s="290">
        <v>0</v>
      </c>
      <c r="G57" s="290">
        <v>60</v>
      </c>
      <c r="H57" s="290">
        <v>1</v>
      </c>
      <c r="I57" s="290" t="str">
        <f>UnitControlCenter!$B$56</f>
        <v>$/MWh</v>
      </c>
      <c r="J57" s="334" t="s">
        <v>3947</v>
      </c>
      <c r="K57" s="334"/>
      <c r="L57" s="289"/>
      <c r="M57" s="399"/>
    </row>
    <row r="58" spans="1:14" x14ac:dyDescent="0.25">
      <c r="A58" s="508" t="s">
        <v>8</v>
      </c>
      <c r="B58" s="510" t="s">
        <v>3659</v>
      </c>
      <c r="C58" t="s">
        <v>3660</v>
      </c>
      <c r="D58" s="334" t="s">
        <v>3103</v>
      </c>
      <c r="E58" t="s">
        <v>3657</v>
      </c>
      <c r="F58" s="290">
        <v>0</v>
      </c>
      <c r="G58" s="290">
        <v>1</v>
      </c>
      <c r="H58" s="290">
        <v>1</v>
      </c>
      <c r="I58" s="290" t="s">
        <v>29</v>
      </c>
      <c r="J58" s="334" t="s">
        <v>3658</v>
      </c>
      <c r="K58" s="334"/>
      <c r="L58" s="289"/>
      <c r="M58" s="400"/>
    </row>
    <row r="59" spans="1:14" x14ac:dyDescent="0.25">
      <c r="A59" s="508" t="s">
        <v>8</v>
      </c>
      <c r="B59" s="508" t="s">
        <v>2997</v>
      </c>
      <c r="C59" t="s">
        <v>2998</v>
      </c>
      <c r="D59" t="s">
        <v>2997</v>
      </c>
      <c r="E59" s="173"/>
      <c r="F59">
        <v>0</v>
      </c>
      <c r="G59">
        <v>1</v>
      </c>
      <c r="H59">
        <v>1</v>
      </c>
      <c r="I59" s="334" t="s">
        <v>29</v>
      </c>
      <c r="J59" s="334" t="s">
        <v>3779</v>
      </c>
    </row>
    <row r="60" spans="1:14" x14ac:dyDescent="0.25">
      <c r="A60" s="508" t="s">
        <v>8</v>
      </c>
      <c r="B60" s="508" t="s">
        <v>4449</v>
      </c>
      <c r="C60" t="s">
        <v>4124</v>
      </c>
      <c r="D60" s="334" t="s">
        <v>3103</v>
      </c>
      <c r="E60" t="s">
        <v>4450</v>
      </c>
      <c r="F60">
        <v>0</v>
      </c>
      <c r="G60">
        <v>1</v>
      </c>
      <c r="H60">
        <v>1</v>
      </c>
      <c r="I60" s="334" t="s">
        <v>29</v>
      </c>
      <c r="J60" s="383" t="s">
        <v>4106</v>
      </c>
    </row>
    <row r="61" spans="1:14" x14ac:dyDescent="0.25">
      <c r="A61" s="508" t="s">
        <v>8</v>
      </c>
      <c r="B61" s="508" t="s">
        <v>301</v>
      </c>
      <c r="C61" t="s">
        <v>300</v>
      </c>
      <c r="D61" t="s">
        <v>301</v>
      </c>
      <c r="E61" t="s">
        <v>2282</v>
      </c>
      <c r="F61">
        <v>0</v>
      </c>
      <c r="G61">
        <v>1</v>
      </c>
      <c r="H61">
        <v>1</v>
      </c>
      <c r="I61" s="334" t="s">
        <v>29</v>
      </c>
    </row>
    <row r="62" spans="1:14" x14ac:dyDescent="0.25">
      <c r="A62" s="508" t="s">
        <v>8</v>
      </c>
      <c r="B62" s="508" t="s">
        <v>3630</v>
      </c>
      <c r="C62" t="s">
        <v>3631</v>
      </c>
      <c r="D62" t="s">
        <v>3630</v>
      </c>
      <c r="E62" s="173"/>
      <c r="F62">
        <v>0</v>
      </c>
      <c r="G62">
        <v>1</v>
      </c>
      <c r="H62">
        <v>1</v>
      </c>
      <c r="I62" s="334" t="s">
        <v>29</v>
      </c>
      <c r="J62" s="383" t="s">
        <v>4113</v>
      </c>
    </row>
    <row r="63" spans="1:14" x14ac:dyDescent="0.25">
      <c r="A63" s="508" t="s">
        <v>8</v>
      </c>
      <c r="B63" s="508" t="s">
        <v>59</v>
      </c>
      <c r="C63" t="s">
        <v>129</v>
      </c>
      <c r="D63" t="s">
        <v>59</v>
      </c>
      <c r="E63" s="173"/>
      <c r="F63">
        <v>0</v>
      </c>
      <c r="G63">
        <v>1</v>
      </c>
      <c r="H63">
        <v>1</v>
      </c>
      <c r="I63" s="334" t="s">
        <v>29</v>
      </c>
      <c r="J63" s="334" t="s">
        <v>3765</v>
      </c>
    </row>
    <row r="64" spans="1:14" x14ac:dyDescent="0.25">
      <c r="A64" s="508" t="s">
        <v>8</v>
      </c>
      <c r="B64" s="511" t="s">
        <v>2316</v>
      </c>
      <c r="C64" t="s">
        <v>2317</v>
      </c>
      <c r="D64" s="292" t="s">
        <v>2316</v>
      </c>
      <c r="E64" s="290" t="s">
        <v>2318</v>
      </c>
      <c r="F64" s="397">
        <v>0</v>
      </c>
      <c r="G64" s="397">
        <v>0.9</v>
      </c>
      <c r="H64" s="397">
        <v>0.01</v>
      </c>
      <c r="I64" s="289" t="s">
        <v>2319</v>
      </c>
      <c r="J64" s="334" t="s">
        <v>3172</v>
      </c>
      <c r="K64" s="289" t="s">
        <v>2371</v>
      </c>
      <c r="L64" s="289" t="s">
        <v>2370</v>
      </c>
    </row>
    <row r="65" spans="1:13" x14ac:dyDescent="0.25">
      <c r="A65" s="508" t="s">
        <v>8</v>
      </c>
      <c r="B65" s="508"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s="508" t="s">
        <v>8</v>
      </c>
      <c r="B66" s="510" t="s">
        <v>3813</v>
      </c>
      <c r="C66" t="s">
        <v>2729</v>
      </c>
      <c r="D66" s="334" t="s">
        <v>3813</v>
      </c>
      <c r="E66" t="s">
        <v>2277</v>
      </c>
      <c r="F66" s="350">
        <v>0</v>
      </c>
      <c r="G66" s="10">
        <v>1</v>
      </c>
      <c r="H66" s="10">
        <v>0.01</v>
      </c>
      <c r="I66" s="334" t="s">
        <v>34</v>
      </c>
      <c r="J66" s="383" t="s">
        <v>4103</v>
      </c>
      <c r="K66" s="334"/>
      <c r="L66" s="289"/>
      <c r="M66" s="400"/>
    </row>
    <row r="67" spans="1:13" x14ac:dyDescent="0.25">
      <c r="A67" s="508" t="s">
        <v>8</v>
      </c>
      <c r="B67" s="508"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s="508" t="s">
        <v>8</v>
      </c>
      <c r="B68" s="50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s="508" t="s">
        <v>8</v>
      </c>
      <c r="B69" s="508" t="s">
        <v>3567</v>
      </c>
      <c r="C69" t="s">
        <v>3568</v>
      </c>
      <c r="D69" t="s">
        <v>3565</v>
      </c>
      <c r="E69" t="s">
        <v>3570</v>
      </c>
      <c r="F69" s="350">
        <v>-1</v>
      </c>
      <c r="G69" s="10">
        <v>1</v>
      </c>
      <c r="H69" s="10">
        <v>0.01</v>
      </c>
      <c r="I69" s="290" t="s">
        <v>3571</v>
      </c>
      <c r="J69" s="334" t="s">
        <v>3721</v>
      </c>
      <c r="K69" s="334"/>
      <c r="L69" s="289"/>
      <c r="M69" s="399"/>
    </row>
    <row r="70" spans="1:13" x14ac:dyDescent="0.25">
      <c r="A70" s="508" t="s">
        <v>8</v>
      </c>
      <c r="B70" s="508" t="s">
        <v>3566</v>
      </c>
      <c r="C70" t="s">
        <v>3564</v>
      </c>
      <c r="D70" t="s">
        <v>3565</v>
      </c>
      <c r="E70" t="s">
        <v>3569</v>
      </c>
      <c r="F70" s="353">
        <v>-100</v>
      </c>
      <c r="G70">
        <v>100</v>
      </c>
      <c r="H70">
        <v>1</v>
      </c>
      <c r="I70" s="334" t="s">
        <v>3605</v>
      </c>
      <c r="J70" s="334" t="s">
        <v>3720</v>
      </c>
      <c r="K70" s="334"/>
      <c r="L70" s="289"/>
      <c r="M70" s="399"/>
    </row>
    <row r="71" spans="1:13" x14ac:dyDescent="0.25">
      <c r="A71" s="508" t="s">
        <v>8</v>
      </c>
      <c r="B71" s="508" t="s">
        <v>3762</v>
      </c>
      <c r="C71" t="s">
        <v>3763</v>
      </c>
      <c r="D71" t="s">
        <v>3565</v>
      </c>
      <c r="E71" t="s">
        <v>3764</v>
      </c>
      <c r="F71" s="353">
        <v>-100</v>
      </c>
      <c r="G71">
        <v>100</v>
      </c>
      <c r="H71">
        <v>1</v>
      </c>
      <c r="I71" s="334" t="s">
        <v>3605</v>
      </c>
      <c r="J71" s="334" t="s">
        <v>3782</v>
      </c>
      <c r="K71" s="334"/>
      <c r="L71" s="289"/>
      <c r="M71" s="399"/>
    </row>
    <row r="72" spans="1:13" x14ac:dyDescent="0.25">
      <c r="A72" s="508" t="s">
        <v>8</v>
      </c>
      <c r="B72" s="508" t="s">
        <v>3520</v>
      </c>
      <c r="C72" t="s">
        <v>3521</v>
      </c>
      <c r="D72" t="s">
        <v>3522</v>
      </c>
      <c r="E72" t="s">
        <v>3523</v>
      </c>
      <c r="F72" s="350">
        <v>0</v>
      </c>
      <c r="G72" s="10">
        <v>1</v>
      </c>
      <c r="H72" s="10">
        <v>0.01</v>
      </c>
      <c r="I72" s="290" t="s">
        <v>3524</v>
      </c>
      <c r="J72" s="334" t="s">
        <v>3525</v>
      </c>
      <c r="K72" s="334"/>
      <c r="L72" s="289"/>
      <c r="M72" s="399"/>
    </row>
    <row r="73" spans="1:13" x14ac:dyDescent="0.25">
      <c r="A73" s="508" t="s">
        <v>2926</v>
      </c>
      <c r="B73" s="508"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s="508" t="s">
        <v>2926</v>
      </c>
      <c r="B74" s="508" t="s">
        <v>2927</v>
      </c>
      <c r="C74" t="s">
        <v>2934</v>
      </c>
      <c r="D74" s="173"/>
      <c r="E74" t="s">
        <v>2959</v>
      </c>
      <c r="F74">
        <v>0</v>
      </c>
      <c r="G74">
        <v>10</v>
      </c>
      <c r="H74">
        <v>1</v>
      </c>
      <c r="I74" t="s">
        <v>2904</v>
      </c>
      <c r="J74" t="s">
        <v>3789</v>
      </c>
      <c r="K74" t="s">
        <v>2905</v>
      </c>
    </row>
    <row r="75" spans="1:13" x14ac:dyDescent="0.25">
      <c r="A75" s="508" t="s">
        <v>2926</v>
      </c>
      <c r="B75" s="508" t="s">
        <v>3557</v>
      </c>
      <c r="C75" t="s">
        <v>3558</v>
      </c>
      <c r="D75" s="173"/>
      <c r="E75" t="s">
        <v>3559</v>
      </c>
      <c r="F75">
        <v>0</v>
      </c>
      <c r="G75">
        <v>10</v>
      </c>
      <c r="H75">
        <v>1</v>
      </c>
      <c r="I75" t="s">
        <v>2904</v>
      </c>
      <c r="J75"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K$115</f>
        <v>transportation-sector-main.html#conv-pol-stds</v>
      </c>
    </row>
    <row r="76" spans="1:13" x14ac:dyDescent="0.25">
      <c r="A76" s="508" t="s">
        <v>2926</v>
      </c>
      <c r="B76" s="508" t="s">
        <v>262</v>
      </c>
      <c r="C76" t="s">
        <v>2938</v>
      </c>
      <c r="D76" s="173"/>
      <c r="E76" t="s">
        <v>2964</v>
      </c>
      <c r="F76">
        <v>0</v>
      </c>
      <c r="G76">
        <v>10</v>
      </c>
      <c r="H76">
        <v>1</v>
      </c>
      <c r="I76" t="s">
        <v>2904</v>
      </c>
      <c r="J76"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K$115</f>
        <v>transportation-sector-main.html#conv-pol-stds</v>
      </c>
    </row>
    <row r="77" spans="1:13" x14ac:dyDescent="0.25">
      <c r="A77" s="508" t="s">
        <v>2926</v>
      </c>
      <c r="B77" s="508" t="s">
        <v>2930</v>
      </c>
      <c r="C77" t="s">
        <v>2937</v>
      </c>
      <c r="D77" s="173"/>
      <c r="E77" t="s">
        <v>2963</v>
      </c>
      <c r="F77">
        <v>0</v>
      </c>
      <c r="G77">
        <v>10</v>
      </c>
      <c r="H77">
        <v>1</v>
      </c>
      <c r="I77" t="s">
        <v>2904</v>
      </c>
      <c r="J77"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K$115</f>
        <v>transportation-sector-main.html#conv-pol-stds</v>
      </c>
    </row>
    <row r="78" spans="1:13" x14ac:dyDescent="0.25">
      <c r="A78" s="508" t="s">
        <v>2926</v>
      </c>
      <c r="B78" s="508" t="s">
        <v>2929</v>
      </c>
      <c r="C78" t="s">
        <v>2936</v>
      </c>
      <c r="D78" s="173"/>
      <c r="E78" t="s">
        <v>2962</v>
      </c>
      <c r="F78">
        <v>0</v>
      </c>
      <c r="G78">
        <v>10</v>
      </c>
      <c r="H78">
        <v>1</v>
      </c>
      <c r="I78" t="s">
        <v>2904</v>
      </c>
      <c r="J78"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K$115</f>
        <v>transportation-sector-main.html#conv-pol-stds</v>
      </c>
    </row>
    <row r="79" spans="1:13" x14ac:dyDescent="0.25">
      <c r="A79" s="508" t="s">
        <v>2926</v>
      </c>
      <c r="B79" s="508" t="s">
        <v>2931</v>
      </c>
      <c r="C79" t="s">
        <v>2939</v>
      </c>
      <c r="D79" s="173"/>
      <c r="E79" t="s">
        <v>2965</v>
      </c>
      <c r="F79">
        <v>0</v>
      </c>
      <c r="G79">
        <v>10</v>
      </c>
      <c r="H79">
        <v>1</v>
      </c>
      <c r="I79" t="s">
        <v>2904</v>
      </c>
      <c r="J79"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K$115</f>
        <v>transportation-sector-main.html#conv-pol-stds</v>
      </c>
    </row>
    <row r="80" spans="1:13" x14ac:dyDescent="0.25">
      <c r="A80" s="508" t="s">
        <v>2926</v>
      </c>
      <c r="B80" s="508" t="s">
        <v>2928</v>
      </c>
      <c r="C80" t="s">
        <v>2935</v>
      </c>
      <c r="D80" s="173"/>
      <c r="E80" t="s">
        <v>2960</v>
      </c>
      <c r="F80">
        <v>0</v>
      </c>
      <c r="G80">
        <v>10</v>
      </c>
      <c r="H80">
        <v>1</v>
      </c>
      <c r="I80" t="s">
        <v>2904</v>
      </c>
      <c r="J80"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K$115</f>
        <v>transportation-sector-main.html#conv-pol-stds</v>
      </c>
    </row>
    <row r="81" spans="1:13" x14ac:dyDescent="0.25">
      <c r="A81" s="508" t="s">
        <v>2926</v>
      </c>
      <c r="B81" s="508" t="s">
        <v>2932</v>
      </c>
      <c r="C81" t="s">
        <v>2940</v>
      </c>
      <c r="D81" s="173"/>
      <c r="E81" t="s">
        <v>2966</v>
      </c>
      <c r="F81">
        <v>0</v>
      </c>
      <c r="G81">
        <v>10</v>
      </c>
      <c r="H81">
        <v>1</v>
      </c>
      <c r="I81" t="s">
        <v>2904</v>
      </c>
      <c r="J8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K$115</f>
        <v>transportation-sector-main.html#conv-pol-stds</v>
      </c>
    </row>
    <row r="82" spans="1:13" x14ac:dyDescent="0.25">
      <c r="A82" s="508" t="s">
        <v>2926</v>
      </c>
      <c r="B82" s="508" t="s">
        <v>2933</v>
      </c>
      <c r="C82" t="s">
        <v>2941</v>
      </c>
      <c r="D82" s="173"/>
      <c r="E82" t="s">
        <v>2967</v>
      </c>
      <c r="F82">
        <v>0</v>
      </c>
      <c r="G82">
        <v>10</v>
      </c>
      <c r="H82">
        <v>1</v>
      </c>
      <c r="I82" t="s">
        <v>2904</v>
      </c>
      <c r="J82"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K$115</f>
        <v>transportation-sector-main.html#conv-pol-stds</v>
      </c>
    </row>
    <row r="83" spans="1:13" x14ac:dyDescent="0.25">
      <c r="A83" s="508" t="s">
        <v>2926</v>
      </c>
      <c r="B83" s="508" t="s">
        <v>3407</v>
      </c>
      <c r="C83" t="s">
        <v>3556</v>
      </c>
      <c r="D83" s="173"/>
      <c r="E83" t="s">
        <v>2961</v>
      </c>
      <c r="F83">
        <v>0</v>
      </c>
      <c r="G83">
        <v>10</v>
      </c>
      <c r="H83">
        <v>1</v>
      </c>
      <c r="I83" t="s">
        <v>2904</v>
      </c>
      <c r="J8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K$115</f>
        <v>transportation-sector-main.html#conv-pol-stds</v>
      </c>
    </row>
    <row r="84" spans="1:13" x14ac:dyDescent="0.25">
      <c r="A84" s="508" t="s">
        <v>9</v>
      </c>
      <c r="B84" s="508" t="s">
        <v>3197</v>
      </c>
      <c r="C84" t="s">
        <v>3161</v>
      </c>
      <c r="D84" t="s">
        <v>3197</v>
      </c>
      <c r="E84" t="s">
        <v>3162</v>
      </c>
      <c r="F84" s="397">
        <v>0</v>
      </c>
      <c r="G84" s="397">
        <v>0.5</v>
      </c>
      <c r="H84" s="397">
        <v>0.01</v>
      </c>
      <c r="I84" s="289" t="s">
        <v>3160</v>
      </c>
      <c r="J84" s="334" t="s">
        <v>3198</v>
      </c>
    </row>
    <row r="85" spans="1:13" x14ac:dyDescent="0.25">
      <c r="A85" s="508" t="s">
        <v>9</v>
      </c>
      <c r="B85" s="508" t="s">
        <v>26</v>
      </c>
      <c r="C85" t="s">
        <v>3000</v>
      </c>
      <c r="D85" t="s">
        <v>3001</v>
      </c>
      <c r="E85" t="s">
        <v>2999</v>
      </c>
      <c r="F85" s="350">
        <v>0</v>
      </c>
      <c r="G85" s="10">
        <v>1</v>
      </c>
      <c r="H85" s="10">
        <v>0.01</v>
      </c>
      <c r="I85" s="334" t="s">
        <v>2802</v>
      </c>
      <c r="J85" s="334" t="s">
        <v>3002</v>
      </c>
      <c r="K85" s="334" t="s">
        <v>238</v>
      </c>
      <c r="L85" s="289" t="s">
        <v>239</v>
      </c>
    </row>
    <row r="86" spans="1:13" x14ac:dyDescent="0.25">
      <c r="A86" s="508" t="s">
        <v>9</v>
      </c>
      <c r="B86" s="508"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s="508" t="s">
        <v>9</v>
      </c>
      <c r="B87" s="508"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s="508" t="s">
        <v>9</v>
      </c>
      <c r="B88" s="50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s="508" t="s">
        <v>9</v>
      </c>
      <c r="B89" s="508" t="s">
        <v>3497</v>
      </c>
      <c r="C89" t="s">
        <v>3499</v>
      </c>
      <c r="D89" t="s">
        <v>3497</v>
      </c>
      <c r="E89" t="s">
        <v>3501</v>
      </c>
      <c r="F89" s="350">
        <v>0</v>
      </c>
      <c r="G89" s="350">
        <v>1</v>
      </c>
      <c r="H89" s="10">
        <v>0.01</v>
      </c>
      <c r="I89" s="334" t="s">
        <v>2404</v>
      </c>
      <c r="J89" s="334" t="s">
        <v>3504</v>
      </c>
      <c r="K89" s="334" t="s">
        <v>223</v>
      </c>
      <c r="L89" s="289" t="s">
        <v>2691</v>
      </c>
      <c r="M89" s="399"/>
    </row>
    <row r="90" spans="1:13" x14ac:dyDescent="0.25">
      <c r="A90" s="508" t="s">
        <v>9</v>
      </c>
      <c r="B90" s="508" t="s">
        <v>3675</v>
      </c>
      <c r="C90" t="s">
        <v>3693</v>
      </c>
      <c r="D90" t="s">
        <v>3675</v>
      </c>
      <c r="E90" s="290" t="s">
        <v>3676</v>
      </c>
      <c r="F90" s="347">
        <v>0</v>
      </c>
      <c r="G90" s="397">
        <v>1</v>
      </c>
      <c r="H90" s="397">
        <v>0.01</v>
      </c>
      <c r="I90" s="289" t="s">
        <v>33</v>
      </c>
      <c r="J90" s="289" t="s">
        <v>3677</v>
      </c>
      <c r="K90" s="289"/>
      <c r="L90" s="289"/>
      <c r="M90" s="400"/>
    </row>
    <row r="91" spans="1:13" x14ac:dyDescent="0.25">
      <c r="A91" s="508" t="s">
        <v>9</v>
      </c>
      <c r="B91" s="508"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s="508" t="s">
        <v>9</v>
      </c>
      <c r="B92" s="508"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s="508" t="s">
        <v>9</v>
      </c>
      <c r="B93" s="508"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s="508" t="s">
        <v>9</v>
      </c>
      <c r="B94" s="508"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s="508" t="s">
        <v>9</v>
      </c>
      <c r="B95" s="508" t="s">
        <v>3498</v>
      </c>
      <c r="C95" t="s">
        <v>3500</v>
      </c>
      <c r="D95" t="s">
        <v>3498</v>
      </c>
      <c r="E95" t="s">
        <v>3502</v>
      </c>
      <c r="F95" s="350">
        <v>0</v>
      </c>
      <c r="G95" s="350">
        <v>1</v>
      </c>
      <c r="H95" s="10">
        <v>0.01</v>
      </c>
      <c r="I95" s="334" t="s">
        <v>2404</v>
      </c>
      <c r="J95" s="334" t="s">
        <v>3503</v>
      </c>
      <c r="K95" s="334" t="s">
        <v>223</v>
      </c>
      <c r="L95" s="289" t="s">
        <v>2691</v>
      </c>
      <c r="M95" s="399"/>
    </row>
    <row r="96" spans="1:13" x14ac:dyDescent="0.25">
      <c r="A96" s="508" t="s">
        <v>9</v>
      </c>
      <c r="B96" s="508"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s="508" t="s">
        <v>9</v>
      </c>
      <c r="B97" s="508"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s="508" t="s">
        <v>9</v>
      </c>
      <c r="B98" s="508" t="s">
        <v>2429</v>
      </c>
      <c r="C98" t="s">
        <v>2428</v>
      </c>
      <c r="D98" t="s">
        <v>2429</v>
      </c>
      <c r="E98" t="s">
        <v>2431</v>
      </c>
      <c r="F98" s="350">
        <v>0</v>
      </c>
      <c r="G98" s="10">
        <v>1</v>
      </c>
      <c r="H98" s="10">
        <v>0.01</v>
      </c>
      <c r="I98" s="334" t="s">
        <v>2432</v>
      </c>
      <c r="J98" s="334" t="s">
        <v>3173</v>
      </c>
      <c r="K98" s="334"/>
      <c r="L98" s="289" t="s">
        <v>2686</v>
      </c>
      <c r="M98" s="399" t="s">
        <v>3176</v>
      </c>
    </row>
    <row r="99" spans="1:14" x14ac:dyDescent="0.25">
      <c r="A99" s="508" t="s">
        <v>9</v>
      </c>
      <c r="B99" s="508" t="s">
        <v>21</v>
      </c>
      <c r="C99" t="s">
        <v>284</v>
      </c>
      <c r="D99" s="17" t="s">
        <v>347</v>
      </c>
      <c r="E99" t="s">
        <v>2272</v>
      </c>
      <c r="F99" s="350">
        <v>0</v>
      </c>
      <c r="G99" s="10">
        <v>1</v>
      </c>
      <c r="H99" s="10">
        <v>0.01</v>
      </c>
      <c r="I99" s="334" t="s">
        <v>33</v>
      </c>
      <c r="J99" s="334" t="s">
        <v>3612</v>
      </c>
      <c r="K99" s="334" t="s">
        <v>224</v>
      </c>
      <c r="L99" s="289" t="s">
        <v>225</v>
      </c>
      <c r="M99" s="399"/>
    </row>
    <row r="100" spans="1:14" x14ac:dyDescent="0.25">
      <c r="A100" s="508" t="s">
        <v>9</v>
      </c>
      <c r="B100" s="508"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s="508" t="s">
        <v>9</v>
      </c>
      <c r="B101" s="508" t="s">
        <v>3205</v>
      </c>
      <c r="C101" t="s">
        <v>3206</v>
      </c>
      <c r="D101" t="s">
        <v>3205</v>
      </c>
      <c r="E101" t="s">
        <v>3207</v>
      </c>
      <c r="F101" s="350">
        <v>0</v>
      </c>
      <c r="G101" s="10">
        <v>1</v>
      </c>
      <c r="H101" s="10">
        <v>0.01</v>
      </c>
      <c r="I101" s="334" t="s">
        <v>33</v>
      </c>
      <c r="J101" s="334" t="s">
        <v>3618</v>
      </c>
      <c r="K101" s="334"/>
      <c r="L101" s="289"/>
      <c r="M101" s="399"/>
    </row>
    <row r="102" spans="1:14" x14ac:dyDescent="0.25">
      <c r="A102" s="508" t="s">
        <v>9</v>
      </c>
      <c r="B102" s="508" t="s">
        <v>3722</v>
      </c>
      <c r="C102" t="s">
        <v>3708</v>
      </c>
      <c r="D102" t="s">
        <v>3723</v>
      </c>
      <c r="E102" t="s">
        <v>3724</v>
      </c>
      <c r="F102">
        <v>0</v>
      </c>
      <c r="G102">
        <v>1</v>
      </c>
      <c r="H102">
        <v>1</v>
      </c>
      <c r="I102" s="334" t="s">
        <v>29</v>
      </c>
      <c r="J102" s="334" t="s">
        <v>3784</v>
      </c>
      <c r="K102" s="334"/>
      <c r="L102" s="289"/>
      <c r="M102" s="399"/>
    </row>
    <row r="103" spans="1:14" x14ac:dyDescent="0.25">
      <c r="A103" s="508" t="s">
        <v>9</v>
      </c>
      <c r="B103" s="508" t="s">
        <v>3714</v>
      </c>
      <c r="C103" t="s">
        <v>3713</v>
      </c>
      <c r="D103" t="s">
        <v>3001</v>
      </c>
      <c r="E103" t="s">
        <v>3715</v>
      </c>
      <c r="F103">
        <v>0</v>
      </c>
      <c r="G103">
        <v>1</v>
      </c>
      <c r="H103">
        <v>1</v>
      </c>
      <c r="I103" s="334" t="s">
        <v>29</v>
      </c>
      <c r="J103" s="334" t="s">
        <v>3783</v>
      </c>
      <c r="K103" s="334" t="s">
        <v>238</v>
      </c>
      <c r="L103" s="289" t="s">
        <v>239</v>
      </c>
    </row>
    <row r="104" spans="1:14" x14ac:dyDescent="0.25">
      <c r="A104" s="508" t="s">
        <v>9</v>
      </c>
      <c r="B104" s="508"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s="508" t="s">
        <v>2648</v>
      </c>
      <c r="B105" s="508" t="s">
        <v>313</v>
      </c>
      <c r="C105" t="s">
        <v>288</v>
      </c>
      <c r="D105" s="236" t="str">
        <f>D$103</f>
        <v>Industry CCS</v>
      </c>
      <c r="E105" t="s">
        <v>3189</v>
      </c>
      <c r="F105" s="354">
        <f>F$103</f>
        <v>0</v>
      </c>
      <c r="G105" s="354">
        <f>G$103</f>
        <v>1</v>
      </c>
      <c r="H105" s="354">
        <f>H$103</f>
        <v>1</v>
      </c>
      <c r="I105" s="236" t="str">
        <f>I$103</f>
        <v>on/off</v>
      </c>
      <c r="J105"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K$103</f>
        <v>ccs.html#ccs</v>
      </c>
      <c r="L105" s="236" t="str">
        <f>L$103</f>
        <v>carbon-capture-and-sequestration.html</v>
      </c>
      <c r="M105" s="399"/>
    </row>
    <row r="106" spans="1:14" x14ac:dyDescent="0.25">
      <c r="A106" s="508" t="s">
        <v>2648</v>
      </c>
      <c r="B106" s="508" t="s">
        <v>313</v>
      </c>
      <c r="C106" t="s">
        <v>289</v>
      </c>
      <c r="D106" s="236" t="str">
        <f>D$103</f>
        <v>Industry CCS</v>
      </c>
      <c r="E106" t="s">
        <v>3190</v>
      </c>
      <c r="F106" s="354">
        <f>F$103</f>
        <v>0</v>
      </c>
      <c r="G106" s="354">
        <f>G$103</f>
        <v>1</v>
      </c>
      <c r="H106" s="354">
        <f>H$103</f>
        <v>1</v>
      </c>
      <c r="I106" s="236" t="str">
        <f>I$103</f>
        <v>on/off</v>
      </c>
      <c r="J106"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K$103</f>
        <v>ccs.html#ccs</v>
      </c>
      <c r="L106" s="236" t="str">
        <f>L$103</f>
        <v>carbon-capture-and-sequestration.html</v>
      </c>
      <c r="M106" s="399"/>
    </row>
    <row r="107" spans="1:14" x14ac:dyDescent="0.25">
      <c r="A107" s="508" t="s">
        <v>2648</v>
      </c>
      <c r="B107" s="508" t="s">
        <v>313</v>
      </c>
      <c r="C107" t="s">
        <v>290</v>
      </c>
      <c r="D107" s="236" t="str">
        <f>D$103</f>
        <v>Industry CCS</v>
      </c>
      <c r="E107" t="s">
        <v>3191</v>
      </c>
      <c r="F107" s="354">
        <f>F$103</f>
        <v>0</v>
      </c>
      <c r="G107" s="354">
        <f>G$103</f>
        <v>1</v>
      </c>
      <c r="H107" s="354">
        <f>H$103</f>
        <v>1</v>
      </c>
      <c r="I107" s="236" t="str">
        <f>I$103</f>
        <v>on/off</v>
      </c>
      <c r="J107"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K$103</f>
        <v>ccs.html#ccs</v>
      </c>
      <c r="L107" s="236" t="str">
        <f>L$103</f>
        <v>carbon-capture-and-sequestration.html</v>
      </c>
      <c r="M107" s="399"/>
    </row>
    <row r="108" spans="1:14" x14ac:dyDescent="0.25">
      <c r="A108" s="508" t="s">
        <v>2648</v>
      </c>
      <c r="B108" s="508" t="s">
        <v>313</v>
      </c>
      <c r="C108" s="290" t="s">
        <v>291</v>
      </c>
      <c r="D108" s="236" t="str">
        <f>D$103</f>
        <v>Industry CCS</v>
      </c>
      <c r="E108" t="s">
        <v>3192</v>
      </c>
      <c r="F108" s="354">
        <f>F$103</f>
        <v>0</v>
      </c>
      <c r="G108" s="354">
        <f>G$103</f>
        <v>1</v>
      </c>
      <c r="H108" s="354">
        <f>H$103</f>
        <v>1</v>
      </c>
      <c r="I108" s="236" t="str">
        <f>I$103</f>
        <v>on/off</v>
      </c>
      <c r="J108"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K$103</f>
        <v>ccs.html#ccs</v>
      </c>
      <c r="L108" s="236" t="str">
        <f>L$103</f>
        <v>carbon-capture-and-sequestration.html</v>
      </c>
      <c r="M108" s="399"/>
    </row>
    <row r="109" spans="1:14" x14ac:dyDescent="0.25">
      <c r="A109" s="508" t="s">
        <v>2648</v>
      </c>
      <c r="B109" s="508" t="s">
        <v>326</v>
      </c>
      <c r="C109" t="s">
        <v>293</v>
      </c>
      <c r="D109" s="236" t="str">
        <f ca="1">D$110</f>
        <v>R&amp;D Fuel Use Reductions</v>
      </c>
      <c r="E109" t="s">
        <v>3193</v>
      </c>
      <c r="F109" s="237">
        <f ca="1">F$110</f>
        <v>0</v>
      </c>
      <c r="G109" s="237">
        <f ca="1">G$110</f>
        <v>0.4</v>
      </c>
      <c r="H109" s="237">
        <f ca="1">H$110</f>
        <v>0.01</v>
      </c>
      <c r="I109" s="236" t="str">
        <f ca="1">I$110</f>
        <v>% reduction in fuel use</v>
      </c>
      <c r="J109"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ca="1">K$110</f>
        <v>architectural-design.html#rnd</v>
      </c>
      <c r="L109" s="236" t="str">
        <f ca="1">L$110</f>
        <v>research-and-development.html</v>
      </c>
    </row>
    <row r="110" spans="1:14" x14ac:dyDescent="0.25">
      <c r="A110" s="508" t="s">
        <v>2648</v>
      </c>
      <c r="B110" s="508" t="s">
        <v>326</v>
      </c>
      <c r="C110" t="s">
        <v>294</v>
      </c>
      <c r="D110" s="236" t="str">
        <f ca="1">D$110</f>
        <v>R&amp;D Fuel Use Reductions</v>
      </c>
      <c r="E110" t="s">
        <v>3194</v>
      </c>
      <c r="F110" s="237">
        <f ca="1">F$110</f>
        <v>0</v>
      </c>
      <c r="G110" s="237">
        <f ca="1">G$110</f>
        <v>0.4</v>
      </c>
      <c r="H110" s="237">
        <f ca="1">H$110</f>
        <v>0.01</v>
      </c>
      <c r="I110" s="236" t="str">
        <f ca="1">I$110</f>
        <v>% reduction in fuel use</v>
      </c>
      <c r="J110"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ca="1">K$110</f>
        <v>architectural-design.html#rnd</v>
      </c>
      <c r="L110" s="236" t="str">
        <f ca="1">L$110</f>
        <v>research-and-development.html</v>
      </c>
    </row>
    <row r="111" spans="1:14" x14ac:dyDescent="0.25">
      <c r="A111" s="508" t="s">
        <v>2648</v>
      </c>
      <c r="B111" s="508" t="s">
        <v>326</v>
      </c>
      <c r="C111" t="s">
        <v>295</v>
      </c>
      <c r="D111" s="236" t="str">
        <f ca="1">D$110</f>
        <v>R&amp;D Fuel Use Reductions</v>
      </c>
      <c r="E111" t="s">
        <v>3195</v>
      </c>
      <c r="F111" s="237">
        <f ca="1">F$110</f>
        <v>0</v>
      </c>
      <c r="G111" s="237">
        <f ca="1">G$110</f>
        <v>0.4</v>
      </c>
      <c r="H111" s="237">
        <f ca="1">H$110</f>
        <v>0.01</v>
      </c>
      <c r="I111" s="236" t="str">
        <f ca="1">I$110</f>
        <v>% reduction in fuel use</v>
      </c>
      <c r="J111"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ca="1">K$110</f>
        <v>architectural-design.html#rnd</v>
      </c>
      <c r="L111" s="236" t="str">
        <f ca="1">L$110</f>
        <v>research-and-development.html</v>
      </c>
    </row>
    <row r="112" spans="1:14" x14ac:dyDescent="0.25">
      <c r="A112" s="508" t="s">
        <v>2648</v>
      </c>
      <c r="B112" s="508" t="s">
        <v>326</v>
      </c>
      <c r="C112" t="s">
        <v>296</v>
      </c>
      <c r="D112" s="236" t="str">
        <f ca="1">D$110</f>
        <v>R&amp;D Fuel Use Reductions</v>
      </c>
      <c r="E112" t="s">
        <v>3196</v>
      </c>
      <c r="F112" s="237">
        <f ca="1">F$110</f>
        <v>0</v>
      </c>
      <c r="G112" s="237">
        <f ca="1">G$110</f>
        <v>0.4</v>
      </c>
      <c r="H112" s="237">
        <f ca="1">H$110</f>
        <v>0.01</v>
      </c>
      <c r="I112" s="236" t="str">
        <f ca="1">I$110</f>
        <v>% reduction in fuel use</v>
      </c>
      <c r="J112"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ca="1">K$110</f>
        <v>architectural-design.html#rnd</v>
      </c>
      <c r="L112" s="236" t="str">
        <f ca="1">L$110</f>
        <v>research-and-development.html</v>
      </c>
    </row>
    <row r="113" spans="1:14" x14ac:dyDescent="0.25">
      <c r="A113" s="508" t="s">
        <v>2648</v>
      </c>
      <c r="B113" s="512"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s="508" t="s">
        <v>2648</v>
      </c>
      <c r="B114" s="512" t="s">
        <v>326</v>
      </c>
      <c r="C114" t="s">
        <v>292</v>
      </c>
      <c r="D114" t="s">
        <v>350</v>
      </c>
      <c r="E114" t="s">
        <v>2258</v>
      </c>
      <c r="F114" s="10">
        <v>0</v>
      </c>
      <c r="G114" s="10">
        <v>0.4</v>
      </c>
      <c r="H114" s="350">
        <v>0.01</v>
      </c>
      <c r="I114" s="334" t="s">
        <v>32</v>
      </c>
      <c r="J114" s="334" t="s">
        <v>3181</v>
      </c>
      <c r="K114" s="334" t="s">
        <v>248</v>
      </c>
      <c r="L114" s="289" t="s">
        <v>249</v>
      </c>
    </row>
    <row r="115" spans="1:14" x14ac:dyDescent="0.25">
      <c r="A115" s="508" t="s">
        <v>4</v>
      </c>
      <c r="B115" s="508"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508" t="s">
        <v>4</v>
      </c>
      <c r="B116" s="508"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508" t="s">
        <v>4</v>
      </c>
      <c r="B117" s="508"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508" t="s">
        <v>4</v>
      </c>
      <c r="B118" s="50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s="508" t="s">
        <v>4</v>
      </c>
      <c r="B119" s="508"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508" t="s">
        <v>4</v>
      </c>
      <c r="B120" s="508"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s="508" t="s">
        <v>4</v>
      </c>
      <c r="B121" s="508"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508" t="s">
        <v>4</v>
      </c>
      <c r="B122" s="508"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s="508" t="s">
        <v>4</v>
      </c>
      <c r="B123" s="508"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508" t="s">
        <v>4</v>
      </c>
      <c r="B124" s="508"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s="508" t="s">
        <v>4</v>
      </c>
      <c r="B125" s="508" t="s">
        <v>3842</v>
      </c>
      <c r="C125" t="s">
        <v>3843</v>
      </c>
      <c r="D125" t="s">
        <v>461</v>
      </c>
      <c r="E125" s="173"/>
      <c r="F125" s="351">
        <v>0</v>
      </c>
      <c r="G125" s="351">
        <v>1</v>
      </c>
      <c r="H125" s="351">
        <v>1</v>
      </c>
      <c r="I125" s="334" t="s">
        <v>29</v>
      </c>
      <c r="J125" s="334" t="s">
        <v>3844</v>
      </c>
      <c r="K125" s="345"/>
      <c r="L125" s="345"/>
    </row>
    <row r="126" spans="1:14" x14ac:dyDescent="0.25">
      <c r="A126" s="508" t="s">
        <v>4</v>
      </c>
      <c r="B126" s="508" t="s">
        <v>3774</v>
      </c>
      <c r="C126" t="s">
        <v>3707</v>
      </c>
      <c r="D126" s="290" t="s">
        <v>3396</v>
      </c>
      <c r="E126" t="s">
        <v>3706</v>
      </c>
      <c r="F126" s="351">
        <v>0</v>
      </c>
      <c r="G126" s="351">
        <v>1</v>
      </c>
      <c r="H126" s="351">
        <v>1</v>
      </c>
      <c r="I126" s="334" t="s">
        <v>29</v>
      </c>
      <c r="J126" s="334" t="s">
        <v>3777</v>
      </c>
      <c r="K126" s="345"/>
      <c r="L126" s="345"/>
    </row>
    <row r="127" spans="1:14" x14ac:dyDescent="0.25">
      <c r="A127" s="508" t="s">
        <v>4</v>
      </c>
      <c r="B127" s="508" t="s">
        <v>3400</v>
      </c>
      <c r="C127" t="s">
        <v>3401</v>
      </c>
      <c r="D127" s="290" t="s">
        <v>3396</v>
      </c>
      <c r="E127" t="s">
        <v>3398</v>
      </c>
      <c r="F127" s="351">
        <v>0</v>
      </c>
      <c r="G127" s="351">
        <v>1</v>
      </c>
      <c r="H127" s="351">
        <v>1</v>
      </c>
      <c r="I127" s="334" t="s">
        <v>29</v>
      </c>
      <c r="J127" s="334" t="s">
        <v>3399</v>
      </c>
      <c r="K127" s="345"/>
      <c r="L127" s="345"/>
    </row>
    <row r="128" spans="1:14" x14ac:dyDescent="0.25">
      <c r="A128" s="508" t="s">
        <v>4</v>
      </c>
      <c r="B128" s="50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508" t="s">
        <v>4</v>
      </c>
      <c r="B129" s="508"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9" t="s">
        <v>2803</v>
      </c>
      <c r="B1" s="449"/>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9" t="s">
        <v>2807</v>
      </c>
      <c r="B53" s="449"/>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107.83299125999999</v>
      </c>
      <c r="E2" s="448">
        <f>SUMIFS('frozen policy trendline'!E:E,'frozen policy trendline'!$A:$A,About!$B$2)-SUMIFS('frozen policy trendline'!E:E,'frozen policy trendline'!$A:$A,About!$B$2,'frozen policy trendline'!$B:$B,"Output Total CO2e Emissions by Sector[LULUCF sector]")</f>
        <v>101.10584660000001</v>
      </c>
      <c r="F2" s="448">
        <f>SUMIFS('frozen policy trendline'!F:F,'frozen policy trendline'!$A:$A,About!$B$2)-SUMIFS('frozen policy trendline'!F:F,'frozen policy trendline'!$A:$A,About!$B$2,'frozen policy trendline'!$B:$B,"Output Total CO2e Emissions by Sector[LULUCF sector]")</f>
        <v>93.245424719999988</v>
      </c>
      <c r="G2" s="448">
        <f>SUMIFS('frozen policy trendline'!G:G,'frozen policy trendline'!$A:$A,About!$B$2)-SUMIFS('frozen policy trendline'!G:G,'frozen policy trendline'!$A:$A,About!$B$2,'frozen policy trendline'!$B:$B,"Output Total CO2e Emissions by Sector[LULUCF sector]")</f>
        <v>84.568323520000007</v>
      </c>
      <c r="H2" s="448">
        <f>SUMIFS('frozen policy trendline'!H:H,'frozen policy trendline'!$A:$A,About!$B$2)-SUMIFS('frozen policy trendline'!H:H,'frozen policy trendline'!$A:$A,About!$B$2,'frozen policy trendline'!$B:$B,"Output Total CO2e Emissions by Sector[LULUCF sector]")</f>
        <v>81.53039179000001</v>
      </c>
      <c r="I2" s="448">
        <f>SUMIFS('frozen policy trendline'!I:I,'frozen policy trendline'!$A:$A,About!$B$2)-SUMIFS('frozen policy trendline'!I:I,'frozen policy trendline'!$A:$A,About!$B$2,'frozen policy trendline'!$B:$B,"Output Total CO2e Emissions by Sector[LULUCF sector]")</f>
        <v>80.088517559999985</v>
      </c>
      <c r="J2" s="448">
        <f>SUMIFS('frozen policy trendline'!J:J,'frozen policy trendline'!$A:$A,About!$B$2)-SUMIFS('frozen policy trendline'!J:J,'frozen policy trendline'!$A:$A,About!$B$2,'frozen policy trendline'!$B:$B,"Output Total CO2e Emissions by Sector[LULUCF sector]")</f>
        <v>79.16022117</v>
      </c>
      <c r="K2" s="448">
        <f>SUMIFS('frozen policy trendline'!K:K,'frozen policy trendline'!$A:$A,About!$B$2)-SUMIFS('frozen policy trendline'!K:K,'frozen policy trendline'!$A:$A,About!$B$2,'frozen policy trendline'!$B:$B,"Output Total CO2e Emissions by Sector[LULUCF sector]")</f>
        <v>78.449026989999979</v>
      </c>
      <c r="L2" s="448">
        <f>SUMIFS('frozen policy trendline'!L:L,'frozen policy trendline'!$A:$A,About!$B$2)-SUMIFS('frozen policy trendline'!L:L,'frozen policy trendline'!$A:$A,About!$B$2,'frozen policy trendline'!$B:$B,"Output Total CO2e Emissions by Sector[LULUCF sector]")</f>
        <v>77.644272500000014</v>
      </c>
      <c r="M2" s="448">
        <f>SUMIFS('frozen policy trendline'!M:M,'frozen policy trendline'!$A:$A,About!$B$2)-SUMIFS('frozen policy trendline'!M:M,'frozen policy trendline'!$A:$A,About!$B$2,'frozen policy trendline'!$B:$B,"Output Total CO2e Emissions by Sector[LULUCF sector]")</f>
        <v>76.44936903</v>
      </c>
      <c r="N2" s="448">
        <f>SUMIFS('frozen policy trendline'!N:N,'frozen policy trendline'!$A:$A,About!$B$2)-SUMIFS('frozen policy trendline'!N:N,'frozen policy trendline'!$A:$A,About!$B$2,'frozen policy trendline'!$B:$B,"Output Total CO2e Emissions by Sector[LULUCF sector]")</f>
        <v>60.569565400000002</v>
      </c>
      <c r="O2" s="448">
        <f>SUMIFS('frozen policy trendline'!O:O,'frozen policy trendline'!$A:$A,About!$B$2)-SUMIFS('frozen policy trendline'!O:O,'frozen policy trendline'!$A:$A,About!$B$2,'frozen policy trendline'!$B:$B,"Output Total CO2e Emissions by Sector[LULUCF sector]")</f>
        <v>59.543142869999997</v>
      </c>
      <c r="P2" s="448">
        <f>SUMIFS('frozen policy trendline'!P:P,'frozen policy trendline'!$A:$A,About!$B$2)-SUMIFS('frozen policy trendline'!P:P,'frozen policy trendline'!$A:$A,About!$B$2,'frozen policy trendline'!$B:$B,"Output Total CO2e Emissions by Sector[LULUCF sector]")</f>
        <v>58.805000239999998</v>
      </c>
      <c r="Q2" s="448">
        <f>SUMIFS('frozen policy trendline'!Q:Q,'frozen policy trendline'!$A:$A,About!$B$2)-SUMIFS('frozen policy trendline'!Q:Q,'frozen policy trendline'!$A:$A,About!$B$2,'frozen policy trendline'!$B:$B,"Output Total CO2e Emissions by Sector[LULUCF sector]")</f>
        <v>58.182067779999997</v>
      </c>
      <c r="R2" s="448">
        <f>SUMIFS('frozen policy trendline'!R:R,'frozen policy trendline'!$A:$A,About!$B$2)-SUMIFS('frozen policy trendline'!R:R,'frozen policy trendline'!$A:$A,About!$B$2,'frozen policy trendline'!$B:$B,"Output Total CO2e Emissions by Sector[LULUCF sector]")</f>
        <v>57.155945309999993</v>
      </c>
      <c r="S2" s="448">
        <f>SUMIFS('frozen policy trendline'!S:S,'frozen policy trendline'!$A:$A,About!$B$2)-SUMIFS('frozen policy trendline'!S:S,'frozen policy trendline'!$A:$A,About!$B$2,'frozen policy trendline'!$B:$B,"Output Total CO2e Emissions by Sector[LULUCF sector]")</f>
        <v>57.197273109999998</v>
      </c>
      <c r="T2" s="448">
        <f>SUMIFS('frozen policy trendline'!T:T,'frozen policy trendline'!$A:$A,About!$B$2)-SUMIFS('frozen policy trendline'!T:T,'frozen policy trendline'!$A:$A,About!$B$2,'frozen policy trendline'!$B:$B,"Output Total CO2e Emissions by Sector[LULUCF sector]")</f>
        <v>57.228000790000003</v>
      </c>
      <c r="U2" s="448">
        <f>SUMIFS('frozen policy trendline'!U:U,'frozen policy trendline'!$A:$A,About!$B$2)-SUMIFS('frozen policy trendline'!U:U,'frozen policy trendline'!$A:$A,About!$B$2,'frozen policy trendline'!$B:$B,"Output Total CO2e Emissions by Sector[LULUCF sector]")</f>
        <v>57.264578440000001</v>
      </c>
      <c r="V2" s="448">
        <f>SUMIFS('frozen policy trendline'!V:V,'frozen policy trendline'!$A:$A,About!$B$2)-SUMIFS('frozen policy trendline'!V:V,'frozen policy trendline'!$A:$A,About!$B$2,'frozen policy trendline'!$B:$B,"Output Total CO2e Emissions by Sector[LULUCF sector]")</f>
        <v>57.011055800000008</v>
      </c>
      <c r="W2" s="448">
        <f>SUMIFS('frozen policy trendline'!W:W,'frozen policy trendline'!$A:$A,About!$B$2)-SUMIFS('frozen policy trendline'!W:W,'frozen policy trendline'!$A:$A,About!$B$2,'frozen policy trendline'!$B:$B,"Output Total CO2e Emissions by Sector[LULUCF sector]")</f>
        <v>56.570663179999997</v>
      </c>
      <c r="X2" s="448">
        <f>SUMIFS('frozen policy trendline'!X:X,'frozen policy trendline'!$A:$A,About!$B$2)-SUMIFS('frozen policy trendline'!X:X,'frozen policy trendline'!$A:$A,About!$B$2,'frozen policy trendline'!$B:$B,"Output Total CO2e Emissions by Sector[LULUCF sector]")</f>
        <v>60.261248719999983</v>
      </c>
      <c r="Y2" s="448">
        <f>SUMIFS('frozen policy trendline'!Y:Y,'frozen policy trendline'!$A:$A,About!$B$2)-SUMIFS('frozen policy trendline'!Y:Y,'frozen policy trendline'!$A:$A,About!$B$2,'frozen policy trendline'!$B:$B,"Output Total CO2e Emissions by Sector[LULUCF sector]")</f>
        <v>60.430518329999998</v>
      </c>
      <c r="Z2" s="448">
        <f>SUMIFS('frozen policy trendline'!Z:Z,'frozen policy trendline'!$A:$A,About!$B$2)-SUMIFS('frozen policy trendline'!Z:Z,'frozen policy trendline'!$A:$A,About!$B$2,'frozen policy trendline'!$B:$B,"Output Total CO2e Emissions by Sector[LULUCF sector]")</f>
        <v>60.272487949999999</v>
      </c>
      <c r="AA2" s="448">
        <f>SUMIFS('frozen policy trendline'!AA:AA,'frozen policy trendline'!$A:$A,About!$B$2)-SUMIFS('frozen policy trendline'!AA:AA,'frozen policy trendline'!$A:$A,About!$B$2,'frozen policy trendline'!$B:$B,"Output Total CO2e Emissions by Sector[LULUCF sector]")</f>
        <v>60.133371039999986</v>
      </c>
      <c r="AB2" s="448">
        <f>SUMIFS('frozen policy trendline'!AB:AB,'frozen policy trendline'!$A:$A,About!$B$2)-SUMIFS('frozen policy trendline'!AB:AB,'frozen policy trendline'!$A:$A,About!$B$2,'frozen policy trendline'!$B:$B,"Output Total CO2e Emissions by Sector[LULUCF sector]")</f>
        <v>59.976102489999988</v>
      </c>
      <c r="AC2" s="448">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WV</v>
      </c>
      <c r="C1" s="419">
        <f>SUM(C4:C87)</f>
        <v>103.16958733096612</v>
      </c>
      <c r="D1" s="419">
        <f t="shared" ref="D1:AG1" si="0">SUM(D4:D87)</f>
        <v>95.328436509652803</v>
      </c>
      <c r="E1" s="419">
        <f t="shared" si="0"/>
        <v>98.319090762025397</v>
      </c>
      <c r="F1" s="419">
        <f t="shared" si="0"/>
        <v>98.56566958630151</v>
      </c>
      <c r="G1" s="419">
        <f t="shared" si="0"/>
        <v>106.77264065616049</v>
      </c>
      <c r="H1" s="419">
        <f t="shared" si="0"/>
        <v>105.37994140121309</v>
      </c>
      <c r="I1" s="419">
        <f t="shared" si="0"/>
        <v>108.70413644478613</v>
      </c>
      <c r="J1" s="419">
        <f t="shared" si="0"/>
        <v>114.0939791916839</v>
      </c>
      <c r="K1" s="419">
        <f t="shared" si="0"/>
        <v>115.88222321778593</v>
      </c>
      <c r="L1" s="419">
        <f t="shared" si="0"/>
        <v>119.3856043653372</v>
      </c>
      <c r="M1" s="419">
        <f t="shared" si="0"/>
        <v>116.37413041228469</v>
      </c>
      <c r="N1" s="419">
        <f t="shared" si="0"/>
        <v>106.28387776226238</v>
      </c>
      <c r="O1" s="419">
        <f t="shared" si="0"/>
        <v>118.41194303511463</v>
      </c>
      <c r="P1" s="419">
        <f t="shared" si="0"/>
        <v>115.189062820112</v>
      </c>
      <c r="Q1" s="419">
        <f t="shared" si="0"/>
        <v>113.01713824423751</v>
      </c>
      <c r="R1" s="419">
        <f t="shared" si="0"/>
        <v>114.63723220957161</v>
      </c>
      <c r="S1" s="419">
        <f t="shared" si="0"/>
        <v>115.43000421918356</v>
      </c>
      <c r="T1" s="419">
        <f t="shared" si="0"/>
        <v>116.33929274812228</v>
      </c>
      <c r="U1" s="419">
        <f t="shared" si="0"/>
        <v>112.436526565866</v>
      </c>
      <c r="V1" s="419">
        <f t="shared" si="0"/>
        <v>91.237948885081096</v>
      </c>
      <c r="W1" s="419">
        <f t="shared" si="0"/>
        <v>100.63338519299774</v>
      </c>
      <c r="X1" s="419">
        <f t="shared" si="0"/>
        <v>98.083573817177069</v>
      </c>
      <c r="Y1" s="419">
        <f t="shared" si="0"/>
        <v>93.752692906798018</v>
      </c>
      <c r="Z1" s="419">
        <f t="shared" si="0"/>
        <v>96.632650978848986</v>
      </c>
      <c r="AA1" s="419">
        <f t="shared" si="0"/>
        <v>102.60177411508471</v>
      </c>
      <c r="AB1" s="419">
        <f t="shared" si="0"/>
        <v>95.481803030488422</v>
      </c>
      <c r="AC1" s="419">
        <f t="shared" si="0"/>
        <v>96.008388660658682</v>
      </c>
      <c r="AD1" s="419">
        <f t="shared" si="0"/>
        <v>94.022176797003794</v>
      </c>
      <c r="AE1" s="419">
        <f t="shared" si="0"/>
        <v>92.662873982419512</v>
      </c>
      <c r="AF1" s="419">
        <f t="shared" si="0"/>
        <v>90.25612036385391</v>
      </c>
      <c r="AG1" s="419">
        <f t="shared" si="0"/>
        <v>80.793055017281702</v>
      </c>
      <c r="AH1" s="419">
        <f>SUM(AH4:AH87)</f>
        <v>92.513902678304703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25">
      <c r="A5" s="423" t="s">
        <v>2216</v>
      </c>
      <c r="B5" s="42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25">
      <c r="A6" s="423" t="s">
        <v>2216</v>
      </c>
      <c r="B6" s="42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25">
      <c r="A7" s="423" t="s">
        <v>2216</v>
      </c>
      <c r="B7" s="42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25">
      <c r="A8" s="423" t="s">
        <v>2216</v>
      </c>
      <c r="B8" s="42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25">
      <c r="A9" s="423" t="s">
        <v>2216</v>
      </c>
      <c r="B9" s="42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25">
      <c r="A10" s="423" t="s">
        <v>2216</v>
      </c>
      <c r="B10" s="42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25">
      <c r="A11" s="423" t="s">
        <v>2216</v>
      </c>
      <c r="B11" s="42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25">
      <c r="A13" s="423" t="s">
        <v>2216</v>
      </c>
      <c r="B13" s="42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0.17948438428890001</v>
      </c>
      <c r="D19" s="425">
        <f>SUMIFS('EPA Export Aggregation'!G:G,'EPA Export Aggregation'!$A:$A,$B19,'EPA Export Aggregation'!$D:$D,$A$1)*IF($A19="CH4",About!$D$58,IF($A19="N2O",About!$D$59,1))</f>
        <v>0.23874222063059999</v>
      </c>
      <c r="E19" s="425">
        <f>SUMIFS('EPA Export Aggregation'!H:H,'EPA Export Aggregation'!$A:$A,$B19,'EPA Export Aggregation'!$D:$D,$A$1)*IF($A19="CH4",About!$D$58,IF($A19="N2O",About!$D$59,1))</f>
        <v>0.26887926681239999</v>
      </c>
      <c r="F19" s="425">
        <f>SUMIFS('EPA Export Aggregation'!I:I,'EPA Export Aggregation'!$A:$A,$B19,'EPA Export Aggregation'!$D:$D,$A$1)*IF($A19="CH4",About!$D$58,IF($A19="N2O",About!$D$59,1))</f>
        <v>0.29353220361159998</v>
      </c>
      <c r="G19" s="425">
        <f>SUMIFS('EPA Export Aggregation'!J:J,'EPA Export Aggregation'!$A:$A,$B19,'EPA Export Aggregation'!$D:$D,$A$1)*IF($A19="CH4",About!$D$58,IF($A19="N2O",About!$D$59,1))</f>
        <v>0.29214655502300002</v>
      </c>
      <c r="H19" s="425">
        <f>SUMIFS('EPA Export Aggregation'!K:K,'EPA Export Aggregation'!$A:$A,$B19,'EPA Export Aggregation'!$D:$D,$A$1)*IF($A19="CH4",About!$D$58,IF($A19="N2O",About!$D$59,1))</f>
        <v>0.29074289164700001</v>
      </c>
      <c r="I19" s="425">
        <f>SUMIFS('EPA Export Aggregation'!L:L,'EPA Export Aggregation'!$A:$A,$B19,'EPA Export Aggregation'!$D:$D,$A$1)*IF($A19="CH4",About!$D$58,IF($A19="N2O",About!$D$59,1))</f>
        <v>0.28761932040650001</v>
      </c>
      <c r="J19" s="425">
        <f>SUMIFS('EPA Export Aggregation'!M:M,'EPA Export Aggregation'!$A:$A,$B19,'EPA Export Aggregation'!$D:$D,$A$1)*IF($A19="CH4",About!$D$58,IF($A19="N2O",About!$D$59,1))</f>
        <v>0.28449466485559999</v>
      </c>
      <c r="K19" s="425">
        <f>SUMIFS('EPA Export Aggregation'!N:N,'EPA Export Aggregation'!$A:$A,$B19,'EPA Export Aggregation'!$D:$D,$A$1)*IF($A19="CH4",About!$D$58,IF($A19="N2O",About!$D$59,1))</f>
        <v>0.28642377672239999</v>
      </c>
      <c r="L19" s="425">
        <f>SUMIFS('EPA Export Aggregation'!O:O,'EPA Export Aggregation'!$A:$A,$B19,'EPA Export Aggregation'!$D:$D,$A$1)*IF($A19="CH4",About!$D$58,IF($A19="N2O",About!$D$59,1))</f>
        <v>0.2614817107497</v>
      </c>
      <c r="M19" s="425">
        <f>SUMIFS('EPA Export Aggregation'!P:P,'EPA Export Aggregation'!$A:$A,$B19,'EPA Export Aggregation'!$D:$D,$A$1)*IF($A19="CH4",About!$D$58,IF($A19="N2O",About!$D$59,1))</f>
        <v>0.27880319303540002</v>
      </c>
      <c r="N19" s="425">
        <f>SUMIFS('EPA Export Aggregation'!Q:Q,'EPA Export Aggregation'!$A:$A,$B19,'EPA Export Aggregation'!$D:$D,$A$1)*IF($A19="CH4",About!$D$58,IF($A19="N2O",About!$D$59,1))</f>
        <v>0.28168670117130001</v>
      </c>
      <c r="O19" s="425">
        <f>SUMIFS('EPA Export Aggregation'!R:R,'EPA Export Aggregation'!$A:$A,$B19,'EPA Export Aggregation'!$D:$D,$A$1)*IF($A19="CH4",About!$D$58,IF($A19="N2O",About!$D$59,1))</f>
        <v>0.28873568000909999</v>
      </c>
      <c r="P19" s="425">
        <f>SUMIFS('EPA Export Aggregation'!S:S,'EPA Export Aggregation'!$A:$A,$B19,'EPA Export Aggregation'!$D:$D,$A$1)*IF($A19="CH4",About!$D$58,IF($A19="N2O",About!$D$59,1))</f>
        <v>0.29508187115250001</v>
      </c>
      <c r="Q19" s="425">
        <f>SUMIFS('EPA Export Aggregation'!T:T,'EPA Export Aggregation'!$A:$A,$B19,'EPA Export Aggregation'!$D:$D,$A$1)*IF($A19="CH4",About!$D$58,IF($A19="N2O",About!$D$59,1))</f>
        <v>0.26961564060249998</v>
      </c>
      <c r="R19" s="425">
        <f>SUMIFS('EPA Export Aggregation'!U:U,'EPA Export Aggregation'!$A:$A,$B19,'EPA Export Aggregation'!$D:$D,$A$1)*IF($A19="CH4",About!$D$58,IF($A19="N2O",About!$D$59,1))</f>
        <v>0.27712143766109998</v>
      </c>
      <c r="S19" s="425">
        <f>SUMIFS('EPA Export Aggregation'!V:V,'EPA Export Aggregation'!$A:$A,$B19,'EPA Export Aggregation'!$D:$D,$A$1)*IF($A19="CH4",About!$D$58,IF($A19="N2O",About!$D$59,1))</f>
        <v>0.26047535533589999</v>
      </c>
      <c r="T19" s="425">
        <f>SUMIFS('EPA Export Aggregation'!W:W,'EPA Export Aggregation'!$A:$A,$B19,'EPA Export Aggregation'!$D:$D,$A$1)*IF($A19="CH4",About!$D$58,IF($A19="N2O",About!$D$59,1))</f>
        <v>0.2753003967405</v>
      </c>
      <c r="U19" s="425">
        <f>SUMIFS('EPA Export Aggregation'!X:X,'EPA Export Aggregation'!$A:$A,$B19,'EPA Export Aggregation'!$D:$D,$A$1)*IF($A19="CH4",About!$D$58,IF($A19="N2O",About!$D$59,1))</f>
        <v>0.27551391807440001</v>
      </c>
      <c r="V19" s="425">
        <f>SUMIFS('EPA Export Aggregation'!Y:Y,'EPA Export Aggregation'!$A:$A,$B19,'EPA Export Aggregation'!$D:$D,$A$1)*IF($A19="CH4",About!$D$58,IF($A19="N2O",About!$D$59,1))</f>
        <v>0.1758498361021</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25">
      <c r="A22" s="423" t="s">
        <v>2216</v>
      </c>
      <c r="B22" s="42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25">
      <c r="A30" s="423" t="s">
        <v>2216</v>
      </c>
      <c r="B30" s="42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25">
      <c r="A33" s="423" t="s">
        <v>2216</v>
      </c>
      <c r="B33" s="42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0.14329706216140001</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0.16365302387399999</v>
      </c>
      <c r="D79" s="425">
        <f>SUMIFS('EPA Export Aggregation'!G:G,'EPA Export Aggregation'!$A:$A,$B79,'EPA Export Aggregation'!$D:$D,$A$1)*IF($A79="CH4",About!$D$58,IF($A79="N2O",About!$D$59,1))</f>
        <v>0.19341489024</v>
      </c>
      <c r="E79" s="425">
        <f>SUMIFS('EPA Export Aggregation'!H:H,'EPA Export Aggregation'!$A:$A,$B79,'EPA Export Aggregation'!$D:$D,$A$1)*IF($A79="CH4",About!$D$58,IF($A79="N2O",About!$D$59,1))</f>
        <v>0.18037930320000001</v>
      </c>
      <c r="F79" s="425">
        <f>SUMIFS('EPA Export Aggregation'!I:I,'EPA Export Aggregation'!$A:$A,$B79,'EPA Export Aggregation'!$D:$D,$A$1)*IF($A79="CH4",About!$D$58,IF($A79="N2O",About!$D$59,1))</f>
        <v>0.1935695616</v>
      </c>
      <c r="G79" s="425">
        <f>SUMIFS('EPA Export Aggregation'!J:J,'EPA Export Aggregation'!$A:$A,$B79,'EPA Export Aggregation'!$D:$D,$A$1)*IF($A79="CH4",About!$D$58,IF($A79="N2O",About!$D$59,1))</f>
        <v>0.2058774528</v>
      </c>
      <c r="H79" s="425">
        <f>SUMIFS('EPA Export Aggregation'!K:K,'EPA Export Aggregation'!$A:$A,$B79,'EPA Export Aggregation'!$D:$D,$A$1)*IF($A79="CH4",About!$D$58,IF($A79="N2O",About!$D$59,1))</f>
        <v>0.18923382720000001</v>
      </c>
      <c r="I79" s="425">
        <f>SUMIFS('EPA Export Aggregation'!L:L,'EPA Export Aggregation'!$A:$A,$B79,'EPA Export Aggregation'!$D:$D,$A$1)*IF($A79="CH4",About!$D$58,IF($A79="N2O",About!$D$59,1))</f>
        <v>0.19931338128000001</v>
      </c>
      <c r="J79" s="425">
        <f>SUMIFS('EPA Export Aggregation'!M:M,'EPA Export Aggregation'!$A:$A,$B79,'EPA Export Aggregation'!$D:$D,$A$1)*IF($A79="CH4",About!$D$58,IF($A79="N2O",About!$D$59,1))</f>
        <v>0.23496883199999999</v>
      </c>
      <c r="K79" s="425">
        <f>SUMIFS('EPA Export Aggregation'!N:N,'EPA Export Aggregation'!$A:$A,$B79,'EPA Export Aggregation'!$D:$D,$A$1)*IF($A79="CH4",About!$D$58,IF($A79="N2O",About!$D$59,1))</f>
        <v>0.264339936</v>
      </c>
      <c r="L79" s="425">
        <f>SUMIFS('EPA Export Aggregation'!O:O,'EPA Export Aggregation'!$A:$A,$B79,'EPA Export Aggregation'!$D:$D,$A$1)*IF($A79="CH4",About!$D$58,IF($A79="N2O",About!$D$59,1))</f>
        <v>0.32039555184000001</v>
      </c>
      <c r="M79" s="425">
        <f>SUMIFS('EPA Export Aggregation'!P:P,'EPA Export Aggregation'!$A:$A,$B79,'EPA Export Aggregation'!$D:$D,$A$1)*IF($A79="CH4",About!$D$58,IF($A79="N2O",About!$D$59,1))</f>
        <v>0.26198007028199999</v>
      </c>
      <c r="N79" s="425">
        <f>SUMIFS('EPA Export Aggregation'!Q:Q,'EPA Export Aggregation'!$A:$A,$B79,'EPA Export Aggregation'!$D:$D,$A$1)*IF($A79="CH4",About!$D$58,IF($A79="N2O",About!$D$59,1))</f>
        <v>0.27835760899200002</v>
      </c>
      <c r="O79" s="425">
        <f>SUMIFS('EPA Export Aggregation'!R:R,'EPA Export Aggregation'!$A:$A,$B79,'EPA Export Aggregation'!$D:$D,$A$1)*IF($A79="CH4",About!$D$58,IF($A79="N2O",About!$D$59,1))</f>
        <v>0.19184265816599999</v>
      </c>
      <c r="P79" s="425">
        <f>SUMIFS('EPA Export Aggregation'!S:S,'EPA Export Aggregation'!$A:$A,$B79,'EPA Export Aggregation'!$D:$D,$A$1)*IF($A79="CH4",About!$D$58,IF($A79="N2O",About!$D$59,1))</f>
        <v>0.13137549936599999</v>
      </c>
      <c r="Q79" s="425">
        <f>SUMIFS('EPA Export Aggregation'!T:T,'EPA Export Aggregation'!$A:$A,$B79,'EPA Export Aggregation'!$D:$D,$A$1)*IF($A79="CH4",About!$D$58,IF($A79="N2O",About!$D$59,1))</f>
        <v>0.191416219833</v>
      </c>
      <c r="R79" s="425">
        <f>SUMIFS('EPA Export Aggregation'!U:U,'EPA Export Aggregation'!$A:$A,$B79,'EPA Export Aggregation'!$D:$D,$A$1)*IF($A79="CH4",About!$D$58,IF($A79="N2O",About!$D$59,1))</f>
        <v>0.16402669356899999</v>
      </c>
      <c r="S79" s="425">
        <f>SUMIFS('EPA Export Aggregation'!V:V,'EPA Export Aggregation'!$A:$A,$B79,'EPA Export Aggregation'!$D:$D,$A$1)*IF($A79="CH4",About!$D$58,IF($A79="N2O",About!$D$59,1))</f>
        <v>0.14672218701299999</v>
      </c>
      <c r="T79" s="425">
        <f>SUMIFS('EPA Export Aggregation'!W:W,'EPA Export Aggregation'!$A:$A,$B79,'EPA Export Aggregation'!$D:$D,$A$1)*IF($A79="CH4",About!$D$58,IF($A79="N2O",About!$D$59,1))</f>
        <v>0.13872648455700001</v>
      </c>
      <c r="U79" s="425">
        <f>SUMIFS('EPA Export Aggregation'!X:X,'EPA Export Aggregation'!$A:$A,$B79,'EPA Export Aggregation'!$D:$D,$A$1)*IF($A79="CH4",About!$D$58,IF($A79="N2O",About!$D$59,1))</f>
        <v>7.7145095109E-2</v>
      </c>
      <c r="V79" s="425">
        <f>SUMIFS('EPA Export Aggregation'!Y:Y,'EPA Export Aggregation'!$A:$A,$B79,'EPA Export Aggregation'!$D:$D,$A$1)*IF($A79="CH4",About!$D$58,IF($A79="N2O",About!$D$59,1))</f>
        <v>4.9219632252000003E-2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71" t="s">
        <v>473</v>
      </c>
      <c r="B2" s="471"/>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6" t="s">
        <v>476</v>
      </c>
      <c r="B6" s="242" t="s">
        <v>477</v>
      </c>
      <c r="C6" s="242" t="s">
        <v>478</v>
      </c>
      <c r="D6" s="242" t="s">
        <v>479</v>
      </c>
      <c r="E6" s="242" t="s">
        <v>480</v>
      </c>
      <c r="F6" s="242" t="s">
        <v>481</v>
      </c>
      <c r="G6" s="242" t="s">
        <v>482</v>
      </c>
      <c r="H6" s="242" t="s">
        <v>483</v>
      </c>
    </row>
    <row r="7" spans="1:8" ht="15.75" thickBot="1" x14ac:dyDescent="0.3">
      <c r="A7" s="477"/>
      <c r="B7" s="478" t="s">
        <v>484</v>
      </c>
      <c r="C7" s="479"/>
      <c r="D7" s="479"/>
      <c r="E7" s="479"/>
      <c r="F7" s="479"/>
      <c r="G7" s="479"/>
      <c r="H7" s="480"/>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81" t="s">
        <v>534</v>
      </c>
      <c r="B69" s="482"/>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3" t="s">
        <v>476</v>
      </c>
      <c r="B72" s="486" t="s">
        <v>536</v>
      </c>
      <c r="C72" s="487"/>
      <c r="D72" s="486" t="s">
        <v>537</v>
      </c>
      <c r="E72" s="488"/>
      <c r="F72" s="489"/>
      <c r="G72" s="486" t="s">
        <v>538</v>
      </c>
      <c r="H72" s="490"/>
      <c r="I72" s="490"/>
      <c r="J72" s="487"/>
    </row>
    <row r="73" spans="1:10" x14ac:dyDescent="0.25">
      <c r="A73" s="484"/>
      <c r="B73" s="491" t="s">
        <v>539</v>
      </c>
      <c r="C73" s="492"/>
      <c r="D73" s="495" t="s">
        <v>540</v>
      </c>
      <c r="E73" s="491" t="s">
        <v>478</v>
      </c>
      <c r="F73" s="492" t="s">
        <v>479</v>
      </c>
      <c r="G73" s="495" t="s">
        <v>541</v>
      </c>
      <c r="H73" s="495" t="s">
        <v>478</v>
      </c>
      <c r="I73" s="495" t="s">
        <v>479</v>
      </c>
      <c r="J73" s="238" t="s">
        <v>477</v>
      </c>
    </row>
    <row r="74" spans="1:10" x14ac:dyDescent="0.25">
      <c r="A74" s="484"/>
      <c r="B74" s="493"/>
      <c r="C74" s="494"/>
      <c r="D74" s="496"/>
      <c r="E74" s="493"/>
      <c r="F74" s="494"/>
      <c r="G74" s="497"/>
      <c r="H74" s="496"/>
      <c r="I74" s="496"/>
      <c r="J74" s="238" t="s">
        <v>542</v>
      </c>
    </row>
    <row r="75" spans="1:10" ht="15.75" thickBot="1" x14ac:dyDescent="0.3">
      <c r="A75" s="485"/>
      <c r="B75" s="241" t="s">
        <v>543</v>
      </c>
      <c r="C75" s="47" t="s">
        <v>544</v>
      </c>
      <c r="D75" s="47" t="s">
        <v>545</v>
      </c>
      <c r="E75" s="474" t="s">
        <v>546</v>
      </c>
      <c r="F75" s="475"/>
      <c r="G75" s="474" t="s">
        <v>484</v>
      </c>
      <c r="H75" s="472"/>
      <c r="I75" s="472"/>
      <c r="J75" s="473"/>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71" t="s">
        <v>609</v>
      </c>
      <c r="B410" s="471"/>
      <c r="C410" s="471"/>
      <c r="D410" s="471"/>
      <c r="E410" s="471"/>
      <c r="F410" s="471"/>
      <c r="G410" s="471"/>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5" t="s">
        <v>484</v>
      </c>
      <c r="C415" s="465"/>
      <c r="D415" s="466"/>
      <c r="E415" s="464" t="s">
        <v>617</v>
      </c>
      <c r="F415" s="465"/>
      <c r="G415" s="466"/>
      <c r="H415" s="464" t="s">
        <v>484</v>
      </c>
      <c r="I415" s="472"/>
      <c r="J415" s="472"/>
      <c r="K415" s="472"/>
      <c r="L415" s="472"/>
      <c r="M415" s="473"/>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8" t="s">
        <v>662</v>
      </c>
      <c r="B467" s="468"/>
      <c r="C467" s="468"/>
      <c r="D467" s="468"/>
      <c r="E467" s="468"/>
      <c r="F467" s="468"/>
      <c r="G467" s="468"/>
      <c r="H467" s="468"/>
      <c r="I467" s="468"/>
      <c r="J467" s="468"/>
      <c r="K467" s="468"/>
      <c r="L467" s="468"/>
      <c r="M467" s="468"/>
      <c r="N467" s="468"/>
      <c r="O467" s="468"/>
      <c r="P467" s="468"/>
      <c r="Q467" s="468"/>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6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3"/>
      <c r="B472" s="464" t="s">
        <v>3107</v>
      </c>
      <c r="C472" s="465"/>
      <c r="D472" s="465"/>
      <c r="E472" s="465"/>
      <c r="F472" s="465"/>
      <c r="G472" s="465"/>
      <c r="H472" s="465"/>
      <c r="I472" s="465"/>
      <c r="J472" s="465"/>
      <c r="K472" s="465"/>
      <c r="L472" s="465"/>
      <c r="M472" s="465"/>
      <c r="N472" s="465"/>
      <c r="O472" s="465"/>
      <c r="P472" s="465"/>
      <c r="Q472" s="465"/>
      <c r="R472" s="466"/>
      <c r="S472" s="239"/>
      <c r="T472" s="239"/>
      <c r="U472" s="455" t="s">
        <v>697</v>
      </c>
      <c r="V472" s="456"/>
      <c r="W472" s="464" t="s">
        <v>3107</v>
      </c>
      <c r="X472" s="465"/>
      <c r="Y472" s="465"/>
      <c r="Z472" s="465"/>
      <c r="AA472" s="465"/>
      <c r="AB472" s="465"/>
      <c r="AC472" s="466"/>
      <c r="AD472" s="239"/>
      <c r="AE472" s="239"/>
      <c r="AF472" s="455" t="s">
        <v>697</v>
      </c>
      <c r="AG472" s="456"/>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5" t="s">
        <v>697</v>
      </c>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70"/>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5" t="s">
        <v>484</v>
      </c>
      <c r="C519" s="465"/>
      <c r="D519" s="465"/>
      <c r="E519" s="465"/>
      <c r="F519" s="465"/>
      <c r="G519" s="466"/>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7" t="s">
        <v>476</v>
      </c>
      <c r="B605" s="64" t="s">
        <v>765</v>
      </c>
      <c r="C605" s="64" t="s">
        <v>766</v>
      </c>
      <c r="D605" s="64" t="s">
        <v>767</v>
      </c>
      <c r="E605" s="64" t="s">
        <v>615</v>
      </c>
      <c r="F605" s="64" t="s">
        <v>481</v>
      </c>
      <c r="G605" s="64" t="s">
        <v>482</v>
      </c>
    </row>
    <row r="606" spans="1:7" ht="15.75" thickBot="1" x14ac:dyDescent="0.3">
      <c r="A606" s="458"/>
      <c r="B606" s="459" t="s">
        <v>484</v>
      </c>
      <c r="C606" s="460"/>
      <c r="D606" s="460"/>
      <c r="E606" s="460"/>
      <c r="F606" s="460"/>
      <c r="G606" s="46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7" t="s">
        <v>791</v>
      </c>
      <c r="B633" s="467"/>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50" t="s">
        <v>792</v>
      </c>
      <c r="B637" s="231" t="s">
        <v>793</v>
      </c>
      <c r="C637" s="232" t="s">
        <v>478</v>
      </c>
      <c r="D637" s="232" t="s">
        <v>479</v>
      </c>
      <c r="E637" s="232" t="s">
        <v>615</v>
      </c>
      <c r="F637" s="233" t="s">
        <v>481</v>
      </c>
      <c r="G637" s="234" t="s">
        <v>482</v>
      </c>
      <c r="H637" s="233" t="s">
        <v>616</v>
      </c>
    </row>
    <row r="638" spans="1:8" ht="15.75" thickBot="1" x14ac:dyDescent="0.3">
      <c r="A638" s="451"/>
      <c r="B638" s="452" t="s">
        <v>484</v>
      </c>
      <c r="C638" s="453"/>
      <c r="D638" s="453"/>
      <c r="E638" s="453"/>
      <c r="F638" s="453"/>
      <c r="G638" s="453"/>
      <c r="H638" s="454"/>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2" t="s">
        <v>11</v>
      </c>
      <c r="B1" s="502"/>
      <c r="C1" s="502"/>
      <c r="D1" s="502"/>
      <c r="E1" s="502"/>
    </row>
    <row r="2" spans="1:5" x14ac:dyDescent="0.25">
      <c r="A2" s="503" t="s">
        <v>152</v>
      </c>
      <c r="B2" s="503"/>
      <c r="C2" s="503"/>
      <c r="D2" s="503"/>
      <c r="E2" s="503"/>
    </row>
    <row r="19" spans="1:5" x14ac:dyDescent="0.25">
      <c r="A19" t="s">
        <v>153</v>
      </c>
    </row>
    <row r="20" spans="1:5" x14ac:dyDescent="0.25">
      <c r="A20">
        <v>155400</v>
      </c>
      <c r="B20" t="s">
        <v>154</v>
      </c>
    </row>
    <row r="21" spans="1:5" x14ac:dyDescent="0.25">
      <c r="A21" s="503" t="s">
        <v>155</v>
      </c>
      <c r="B21" s="503"/>
      <c r="C21" s="503"/>
      <c r="D21" s="503"/>
      <c r="E21" s="503"/>
    </row>
    <row r="38" spans="1:5" x14ac:dyDescent="0.25">
      <c r="A38" t="s">
        <v>153</v>
      </c>
    </row>
    <row r="39" spans="1:5" x14ac:dyDescent="0.25">
      <c r="A39">
        <v>100800</v>
      </c>
      <c r="B39" t="s">
        <v>154</v>
      </c>
    </row>
    <row r="40" spans="1:5" x14ac:dyDescent="0.25">
      <c r="A40" s="503" t="s">
        <v>156</v>
      </c>
      <c r="B40" s="503"/>
      <c r="C40" s="503"/>
      <c r="D40" s="503"/>
      <c r="E40" s="503"/>
    </row>
    <row r="57" spans="1:5" ht="15.75" thickBot="1" x14ac:dyDescent="0.3">
      <c r="A57" t="s">
        <v>153</v>
      </c>
    </row>
    <row r="58" spans="1:5" ht="15.75" thickBot="1" x14ac:dyDescent="0.3">
      <c r="A58" s="4">
        <v>194000</v>
      </c>
      <c r="B58" t="s">
        <v>157</v>
      </c>
    </row>
    <row r="60" spans="1:5" x14ac:dyDescent="0.25">
      <c r="A60" s="502" t="s">
        <v>158</v>
      </c>
      <c r="B60" s="502"/>
      <c r="C60" s="502"/>
      <c r="D60" s="502"/>
      <c r="E60" s="502"/>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2" t="s">
        <v>159</v>
      </c>
      <c r="B89" s="502"/>
      <c r="C89" s="502"/>
      <c r="D89" s="502"/>
      <c r="E89" s="502"/>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2" t="s">
        <v>160</v>
      </c>
      <c r="B98" s="502"/>
      <c r="C98" s="502"/>
      <c r="D98" s="502"/>
      <c r="E98" s="502"/>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2" t="s">
        <v>162</v>
      </c>
      <c r="B109" s="502"/>
      <c r="C109" s="502"/>
      <c r="D109" s="502"/>
      <c r="E109" s="502"/>
    </row>
    <row r="110" spans="1:5" ht="15.75" thickBot="1" x14ac:dyDescent="0.3"/>
    <row r="111" spans="1:5" ht="15.75" thickBot="1" x14ac:dyDescent="0.3">
      <c r="A111" s="9">
        <f>A122</f>
        <v>0.20481927710843381</v>
      </c>
      <c r="B111" t="s">
        <v>380</v>
      </c>
    </row>
    <row r="113" spans="1:12" x14ac:dyDescent="0.25">
      <c r="A113" s="502" t="s">
        <v>161</v>
      </c>
      <c r="B113" s="502"/>
      <c r="C113" s="502"/>
      <c r="D113" s="502"/>
      <c r="E113" s="502"/>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2" t="s">
        <v>381</v>
      </c>
      <c r="B124" s="502"/>
      <c r="C124" s="502"/>
      <c r="D124" s="502"/>
      <c r="E124" s="502"/>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2" t="s">
        <v>100</v>
      </c>
      <c r="B134" s="502"/>
      <c r="C134" s="502"/>
      <c r="D134" s="502"/>
      <c r="E134" s="502"/>
    </row>
    <row r="135" spans="1:12" x14ac:dyDescent="0.25">
      <c r="A135" s="16" t="s">
        <v>398</v>
      </c>
      <c r="B135" s="17"/>
      <c r="C135" s="17"/>
      <c r="D135" s="17"/>
      <c r="E135" s="17"/>
      <c r="F135" s="17"/>
      <c r="G135" s="17"/>
    </row>
    <row r="136" spans="1:12" ht="15.75" x14ac:dyDescent="0.3">
      <c r="A136" s="18"/>
      <c r="B136" s="499" t="s">
        <v>399</v>
      </c>
      <c r="C136" s="500"/>
      <c r="D136" s="500"/>
      <c r="E136" s="501"/>
      <c r="F136" s="17"/>
      <c r="G136" s="17"/>
    </row>
    <row r="137" spans="1:12" ht="15.75" x14ac:dyDescent="0.3">
      <c r="A137" s="19"/>
      <c r="B137" s="499" t="s">
        <v>400</v>
      </c>
      <c r="C137" s="501"/>
      <c r="D137" s="499" t="s">
        <v>401</v>
      </c>
      <c r="E137" s="501"/>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2" t="s">
        <v>165</v>
      </c>
      <c r="B165" s="502"/>
      <c r="C165" s="502"/>
      <c r="D165" s="502"/>
      <c r="E165" s="502"/>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2" t="s">
        <v>388</v>
      </c>
      <c r="B169" s="502"/>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2" t="s">
        <v>172</v>
      </c>
      <c r="B174" s="502"/>
      <c r="C174" s="502"/>
      <c r="D174" s="502"/>
      <c r="E174" s="502"/>
    </row>
    <row r="175" spans="1:7" ht="15.75" thickBot="1" x14ac:dyDescent="0.3">
      <c r="A175" t="s">
        <v>397</v>
      </c>
      <c r="B175" s="35">
        <v>0.1246</v>
      </c>
    </row>
    <row r="176" spans="1:7" ht="15.75" thickBot="1" x14ac:dyDescent="0.3">
      <c r="A176" t="s">
        <v>393</v>
      </c>
      <c r="B176" s="34">
        <f>1-B175</f>
        <v>0.87539999999999996</v>
      </c>
    </row>
    <row r="178" spans="1:5" x14ac:dyDescent="0.25">
      <c r="A178" s="502" t="s">
        <v>168</v>
      </c>
      <c r="B178" s="502"/>
      <c r="C178" s="502"/>
      <c r="D178" s="502"/>
      <c r="E178" s="502"/>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2" t="s">
        <v>170</v>
      </c>
      <c r="B183" s="502"/>
      <c r="C183" s="502"/>
      <c r="D183" s="502"/>
      <c r="E183" s="502"/>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2" t="s">
        <v>182</v>
      </c>
      <c r="B191" s="502"/>
      <c r="C191" s="502"/>
      <c r="D191" s="502"/>
      <c r="E191" s="502"/>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8" t="s">
        <v>2972</v>
      </c>
      <c r="C201" s="498"/>
      <c r="D201" s="498"/>
      <c r="E201" s="498"/>
      <c r="F201" s="498"/>
      <c r="G201" s="498"/>
      <c r="H201" s="498"/>
      <c r="I201" s="498"/>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8" t="s">
        <v>2972</v>
      </c>
      <c r="C209" s="498"/>
      <c r="D209" s="498"/>
      <c r="E209" s="498"/>
      <c r="F209" s="498"/>
      <c r="G209" s="498"/>
      <c r="H209" s="498"/>
      <c r="I209" s="498"/>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8" t="s">
        <v>2972</v>
      </c>
      <c r="C217" s="498"/>
      <c r="D217" s="498"/>
      <c r="E217" s="498"/>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2026-09-18T18:47:53Z</dcterms:modified>
</cp:coreProperties>
</file>