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template_state_4.0\webappdata\"/>
    </mc:Choice>
  </mc:AlternateContent>
  <xr:revisionPtr revIDLastSave="0" documentId="13_ncr:1_{3718707F-5A2D-4CF2-BB2A-334FCDED0769}"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23" i="19" l="1"/>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R1920" i="1"/>
  <c r="Q1920" i="1"/>
  <c r="P1920" i="1"/>
  <c r="O1920" i="1"/>
  <c r="N1920" i="1"/>
  <c r="M1920" i="1"/>
  <c r="L1920" i="1"/>
  <c r="J1920" i="1"/>
  <c r="P1895" i="1"/>
  <c r="O1895" i="1"/>
  <c r="N1895" i="1"/>
  <c r="M1895" i="1"/>
  <c r="L1895" i="1"/>
  <c r="J1895" i="1"/>
  <c r="R1870" i="1"/>
  <c r="Q1870" i="1"/>
  <c r="P1870" i="1"/>
  <c r="O1870" i="1"/>
  <c r="N1870" i="1"/>
  <c r="M1870" i="1"/>
  <c r="L1870" i="1"/>
  <c r="J1870" i="1"/>
  <c r="B1920" i="1"/>
  <c r="A1920" i="1"/>
  <c r="B1895" i="1"/>
  <c r="B1871" i="1"/>
  <c r="B1870" i="1"/>
  <c r="A1870"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B706"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B189"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B159" i="13" s="1"/>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c r="A130" i="13"/>
  <c r="A131" i="13" s="1"/>
  <c r="A116" i="13"/>
  <c r="A117" i="13"/>
  <c r="A118" i="13" s="1"/>
  <c r="A101" i="13"/>
  <c r="A102" i="13"/>
  <c r="A103" i="13" s="1"/>
  <c r="B88" i="13"/>
  <c r="G121" i="19" s="1"/>
  <c r="M499" i="1" s="1"/>
  <c r="A91" i="13"/>
  <c r="A93" i="13" s="1"/>
  <c r="A94" i="13" s="1"/>
  <c r="A96" i="13" s="1"/>
  <c r="B194" i="13"/>
  <c r="B196" i="13"/>
  <c r="B197" i="13"/>
  <c r="B188" i="13"/>
  <c r="B160" i="13"/>
  <c r="A105" i="13" l="1"/>
  <c r="A106" i="13" s="1"/>
  <c r="A107" i="13" s="1"/>
  <c r="A120" i="13"/>
  <c r="A121" i="13" s="1"/>
  <c r="A122" i="13" s="1"/>
  <c r="A111" i="13" s="1"/>
  <c r="I68" i="19"/>
  <c r="O356" i="1" s="1"/>
  <c r="I57" i="19"/>
  <c r="O228" i="1" s="1"/>
  <c r="A1895" i="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B689" i="15" l="1"/>
  <c r="J695" i="15"/>
  <c r="Q1900" i="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L1939" i="1"/>
  <c r="M1939" i="1"/>
  <c r="P1939" i="1"/>
  <c r="R1995" i="1"/>
  <c r="R1991" i="1"/>
  <c r="R1989" i="1"/>
  <c r="R1993" i="1"/>
  <c r="R1992" i="1"/>
  <c r="R1990" i="1"/>
  <c r="R1994" i="1"/>
  <c r="N1939" i="1"/>
  <c r="Q1939" i="1"/>
  <c r="J1995" i="1"/>
  <c r="J1989" i="1"/>
  <c r="J1994" i="1"/>
  <c r="J1993" i="1"/>
  <c r="J1990" i="1"/>
  <c r="J1991" i="1"/>
  <c r="J1992" i="1"/>
  <c r="J1939" i="1"/>
  <c r="O1939" i="1"/>
  <c r="R1939" i="1"/>
  <c r="N1992" i="1"/>
  <c r="N1995" i="1"/>
  <c r="N1989" i="1"/>
  <c r="N1994" i="1"/>
  <c r="N1991" i="1"/>
  <c r="N1990" i="1"/>
  <c r="N1993" i="1"/>
  <c r="M1992" i="1"/>
  <c r="M1993" i="1"/>
  <c r="M1995" i="1"/>
  <c r="M1991" i="1"/>
  <c r="M1994" i="1"/>
  <c r="M1989" i="1"/>
  <c r="M1990" i="1"/>
  <c r="O1947" i="1"/>
  <c r="O1954" i="1"/>
  <c r="O1940" i="1"/>
  <c r="O1957" i="1"/>
  <c r="O1950" i="1"/>
  <c r="O1952" i="1"/>
  <c r="O1963" i="1"/>
  <c r="O1946" i="1"/>
  <c r="O1945" i="1"/>
  <c r="O1958" i="1"/>
  <c r="O1951" i="1"/>
  <c r="O1949" i="1"/>
  <c r="O1956" i="1"/>
  <c r="O1944" i="1"/>
  <c r="O1955" i="1"/>
  <c r="O1960" i="1"/>
  <c r="O1959" i="1"/>
  <c r="O1943" i="1"/>
  <c r="O1942" i="1"/>
  <c r="O1961" i="1"/>
  <c r="O1953" i="1"/>
  <c r="O1948" i="1"/>
  <c r="O1962" i="1"/>
  <c r="O1941" i="1"/>
  <c r="P1994" i="1"/>
  <c r="P1990" i="1"/>
  <c r="P1991" i="1"/>
  <c r="P1989" i="1"/>
  <c r="P1993" i="1"/>
  <c r="P1992" i="1"/>
  <c r="P1995" i="1"/>
  <c r="M1963" i="1"/>
  <c r="M1954" i="1"/>
  <c r="M1942" i="1"/>
  <c r="M1948" i="1"/>
  <c r="M1962" i="1"/>
  <c r="M1957" i="1"/>
  <c r="M1960" i="1"/>
  <c r="M1953" i="1"/>
  <c r="M1959" i="1"/>
  <c r="M1945" i="1"/>
  <c r="M1951" i="1"/>
  <c r="M1947" i="1"/>
  <c r="M1952" i="1"/>
  <c r="M1944" i="1"/>
  <c r="M1946" i="1"/>
  <c r="M1950" i="1"/>
  <c r="M1940" i="1"/>
  <c r="M1955" i="1"/>
  <c r="M1958" i="1"/>
  <c r="M1956" i="1"/>
  <c r="M1943" i="1"/>
  <c r="M1961" i="1"/>
  <c r="M1941" i="1"/>
  <c r="M1949" i="1"/>
  <c r="J1951" i="1"/>
  <c r="J1959" i="1"/>
  <c r="J1950" i="1"/>
  <c r="J1956" i="1"/>
  <c r="J1962" i="1"/>
  <c r="J1954" i="1"/>
  <c r="J1958" i="1"/>
  <c r="J1947" i="1"/>
  <c r="J1946" i="1"/>
  <c r="J1955" i="1"/>
  <c r="J1943" i="1"/>
  <c r="J1941" i="1"/>
  <c r="J1953" i="1"/>
  <c r="J1940" i="1"/>
  <c r="J1942" i="1"/>
  <c r="J1952" i="1"/>
  <c r="J1961" i="1"/>
  <c r="J1945" i="1"/>
  <c r="J1944" i="1"/>
  <c r="J1960" i="1"/>
  <c r="J1948" i="1"/>
  <c r="J1957" i="1"/>
  <c r="J1963" i="1"/>
  <c r="J1949" i="1"/>
  <c r="L1963" i="1"/>
  <c r="L1941" i="1"/>
  <c r="L1958" i="1"/>
  <c r="L1950" i="1"/>
  <c r="L1948" i="1"/>
  <c r="L1955" i="1"/>
  <c r="L1946" i="1"/>
  <c r="L1962" i="1"/>
  <c r="L1945" i="1"/>
  <c r="L1947" i="1"/>
  <c r="L1956" i="1"/>
  <c r="L1953" i="1"/>
  <c r="L1944" i="1"/>
  <c r="L1940" i="1"/>
  <c r="L1951" i="1"/>
  <c r="L1961" i="1"/>
  <c r="L1954" i="1"/>
  <c r="L1957" i="1"/>
  <c r="L1959" i="1"/>
  <c r="L1952" i="1"/>
  <c r="L1943" i="1"/>
  <c r="L1949" i="1"/>
  <c r="L1942" i="1"/>
  <c r="L1960" i="1"/>
  <c r="N1957" i="1"/>
  <c r="N1952" i="1"/>
  <c r="N1955" i="1"/>
  <c r="N1943" i="1"/>
  <c r="N1941" i="1"/>
  <c r="N1953" i="1"/>
  <c r="N1947" i="1"/>
  <c r="N1949" i="1"/>
  <c r="N1948" i="1"/>
  <c r="N1960" i="1"/>
  <c r="N1944" i="1"/>
  <c r="N1940" i="1"/>
  <c r="N1963" i="1"/>
  <c r="N1961" i="1"/>
  <c r="N1950" i="1"/>
  <c r="N1951" i="1"/>
  <c r="N1962" i="1"/>
  <c r="N1954" i="1"/>
  <c r="N1946" i="1"/>
  <c r="N1959" i="1"/>
  <c r="N1942" i="1"/>
  <c r="N1958" i="1"/>
  <c r="N1945" i="1"/>
  <c r="N1956" i="1"/>
  <c r="R1943" i="1"/>
  <c r="R1957" i="1"/>
  <c r="R1947" i="1"/>
  <c r="R1956" i="1"/>
  <c r="R1960" i="1"/>
  <c r="R1959" i="1"/>
  <c r="R1948" i="1"/>
  <c r="R1951" i="1"/>
  <c r="R1962" i="1"/>
  <c r="R1952" i="1"/>
  <c r="R1950" i="1"/>
  <c r="R1945" i="1"/>
  <c r="R1961" i="1"/>
  <c r="R1954" i="1"/>
  <c r="R1946" i="1"/>
  <c r="R1940" i="1"/>
  <c r="R1941" i="1"/>
  <c r="R1949" i="1"/>
  <c r="R1953" i="1"/>
  <c r="R1942" i="1"/>
  <c r="R1955" i="1"/>
  <c r="R1958" i="1"/>
  <c r="R1944" i="1"/>
  <c r="R1963" i="1"/>
  <c r="M1981" i="1"/>
  <c r="M1986" i="1"/>
  <c r="M1976" i="1"/>
  <c r="M1965" i="1"/>
  <c r="M1980" i="1"/>
  <c r="M1967" i="1"/>
  <c r="M1966" i="1"/>
  <c r="M1979" i="1"/>
  <c r="M1970" i="1"/>
  <c r="M1969" i="1"/>
  <c r="M1972" i="1"/>
  <c r="M1982" i="1"/>
  <c r="M1964" i="1"/>
  <c r="M1973" i="1"/>
  <c r="M1984" i="1"/>
  <c r="M1968" i="1"/>
  <c r="M1975" i="1"/>
  <c r="M1971" i="1"/>
  <c r="M1988" i="1"/>
  <c r="M1985" i="1"/>
  <c r="M1977" i="1"/>
  <c r="M1978" i="1"/>
  <c r="M1974" i="1"/>
  <c r="M1987" i="1"/>
  <c r="M1983" i="1"/>
  <c r="Q1969" i="1"/>
  <c r="Q1980" i="1"/>
  <c r="Q1970" i="1"/>
  <c r="Q1971" i="1"/>
  <c r="Q1981" i="1"/>
  <c r="Q1978" i="1"/>
  <c r="Q1973" i="1"/>
  <c r="Q1974" i="1"/>
  <c r="Q1988" i="1"/>
  <c r="Q1982" i="1"/>
  <c r="Q1986" i="1"/>
  <c r="Q1985" i="1"/>
  <c r="Q1964" i="1"/>
  <c r="Q1984" i="1"/>
  <c r="Q1968" i="1"/>
  <c r="Q1975" i="1"/>
  <c r="Q1983" i="1"/>
  <c r="Q1987" i="1"/>
  <c r="Q1967" i="1"/>
  <c r="Q1972" i="1"/>
  <c r="Q1965" i="1"/>
  <c r="Q1976" i="1"/>
  <c r="Q1979" i="1"/>
  <c r="Q1977" i="1"/>
  <c r="Q1966" i="1"/>
  <c r="R1967" i="1"/>
  <c r="R1984" i="1"/>
  <c r="R1964" i="1"/>
  <c r="R1973" i="1"/>
  <c r="R1985" i="1"/>
  <c r="R1976" i="1"/>
  <c r="R1969" i="1"/>
  <c r="R1966" i="1"/>
  <c r="R1974" i="1"/>
  <c r="R1978" i="1"/>
  <c r="R1979" i="1"/>
  <c r="R1972" i="1"/>
  <c r="R1981" i="1"/>
  <c r="R1980" i="1"/>
  <c r="R1975" i="1"/>
  <c r="R1971" i="1"/>
  <c r="R1986" i="1"/>
  <c r="R1965" i="1"/>
  <c r="R1977" i="1"/>
  <c r="R1968" i="1"/>
  <c r="R1982" i="1"/>
  <c r="R1988" i="1"/>
  <c r="R1987" i="1"/>
  <c r="R1983" i="1"/>
  <c r="R1970" i="1"/>
  <c r="J1982" i="1"/>
  <c r="J1988" i="1"/>
  <c r="J1978" i="1"/>
  <c r="J1979" i="1"/>
  <c r="J1973" i="1"/>
  <c r="J1985" i="1"/>
  <c r="J1972" i="1"/>
  <c r="J1965" i="1"/>
  <c r="J1970" i="1"/>
  <c r="J1983" i="1"/>
  <c r="J1967" i="1"/>
  <c r="J1964" i="1"/>
  <c r="J1981" i="1"/>
  <c r="J1980" i="1"/>
  <c r="J1968" i="1"/>
  <c r="J1971" i="1"/>
  <c r="J1986" i="1"/>
  <c r="J1975" i="1"/>
  <c r="J1974" i="1"/>
  <c r="J1984" i="1"/>
  <c r="J1977" i="1"/>
  <c r="J1966" i="1"/>
  <c r="J1969" i="1"/>
  <c r="J1987" i="1"/>
  <c r="J1976" i="1"/>
  <c r="L1974" i="1"/>
  <c r="L1984" i="1"/>
  <c r="L1987" i="1"/>
  <c r="L1979" i="1"/>
  <c r="L1981" i="1"/>
  <c r="L1969" i="1"/>
  <c r="L1970" i="1"/>
  <c r="L1976" i="1"/>
  <c r="L1967" i="1"/>
  <c r="L1965" i="1"/>
  <c r="L1978" i="1"/>
  <c r="L1988" i="1"/>
  <c r="L1971" i="1"/>
  <c r="L1966" i="1"/>
  <c r="L1986" i="1"/>
  <c r="L1968" i="1"/>
  <c r="L1964" i="1"/>
  <c r="L1985" i="1"/>
  <c r="L1983" i="1"/>
  <c r="L1982" i="1"/>
  <c r="L1972" i="1"/>
  <c r="L1980" i="1"/>
  <c r="L1977" i="1"/>
  <c r="L1975" i="1"/>
  <c r="L1973" i="1"/>
  <c r="N1971" i="1"/>
  <c r="N1979" i="1"/>
  <c r="N1981" i="1"/>
  <c r="N1978" i="1"/>
  <c r="N1977" i="1"/>
  <c r="N1970" i="1"/>
  <c r="N1982" i="1"/>
  <c r="N1968" i="1"/>
  <c r="N1984" i="1"/>
  <c r="N1974" i="1"/>
  <c r="N1967" i="1"/>
  <c r="N1988" i="1"/>
  <c r="N1966" i="1"/>
  <c r="N1965" i="1"/>
  <c r="N1987" i="1"/>
  <c r="N1976" i="1"/>
  <c r="N1973" i="1"/>
  <c r="N1986" i="1"/>
  <c r="N1983" i="1"/>
  <c r="N1972" i="1"/>
  <c r="N1980" i="1"/>
  <c r="N1964" i="1"/>
  <c r="N1975" i="1"/>
  <c r="N1985" i="1"/>
  <c r="N1969" i="1"/>
  <c r="P1975" i="1"/>
  <c r="P1972" i="1"/>
  <c r="P1970" i="1"/>
  <c r="P1986" i="1"/>
  <c r="P1981" i="1"/>
  <c r="P1966" i="1"/>
  <c r="P1985" i="1"/>
  <c r="P1973" i="1"/>
  <c r="P1984" i="1"/>
  <c r="P1980" i="1"/>
  <c r="P1971" i="1"/>
  <c r="P1979" i="1"/>
  <c r="P1964" i="1"/>
  <c r="P1988" i="1"/>
  <c r="P1987" i="1"/>
  <c r="P1967" i="1"/>
  <c r="P1977" i="1"/>
  <c r="P1969" i="1"/>
  <c r="P1974" i="1"/>
  <c r="P1982" i="1"/>
  <c r="P1976" i="1"/>
  <c r="P1978" i="1"/>
  <c r="P1983" i="1"/>
  <c r="P1965" i="1"/>
  <c r="P1968" i="1"/>
  <c r="O1974" i="1"/>
  <c r="O1967" i="1"/>
  <c r="O1988" i="1"/>
  <c r="O1985" i="1"/>
  <c r="O1980" i="1"/>
  <c r="O1984" i="1"/>
  <c r="O1977" i="1"/>
  <c r="O1983" i="1"/>
  <c r="O1968" i="1"/>
  <c r="O1987" i="1"/>
  <c r="O1982" i="1"/>
  <c r="O1971" i="1"/>
  <c r="O1981" i="1"/>
  <c r="O1970" i="1"/>
  <c r="O1979" i="1"/>
  <c r="O1969" i="1"/>
  <c r="O1976" i="1"/>
  <c r="O1986" i="1"/>
  <c r="O1978" i="1"/>
  <c r="O1965" i="1"/>
  <c r="O1964" i="1"/>
  <c r="O1972" i="1"/>
  <c r="O1973" i="1"/>
  <c r="O1966" i="1"/>
  <c r="O1975" i="1"/>
  <c r="P1945" i="1"/>
  <c r="P1952" i="1"/>
  <c r="P1949" i="1"/>
  <c r="P1944" i="1"/>
  <c r="P1940" i="1"/>
  <c r="P1954" i="1"/>
  <c r="P1963" i="1"/>
  <c r="P1943" i="1"/>
  <c r="P1956" i="1"/>
  <c r="P1946" i="1"/>
  <c r="P1961" i="1"/>
  <c r="P1959" i="1"/>
  <c r="P1941" i="1"/>
  <c r="P1957" i="1"/>
  <c r="P1958" i="1"/>
  <c r="P1955" i="1"/>
  <c r="P1953" i="1"/>
  <c r="P1942" i="1"/>
  <c r="P1947" i="1"/>
  <c r="P1948" i="1"/>
  <c r="P1950" i="1"/>
  <c r="P1962" i="1"/>
  <c r="P1951" i="1"/>
  <c r="P1960" i="1"/>
  <c r="Q1963" i="1"/>
  <c r="Q1943" i="1"/>
  <c r="Q1960" i="1"/>
  <c r="Q1949" i="1"/>
  <c r="Q1959" i="1"/>
  <c r="Q1953" i="1"/>
  <c r="Q1955" i="1"/>
  <c r="Q1942" i="1"/>
  <c r="Q1947" i="1"/>
  <c r="Q1951" i="1"/>
  <c r="Q1958" i="1"/>
  <c r="Q1946" i="1"/>
  <c r="Q1962" i="1"/>
  <c r="Q1948" i="1"/>
  <c r="Q1950" i="1"/>
  <c r="Q1944" i="1"/>
  <c r="Q1940" i="1"/>
  <c r="Q1957" i="1"/>
  <c r="Q1952" i="1"/>
  <c r="Q1956" i="1"/>
  <c r="Q1941" i="1"/>
  <c r="Q1954" i="1"/>
  <c r="Q1961" i="1"/>
  <c r="Q1945" i="1"/>
  <c r="Q1994" i="1"/>
  <c r="Q1993" i="1"/>
  <c r="Q1989" i="1"/>
  <c r="Q1992" i="1"/>
  <c r="Q1990" i="1"/>
  <c r="Q1995" i="1"/>
  <c r="Q1991" i="1"/>
  <c r="L1991" i="1"/>
  <c r="L1989" i="1"/>
  <c r="L1994" i="1"/>
  <c r="L1993" i="1"/>
  <c r="L1995" i="1"/>
  <c r="L1992" i="1"/>
  <c r="L1990" i="1"/>
  <c r="O1992" i="1"/>
  <c r="O1993" i="1"/>
  <c r="O1994" i="1"/>
  <c r="O1995" i="1"/>
  <c r="O1991" i="1"/>
  <c r="O1989" i="1"/>
  <c r="O199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<sst xmlns="http://schemas.openxmlformats.org/spreadsheetml/2006/main" count="42727" uniqueCount="4484">
  <si>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</si>
  <si>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</si>
  <si>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</si>
  <si>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</si>
  <si>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</si>
  <si>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</si>
  <si>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</si>
  <si>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</si>
  <si>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</si>
  <si>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</si>
  <si>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</si>
  <si>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</si>
  <si>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</si>
  <si>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</si>
  <si>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</si>
  <si>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</si>
  <si>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</si>
  <si>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</si>
  <si>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</si>
  <si>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</si>
  <si>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</si>
  <si>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</si>
  <si>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</si>
  <si>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</si>
  <si>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</si>
  <si>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</si>
  <si>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</si>
  <si>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</si>
  <si>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</si>
  <si>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</si>
  <si>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</si>
  <si>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</si>
  <si>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</si>
  <si>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</si>
  <si>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</si>
  <si>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</si>
  <si>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</si>
  <si>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</si>
  <si>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</si>
  <si>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</si>
  <si>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</si>
  <si>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</si>
  <si>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</si>
  <si>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</si>
  <si>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</si>
  <si>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</si>
  <si>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</si>
  <si>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</si>
  <si>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</si>
  <si>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</si>
  <si>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</si>
  <si>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</si>
  <si>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</si>
  <si>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</si>
  <si>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</si>
  <si>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</si>
  <si>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</si>
  <si>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</si>
  <si>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</si>
  <si>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</si>
  <si>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</si>
  <si>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</si>
  <si>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</si>
  <si>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</si>
  <si>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</si>
  <si>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</si>
  <si>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</si>
  <si>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</si>
  <si>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</si>
  <si>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</si>
  <si>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</si>
  <si>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</si>
  <si>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</si>
  <si>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</si>
  <si>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</si>
  <si>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</si>
  <si>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</si>
  <si>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</si>
  <si>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</si>
  <si>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</si>
  <si>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</si>
  <si>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</si>
  <si>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</si>
  <si>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</si>
  <si>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</si>
  <si>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</si>
  <si>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</si>
  <si>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</si>
  <si>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</si>
  <si>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</si>
  <si>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</si>
  <si>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</si>
  <si>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</si>
  <si>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</si>
  <si>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</si>
  <si>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</si>
  <si>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</si>
  <si>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</si>
  <si>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</si>
  <si>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</si>
  <si>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</si>
  <si>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</si>
  <si>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</si>
  <si>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</si>
  <si>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</si>
  <si>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</si>
  <si>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</si>
  <si>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</si>
  <si>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</si>
  <si>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</si>
  <si>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</si>
  <si>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</si>
  <si>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</si>
  <si>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</si>
  <si>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</si>
  <si>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</si>
  <si>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</si>
  <si>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</si>
  <si>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</si>
  <si>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</si>
  <si>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</si>
  <si>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</si>
  <si>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</si>
  <si>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</si>
  <si>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</si>
  <si>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</si>
  <si>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</si>
  <si>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</si>
  <si>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</si>
  <si>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</si>
  <si>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</si>
  <si>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</si>
  <si>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</si>
  <si>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</si>
  <si>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</si>
  <si>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</si>
  <si>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</si>
  <si>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</si>
  <si>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</si>
  <si>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</si>
  <si>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</si>
  <si>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</si>
  <si>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</si>
  <si>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</si>
  <si>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</si>
  <si>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</si>
  <si>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</si>
  <si>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</si>
  <si>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</si>
  <si>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</si>
  <si>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</si>
  <si>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</si>
  <si>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</si>
  <si>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</si>
  <si>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</si>
  <si>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</si>
  <si>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</si>
  <si>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</si>
  <si>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</si>
  <si>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</si>
  <si>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</si>
  <si>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</si>
  <si>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</si>
  <si>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</si>
  <si>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</si>
  <si>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</si>
  <si>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</si>
  <si>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</si>
  <si>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</si>
  <si>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</si>
  <si>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</si>
  <si>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</si>
  <si>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</si>
  <si>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</si>
  <si>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</si>
  <si>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</si>
  <si>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</si>
  <si>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</si>
  <si>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</si>
  <si>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</si>
  <si>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</si>
  <si>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</si>
  <si>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</si>
  <si>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</si>
  <si>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</si>
  <si>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</si>
  <si>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</si>
  <si>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</si>
  <si>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</si>
  <si>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</si>
  <si>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</si>
  <si>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</si>
  <si>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</si>
  <si>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</si>
  <si>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</si>
  <si>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</si>
  <si>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</si>
  <si>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</si>
  <si>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</si>
  <si>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</si>
  <si>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</si>
  <si>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</si>
  <si>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</si>
  <si>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</si>
  <si>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</si>
  <si>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</si>
  <si>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</si>
  <si>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</si>
  <si>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</si>
  <si>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</si>
  <si>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</si>
  <si>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</si>
  <si>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</si>
  <si>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</si>
  <si>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</si>
  <si>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</si>
  <si>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</si>
  <si>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</si>
  <si>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</si>
  <si>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</si>
  <si>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</si>
  <si>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</si>
  <si>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</si>
  <si>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</si>
  <si>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</si>
  <si>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</si>
  <si>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</si>
  <si>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</si>
  <si>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</si>
  <si>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</si>
  <si>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</si>
  <si>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</si>
  <si>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</si>
  <si>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</si>
  <si>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</si>
  <si>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</si>
  <si>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</si>
  <si>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</si>
  <si>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</si>
  <si>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</si>
  <si>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</si>
  <si>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</si>
  <si>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</si>
  <si>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</si>
  <si>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</si>
  <si>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</si>
  <si>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</si>
  <si>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</si>
  <si>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</si>
  <si>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</si>
  <si>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</si>
  <si>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</si>
  <si>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</si>
  <si>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</si>
  <si>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</si>
  <si>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</si>
  <si>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</si>
  <si>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</si>
  <si>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</si>
  <si>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</si>
  <si>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</si>
  <si>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</si>
  <si>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</si>
  <si>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</si>
  <si>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</si>
  <si>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</si>
  <si>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</si>
  <si>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</si>
  <si>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</si>
  <si>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</si>
  <si>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</si>
  <si>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</si>
  <si>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</si>
  <si>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</si>
  <si>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</si>
  <si>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</si>
  <si>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</si>
  <si>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</si>
  <si>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</si>
  <si>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</si>
  <si>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</si>
  <si>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</si>
  <si>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</si>
  <si>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</si>
  <si>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</si>
  <si>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</si>
  <si>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</si>
  <si>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</si>
  <si>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</si>
  <si>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</si>
  <si>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</si>
  <si>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</si>
  <si>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</si>
  <si>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</si>
  <si>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</si>
  <si>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</si>
  <si>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</si>
  <si>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</si>
  <si>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</si>
  <si>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</si>
  <si>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</si>
  <si>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</si>
  <si>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</si>
  <si>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</si>
  <si>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</si>
  <si>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</si>
  <si>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</si>
  <si>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</si>
  <si>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</si>
  <si>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</si>
  <si>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</si>
  <si>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</si>
  <si>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</si>
  <si>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</si>
  <si>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</si>
  <si>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</si>
  <si>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</si>
  <si>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</si>
  <si>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</si>
  <si>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</si>
  <si>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</si>
  <si>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</si>
  <si>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</si>
  <si>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</si>
  <si>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</si>
  <si>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</si>
  <si>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</si>
  <si>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</si>
  <si>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</si>
  <si>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</si>
  <si>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</si>
  <si>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</si>
  <si>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</si>
  <si>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</si>
  <si>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</si>
  <si>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</si>
  <si>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</si>
  <si>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</si>
  <si>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</si>
  <si>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</si>
  <si>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</si>
  <si>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</si>
  <si>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</si>
  <si>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</si>
  <si>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</si>
  <si>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</si>
  <si>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</si>
  <si>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</si>
  <si>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</si>
  <si>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</si>
  <si>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</si>
  <si>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</si>
  <si>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</si>
  <si>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</si>
  <si>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</si>
  <si>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</si>
  <si>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</si>
  <si>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</si>
  <si>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</si>
  <si>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</si>
  <si>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</si>
  <si>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</si>
  <si>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</si>
  <si>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</si>
  <si>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</si>
  <si>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</si>
  <si>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</si>
  <si>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</si>
  <si>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</si>
  <si>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</si>
  <si>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</si>
  <si>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</si>
  <si>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</si>
  <si>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</si>
  <si>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</si>
  <si>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</si>
  <si>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</si>
  <si>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</si>
  <si>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</si>
  <si>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</si>
  <si>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</si>
  <si>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</si>
  <si>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</si>
  <si>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</si>
  <si>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</si>
  <si>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</si>
  <si>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</si>
  <si>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</si>
  <si>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</si>
  <si>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</si>
  <si>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</si>
  <si>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</si>
  <si>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</si>
  <si>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</si>
  <si>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</si>
  <si>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</si>
  <si>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</si>
  <si>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</si>
  <si>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</si>
  <si>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</si>
  <si>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</si>
  <si>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</si>
  <si>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</si>
  <si>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</si>
  <si>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</si>
  <si>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</si>
  <si>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</si>
  <si>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</si>
  <si>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</si>
  <si>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</si>
  <si>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</si>
  <si>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</si>
  <si>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</si>
  <si>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</si>
  <si>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</si>
  <si>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</si>
  <si>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</si>
  <si>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</si>
  <si>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</si>
  <si>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</si>
  <si>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</si>
  <si>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</si>
  <si>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</si>
  <si>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</si>
  <si>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</si>
  <si>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</si>
  <si>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</si>
  <si>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</si>
  <si>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</si>
  <si>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</si>
  <si>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</si>
  <si>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</si>
  <si>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</si>
  <si>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</si>
  <si>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</si>
  <si>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</si>
  <si>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</si>
  <si>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</si>
  <si>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</si>
  <si>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</si>
  <si>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</si>
  <si>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</si>
  <si>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</si>
  <si>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</si>
  <si>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</si>
  <si>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</si>
  <si>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</si>
  <si>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</si>
  <si>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</si>
  <si>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</si>
  <si>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</si>
  <si>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</si>
  <si>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</si>
  <si>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</si>
  <si>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</si>
  <si>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</si>
  <si>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</si>
  <si>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</si>
  <si>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</si>
  <si>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</si>
  <si>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</si>
  <si>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</si>
  <si>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</si>
  <si>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</si>
  <si>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</si>
  <si>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</si>
  <si>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</si>
  <si>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</si>
  <si>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</si>
  <si>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</si>
  <si>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</si>
  <si>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</si>
  <si>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</si>
  <si>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</si>
  <si>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</si>
  <si>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</si>
  <si>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</si>
  <si>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</si>
  <si>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</si>
  <si>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</si>
  <si>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</si>
  <si>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</si>
  <si>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</si>
  <si>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</si>
  <si>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</si>
  <si>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</si>
  <si>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</si>
  <si>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</si>
  <si>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</si>
  <si>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</si>
  <si>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</si>
  <si>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</si>
  <si>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</si>
  <si>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</si>
  <si>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</si>
  <si>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</si>
  <si>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</si>
  <si>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</si>
  <si>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</si>
  <si>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</si>
  <si>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</si>
  <si>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</si>
  <si>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</si>
  <si>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</si>
  <si>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</si>
  <si>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</si>
  <si>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</si>
  <si>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</si>
  <si>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</si>
  <si>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</si>
  <si>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</si>
  <si>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</si>
  <si>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</si>
  <si>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</si>
  <si>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</si>
  <si>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</si>
  <si>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</si>
  <si>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</si>
  <si>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</si>
  <si>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</si>
  <si>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</si>
  <si>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</si>
  <si>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</si>
  <si>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</si>
  <si>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</si>
  <si>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</si>
  <si>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</si>
  <si>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</si>
  <si>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</si>
  <si>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</si>
  <si>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</si>
  <si>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</si>
  <si>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</si>
  <si>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</si>
  <si>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</si>
  <si>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</si>
  <si>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</si>
  <si>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</si>
  <si>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</si>
  <si>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</si>
  <si>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</si>
  <si>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</si>
  <si>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</si>
  <si>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</si>
  <si>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</si>
  <si>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</si>
  <si>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</si>
  <si>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</si>
  <si>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</si>
  <si>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</si>
  <si>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</si>
  <si>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</si>
  <si>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</si>
  <si>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</si>
  <si>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</si>
  <si>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</si>
  <si>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</si>
  <si>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</si>
  <si>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</si>
  <si>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</si>
  <si>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</si>
  <si>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</si>
  <si>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</si>
  <si>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</si>
  <si>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</si>
  <si>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</si>
  <si>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</si>
  <si>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</si>
  <si>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</si>
  <si>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</si>
  <si>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</si>
  <si>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</si>
  <si>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</si>
  <si>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</si>
  <si>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</si>
  <si>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</si>
  <si>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</si>
  <si>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</si>
  <si>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</si>
  <si>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</si>
  <si>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</si>
  <si>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</si>
  <si>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</si>
  <si>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</si>
  <si>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</si>
  <si>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</si>
  <si>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</si>
  <si>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</si>
  <si>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</si>
  <si>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</si>
  <si>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</si>
  <si>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</si>
  <si>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</si>
  <si>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</si>
  <si>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</si>
  <si>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</si>
  <si>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</si>
  <si>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</si>
  <si>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</si>
  <si>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</si>
  <si>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</si>
  <si>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</si>
  <si>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</si>
  <si>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</si>
  <si>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</si>
  <si>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</si>
  <si>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</si>
  <si>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</si>
  <si>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</si>
  <si>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</si>
  <si>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</si>
  <si>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</si>
  <si>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</si>
  <si>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</si>
  <si>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</si>
  <si>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</si>
  <si>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</si>
  <si>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</si>
  <si>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</si>
  <si>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</si>
  <si>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</si>
  <si>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</si>
  <si>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</si>
  <si>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</si>
  <si>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</si>
  <si>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</si>
  <si>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</si>
  <si>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</si>
  <si>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</si>
  <si>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</si>
  <si>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</si>
  <si>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</si>
  <si>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</si>
  <si>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</si>
  <si>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</si>
  <si>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</si>
  <si>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</si>
  <si>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</si>
  <si>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</si>
  <si>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</si>
  <si>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</si>
  <si>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</si>
  <si>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</si>
  <si>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</si>
  <si>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</si>
  <si>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</si>
  <si>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</si>
  <si>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</si>
  <si>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</si>
  <si>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</si>
  <si>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</si>
  <si>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</si>
  <si>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</si>
  <si>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</si>
  <si>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</si>
  <si>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</si>
  <si>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</si>
  <si>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</si>
  <si>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</si>
  <si>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</si>
  <si>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</si>
  <si>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</si>
  <si>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</si>
  <si>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</si>
  <si>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</si>
  <si>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</si>
  <si>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</si>
  <si>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</si>
  <si>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</si>
  <si>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</si>
  <si>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</si>
  <si>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</si>
  <si>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</si>
  <si>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</si>
  <si>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</si>
  <si>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</si>
  <si>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</si>
  <si>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</si>
  <si>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</si>
  <si>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</si>
  <si>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</si>
  <si>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</si>
  <si>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</si>
  <si>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</si>
  <si>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</si>
  <si>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</si>
  <si>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</si>
  <si>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</si>
  <si>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</si>
  <si>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</si>
  <si>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</si>
  <si>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</si>
  <si>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</si>
  <si>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</si>
  <si>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</si>
  <si>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</si>
  <si>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</si>
  <si>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</si>
  <si>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</si>
  <si>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</si>
  <si>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</si>
  <si>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</si>
  <si>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</si>
  <si>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</si>
  <si>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</si>
  <si>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</si>
  <si>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</si>
  <si>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</si>
  <si>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</si>
  <si>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</si>
  <si>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</si>
  <si>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</si>
  <si>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</si>
  <si>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</si>
  <si>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</si>
  <si>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</si>
  <si>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</si>
  <si>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</si>
  <si>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</si>
  <si>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</si>
  <si>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</si>
  <si>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</si>
  <si>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</si>
  <si>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</si>
  <si>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</si>
  <si>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</si>
  <si>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</si>
  <si>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</si>
  <si>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</si>
  <si>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</si>
  <si>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</si>
  <si>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</si>
  <si>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</si>
  <si>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</si>
  <si>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</si>
  <si>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</si>
  <si>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</si>
  <si>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</si>
  <si>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</si>
  <si>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</si>
  <si>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</si>
  <si>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</si>
  <si>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</si>
  <si>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</si>
  <si>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</si>
  <si>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</si>
  <si>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</si>
  <si>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</si>
  <si>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</si>
  <si>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</si>
  <si>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</si>
  <si>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</si>
  <si>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</si>
  <si>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</si>
  <si>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</si>
  <si>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</si>
  <si>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</si>
  <si>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</si>
  <si>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</si>
  <si>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</si>
  <si>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</si>
  <si>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</si>
  <si>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</si>
  <si>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</si>
  <si>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</si>
  <si>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</si>
  <si>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</si>
  <si>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</si>
  <si>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</si>
  <si>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</si>
  <si>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</si>
  <si>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</si>
  <si>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</si>
  <si>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</si>
  <si>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</si>
  <si>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</si>
  <si>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</si>
  <si>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</si>
  <si>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</si>
  <si>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</si>
  <si>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</si>
  <si>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</si>
  <si>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</si>
  <si>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</si>
  <si>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</si>
  <si>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</si>
  <si>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</si>
  <si>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</si>
  <si>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</si>
  <si>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</si>
  <si>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</si>
  <si>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</si>
  <si>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</si>
  <si>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</si>
  <si>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</si>
  <si>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</si>
  <si>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</si>
  <si>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</si>
  <si>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</si>
  <si>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</si>
  <si>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</si>
  <si>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</si>
  <si>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</si>
  <si>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</si>
  <si>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</si>
  <si>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</si>
  <si>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</si>
  <si>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</si>
  <si>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</si>
  <si>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</si>
  <si>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</si>
  <si>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</si>
  <si>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</si>
  <si>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</si>
  <si>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</si>
  <si>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</si>
  <si>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</si>
  <si>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</si>
  <si>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</si>
  <si>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</si>
  <si>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</si>
  <si>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</si>
  <si>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</si>
  <si>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</si>
  <si>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</si>
  <si>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</si>
  <si>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</si>
  <si>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</si>
  <si>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</si>
  <si>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</si>
  <si>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</si>
  <si>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</si>
  <si>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</si>
  <si>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</si>
  <si>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</si>
  <si>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</si>
  <si>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</si>
  <si>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</si>
  <si>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</si>
  <si>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</si>
  <si>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</si>
  <si>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</si>
  <si>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</si>
  <si>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</si>
  <si>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</si>
  <si>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</si>
  <si>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</si>
  <si>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</si>
  <si>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</si>
  <si>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</si>
  <si>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</si>
  <si>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</si>
  <si>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</si>
  <si>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</si>
  <si>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</si>
  <si>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</si>
  <si>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</si>
  <si>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</si>
  <si>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</si>
  <si>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</si>
  <si>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</si>
  <si>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</si>
  <si>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</si>
  <si>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</si>
  <si>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</si>
  <si>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</si>
  <si>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</si>
  <si>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</si>
  <si>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</si>
  <si>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</si>
  <si>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</si>
  <si>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</si>
  <si>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</si>
  <si>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</si>
  <si>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</si>
  <si>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</si>
  <si>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</si>
  <si>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</si>
  <si>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</si>
  <si>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</si>
  <si>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</si>
  <si>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</si>
  <si>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</si>
  <si>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</si>
  <si>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</si>
  <si>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</si>
  <si>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</si>
  <si>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</si>
  <si>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</si>
  <si>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</si>
  <si>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</si>
  <si>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</si>
  <si>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</si>
  <si>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</si>
  <si>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</si>
  <si>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</si>
  <si>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</si>
  <si>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</si>
  <si>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</si>
  <si>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</si>
  <si>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</si>
  <si>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</si>
  <si>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</si>
  <si>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</si>
  <si>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</si>
  <si>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</si>
  <si>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</si>
  <si>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</si>
  <si>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</si>
  <si>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</si>
  <si>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</si>
  <si>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</si>
  <si>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</si>
  <si>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</si>
  <si>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</si>
  <si>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</si>
  <si>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</si>
  <si>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</si>
  <si>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</si>
  <si>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</si>
  <si>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</si>
  <si>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</si>
  <si>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</si>
  <si>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</si>
  <si>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</si>
  <si>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</si>
  <si>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</si>
  <si>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</si>
  <si>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</si>
  <si>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</si>
  <si>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</si>
  <si>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</si>
  <si>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</si>
  <si>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</si>
  <si>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</si>
  <si>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</si>
  <si>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</si>
  <si>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</si>
  <si>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</si>
  <si>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</si>
  <si>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</si>
  <si>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</si>
  <si>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</si>
  <si>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</si>
  <si>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</si>
  <si>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</si>
  <si>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</si>
  <si>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</si>
  <si>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</si>
  <si>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</si>
  <si>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</si>
  <si>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</si>
  <si>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</si>
  <si>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</si>
  <si>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</si>
  <si>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</si>
  <si>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</si>
  <si>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</si>
  <si>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</si>
  <si>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</si>
  <si>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</si>
  <si>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</si>
  <si>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</si>
  <si>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</si>
  <si>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</si>
  <si>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</si>
  <si>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</si>
  <si>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</si>
  <si>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</si>
  <si>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</si>
  <si>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</si>
  <si>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</si>
  <si>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</si>
  <si>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</si>
  <si>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</si>
  <si>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</si>
  <si>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</si>
  <si>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</si>
  <si>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</si>
  <si>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</si>
  <si>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</si>
  <si>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</si>
  <si>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</si>
  <si>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</si>
  <si>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</si>
  <si>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</si>
  <si>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</si>
  <si>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</si>
  <si>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</si>
  <si>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</si>
  <si>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</si>
  <si>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</si>
  <si>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</si>
  <si>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</si>
  <si>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</si>
  <si>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</si>
  <si>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</si>
  <si>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</si>
  <si>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</si>
  <si>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</si>
  <si>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</si>
  <si>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</si>
  <si>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</si>
  <si>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</si>
  <si>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</si>
  <si>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</si>
  <si>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</si>
  <si>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</si>
  <si>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</si>
  <si>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</si>
  <si>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</si>
  <si>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</si>
  <si>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</si>
  <si>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</si>
  <si>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</si>
  <si>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</si>
  <si>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</si>
  <si>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</si>
  <si>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</si>
  <si>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</si>
  <si>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</si>
  <si>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</si>
  <si>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</si>
  <si>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</si>
  <si>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</si>
  <si>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</si>
  <si>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</si>
  <si>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</si>
  <si>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</si>
  <si>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</si>
  <si>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</si>
  <si>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</si>
  <si>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</si>
  <si>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</si>
  <si>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</si>
  <si>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</si>
  <si>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</si>
  <si>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</si>
  <si>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</si>
  <si>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</si>
  <si>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</si>
  <si>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</si>
  <si>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</si>
  <si>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</si>
  <si>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</si>
  <si>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</si>
  <si>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</si>
  <si>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</si>
  <si>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</si>
  <si>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</si>
  <si>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</si>
  <si>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</si>
  <si>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</si>
  <si>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</si>
  <si>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</si>
  <si>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</si>
  <si>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</si>
  <si>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</si>
  <si>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</si>
  <si>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</si>
  <si>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</si>
  <si>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</si>
  <si>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</si>
  <si>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</si>
  <si>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</si>
  <si>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</si>
  <si>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</si>
  <si>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</si>
  <si>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</si>
  <si>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</si>
  <si>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</si>
  <si>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</si>
  <si>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</si>
  <si>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</si>
  <si>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</si>
  <si>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</si>
  <si>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</si>
  <si>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</si>
  <si>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</si>
  <si>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</si>
  <si>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</si>
  <si>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</si>
  <si>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</si>
  <si>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</si>
  <si>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</si>
  <si>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</si>
  <si>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</si>
  <si>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</si>
  <si>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</si>
  <si>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</si>
  <si>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</si>
  <si>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</si>
  <si>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</si>
  <si>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</si>
  <si>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</si>
  <si>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</si>
  <si>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</si>
  <si>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</si>
  <si>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</si>
  <si>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</si>
  <si>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</si>
  <si>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</si>
  <si>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</si>
  <si>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</si>
  <si>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</si>
  <si>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</si>
  <si>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</si>
  <si>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</si>
  <si>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</si>
  <si>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</si>
  <si>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</si>
  <si>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</si>
  <si>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</si>
  <si>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</si>
  <si>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</si>
  <si>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</si>
  <si>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</si>
  <si>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</si>
  <si>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</si>
  <si>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</si>
  <si>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</si>
  <si>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</si>
  <si>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</si>
  <si>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</si>
  <si>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</si>
  <si>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</si>
  <si>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</si>
  <si>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</si>
  <si>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</si>
  <si>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</si>
  <si>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</si>
  <si>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</si>
  <si>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</si>
  <si>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</si>
  <si>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</si>
  <si>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</si>
  <si>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</si>
  <si>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</si>
  <si>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</si>
  <si>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</si>
  <si>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</si>
  <si>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</si>
  <si>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</si>
  <si>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</si>
  <si>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</si>
  <si>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</si>
  <si>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</si>
  <si>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</si>
  <si>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</si>
  <si>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</si>
  <si>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</si>
  <si>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</si>
  <si>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</si>
  <si>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</si>
  <si>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</si>
  <si>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</si>
  <si>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</si>
  <si>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</si>
  <si>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</si>
  <si>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</si>
  <si>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</si>
  <si>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</si>
  <si>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</si>
  <si>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</si>
  <si>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</si>
  <si>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</si>
  <si>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</si>
  <si>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</si>
  <si>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</si>
  <si>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</si>
  <si>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</si>
  <si>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</si>
  <si>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</si>
  <si>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</si>
  <si>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</si>
  <si>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</si>
  <si>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</si>
  <si>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</si>
  <si>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</si>
  <si>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</si>
  <si>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</si>
  <si>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</si>
  <si>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</si>
  <si>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</si>
  <si>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</si>
  <si>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</si>
  <si>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</si>
  <si>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</si>
  <si>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</si>
  <si>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</si>
  <si>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</si>
  <si>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</si>
  <si>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</si>
  <si>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</si>
  <si>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</si>
  <si>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</si>
  <si>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</si>
  <si>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</si>
  <si>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</si>
  <si>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</si>
  <si>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</si>
  <si>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</si>
  <si>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</si>
  <si>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</si>
  <si>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</si>
  <si>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</si>
  <si>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</si>
  <si>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</si>
  <si>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</si>
  <si>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</si>
  <si>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</si>
  <si>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</si>
  <si>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</si>
  <si>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</si>
  <si>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</si>
  <si>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</si>
  <si>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</si>
  <si>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</si>
  <si>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</si>
  <si>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</si>
  <si>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</si>
  <si>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</si>
  <si>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</si>
  <si>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</si>
  <si>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</si>
  <si>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</si>
  <si>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</si>
  <si>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</si>
  <si>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</si>
  <si>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</si>
  <si>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</si>
  <si>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</si>
  <si>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</si>
  <si>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</si>
  <si>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</si>
  <si>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</si>
  <si>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</si>
  <si>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</si>
  <si>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</si>
  <si>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</si>
  <si>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</si>
  <si>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</si>
  <si>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</si>
  <si>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</si>
  <si>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</si>
  <si>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</si>
  <si>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</si>
  <si>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</si>
  <si>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</si>
  <si>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</si>
  <si>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</si>
  <si>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</si>
  <si>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</si>
  <si>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</si>
  <si>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</si>
  <si>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</si>
  <si>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</si>
  <si>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</si>
  <si>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</si>
  <si>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</si>
  <si>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</si>
  <si>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</si>
  <si>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</si>
  <si>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</si>
  <si>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</si>
  <si>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</si>
  <si>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</si>
  <si>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</si>
  <si>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</si>
  <si>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</si>
  <si>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</si>
  <si>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</si>
  <si>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</si>
  <si>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</si>
  <si>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</si>
  <si>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</si>
  <si>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</si>
  <si>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</si>
  <si>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</si>
  <si>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</si>
  <si>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</si>
  <si>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</si>
  <si>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</si>
  <si>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</si>
  <si>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</si>
  <si>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</si>
  <si>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</si>
  <si>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</si>
  <si>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</si>
  <si>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</si>
  <si>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</si>
  <si>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</si>
  <si>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</si>
  <si>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</si>
  <si>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</si>
  <si>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</si>
  <si>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</si>
  <si>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</si>
  <si>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</si>
  <si>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</si>
  <si>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</si>
  <si>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</si>
  <si>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</si>
  <si>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</si>
  <si>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</si>
  <si>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</si>
  <si>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</si>
  <si>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</si>
  <si>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</si>
  <si>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</si>
  <si>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</si>
  <si>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</si>
  <si>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</si>
  <si>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</si>
  <si>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</si>
  <si>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</si>
  <si>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</si>
  <si>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</si>
  <si>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</si>
  <si>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</si>
  <si>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</si>
  <si>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</si>
  <si>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</si>
  <si>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</si>
  <si>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</si>
  <si>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</si>
  <si>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</si>
  <si>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</si>
  <si>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</si>
  <si>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</si>
  <si>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</si>
  <si>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</si>
  <si>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</si>
  <si>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</si>
  <si>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</si>
  <si>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</si>
  <si>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</si>
  <si>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</si>
  <si>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</si>
  <si>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</si>
  <si>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</si>
  <si>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</si>
  <si>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</si>
  <si>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</si>
  <si>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</si>
  <si>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</si>
  <si>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</si>
  <si>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</si>
  <si>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</si>
  <si>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</si>
  <si>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</si>
  <si>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</si>
  <si>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</si>
  <si>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</si>
  <si>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</si>
  <si>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</si>
  <si>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</si>
  <si>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</si>
  <si>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</si>
  <si>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</si>
  <si>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</si>
  <si>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</si>
  <si>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</si>
  <si>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</si>
  <si>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</si>
  <si>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</si>
  <si>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</si>
  <si>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</si>
  <si>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</si>
  <si>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</si>
  <si>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</si>
  <si>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</si>
  <si>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</si>
  <si>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</si>
  <si>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</si>
  <si>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</si>
  <si>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</si>
  <si>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</si>
  <si>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</si>
  <si>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</si>
  <si>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</si>
  <si>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</si>
  <si>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</si>
  <si>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</si>
  <si>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</si>
  <si>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</si>
  <si>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</si>
  <si>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</si>
  <si>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</si>
  <si>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</si>
  <si>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</si>
  <si>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</si>
  <si>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</si>
  <si>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</si>
  <si>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</si>
  <si>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</si>
  <si>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</si>
  <si>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</si>
  <si>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</si>
  <si>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</si>
  <si>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</si>
  <si>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</si>
  <si>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</si>
  <si>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</si>
  <si>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</si>
  <si>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</si>
  <si>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</si>
  <si>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</si>
  <si>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</si>
  <si>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</si>
  <si>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</si>
  <si>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</si>
  <si>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</si>
  <si>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</si>
  <si>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</si>
  <si>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</si>
  <si>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</si>
  <si>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</si>
  <si>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</si>
  <si>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</si>
  <si>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</si>
  <si>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</si>
  <si>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</si>
  <si>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</si>
  <si>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</si>
  <si>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</si>
  <si>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</si>
  <si>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</si>
  <si>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</si>
  <si>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</si>
  <si>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</si>
  <si>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</si>
  <si>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</si>
  <si>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</si>
  <si>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</si>
  <si>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</si>
  <si>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</si>
  <si>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</si>
  <si>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</si>
  <si>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</si>
  <si>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</si>
  <si>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</si>
  <si>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</si>
  <si>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</si>
  <si>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</si>
  <si>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</si>
  <si>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</si>
  <si>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</si>
  <si>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</si>
  <si>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</si>
  <si>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</si>
  <si>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</si>
  <si>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</si>
  <si>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</si>
  <si>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</si>
  <si>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</si>
  <si>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</si>
  <si>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</si>
  <si>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</si>
  <si>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</si>
  <si>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</si>
  <si>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</si>
  <si>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</si>
  <si>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</si>
  <si>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</si>
  <si>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</si>
  <si>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</si>
  <si>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</si>
  <si>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</si>
  <si>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</si>
  <si>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</si>
  <si>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</si>
  <si>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</si>
  <si>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</si>
  <si>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</si>
  <si>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</si>
  <si>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</si>
  <si>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</si>
  <si>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</si>
  <si>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</si>
  <si>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</si>
  <si>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</si>
  <si>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</si>
  <si>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</si>
  <si>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</si>
  <si>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</si>
  <si>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</si>
  <si>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</si>
  <si>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</si>
  <si>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</si>
  <si>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</si>
  <si>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</si>
  <si>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</si>
  <si>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</si>
  <si>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</si>
  <si>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</si>
  <si>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</si>
  <si>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</si>
  <si>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</si>
  <si>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</si>
  <si>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</si>
  <si>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</si>
  <si>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</si>
  <si>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</si>
  <si>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</si>
  <si>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</si>
  <si>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</si>
  <si>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</si>
  <si>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</si>
  <si>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</si>
  <si>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</si>
  <si>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</si>
  <si>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</si>
  <si>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</si>
  <si>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</si>
  <si>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</si>
  <si>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</si>
  <si>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</si>
  <si>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</si>
  <si>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</si>
  <si>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</si>
  <si>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</si>
  <si>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</si>
  <si>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</si>
  <si>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</si>
  <si>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</si>
  <si>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</si>
  <si>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</si>
  <si>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</si>
  <si>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</si>
  <si>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</si>
  <si>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</si>
  <si>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</si>
  <si>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</si>
  <si>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</si>
  <si>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</si>
  <si>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</si>
  <si>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</si>
  <si>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</si>
  <si>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</si>
  <si>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</si>
  <si>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</si>
  <si>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</si>
  <si>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</si>
  <si>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</si>
  <si>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</si>
  <si>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</si>
  <si>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</si>
  <si>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</si>
  <si>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</si>
  <si>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</si>
  <si>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</si>
  <si>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</si>
  <si>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</si>
  <si>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</si>
  <si>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</si>
  <si>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</si>
  <si>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</si>
  <si>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</si>
  <si>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</si>
  <si>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</si>
  <si>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</si>
  <si>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</si>
  <si>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</si>
  <si>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</si>
  <si>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</si>
  <si>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</si>
  <si>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</si>
  <si>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</si>
  <si>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</si>
  <si>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</si>
  <si>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</si>
  <si>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</si>
  <si>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</si>
  <si>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</si>
  <si>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</si>
  <si>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</si>
  <si>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</si>
  <si>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</si>
  <si>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</si>
  <si>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</si>
  <si>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</si>
  <si>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</si>
  <si>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</si>
  <si>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</si>
  <si>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</si>
  <si>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</si>
  <si>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</si>
  <si>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</si>
  <si>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</si>
  <si>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</si>
  <si>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</si>
  <si>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</si>
  <si>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</si>
  <si>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</si>
  <si>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</si>
  <si>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</si>
  <si>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</si>
  <si>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</si>
  <si>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</si>
  <si>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</si>
  <si>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</si>
  <si>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</si>
  <si>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</si>
  <si>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</si>
  <si>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</si>
  <si>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</si>
  <si>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</si>
  <si>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</si>
  <si>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</si>
  <si>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</si>
  <si>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</si>
  <si>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</si>
  <si>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</si>
  <si>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</si>
  <si>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</si>
  <si>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</si>
  <si>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</si>
  <si>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</si>
  <si>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</si>
  <si>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</si>
  <si>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</si>
  <si>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</si>
  <si>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</si>
  <si>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</si>
  <si>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</si>
  <si>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</si>
  <si>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</si>
  <si>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</si>
  <si>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</si>
  <si>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</si>
  <si>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</si>
  <si>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</si>
  <si>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</si>
  <si>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</si>
  <si>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</si>
  <si>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</si>
  <si>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</si>
  <si>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</si>
  <si>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</si>
  <si>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</si>
  <si>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</si>
  <si>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</si>
  <si>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</si>
  <si>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</si>
  <si>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</si>
  <si>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</si>
  <si>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</si>
  <si>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</si>
  <si>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</si>
  <si>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</si>
  <si>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</si>
  <si>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</si>
  <si>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</si>
  <si>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</si>
  <si>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</si>
  <si>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</si>
  <si>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</si>
  <si>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</si>
  <si>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</si>
  <si>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</si>
  <si>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</si>
  <si>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</si>
  <si>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</si>
  <si>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</si>
  <si>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</si>
  <si>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</si>
  <si>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</si>
  <si>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</si>
  <si>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</si>
  <si>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</si>
  <si>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</si>
  <si>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</si>
  <si>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</si>
  <si>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</si>
  <si>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</si>
  <si>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</si>
  <si>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</si>
  <si>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</si>
  <si>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</si>
  <si>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</si>
  <si>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</si>
  <si>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</si>
  <si>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</si>
  <si>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</si>
  <si>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</si>
  <si>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</si>
  <si>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</si>
  <si>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</si>
  <si>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</si>
  <si>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</si>
  <si>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</si>
  <si>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</si>
  <si>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</si>
  <si>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</si>
  <si>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</si>
  <si>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</si>
  <si>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</si>
  <si>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</si>
  <si>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</si>
  <si>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</si>
  <si>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</si>
  <si>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</si>
  <si>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</si>
  <si>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</si>
  <si>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</si>
  <si>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</si>
  <si>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</si>
  <si>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</si>
  <si>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</si>
  <si>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</si>
  <si>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</si>
  <si>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</si>
  <si>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</si>
  <si>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</si>
  <si>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</si>
  <si>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</si>
  <si>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</si>
  <si>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</si>
  <si>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</si>
  <si>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</si>
  <si>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</si>
  <si>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</si>
  <si>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</si>
  <si>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</si>
  <si>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</si>
  <si>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</si>
  <si>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</si>
  <si>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</si>
  <si>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</si>
  <si>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</si>
  <si>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</si>
  <si>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</si>
  <si>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</si>
  <si>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</si>
  <si>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</si>
  <si>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</si>
  <si>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</si>
  <si>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</si>
  <si>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</si>
  <si>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</si>
  <si>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</si>
  <si>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</si>
  <si>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</si>
  <si>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</si>
  <si>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</si>
  <si>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</si>
  <si>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</si>
  <si>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</si>
  <si>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</si>
  <si>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</si>
  <si>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</si>
  <si>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</si>
  <si>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</si>
  <si>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</si>
  <si>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</si>
  <si>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</si>
  <si>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</si>
  <si>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</si>
  <si>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</si>
  <si>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</si>
  <si>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</si>
  <si>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</si>
  <si>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</si>
  <si>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</si>
  <si>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</si>
  <si>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</si>
  <si>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</si>
  <si>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</si>
  <si>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</si>
  <si>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</si>
  <si>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</si>
  <si>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</si>
  <si>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</si>
  <si>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</si>
  <si>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</si>
  <si>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</si>
  <si>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</si>
  <si>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</si>
  <si>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</si>
  <si>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</si>
  <si>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</si>
  <si>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</si>
  <si>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</si>
  <si>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</si>
  <si>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</si>
  <si>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</si>
  <si>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</si>
  <si>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</si>
  <si>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</si>
  <si>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</si>
  <si>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</si>
  <si>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</si>
  <si>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</si>
  <si>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</si>
  <si>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</si>
  <si>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</si>
  <si>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</si>
  <si>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</si>
  <si>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</si>
  <si>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</si>
  <si>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</si>
  <si>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</si>
  <si>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</si>
  <si>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</si>
  <si>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</si>
  <si>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</si>
  <si>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</si>
  <si>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</si>
  <si>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</si>
  <si>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</si>
  <si>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</si>
  <si>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</si>
  <si>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</si>
  <si>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</si>
  <si>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</si>
  <si>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</si>
  <si>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</si>
  <si>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</si>
  <si>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</si>
  <si>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</si>
  <si>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</si>
  <si>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</si>
  <si>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</si>
  <si>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</si>
  <si>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</si>
  <si>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</si>
  <si>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</si>
  <si>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</si>
  <si>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</si>
  <si>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</si>
  <si>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</si>
  <si>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</si>
  <si>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</si>
  <si>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</si>
  <si>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</si>
  <si>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</si>
  <si>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</si>
  <si>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</si>
  <si>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</si>
  <si>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</si>
  <si>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</si>
  <si>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</si>
  <si>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</si>
  <si>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</si>
  <si>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</si>
  <si>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</si>
  <si>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</si>
  <si>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</si>
  <si>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</si>
  <si>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</si>
  <si>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</si>
  <si>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</si>
  <si>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</si>
  <si>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</si>
  <si>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</si>
  <si>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</si>
  <si>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</si>
  <si>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</si>
  <si>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</si>
  <si>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</si>
  <si>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</si>
  <si>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</si>
  <si>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</si>
  <si>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</si>
  <si>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</si>
  <si>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</si>
  <si>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</si>
  <si>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</si>
  <si>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</si>
  <si>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</si>
  <si>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</si>
  <si>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</si>
  <si>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</si>
  <si>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</si>
  <si>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</si>
  <si>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</si>
  <si>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</si>
  <si>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</si>
  <si>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</si>
  <si>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</si>
  <si>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</si>
  <si>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</si>
  <si>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</si>
  <si>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</si>
  <si>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</si>
  <si>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</si>
  <si>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</si>
  <si>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</si>
  <si>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</si>
  <si>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</si>
  <si>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</si>
  <si>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</si>
  <si>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</si>
  <si>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</si>
  <si>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</si>
  <si>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</si>
  <si>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</si>
  <si>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</si>
  <si>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</si>
  <si>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</si>
  <si>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</si>
  <si>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</si>
  <si>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</si>
  <si>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</si>
  <si>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</si>
  <si>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</si>
  <si>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</si>
  <si>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</si>
  <si>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</si>
  <si>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</si>
  <si>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</si>
  <si>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</si>
  <si>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</si>
  <si>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</si>
  <si>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</si>
  <si>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</si>
  <si>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</si>
  <si>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</si>
  <si>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</si>
  <si>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</si>
  <si>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</si>
  <si>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</si>
  <si>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</si>
  <si>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</si>
  <si>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</si>
  <si>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</si>
  <si>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</si>
  <si>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</si>
  <si>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</si>
  <si>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</si>
  <si>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</si>
  <si>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</si>
  <si>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</si>
  <si>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</si>
  <si>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</si>
  <si>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</si>
  <si>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</si>
  <si>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</si>
  <si>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</si>
  <si>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</si>
  <si>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</si>
  <si>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</si>
  <si>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</si>
  <si>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</si>
  <si>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</si>
  <si>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</si>
  <si>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</si>
  <si>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</si>
  <si>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</si>
  <si>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</si>
  <si>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</si>
  <si>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</si>
  <si>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</si>
  <si>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</si>
  <si>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</si>
  <si>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</si>
  <si>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</si>
  <si>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</si>
  <si>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</si>
  <si>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</si>
  <si>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</si>
  <si>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</si>
  <si>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</si>
  <si>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</si>
  <si>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</si>
  <si>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</si>
  <si>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</si>
  <si>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</si>
  <si>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</si>
  <si>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</si>
  <si>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</si>
  <si>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</si>
  <si>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</si>
  <si>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</si>
  <si>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</si>
  <si>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</si>
  <si>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</si>
  <si>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</si>
  <si>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</si>
  <si>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</si>
  <si>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</si>
  <si>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</si>
  <si>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</si>
  <si>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</si>
  <si>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</si>
  <si>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</si>
  <si>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</si>
  <si>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</si>
  <si>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</si>
  <si>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</si>
  <si>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</si>
  <si>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</si>
  <si>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</si>
  <si>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</si>
  <si>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</si>
  <si>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</si>
  <si>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</si>
  <si>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</si>
  <si>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</si>
  <si>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</si>
  <si>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</si>
  <si>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</si>
  <si>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</si>
  <si>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</si>
  <si>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</si>
  <si>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</si>
  <si>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</si>
  <si>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</si>
  <si>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</si>
  <si>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</si>
  <si>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</si>
  <si>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</si>
  <si>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</si>
  <si>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</si>
  <si>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</si>
  <si>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</si>
  <si>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</si>
  <si>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</si>
  <si>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</si>
  <si>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</si>
  <si>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</si>
  <si>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</si>
  <si>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</si>
  <si>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</si>
  <si>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</si>
  <si>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</si>
  <si>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</si>
  <si>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</si>
  <si>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</si>
  <si>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</si>
  <si>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</si>
  <si>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</si>
  <si>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</si>
  <si>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</si>
  <si>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</si>
  <si>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</si>
  <si>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</si>
  <si>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</si>
  <si>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</si>
  <si>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</si>
  <si>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</si>
  <si>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</si>
  <si>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</si>
  <si>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</si>
  <si>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</si>
  <si>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</si>
  <si>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</si>
  <si>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</si>
  <si>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</si>
  <si>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</si>
  <si>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</si>
  <si>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</si>
  <si>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</si>
  <si>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</si>
  <si>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</si>
  <si>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</si>
  <si>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</si>
  <si>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</si>
  <si>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</si>
  <si>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</si>
  <si>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</si>
  <si>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</si>
  <si>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</si>
  <si>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</si>
  <si>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</si>
  <si>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</si>
  <si>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</si>
  <si>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</si>
  <si>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</si>
  <si>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</si>
  <si>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</si>
  <si>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</si>
  <si>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</si>
  <si>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</si>
  <si>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</si>
  <si>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</si>
  <si>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</si>
  <si>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</si>
  <si>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</si>
  <si>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</si>
  <si>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</si>
  <si>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</si>
  <si>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</si>
  <si>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</si>
  <si>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</si>
  <si>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</si>
  <si>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</si>
  <si>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</si>
  <si>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</si>
  <si>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</si>
  <si>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</si>
  <si>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</si>
  <si>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</si>
  <si>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</si>
  <si>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</si>
  <si>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</si>
  <si>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</si>
  <si>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</si>
  <si>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</si>
  <si>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</si>
  <si>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</si>
  <si>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</si>
  <si>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</si>
  <si>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</si>
  <si>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</si>
  <si>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</si>
  <si>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</si>
  <si>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</si>
  <si>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</si>
  <si>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</si>
  <si>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</si>
  <si>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</si>
  <si>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</si>
  <si>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</si>
  <si>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</si>
  <si>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</si>
  <si>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</si>
  <si>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</si>
  <si>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</si>
  <si>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</si>
  <si>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</si>
  <si>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</si>
  <si>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</si>
  <si>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</si>
  <si>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</si>
  <si>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</si>
  <si>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</si>
  <si>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</si>
  <si>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</si>
  <si>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</si>
  <si>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</si>
  <si>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</si>
  <si>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</si>
  <si>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</si>
  <si>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</si>
  <si>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</si>
  <si>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</si>
  <si>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</si>
  <si>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</si>
  <si>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</si>
  <si>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</si>
  <si>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</si>
  <si>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</si>
  <si>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</si>
  <si>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</si>
  <si>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</si>
  <si>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</si>
  <si>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</si>
  <si>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</si>
  <si>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</si>
  <si>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</si>
  <si>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</si>
  <si>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</si>
  <si>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</si>
  <si>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</si>
  <si>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</si>
  <si>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</si>
  <si>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</si>
  <si>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</si>
  <si>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</si>
  <si>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</si>
  <si>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</si>
  <si>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</si>
  <si>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</si>
  <si>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</si>
  <si>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</si>
  <si>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</si>
  <si>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</si>
  <si>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</si>
  <si>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</si>
  <si>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</si>
  <si>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</si>
  <si>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</si>
  <si>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</si>
  <si>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</si>
  <si>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</si>
  <si>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</si>
  <si>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</si>
  <si>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</si>
  <si>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</si>
  <si>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</si>
  <si>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</si>
  <si>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</si>
  <si>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</si>
  <si>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</si>
  <si>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</si>
  <si>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</si>
  <si>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</si>
  <si>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</si>
  <si>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</si>
  <si>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</si>
  <si>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</si>
  <si>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</si>
  <si>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</si>
  <si>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</si>
  <si>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</si>
  <si>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</si>
  <si>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</si>
  <si>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</si>
  <si>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</si>
  <si>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</si>
  <si>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</si>
  <si>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</si>
  <si>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</si>
  <si>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</si>
  <si>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</si>
  <si>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</si>
  <si>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</si>
  <si>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</si>
  <si>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</si>
  <si>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</si>
  <si>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</si>
  <si>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</si>
  <si>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</si>
  <si>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</si>
  <si>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</si>
  <si>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</si>
  <si>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</si>
  <si>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</si>
  <si>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</si>
  <si>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</si>
  <si>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</si>
  <si>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</si>
  <si>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</si>
  <si>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</si>
  <si>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</si>
  <si>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</si>
  <si>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</si>
  <si>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</si>
  <si>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</si>
  <si>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</si>
  <si>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</si>
  <si>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</si>
  <si>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</si>
  <si>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</si>
  <si>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</si>
  <si>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</si>
  <si>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</si>
  <si>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</si>
  <si>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</si>
  <si>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</si>
  <si>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</si>
  <si>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</si>
  <si>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</si>
  <si>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</si>
  <si>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</si>
  <si>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</si>
  <si>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</si>
  <si>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</si>
  <si>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</si>
  <si>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</si>
  <si>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</si>
  <si>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</si>
  <si>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</si>
  <si>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</si>
  <si>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</si>
  <si>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</si>
  <si>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</si>
  <si>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</si>
  <si>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</si>
  <si>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</si>
  <si>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</si>
  <si>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</si>
  <si>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</si>
  <si>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</si>
  <si>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</si>
  <si>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</si>
  <si>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</si>
  <si>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</si>
  <si>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</si>
  <si>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</si>
  <si>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</si>
  <si>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</si>
  <si>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</si>
  <si>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</si>
  <si>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</si>
  <si>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</si>
  <si>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</si>
  <si>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</si>
  <si>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</si>
  <si>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</si>
  <si>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</si>
  <si>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</si>
  <si>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</si>
  <si>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</si>
  <si>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</si>
  <si>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</si>
  <si>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</si>
  <si>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</si>
  <si>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</si>
  <si>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</si>
  <si>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</si>
  <si>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</si>
  <si>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</si>
  <si>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</si>
  <si>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</si>
  <si>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</si>
  <si>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</si>
  <si>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</si>
  <si>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</si>
  <si>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</si>
  <si>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</si>
  <si>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</si>
  <si>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</si>
  <si>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</si>
  <si>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</si>
  <si>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</si>
  <si>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</si>
  <si>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</si>
  <si>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</si>
  <si>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</si>
  <si>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</si>
  <si>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</si>
  <si>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</si>
  <si>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</si>
  <si>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</si>
  <si>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</si>
  <si>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</si>
  <si>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</si>
  <si>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</si>
  <si>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</si>
  <si>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</si>
  <si>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</si>
  <si>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</si>
  <si>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</si>
  <si>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</si>
  <si>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</si>
  <si>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</si>
  <si>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</si>
  <si>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</si>
  <si>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</si>
  <si>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</si>
  <si>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</si>
  <si>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</si>
  <si>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</si>
  <si>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</si>
  <si>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</si>
  <si>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</si>
  <si>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</si>
  <si>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</si>
  <si>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</si>
  <si>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</si>
  <si>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</si>
  <si>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</si>
  <si>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</si>
  <si>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</si>
  <si>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</si>
  <si>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</si>
  <si>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</si>
  <si>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</si>
  <si>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</si>
  <si>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</si>
  <si>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</si>
  <si>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</si>
  <si>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</si>
  <si>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</si>
  <si>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</si>
  <si>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</si>
  <si>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</si>
  <si>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</si>
  <si>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</si>
  <si>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</si>
  <si>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</si>
  <si>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</si>
  <si>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</si>
  <si>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</si>
  <si>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</si>
  <si>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</si>
  <si>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</si>
  <si>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</si>
  <si>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</si>
  <si>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</si>
  <si>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</si>
  <si>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</si>
  <si>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</si>
  <si>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</si>
  <si>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</si>
  <si>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</si>
  <si>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</si>
  <si>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</si>
  <si>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</si>
  <si>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</si>
  <si>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</si>
  <si>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</si>
  <si>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</si>
  <si>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</si>
  <si>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</si>
  <si>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</si>
  <si>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</si>
  <si>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</si>
  <si>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</si>
  <si>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</si>
  <si>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</si>
  <si>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</si>
  <si>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</si>
  <si>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</si>
  <si>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</si>
  <si>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</si>
  <si>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</si>
  <si>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</si>
  <si>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</si>
  <si>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</si>
  <si>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</si>
  <si>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</si>
  <si>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</si>
  <si>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</si>
  <si>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</si>
  <si>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</si>
  <si>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</si>
  <si>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</si>
  <si>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</si>
  <si>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</si>
  <si>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</si>
  <si>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</si>
  <si>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</si>
  <si>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</si>
  <si>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</si>
  <si>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</si>
  <si>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</si>
  <si>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</si>
  <si>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</si>
  <si>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</si>
  <si>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</si>
  <si>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</si>
  <si>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</si>
  <si>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</si>
  <si>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</si>
  <si>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</si>
  <si>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</si>
  <si>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</si>
  <si>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</si>
  <si>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</si>
  <si>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</si>
  <si>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</si>
  <si>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</si>
  <si>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</si>
  <si>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</si>
  <si>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</si>
  <si>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</si>
  <si>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</si>
  <si>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</si>
  <si>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</si>
  <si>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</si>
  <si>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</si>
  <si>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</si>
  <si>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</si>
  <si>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</si>
  <si>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</si>
  <si>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</si>
  <si>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</si>
  <si>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</si>
  <si>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</si>
  <si>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</si>
  <si>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</si>
  <si>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</si>
  <si>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</si>
  <si>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</si>
  <si>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</si>
  <si>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</si>
  <si>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</si>
  <si>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</si>
  <si>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</si>
  <si>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</si>
  <si>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</si>
  <si>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</si>
  <si>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</si>
  <si>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</si>
  <si>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</si>
  <si>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</si>
  <si>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</si>
  <si>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</si>
  <si>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</si>
  <si>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</si>
  <si>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</si>
  <si>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</si>
  <si>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</si>
  <si>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</si>
  <si>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</si>
  <si>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</si>
  <si>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</si>
  <si>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</si>
  <si>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</si>
  <si>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</si>
  <si>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</si>
  <si>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</si>
  <si>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</si>
  <si>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</si>
  <si>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</si>
  <si>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</si>
  <si>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</si>
  <si>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</si>
  <si>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</si>
  <si>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</si>
  <si>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</si>
  <si>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</si>
  <si>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</si>
  <si>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</si>
  <si>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</si>
  <si>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</si>
  <si>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</si>
  <si>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</si>
  <si>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</si>
  <si>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</si>
  <si>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</si>
  <si>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</si>
  <si>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</si>
  <si>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</si>
  <si>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</si>
  <si>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</si>
  <si>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</si>
  <si>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</si>
  <si>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</si>
  <si>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</si>
  <si>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</si>
  <si>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</si>
  <si>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</si>
  <si>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</si>
  <si>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</si>
  <si>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</si>
  <si>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</si>
  <si>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</si>
  <si>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</si>
  <si>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</si>
  <si>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</si>
  <si>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</si>
  <si>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</si>
  <si>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</si>
  <si>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</si>
  <si>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</si>
  <si>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</si>
  <si>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</si>
  <si>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</si>
  <si>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</si>
  <si>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</si>
  <si>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</si>
  <si>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</si>
  <si>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</si>
  <si>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</si>
  <si>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</si>
  <si>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</si>
  <si>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</si>
  <si>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</si>
  <si>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</si>
  <si>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</si>
  <si>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</si>
  <si>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</si>
  <si>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</si>
  <si>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</si>
  <si>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</si>
  <si>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</si>
  <si>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</si>
  <si>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</si>
  <si>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</si>
  <si>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</si>
  <si>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</si>
  <si>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</si>
  <si>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</si>
  <si>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</si>
  <si>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</si>
  <si>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</si>
  <si>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</si>
  <si>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</si>
  <si>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</si>
  <si>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</si>
  <si>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</si>
  <si>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</si>
  <si>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</si>
  <si>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</si>
  <si>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</si>
  <si>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</si>
  <si>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</si>
  <si>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</si>
  <si>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</si>
  <si>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</si>
  <si>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</si>
  <si>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</si>
  <si>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</si>
  <si>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</si>
  <si>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</si>
  <si>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</si>
  <si>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</si>
  <si>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</si>
  <si>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</si>
  <si>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</si>
  <si>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</si>
  <si>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</si>
  <si>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</si>
  <si>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</si>
  <si>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</si>
  <si>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</si>
  <si>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</si>
  <si>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</si>
  <si>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</si>
  <si>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</si>
  <si>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</si>
  <si>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</si>
  <si>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</si>
  <si>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</si>
  <si>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</si>
  <si>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</si>
  <si>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</si>
  <si>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</si>
  <si>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</si>
  <si>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</si>
  <si>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</si>
  <si>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</si>
  <si>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</si>
  <si>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</si>
  <si>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</si>
  <si>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</si>
  <si>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</si>
  <si>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</si>
  <si>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</si>
  <si>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</si>
  <si>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</si>
  <si>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</si>
  <si>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</si>
  <si>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</si>
  <si>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</si>
  <si>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</si>
  <si>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</si>
  <si>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</si>
  <si>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</si>
  <si>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</si>
  <si>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</si>
  <si>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</si>
  <si>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</si>
  <si>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</si>
  <si>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</si>
  <si>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</si>
  <si>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</si>
  <si>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</si>
  <si>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</si>
  <si>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</si>
  <si>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</si>
  <si>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</si>
  <si>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</si>
  <si>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</si>
  <si>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</si>
  <si>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</si>
  <si>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</si>
  <si>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</si>
  <si>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</si>
  <si>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</si>
  <si>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</si>
  <si>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</si>
  <si>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</si>
  <si>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</si>
  <si>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</si>
  <si>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</si>
  <si>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</si>
  <si>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</si>
  <si>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</si>
  <si>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</si>
  <si>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</si>
  <si>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</si>
  <si>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</si>
  <si>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</si>
  <si>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</si>
  <si>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</si>
  <si>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</si>
  <si>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</si>
  <si>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</si>
  <si>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</si>
  <si>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</si>
  <si>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</si>
  <si>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</si>
  <si>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</si>
  <si>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</si>
  <si>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</si>
  <si>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</si>
  <si>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</si>
  <si>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</si>
  <si>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</si>
  <si>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</si>
  <si>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</si>
  <si>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</si>
  <si>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</si>
  <si>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</si>
  <si>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</si>
  <si>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</si>
  <si>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</si>
  <si>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</si>
  <si>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</si>
  <si>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</si>
  <si>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</si>
  <si>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</si>
  <si>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</si>
  <si>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</si>
  <si>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</si>
  <si>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</si>
  <si>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</si>
  <si>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</si>
  <si>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</si>
  <si>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</si>
  <si>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</si>
  <si>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</si>
  <si>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</si>
  <si>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</si>
  <si>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</si>
  <si>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</si>
  <si>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</si>
  <si>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</si>
  <si>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</si>
  <si>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</si>
  <si>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</si>
  <si>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</si>
  <si>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</si>
  <si>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</si>
  <si>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</si>
  <si>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</si>
  <si>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</si>
  <si>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</si>
  <si>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</si>
  <si>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</si>
  <si>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</si>
  <si>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</si>
  <si>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</si>
  <si>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</si>
  <si>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</si>
  <si>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</si>
  <si>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</si>
  <si>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</si>
  <si>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</si>
  <si>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</si>
  <si>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</si>
  <si>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</si>
  <si>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</si>
  <si>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</si>
  <si>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</si>
  <si>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</si>
  <si>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</si>
  <si>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</si>
  <si>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</si>
  <si>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</si>
  <si>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</si>
  <si>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</si>
  <si>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</si>
  <si>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</si>
  <si>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</si>
  <si>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</si>
  <si>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</si>
  <si>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</si>
  <si>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</si>
  <si>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</si>
  <si>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</si>
  <si>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</si>
  <si>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</si>
  <si>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</si>
  <si>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</si>
  <si>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</si>
  <si>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</si>
  <si>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</si>
  <si>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</si>
  <si>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</si>
  <si>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</si>
  <si>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</si>
  <si>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</si>
  <si>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</si>
  <si>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</si>
  <si>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</si>
  <si>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</si>
  <si>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</si>
  <si>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</si>
  <si>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</si>
  <si>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</si>
  <si>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</si>
  <si>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</si>
  <si>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</si>
  <si>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</si>
  <si>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</si>
  <si>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</si>
  <si>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</si>
  <si>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</si>
  <si>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</si>
  <si>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</si>
  <si>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</si>
  <si>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</si>
  <si>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</si>
  <si>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</si>
  <si>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</si>
  <si>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</si>
  <si>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</si>
  <si>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</si>
  <si>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</si>
  <si>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</si>
  <si>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</si>
  <si>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</si>
  <si>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</si>
  <si>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</si>
  <si>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</si>
  <si>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</si>
  <si>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</si>
  <si>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</si>
  <si>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</si>
  <si>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</si>
  <si>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</si>
  <si>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</si>
  <si>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</si>
  <si>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</si>
  <si>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</si>
  <si>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</si>
  <si>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</si>
  <si>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</si>
  <si>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</si>
  <si>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</si>
  <si>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</si>
  <si>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</si>
  <si>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</si>
  <si>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</si>
  <si>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</si>
  <si>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</si>
  <si>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</si>
  <si>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</si>
  <si>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</si>
  <si>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</si>
  <si>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</si>
  <si>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</si>
  <si>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</si>
  <si>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</si>
  <si>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</si>
  <si>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</si>
  <si>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</si>
  <si>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</si>
  <si>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</si>
  <si>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</si>
  <si>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</si>
  <si>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</si>
  <si>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</si>
  <si>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</si>
  <si>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</si>
  <si>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</si>
  <si>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</si>
  <si>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</si>
  <si>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</si>
  <si>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</si>
  <si>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</si>
  <si>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</si>
  <si>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</si>
  <si>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</si>
  <si>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</si>
  <si>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</si>
  <si>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</si>
  <si>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</si>
  <si>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</si>
  <si>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</si>
  <si>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</si>
  <si>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</si>
  <si>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</si>
  <si>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</si>
  <si>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</si>
  <si>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</si>
  <si>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</si>
  <si>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</si>
  <si>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</si>
  <si>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</si>
  <si>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</si>
  <si>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</si>
  <si>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</si>
  <si>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</si>
  <si>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</si>
  <si>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</si>
  <si>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</si>
  <si>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</si>
  <si>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</si>
  <si>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</si>
  <si>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</si>
  <si>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</si>
  <si>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</si>
  <si>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</si>
  <si>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</si>
  <si>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</si>
  <si>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</si>
  <si>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</si>
  <si>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</si>
  <si>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</si>
  <si>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</si>
  <si>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</si>
  <si>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</si>
  <si>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</si>
  <si>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</si>
  <si>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</si>
  <si>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</si>
  <si>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</si>
  <si>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</si>
  <si>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</si>
  <si>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</si>
  <si>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</si>
  <si>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</si>
  <si>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</si>
  <si>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</si>
  <si>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</si>
  <si>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</si>
  <si>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</si>
  <si>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</si>
  <si>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</si>
  <si>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</si>
  <si>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</si>
  <si>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</si>
  <si>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</si>
  <si>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</si>
  <si>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</si>
  <si>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</si>
  <si>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</si>
  <si>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</si>
  <si>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</si>
  <si>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</si>
  <si>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</si>
  <si>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</si>
  <si>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</si>
  <si>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</si>
  <si>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</si>
  <si>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</si>
  <si>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</si>
  <si>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</si>
  <si>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</si>
  <si>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</si>
  <si>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</si>
  <si>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</si>
  <si>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</si>
  <si>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</si>
  <si>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</si>
  <si>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</si>
  <si>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</si>
  <si>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</si>
  <si>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</si>
  <si>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</si>
  <si>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</si>
  <si>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</si>
  <si>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</si>
  <si>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</si>
  <si>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</si>
  <si>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</si>
  <si>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</si>
  <si>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</si>
  <si>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</si>
  <si>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</si>
  <si>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</si>
  <si>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</si>
  <si>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</si>
  <si>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</si>
  <si>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</si>
  <si>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</si>
  <si>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</si>
  <si>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</si>
  <si>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</si>
  <si>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</si>
  <si>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</si>
  <si>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</si>
  <si>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</si>
  <si>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</si>
  <si>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</si>
  <si>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</si>
  <si>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</si>
  <si>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</si>
  <si>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</si>
  <si>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</si>
  <si>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</si>
  <si>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</si>
  <si>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</si>
  <si>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</si>
  <si>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</si>
  <si>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</si>
  <si>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</si>
  <si>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</si>
  <si>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</si>
  <si>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</si>
  <si>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</si>
  <si>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</si>
  <si>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</si>
  <si>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</si>
  <si>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</si>
  <si>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</si>
  <si>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</si>
  <si>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</si>
  <si>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</si>
  <si>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</si>
  <si>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</si>
  <si>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</si>
  <si>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</si>
  <si>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</si>
  <si>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</si>
  <si>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</si>
  <si>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</si>
  <si>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</si>
  <si>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</si>
  <si>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</si>
  <si>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</si>
  <si>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</si>
  <si>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</si>
  <si>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</si>
  <si>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</si>
  <si>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</si>
  <si>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</si>
  <si>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</si>
  <si>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</si>
  <si>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</si>
  <si>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</si>
  <si>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</si>
  <si>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</si>
  <si>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</si>
  <si>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</si>
  <si>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</si>
  <si>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</si>
  <si>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</si>
  <si>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</si>
  <si>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</si>
  <si>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</si>
  <si>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</si>
  <si>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</si>
  <si>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</si>
  <si>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</si>
  <si>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</si>
  <si>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</si>
  <si>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</si>
  <si>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</si>
  <si>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</si>
  <si>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</si>
  <si>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</si>
  <si>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</si>
  <si>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</si>
  <si>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</si>
  <si>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</si>
  <si>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</si>
  <si>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</si>
  <si>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</si>
  <si>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</si>
  <si>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</si>
  <si>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</si>
  <si>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</si>
  <si>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</si>
  <si>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</si>
  <si>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</si>
  <si>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</si>
  <si>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</si>
  <si>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</si>
  <si>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</si>
  <si>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</si>
  <si>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</si>
  <si>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</si>
  <si>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</si>
  <si>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</si>
  <si>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</si>
  <si>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</si>
  <si>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</si>
  <si>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</si>
  <si>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</si>
  <si>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</si>
  <si>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</si>
  <si>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</si>
  <si>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</si>
  <si>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</si>
  <si>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</si>
  <si>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</si>
  <si>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</si>
  <si>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</si>
  <si>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</si>
  <si>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</si>
  <si>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</si>
  <si>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</si>
  <si>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</si>
  <si>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</si>
  <si>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</si>
  <si>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</si>
  <si>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</si>
  <si>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</si>
  <si>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</si>
  <si>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</si>
  <si>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</si>
  <si>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</si>
  <si>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</si>
  <si>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</si>
  <si>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</si>
  <si>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</si>
  <si>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</si>
  <si>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</si>
  <si>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</si>
  <si>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</si>
  <si>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</si>
  <si>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</si>
  <si>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</si>
  <si>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</si>
  <si>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</si>
  <si>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</si>
  <si>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</si>
  <si>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</si>
  <si>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</si>
  <si>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</si>
  <si>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</si>
  <si>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</si>
  <si>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</si>
  <si>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</si>
  <si>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</si>
  <si>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</si>
  <si>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</si>
  <si>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</si>
  <si>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</si>
  <si>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</si>
  <si>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</si>
  <si>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</si>
  <si>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</si>
  <si>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</si>
  <si>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</si>
  <si>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</si>
  <si>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</si>
  <si>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</si>
  <si>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</si>
  <si>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</si>
  <si>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</si>
  <si>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</si>
  <si>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</si>
  <si>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</si>
  <si>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</si>
  <si>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</si>
  <si>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</si>
  <si>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</si>
  <si>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</si>
  <si>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</si>
  <si>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</si>
  <si>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</si>
  <si>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</si>
  <si>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</si>
  <si>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</si>
  <si>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</si>
  <si>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</si>
  <si>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</si>
  <si>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</si>
  <si>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</si>
  <si>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</si>
  <si>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</si>
  <si>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</si>
  <si>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</si>
  <si>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</si>
  <si>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</si>
  <si>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</si>
  <si>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</si>
  <si>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</si>
  <si>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</si>
  <si>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</si>
  <si>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</si>
  <si>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</si>
  <si>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</si>
  <si>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</si>
  <si>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</si>
  <si>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</si>
  <si>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</si>
  <si>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</si>
  <si>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</si>
  <si>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</si>
  <si>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</si>
  <si>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</si>
  <si>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</si>
  <si>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</si>
  <si>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</si>
  <si>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</si>
  <si>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</si>
  <si>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</si>
  <si>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</si>
  <si>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</si>
  <si>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</si>
  <si>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</si>
  <si>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</si>
  <si>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</si>
  <si>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</si>
  <si>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</si>
  <si>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</si>
  <si>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</si>
  <si>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</si>
  <si>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</si>
  <si>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</si>
  <si>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</si>
  <si>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</si>
  <si>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</si>
  <si>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</si>
  <si>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</si>
  <si>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</si>
  <si>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</si>
  <si>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</si>
  <si>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</si>
  <si>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</si>
  <si>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</si>
  <si>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</si>
  <si>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</si>
  <si>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</si>
  <si>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</si>
  <si>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</si>
  <si>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</si>
  <si>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</si>
  <si>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</si>
  <si>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</si>
  <si>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</si>
  <si>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</si>
  <si>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</si>
  <si>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</si>
  <si>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</si>
  <si>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</si>
  <si>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</si>
  <si>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</si>
  <si>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</si>
  <si>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</si>
  <si>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</si>
  <si>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</si>
  <si>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</si>
  <si>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</si>
  <si>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</si>
  <si>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</si>
  <si>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</si>
  <si>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</si>
  <si>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</si>
  <si>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</si>
  <si>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</si>
  <si>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</si>
  <si>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</si>
  <si>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</si>
  <si>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</si>
  <si>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</si>
  <si>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</si>
  <si>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</si>
  <si>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</si>
  <si>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</si>
  <si>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</si>
  <si>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</si>
  <si>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</si>
  <si>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</si>
  <si>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</si>
  <si>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</si>
  <si>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</si>
  <si>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</si>
  <si>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</si>
  <si>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</si>
  <si>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</si>
  <si>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</si>
  <si>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</si>
  <si>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</si>
  <si>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</si>
  <si>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</si>
  <si>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</si>
  <si>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</si>
  <si>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</si>
  <si>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</si>
  <si>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</si>
  <si>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</si>
  <si>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</si>
  <si>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</si>
  <si>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</si>
  <si>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</si>
  <si>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</si>
  <si>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</si>
  <si>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</si>
  <si>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</si>
  <si>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</si>
  <si>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</si>
  <si>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</si>
  <si>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</si>
  <si>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</si>
  <si>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</si>
  <si>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</si>
  <si>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</si>
  <si>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</si>
  <si>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</si>
  <si>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</si>
  <si>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</si>
  <si>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</si>
  <si>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</si>
  <si>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</si>
  <si>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</si>
  <si>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</si>
  <si>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</si>
  <si>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</si>
  <si>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</si>
  <si>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</si>
  <si>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</si>
  <si>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</si>
  <si>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</si>
  <si>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</si>
  <si>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</si>
  <si>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</si>
  <si>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</si>
  <si>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</si>
  <si>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</si>
  <si>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</si>
  <si>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</si>
  <si>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</si>
  <si>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</si>
  <si>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</si>
  <si>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</si>
  <si>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</si>
  <si>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</si>
  <si>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</si>
  <si>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</si>
  <si>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</si>
  <si>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</si>
  <si>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</si>
  <si>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</si>
  <si>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</si>
  <si>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</si>
  <si>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</si>
  <si>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</si>
  <si>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</si>
  <si>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</si>
  <si>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</si>
  <si>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</si>
  <si>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</si>
  <si>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</si>
  <si>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</si>
  <si>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</si>
  <si>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</si>
  <si>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</si>
  <si>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</si>
  <si>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</si>
  <si>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</si>
  <si>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</si>
  <si>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</si>
  <si>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</si>
  <si>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</si>
  <si>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</si>
  <si>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</si>
  <si>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</si>
  <si>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</si>
  <si>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</si>
  <si>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</si>
  <si>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</si>
  <si>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</si>
  <si>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</si>
  <si>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</si>
  <si>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</si>
  <si>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</si>
  <si>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</si>
  <si>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</si>
  <si>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</si>
  <si>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</si>
  <si>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</si>
  <si>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</si>
  <si>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</si>
  <si>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</si>
  <si>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</si>
  <si>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</si>
  <si>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</si>
  <si>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</si>
  <si>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</si>
  <si>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</si>
  <si>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</si>
  <si>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</si>
  <si>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</si>
  <si>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</si>
  <si>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</si>
  <si>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</si>
  <si>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</si>
  <si>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</si>
  <si>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</si>
  <si>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</si>
  <si>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</si>
  <si>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</si>
  <si>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</si>
  <si>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</si>
  <si>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</si>
  <si>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</si>
  <si>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</si>
  <si>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</si>
  <si>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</si>
  <si>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</si>
  <si>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</si>
  <si>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</si>
  <si>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</si>
  <si>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</si>
  <si>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</si>
  <si>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</si>
  <si>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</si>
  <si>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</si>
  <si>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</si>
  <si>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</si>
  <si>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</si>
  <si>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</si>
  <si>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</si>
  <si>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</si>
  <si>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</si>
  <si>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</si>
  <si>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</si>
  <si>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</si>
  <si>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</si>
  <si>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</si>
  <si>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</si>
  <si>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</si>
  <si>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</si>
  <si>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</si>
  <si>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</si>
  <si>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</si>
  <si>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</si>
  <si>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</si>
  <si>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</si>
  <si>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</si>
  <si>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</si>
  <si>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</si>
  <si>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</si>
  <si>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</si>
  <si>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</si>
  <si>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</si>
  <si>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</si>
  <si>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</si>
  <si>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</si>
  <si>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</si>
  <si>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</si>
  <si>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</si>
  <si>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</si>
  <si>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</si>
  <si>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</si>
  <si>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</si>
  <si>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</si>
  <si>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</si>
  <si>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</si>
  <si>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</si>
  <si>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</si>
  <si>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</si>
  <si>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</si>
  <si>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</si>
  <si>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</si>
  <si>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</si>
  <si>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</si>
  <si>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</si>
  <si>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</si>
  <si>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</si>
  <si>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</si>
  <si>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</si>
  <si>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</si>
  <si>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</si>
  <si>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</si>
  <si>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</si>
  <si>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</si>
  <si>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</si>
  <si>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</si>
  <si>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</si>
  <si>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</si>
  <si>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</si>
  <si>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</si>
  <si>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</si>
  <si>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</si>
  <si>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</si>
  <si>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</si>
  <si>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</si>
  <si>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</si>
  <si>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</si>
  <si>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</si>
  <si>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</si>
  <si>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</si>
  <si>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</si>
  <si>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</si>
  <si>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</si>
  <si>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</si>
  <si>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</si>
  <si>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</si>
  <si>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</si>
  <si>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</si>
  <si>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</si>
  <si>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</si>
  <si>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</si>
  <si>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</si>
  <si>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</si>
  <si>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</si>
  <si>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</si>
  <si>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</si>
  <si>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</si>
  <si>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</si>
  <si>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</si>
  <si>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</si>
  <si>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</si>
  <si>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</si>
  <si>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</si>
  <si>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</si>
  <si>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</si>
  <si>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</si>
  <si>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</si>
  <si>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</si>
  <si>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</si>
  <si>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</si>
  <si>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</si>
  <si>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</si>
  <si>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</si>
  <si>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</si>
  <si>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</si>
  <si>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</si>
  <si>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</si>
  <si>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</si>
  <si>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</si>
  <si>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</si>
  <si>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</si>
  <si>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</si>
  <si>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</si>
  <si>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</si>
  <si>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</si>
  <si>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</si>
  <si>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</si>
  <si>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</si>
  <si>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</si>
  <si>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</si>
  <si>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</si>
  <si>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</si>
  <si>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</si>
  <si>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</si>
  <si>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</si>
  <si>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</si>
  <si>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</si>
  <si>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</si>
  <si>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</si>
  <si>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</si>
  <si>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</si>
  <si>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</si>
  <si>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</si>
  <si>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</si>
  <si>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</si>
  <si>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</si>
  <si>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</si>
  <si>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</si>
  <si>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</si>
  <si>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</si>
  <si>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</si>
  <si>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</si>
  <si>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</si>
  <si>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</si>
  <si>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</si>
  <si>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</si>
  <si>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</si>
  <si>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</si>
  <si>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</si>
  <si>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</si>
  <si>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</si>
  <si>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</si>
  <si>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</si>
  <si>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</si>
  <si>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</si>
  <si>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</si>
  <si>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</si>
  <si>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</si>
  <si>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</si>
  <si>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</si>
  <si>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</si>
  <si>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</si>
  <si>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</si>
  <si>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</si>
  <si>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</si>
  <si>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</si>
  <si>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</si>
  <si>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</si>
  <si>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</si>
  <si>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</si>
  <si>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</si>
  <si>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</si>
  <si>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</si>
  <si>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</si>
  <si>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</si>
  <si>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</si>
  <si>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</si>
  <si>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</si>
  <si>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</si>
  <si>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</si>
  <si>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</si>
  <si>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</si>
  <si>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</si>
  <si>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</si>
  <si>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</si>
  <si>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</si>
  <si>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</si>
  <si>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</si>
  <si>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</si>
  <si>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</si>
  <si>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</si>
  <si>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</si>
  <si>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</si>
  <si>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</si>
  <si>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</si>
  <si>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</si>
  <si>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</si>
  <si>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</si>
  <si>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</si>
  <si>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</si>
  <si>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</si>
  <si>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</si>
  <si>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</si>
  <si>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</si>
  <si>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</si>
  <si>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</si>
  <si>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</si>
  <si>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</si>
  <si>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</si>
  <si>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</si>
  <si>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</si>
  <si>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</si>
  <si>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</si>
  <si>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</si>
  <si>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</si>
  <si>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</si>
  <si>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</si>
  <si>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</si>
  <si>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</si>
  <si>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</si>
  <si>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</si>
  <si>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</si>
  <si>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</si>
  <si>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</si>
  <si>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</si>
  <si>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</si>
  <si>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</si>
  <si>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</si>
  <si>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</si>
  <si>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</si>
  <si>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</si>
  <si>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</si>
  <si>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</si>
  <si>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</si>
  <si>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</si>
  <si>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</si>
  <si>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</si>
  <si>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</si>
  <si>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</si>
  <si>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</si>
  <si>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</si>
  <si>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</si>
  <si>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</si>
  <si>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</si>
  <si>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</si>
  <si>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</si>
  <si>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</si>
  <si>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</si>
  <si>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</si>
  <si>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</si>
  <si>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</si>
  <si>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</si>
  <si>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</si>
  <si>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</si>
  <si>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</si>
  <si>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</si>
  <si>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</si>
  <si>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</si>
  <si>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</si>
  <si>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</si>
  <si>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</si>
  <si>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</si>
  <si>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</si>
  <si>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</si>
  <si>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</si>
  <si>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</si>
  <si>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</si>
  <si>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</si>
  <si>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</si>
  <si>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</si>
  <si>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</si>
  <si>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</si>
  <si>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</si>
  <si>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</si>
  <si>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</si>
  <si>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</si>
  <si>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</si>
  <si>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</si>
  <si>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</si>
  <si>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</si>
  <si>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</si>
  <si>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</si>
  <si>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</si>
  <si>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</si>
  <si>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</si>
  <si>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</si>
  <si>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</si>
  <si>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</si>
  <si>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</si>
  <si>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</si>
  <si>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</si>
  <si>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</si>
  <si>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</si>
  <si>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</si>
  <si>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</si>
  <si>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</si>
  <si>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</si>
  <si>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</si>
  <si>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</si>
  <si>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</si>
  <si>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</si>
  <si>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</si>
  <si>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</si>
  <si>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</si>
  <si>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</si>
  <si>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</si>
  <si>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</si>
  <si>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</si>
  <si>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</si>
  <si>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</si>
  <si>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</si>
  <si>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</si>
  <si>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</si>
  <si>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</si>
  <si>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</si>
  <si>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</si>
  <si>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</si>
  <si>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</si>
  <si>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</si>
  <si>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</si>
  <si>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</si>
  <si>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</si>
  <si>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</si>
  <si>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</si>
  <si>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</si>
  <si>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</si>
  <si>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</si>
  <si>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</si>
  <si>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</si>
  <si>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</si>
  <si>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</si>
  <si>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</si>
  <si>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</si>
  <si>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</si>
  <si>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</si>
  <si>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</si>
  <si>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</si>
  <si>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</si>
  <si>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</si>
  <si>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</si>
  <si>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</si>
  <si>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</si>
  <si>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</si>
  <si>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</si>
  <si>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</si>
  <si>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</si>
  <si>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</si>
  <si>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</si>
  <si>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</si>
  <si>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</si>
  <si>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</si>
  <si>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</si>
  <si>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</si>
  <si>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</si>
  <si>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</si>
  <si>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</si>
  <si>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</si>
  <si>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</si>
  <si>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</si>
  <si>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</si>
  <si>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</si>
  <si>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</si>
  <si>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</si>
  <si>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</si>
  <si>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</si>
  <si>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</si>
  <si>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</si>
  <si>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</si>
  <si>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</si>
  <si>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</si>
  <si>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</si>
  <si>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</si>
  <si>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</si>
  <si>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</si>
  <si>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</si>
  <si>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</si>
  <si>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</si>
  <si>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</si>
  <si>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</si>
  <si>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</si>
  <si>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</si>
  <si>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</si>
  <si>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</si>
  <si>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</si>
  <si>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</si>
  <si>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</si>
  <si>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</si>
  <si>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</si>
  <si>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</si>
  <si>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</si>
  <si>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</si>
  <si>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</si>
  <si>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</si>
  <si>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</si>
  <si>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</si>
  <si>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</si>
  <si>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</si>
  <si>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</si>
  <si>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</si>
  <si>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</si>
  <si>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</si>
  <si>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</si>
  <si>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</si>
  <si>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</si>
  <si>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</si>
  <si>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</si>
  <si>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</si>
  <si>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</si>
  <si>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</si>
  <si>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</si>
  <si>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</si>
  <si>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</si>
  <si>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</si>
  <si>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</si>
  <si>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</si>
  <si>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</si>
  <si>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</si>
  <si>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</si>
  <si>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</si>
  <si>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</si>
  <si>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</si>
  <si>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</si>
  <si>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</si>
  <si>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</si>
  <si>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</si>
  <si>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</si>
  <si>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</si>
  <si>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</si>
  <si>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</si>
  <si>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</si>
  <si>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</si>
  <si>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</si>
  <si>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</si>
  <si>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</si>
  <si>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</si>
  <si>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</si>
  <si>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</si>
  <si>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</si>
  <si>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</si>
  <si>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</si>
  <si>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</si>
  <si>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</si>
  <si>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</si>
  <si>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</si>
  <si>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</si>
  <si>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</si>
  <si>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</si>
  <si>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</si>
  <si>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</si>
  <si>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</si>
  <si>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</si>
  <si>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</si>
  <si>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</si>
  <si>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</si>
  <si>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</si>
  <si>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</si>
  <si>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</si>
  <si>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</si>
  <si>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</si>
  <si>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</si>
  <si>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</si>
  <si>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</si>
  <si>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</si>
  <si>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</si>
  <si>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</si>
  <si>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</si>
  <si>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</si>
  <si>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</si>
  <si>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</si>
  <si>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</si>
  <si>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</si>
  <si>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</si>
  <si>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</si>
  <si>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</si>
  <si>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</si>
  <si>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</si>
  <si>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</si>
  <si>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</si>
  <si>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</si>
  <si>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</si>
  <si>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</si>
  <si>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</si>
  <si>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</si>
  <si>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</si>
  <si>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</si>
  <si>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</si>
  <si>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</si>
  <si>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</si>
  <si>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</si>
  <si>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</si>
  <si>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</si>
  <si>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</si>
  <si>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</si>
  <si>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</si>
  <si>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</si>
  <si>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</si>
  <si>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</si>
  <si>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</si>
  <si>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</si>
  <si>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</si>
  <si>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</si>
  <si>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</si>
  <si>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</si>
  <si>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</si>
  <si>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</si>
  <si>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</si>
  <si>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</si>
  <si>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</si>
  <si>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</si>
  <si>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</si>
  <si>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</si>
  <si>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</si>
  <si>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</si>
  <si>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</si>
  <si>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</si>
  <si>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</si>
  <si>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</si>
  <si>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</si>
  <si>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</si>
  <si>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</si>
  <si>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</si>
  <si>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</si>
  <si>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</si>
  <si>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</si>
  <si>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</si>
  <si>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</si>
  <si>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</si>
  <si>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</si>
  <si>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</si>
  <si>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</si>
  <si>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</si>
  <si>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</si>
  <si>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</si>
  <si>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</si>
  <si>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</si>
  <si>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</si>
  <si>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</si>
  <si>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</si>
  <si>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</si>
  <si>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</si>
  <si>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</si>
  <si>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</si>
  <si>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</si>
  <si>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</si>
  <si>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</si>
  <si>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</si>
  <si>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</si>
  <si>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</si>
  <si>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</si>
  <si>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</si>
  <si>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</si>
  <si>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</si>
  <si>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</si>
  <si>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</si>
  <si>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</si>
  <si>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</si>
  <si>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</si>
  <si>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</si>
  <si>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</si>
  <si>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</si>
  <si>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</si>
  <si>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</si>
  <si>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</si>
  <si>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</si>
  <si>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</si>
  <si>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</si>
  <si>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</si>
  <si>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</si>
  <si>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</si>
  <si>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</si>
  <si>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</si>
  <si>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</si>
  <si>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</si>
  <si>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</si>
  <si>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</si>
  <si>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</si>
  <si>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</si>
  <si>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</si>
  <si>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</si>
  <si>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</si>
  <si>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</si>
  <si>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</si>
  <si>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</si>
  <si>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</si>
  <si>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</si>
  <si>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</si>
  <si>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</si>
  <si>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</si>
  <si>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</si>
  <si>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</si>
  <si>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</si>
  <si>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</si>
  <si>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</si>
  <si>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</si>
  <si>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</si>
  <si>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</si>
  <si>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</si>
  <si>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</si>
  <si>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</si>
  <si>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</si>
  <si>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</si>
  <si>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</si>
  <si>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</si>
  <si>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</si>
  <si>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</si>
  <si>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</si>
  <si>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</si>
  <si>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</si>
  <si>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</si>
  <si>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</si>
  <si>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</si>
  <si>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</si>
  <si>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</si>
  <si>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</si>
  <si>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</si>
  <si>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</si>
  <si>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</si>
  <si>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</si>
  <si>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</si>
  <si>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</si>
  <si>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</si>
  <si>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</si>
  <si>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</si>
  <si>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</si>
  <si>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</si>
  <si>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</si>
  <si>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</si>
  <si>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</si>
  <si>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</si>
  <si>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</si>
  <si>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</si>
  <si>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</si>
  <si>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</si>
  <si>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</si>
  <si>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</si>
  <si>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</si>
  <si>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</si>
  <si>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</si>
  <si>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</si>
  <si>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</si>
  <si>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</si>
  <si>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</si>
  <si>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</si>
  <si>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</si>
  <si>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</si>
  <si>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</si>
  <si>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</si>
  <si>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</si>
  <si>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</si>
  <si>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</si>
  <si>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</si>
  <si>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</si>
  <si>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</si>
  <si>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</si>
  <si>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</si>
  <si>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</si>
  <si>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</si>
  <si>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</si>
  <si>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</si>
  <si>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</si>
  <si>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</si>
  <si>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</si>
  <si>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</si>
  <si>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</si>
  <si>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</si>
  <si>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</si>
  <si>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</si>
  <si>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</si>
  <si>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</si>
  <si>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</si>
  <si>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</si>
  <si>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</si>
  <si>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</si>
  <si>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</si>
  <si>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</si>
  <si>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</si>
  <si>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</si>
  <si>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</si>
  <si>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</si>
  <si>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</si>
  <si>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</si>
  <si>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</si>
  <si>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</si>
  <si>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</si>
  <si>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</si>
  <si>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</si>
  <si>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</si>
  <si>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</si>
  <si>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</si>
  <si>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</si>
  <si>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</si>
  <si>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</si>
  <si>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</si>
  <si>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</si>
  <si>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</si>
  <si>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</si>
  <si>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</si>
  <si>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</si>
  <si>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</si>
  <si>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</si>
  <si>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</si>
  <si>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</si>
  <si>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</si>
  <si>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</si>
  <si>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</si>
  <si>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</si>
  <si>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</si>
  <si>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</si>
  <si>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</si>
  <si>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</si>
  <si>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</si>
  <si>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</si>
  <si>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</si>
  <si>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</si>
  <si>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</si>
  <si>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</si>
  <si>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</si>
  <si>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</si>
  <si>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</si>
  <si>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</si>
  <si>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</si>
  <si>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</si>
  <si>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</si>
  <si>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</si>
  <si>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</si>
  <si>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</si>
  <si>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</si>
  <si>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</si>
  <si>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</si>
  <si>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</si>
  <si>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</si>
  <si>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</si>
  <si>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</si>
  <si>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</si>
  <si>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</si>
  <si>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</si>
  <si>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</si>
  <si>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</si>
  <si>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</si>
  <si>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</si>
  <si>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</si>
  <si>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</si>
  <si>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</si>
  <si>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</si>
  <si>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</si>
  <si>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</si>
  <si>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</si>
  <si>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</si>
  <si>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</si>
  <si>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</si>
  <si>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</si>
  <si>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</si>
  <si>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</si>
  <si>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</si>
  <si>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</si>
  <si>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</si>
  <si>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</si>
  <si>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</si>
  <si>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</si>
  <si>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</si>
  <si>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</si>
  <si>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</si>
  <si>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</si>
  <si>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</si>
  <si>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</si>
  <si>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</si>
  <si>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</si>
  <si>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</si>
  <si>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</si>
  <si>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</si>
  <si>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</si>
  <si>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</si>
  <si>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</si>
  <si>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</si>
  <si>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</si>
  <si>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</si>
  <si>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</si>
  <si>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</si>
  <si>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</si>
  <si>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</si>
  <si>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</si>
  <si>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</si>
  <si>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</si>
  <si>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</si>
  <si>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</si>
  <si>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</si>
  <si>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</si>
  <si>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</si>
  <si>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</si>
  <si>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</si>
  <si>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</si>
  <si>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</si>
  <si>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</si>
  <si>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</si>
  <si>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</si>
  <si>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</si>
  <si>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</si>
  <si>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</si>
  <si>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</si>
  <si>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</si>
  <si>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</si>
  <si>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</si>
  <si>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</si>
  <si>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</si>
  <si>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</si>
  <si>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</si>
  <si>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</si>
  <si>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</si>
  <si>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</si>
  <si>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</si>
  <si>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</si>
  <si>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</si>
  <si>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</si>
  <si>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</si>
  <si>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</si>
  <si>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</si>
  <si>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</si>
  <si>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</si>
  <si>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</si>
  <si>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</si>
  <si>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</si>
  <si>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</si>
  <si>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</si>
  <si>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</si>
  <si>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</si>
  <si>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</si>
  <si>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</si>
  <si>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</si>
  <si>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</si>
  <si>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</si>
  <si>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</si>
  <si>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</si>
  <si>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</si>
  <si>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</si>
  <si>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</si>
  <si>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</si>
  <si>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</si>
  <si>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</si>
  <si>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</si>
  <si>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</si>
  <si>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</si>
  <si>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</si>
  <si>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</si>
  <si>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</si>
  <si>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</si>
  <si>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</si>
  <si>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</si>
  <si>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</si>
  <si>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</si>
  <si>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</si>
  <si>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</si>
  <si>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</si>
  <si>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</si>
  <si>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</si>
  <si>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</si>
  <si>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</si>
  <si>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</si>
  <si>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</si>
  <si>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</si>
  <si>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</si>
  <si>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</si>
  <si>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</si>
  <si>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</si>
  <si>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</si>
  <si>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</si>
  <si>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</si>
  <si>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</si>
  <si>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</si>
  <si>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</si>
  <si>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</si>
  <si>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</si>
  <si>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</si>
  <si>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</si>
  <si>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</si>
  <si>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</si>
  <si>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</si>
  <si>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</si>
  <si>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</si>
  <si>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</si>
  <si>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</si>
  <si>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</si>
  <si>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</si>
  <si>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</si>
  <si>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</si>
  <si>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</si>
  <si>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</si>
  <si>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</si>
  <si>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</si>
  <si>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</si>
  <si>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</si>
  <si>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</si>
  <si>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</si>
  <si>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</si>
  <si>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</si>
  <si>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</si>
  <si>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</si>
  <si>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</si>
  <si>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</si>
  <si>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</si>
  <si>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</si>
  <si>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</si>
  <si>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</si>
  <si>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</si>
  <si>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</si>
  <si>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</si>
  <si>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</si>
  <si>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</si>
  <si>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</si>
  <si>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</si>
  <si>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</si>
  <si>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</si>
  <si>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</si>
  <si>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</si>
  <si>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</si>
  <si>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</si>
  <si>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</si>
  <si>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</si>
  <si>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</si>
  <si>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</si>
  <si>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</si>
  <si>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</si>
  <si>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</si>
  <si>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</si>
  <si>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</si>
  <si>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</si>
  <si>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</si>
  <si>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</si>
  <si>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</si>
  <si>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</si>
  <si>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</si>
  <si>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</si>
  <si>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</si>
  <si>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</si>
  <si>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</si>
  <si>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</si>
  <si>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</si>
  <si>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</si>
  <si>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</si>
  <si>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</si>
  <si>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</si>
  <si>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</si>
  <si>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</si>
  <si>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</si>
  <si>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</si>
  <si>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</si>
  <si>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</si>
  <si>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</si>
  <si>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</si>
  <si>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</si>
  <si>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</si>
  <si>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</si>
  <si>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</si>
  <si>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</si>
  <si>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</si>
  <si>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</si>
  <si>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</si>
  <si>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</si>
  <si>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</si>
  <si>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</si>
  <si>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</si>
  <si>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</si>
  <si>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</si>
  <si>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</si>
  <si>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</si>
  <si>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</si>
  <si>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</si>
  <si>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</si>
  <si>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</si>
  <si>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</si>
  <si>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</si>
  <si>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</si>
  <si>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</si>
  <si>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</si>
  <si>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</si>
  <si>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</si>
  <si>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</si>
  <si>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</si>
  <si>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</si>
  <si>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</si>
  <si>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</si>
  <si>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</si>
  <si>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</si>
  <si>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</si>
  <si>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</si>
  <si>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</si>
  <si>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</si>
  <si>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</si>
  <si>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</si>
  <si>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</si>
  <si>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</si>
  <si>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</si>
  <si>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</si>
  <si>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</si>
  <si>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</si>
  <si>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</si>
  <si>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</si>
  <si>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</si>
  <si>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</si>
  <si>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</si>
  <si>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</si>
  <si>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</si>
  <si>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</si>
  <si>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</si>
  <si>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</si>
  <si>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</si>
  <si>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</si>
  <si>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</si>
  <si>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</si>
  <si>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</si>
  <si>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</si>
  <si>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</si>
  <si>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</si>
  <si>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</si>
  <si>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</si>
  <si>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</si>
  <si>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</si>
  <si>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</si>
  <si>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</si>
  <si>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</si>
  <si>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</si>
  <si>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</si>
  <si>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</si>
  <si>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</si>
  <si>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</si>
  <si>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</si>
  <si>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</si>
  <si>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</si>
  <si>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</si>
  <si>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</si>
  <si>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</si>
  <si>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</si>
  <si>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</si>
  <si>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</si>
  <si>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</si>
  <si>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</si>
  <si>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</si>
  <si>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</si>
  <si>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</si>
  <si>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</si>
  <si>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</si>
  <si>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</si>
  <si>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</si>
  <si>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</si>
  <si>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</si>
  <si>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</si>
  <si>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</si>
  <si>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</si>
  <si>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</si>
  <si>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</si>
  <si>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</si>
  <si>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</si>
  <si>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</si>
  <si>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</si>
  <si>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</si>
  <si>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</si>
  <si>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</si>
  <si>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</si>
  <si>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</si>
  <si>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</si>
  <si>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</si>
  <si>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</si>
  <si>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</si>
  <si>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</si>
  <si>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</si>
  <si>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</si>
  <si>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</si>
  <si>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</si>
  <si>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</si>
  <si>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</si>
  <si>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</si>
  <si>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</si>
  <si>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</si>
  <si>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</si>
  <si>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</si>
  <si>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</si>
  <si>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</si>
  <si>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</si>
  <si>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</si>
  <si>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</si>
  <si>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</si>
  <si>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</si>
  <si>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</si>
  <si>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</si>
  <si>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</si>
  <si>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</si>
  <si>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</si>
  <si>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</si>
  <si>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</si>
  <si>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</si>
  <si>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</si>
  <si>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</si>
  <si>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</si>
  <si>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</si>
  <si>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</si>
  <si>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</si>
  <si>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</si>
  <si>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</si>
  <si>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</si>
  <si>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</si>
  <si>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</si>
  <si>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</si>
  <si>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</si>
  <si>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</si>
  <si>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</si>
  <si>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</si>
  <si>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</si>
  <si>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</si>
  <si>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</si>
  <si>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west virginia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</si>
</sst>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20">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xf numFmtId="0" fontId="24" fillId="0" borderId="0" xfId="0" applyFont="1" applyAlignment="1"/>
    <xf numFmtId="0" fontId="0" fillId="0" borderId="0" xfId="0" applyAlignment="1"/>
    <xf numFmtId="0" fontId="129" fillId="0" borderId="0" xfId="0" applyFont="1" applyAlignment="1"/>
    <xf numFmtId="0" fontId="24" fillId="2" borderId="0" xfId="0" applyFont="1" applyFill="1" applyAlignment="1"/>
    <xf numFmtId="0" fontId="24" fillId="3" borderId="52" xfId="0" applyFont="1" applyFill="1" applyBorder="1" applyAlignment="1"/>
    <xf numFmtId="0" fontId="24" fillId="3" borderId="0" xfId="0" applyFont="1" applyFill="1" applyAlignment="1"/>
    <xf numFmtId="9" fontId="0" fillId="0" borderId="0" xfId="0" applyNumberFormat="1" applyAlignment="1"/>
    <xf numFmtId="49" fontId="0" fillId="0" borderId="0" xfId="0" applyNumberFormat="1" applyAlignment="1"/>
    <xf numFmtId="49" fontId="0" fillId="20" borderId="0" xfId="0" applyNumberFormat="1" applyFill="1" applyAlignment="1"/>
    <xf numFmtId="49" fontId="18" fillId="0" borderId="0" xfId="0" applyNumberFormat="1" applyFont="1" applyAlignment="1"/>
    <xf numFmtId="49" fontId="0" fillId="0" borderId="52" xfId="0" applyNumberFormat="1" applyBorder="1" applyAlignment="1"/>
    <xf numFmtId="49" fontId="0" fillId="0" borderId="53" xfId="0" applyNumberFormat="1" applyBorder="1" applyAlignment="1"/>
    <xf numFmtId="49" fontId="0" fillId="20" borderId="53" xfId="0" applyNumberFormat="1" applyFill="1" applyBorder="1" applyAlignment="1"/>
    <xf numFmtId="0" fontId="0" fillId="0" borderId="52" xfId="0" applyBorder="1" applyAlignment="1"/>
    <xf numFmtId="1" fontId="0" fillId="0" borderId="0" xfId="0" applyNumberFormat="1" applyAlignment="1"/>
    <xf numFmtId="164" fontId="0" fillId="0" borderId="0" xfId="0" applyNumberFormat="1" applyAlignment="1"/>
    <xf numFmtId="49" fontId="18" fillId="0" borderId="52" xfId="0" applyNumberFormat="1" applyFont="1" applyBorder="1" applyAlignment="1"/>
    <xf numFmtId="49" fontId="19" fillId="0" borderId="0" xfId="0" applyNumberFormat="1" applyFont="1" applyAlignment="1"/>
    <xf numFmtId="0" fontId="18" fillId="0" borderId="0" xfId="0" applyFont="1" applyAlignment="1"/>
    <xf numFmtId="0" fontId="0" fillId="20" borderId="0" xfId="0" applyFill="1" applyAlignment="1"/>
    <xf numFmtId="0" fontId="16" fillId="0" borderId="52" xfId="0" applyFont="1" applyBorder="1" applyAlignment="1"/>
    <xf numFmtId="9" fontId="18" fillId="0" borderId="0" xfId="0" applyNumberFormat="1" applyFont="1" applyAlignment="1"/>
    <xf numFmtId="0" fontId="0" fillId="0" borderId="53" xfId="0" applyBorder="1" applyAlignment="1"/>
    <xf numFmtId="49" fontId="18" fillId="0" borderId="53" xfId="0" applyNumberFormat="1" applyFont="1" applyBorder="1" applyAlignment="1"/>
    <xf numFmtId="49" fontId="18" fillId="20" borderId="0" xfId="0" applyNumberFormat="1" applyFont="1" applyFill="1" applyAlignment="1"/>
    <xf numFmtId="0" fontId="19" fillId="0" borderId="0" xfId="0" applyFont="1" applyAlignment="1"/>
    <xf numFmtId="49" fontId="22" fillId="0" borderId="52" xfId="0" applyNumberFormat="1" applyFont="1" applyBorder="1" applyAlignment="1"/>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4483</v>
      </c>
      <c r="C1" s="380">
        <v>46283</v>
      </c>
      <c r="G1" s="381" t="s">
        <v>3999</v>
      </c>
      <c r="H1" s="381" t="s">
        <v>4000</v>
      </c>
    </row>
    <row r="2" spans="1:8" x14ac:dyDescent="0.25">
      <c r="B2" t="str">
        <f>_xlfn.XLOOKUP(B1,H:H,G:G,0,0,1)</f>
        <v>WV</v>
      </c>
      <c r="C2" t="str">
        <f>_xlfn.XLOOKUP(B2,G:G, H:H, 0,0,1)</f>
        <v>West Virginia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style="494" customWidth="1"/>
    <col min="2" max="2" width="26.7109375" style="494" customWidth="1"/>
    <col min="3" max="3" width="43.28515625" style="494" customWidth="1"/>
    <col min="4" max="4" width="38" style="494" bestFit="1" customWidth="1"/>
    <col min="5" max="5" width="48" style="494" bestFit="1" customWidth="1"/>
    <col min="6" max="9" width="9.42578125" style="494" customWidth="1"/>
    <col min="10" max="10" width="114.7109375" style="494" customWidth="1"/>
    <col min="11" max="12" width="20.140625" style="494" customWidth="1"/>
    <col min="13" max="13" width="129.42578125" style="506" customWidth="1"/>
    <col min="14" max="14" width="67.42578125" style="494" customWidth="1"/>
    <col min="15" max="16384" width="8.85546875" style="494"/>
  </cols>
  <sheetData>
    <row r="1" spans="1:14" x14ac:dyDescent="0.25">
      <c r="A1" s="493" t="s">
        <v>3163</v>
      </c>
      <c r="M1" s="494"/>
    </row>
    <row r="2" spans="1:14" x14ac:dyDescent="0.25">
      <c r="A2" s="495" t="s">
        <v>3164</v>
      </c>
      <c r="M2" s="494"/>
    </row>
    <row r="3" spans="1:14" x14ac:dyDescent="0.25">
      <c r="A3" s="496" t="s">
        <v>3</v>
      </c>
      <c r="B3" s="496" t="s">
        <v>0</v>
      </c>
      <c r="C3" s="496" t="s">
        <v>1</v>
      </c>
      <c r="D3" s="386" t="s">
        <v>342</v>
      </c>
      <c r="E3" s="496" t="s">
        <v>2257</v>
      </c>
      <c r="F3" s="387" t="s">
        <v>69</v>
      </c>
      <c r="G3" s="387" t="s">
        <v>70</v>
      </c>
      <c r="H3" s="387" t="s">
        <v>81</v>
      </c>
      <c r="I3" s="496" t="s">
        <v>28</v>
      </c>
      <c r="J3" s="496" t="s">
        <v>2</v>
      </c>
      <c r="K3" s="496" t="s">
        <v>437</v>
      </c>
      <c r="L3" s="496" t="s">
        <v>188</v>
      </c>
      <c r="M3" s="497" t="s">
        <v>143</v>
      </c>
      <c r="N3" s="498" t="s">
        <v>144</v>
      </c>
    </row>
    <row r="4" spans="1:14" x14ac:dyDescent="0.25">
      <c r="A4" s="494" t="s">
        <v>132</v>
      </c>
      <c r="B4" s="494" t="s">
        <v>134</v>
      </c>
      <c r="C4" s="494" t="s">
        <v>427</v>
      </c>
      <c r="D4" s="494" t="s">
        <v>134</v>
      </c>
      <c r="E4" s="494" t="s">
        <v>2270</v>
      </c>
      <c r="F4" s="350">
        <v>-3</v>
      </c>
      <c r="G4" s="499">
        <v>1</v>
      </c>
      <c r="H4" s="499">
        <v>0.01</v>
      </c>
      <c r="I4" s="500" t="s">
        <v>33</v>
      </c>
      <c r="J4" s="501" t="s">
        <v>4108</v>
      </c>
      <c r="K4" s="500" t="s">
        <v>228</v>
      </c>
      <c r="L4" s="502" t="s">
        <v>229</v>
      </c>
      <c r="M4" s="503" t="s">
        <v>150</v>
      </c>
      <c r="N4" s="500" t="s">
        <v>183</v>
      </c>
    </row>
    <row r="5" spans="1:14" x14ac:dyDescent="0.25">
      <c r="A5" s="494" t="s">
        <v>132</v>
      </c>
      <c r="B5" s="494" t="s">
        <v>257</v>
      </c>
      <c r="C5" s="494" t="s">
        <v>434</v>
      </c>
      <c r="D5" s="494" t="s">
        <v>257</v>
      </c>
      <c r="E5" s="494" t="s">
        <v>2269</v>
      </c>
      <c r="F5" s="350">
        <v>0</v>
      </c>
      <c r="G5" s="499">
        <v>1</v>
      </c>
      <c r="H5" s="499">
        <v>0.01</v>
      </c>
      <c r="I5" s="500" t="s">
        <v>33</v>
      </c>
      <c r="J5" s="501" t="s">
        <v>4114</v>
      </c>
      <c r="K5" s="500" t="s">
        <v>311</v>
      </c>
      <c r="L5" s="502" t="s">
        <v>312</v>
      </c>
      <c r="M5" s="503"/>
      <c r="N5" s="500"/>
    </row>
    <row r="6" spans="1:14" x14ac:dyDescent="0.25">
      <c r="A6" s="494" t="s">
        <v>132</v>
      </c>
      <c r="B6" s="494" t="s">
        <v>2759</v>
      </c>
      <c r="C6" s="494" t="s">
        <v>2760</v>
      </c>
      <c r="D6" s="494" t="s">
        <v>2759</v>
      </c>
      <c r="E6" s="494" t="s">
        <v>2761</v>
      </c>
      <c r="F6" s="350">
        <v>0</v>
      </c>
      <c r="G6" s="499">
        <v>1</v>
      </c>
      <c r="H6" s="499">
        <v>0.01</v>
      </c>
      <c r="I6" s="500" t="s">
        <v>33</v>
      </c>
      <c r="J6" s="501" t="s">
        <v>4116</v>
      </c>
      <c r="K6" s="500" t="s">
        <v>232</v>
      </c>
      <c r="L6" s="502" t="s">
        <v>233</v>
      </c>
      <c r="M6" s="503" t="s">
        <v>150</v>
      </c>
      <c r="N6" s="500"/>
    </row>
    <row r="7" spans="1:14" x14ac:dyDescent="0.25">
      <c r="A7" s="494" t="s">
        <v>132</v>
      </c>
      <c r="B7" s="494" t="s">
        <v>184</v>
      </c>
      <c r="C7" s="494" t="s">
        <v>428</v>
      </c>
      <c r="D7" s="494" t="s">
        <v>184</v>
      </c>
      <c r="E7" s="494" t="s">
        <v>2267</v>
      </c>
      <c r="F7" s="350">
        <v>0</v>
      </c>
      <c r="G7" s="499">
        <v>1</v>
      </c>
      <c r="H7" s="499">
        <v>0.01</v>
      </c>
      <c r="I7" s="500" t="s">
        <v>33</v>
      </c>
      <c r="J7" s="504" t="s">
        <v>2301</v>
      </c>
      <c r="K7" s="500" t="s">
        <v>230</v>
      </c>
      <c r="L7" s="502" t="s">
        <v>231</v>
      </c>
      <c r="M7" s="503" t="s">
        <v>150</v>
      </c>
      <c r="N7" s="500"/>
    </row>
    <row r="8" spans="1:14" x14ac:dyDescent="0.25">
      <c r="A8" s="494" t="s">
        <v>132</v>
      </c>
      <c r="B8" s="494" t="s">
        <v>3385</v>
      </c>
      <c r="C8" s="494" t="s">
        <v>431</v>
      </c>
      <c r="D8" s="494" t="s">
        <v>3385</v>
      </c>
      <c r="E8" s="494" t="s">
        <v>2268</v>
      </c>
      <c r="F8" s="350">
        <v>0</v>
      </c>
      <c r="G8" s="499">
        <v>1</v>
      </c>
      <c r="H8" s="499">
        <v>0.01</v>
      </c>
      <c r="I8" s="500" t="s">
        <v>33</v>
      </c>
      <c r="J8" s="505" t="s">
        <v>4115</v>
      </c>
      <c r="K8" s="500"/>
      <c r="L8" s="502" t="s">
        <v>2692</v>
      </c>
      <c r="M8" s="503" t="s">
        <v>3386</v>
      </c>
      <c r="N8" s="500"/>
    </row>
    <row r="9" spans="1:14" x14ac:dyDescent="0.25">
      <c r="A9" s="494" t="s">
        <v>132</v>
      </c>
      <c r="B9" s="494" t="s">
        <v>135</v>
      </c>
      <c r="C9" s="494" t="s">
        <v>429</v>
      </c>
      <c r="D9" s="494" t="s">
        <v>135</v>
      </c>
      <c r="E9" s="494" t="s">
        <v>2266</v>
      </c>
      <c r="F9" s="350">
        <v>-1.5</v>
      </c>
      <c r="G9" s="499">
        <v>1</v>
      </c>
      <c r="H9" s="499">
        <v>0.01</v>
      </c>
      <c r="I9" s="500" t="s">
        <v>33</v>
      </c>
      <c r="J9" s="501" t="s">
        <v>4118</v>
      </c>
      <c r="K9" s="500" t="s">
        <v>234</v>
      </c>
      <c r="L9" s="502" t="s">
        <v>235</v>
      </c>
      <c r="M9" s="503" t="s">
        <v>150</v>
      </c>
      <c r="N9" s="500"/>
    </row>
    <row r="10" spans="1:14" x14ac:dyDescent="0.25">
      <c r="A10" s="494" t="s">
        <v>132</v>
      </c>
      <c r="B10" s="494" t="s">
        <v>3387</v>
      </c>
      <c r="C10" s="494" t="s">
        <v>3312</v>
      </c>
      <c r="D10" s="494" t="s">
        <v>3387</v>
      </c>
      <c r="E10" s="494" t="s">
        <v>3313</v>
      </c>
      <c r="F10" s="350">
        <v>0</v>
      </c>
      <c r="G10" s="499">
        <v>1</v>
      </c>
      <c r="H10" s="499">
        <v>0.01</v>
      </c>
      <c r="I10" s="500" t="s">
        <v>33</v>
      </c>
      <c r="J10" s="501" t="s">
        <v>4117</v>
      </c>
      <c r="K10" s="500"/>
      <c r="L10" s="502"/>
      <c r="M10" s="503"/>
      <c r="N10" s="500"/>
    </row>
    <row r="11" spans="1:14" x14ac:dyDescent="0.25">
      <c r="A11" s="494" t="s">
        <v>132</v>
      </c>
      <c r="B11" s="494" t="s">
        <v>133</v>
      </c>
      <c r="C11" s="494" t="s">
        <v>2792</v>
      </c>
      <c r="D11" s="494" t="s">
        <v>133</v>
      </c>
      <c r="E11" s="494" t="s">
        <v>2265</v>
      </c>
      <c r="F11" s="350">
        <v>0</v>
      </c>
      <c r="G11" s="499">
        <v>1</v>
      </c>
      <c r="H11" s="499">
        <v>0.01</v>
      </c>
      <c r="I11" s="500" t="s">
        <v>33</v>
      </c>
      <c r="J11" s="501" t="s">
        <v>4119</v>
      </c>
      <c r="K11" s="500" t="s">
        <v>236</v>
      </c>
      <c r="L11" s="502" t="s">
        <v>237</v>
      </c>
      <c r="M11" s="503" t="s">
        <v>150</v>
      </c>
      <c r="N11" s="500"/>
    </row>
    <row r="12" spans="1:14" x14ac:dyDescent="0.25">
      <c r="A12" s="494" t="s">
        <v>132</v>
      </c>
      <c r="B12" s="494" t="s">
        <v>2433</v>
      </c>
      <c r="C12" s="494" t="s">
        <v>2434</v>
      </c>
      <c r="D12" s="494" t="s">
        <v>2433</v>
      </c>
      <c r="E12" s="494" t="s">
        <v>2435</v>
      </c>
      <c r="F12" s="350">
        <v>0</v>
      </c>
      <c r="G12" s="499">
        <v>1</v>
      </c>
      <c r="H12" s="499">
        <v>0.01</v>
      </c>
      <c r="I12" s="500" t="s">
        <v>2436</v>
      </c>
      <c r="J12" s="500" t="s">
        <v>3208</v>
      </c>
      <c r="K12" s="500"/>
      <c r="L12" s="502" t="s">
        <v>2688</v>
      </c>
      <c r="M12" s="506" t="s">
        <v>2437</v>
      </c>
      <c r="N12" s="500"/>
    </row>
    <row r="13" spans="1:14" x14ac:dyDescent="0.25">
      <c r="A13" s="494" t="s">
        <v>132</v>
      </c>
      <c r="B13" s="494" t="s">
        <v>3383</v>
      </c>
      <c r="C13" s="494" t="s">
        <v>430</v>
      </c>
      <c r="D13" s="494" t="s">
        <v>3383</v>
      </c>
      <c r="E13" s="494" t="s">
        <v>2264</v>
      </c>
      <c r="F13" s="350">
        <v>0</v>
      </c>
      <c r="G13" s="499">
        <v>1</v>
      </c>
      <c r="H13" s="499">
        <v>0.01</v>
      </c>
      <c r="I13" s="500" t="s">
        <v>33</v>
      </c>
      <c r="J13" s="501" t="s">
        <v>4120</v>
      </c>
      <c r="K13" s="500"/>
      <c r="L13" s="502" t="s">
        <v>2693</v>
      </c>
      <c r="M13" s="503" t="s">
        <v>3384</v>
      </c>
      <c r="N13" s="500"/>
    </row>
    <row r="14" spans="1:14" x14ac:dyDescent="0.25">
      <c r="A14" s="494" t="s">
        <v>71</v>
      </c>
      <c r="B14" s="494" t="s">
        <v>15</v>
      </c>
      <c r="C14" s="494" t="s">
        <v>2476</v>
      </c>
      <c r="D14" s="494" t="s">
        <v>15</v>
      </c>
      <c r="E14" s="494" t="s">
        <v>2475</v>
      </c>
      <c r="F14" s="350">
        <v>0</v>
      </c>
      <c r="G14" s="350">
        <v>1</v>
      </c>
      <c r="H14" s="350">
        <v>0.01</v>
      </c>
      <c r="I14" s="500" t="s">
        <v>113</v>
      </c>
      <c r="J14" s="501" t="s">
        <v>4100</v>
      </c>
      <c r="K14" s="500" t="s">
        <v>195</v>
      </c>
      <c r="L14" s="502" t="s">
        <v>196</v>
      </c>
      <c r="M14" s="503" t="s">
        <v>3168</v>
      </c>
    </row>
    <row r="15" spans="1:14" x14ac:dyDescent="0.25">
      <c r="A15" s="494" t="s">
        <v>71</v>
      </c>
      <c r="B15" s="494" t="s">
        <v>100</v>
      </c>
      <c r="C15" s="494" t="s">
        <v>298</v>
      </c>
      <c r="D15" s="494" t="s">
        <v>100</v>
      </c>
      <c r="E15" s="494" t="s">
        <v>2292</v>
      </c>
      <c r="F15" s="350">
        <v>0</v>
      </c>
      <c r="G15" s="350">
        <v>0.75</v>
      </c>
      <c r="H15" s="350">
        <v>0.01</v>
      </c>
      <c r="I15" s="500" t="s">
        <v>30</v>
      </c>
      <c r="J15" s="500" t="s">
        <v>3169</v>
      </c>
      <c r="K15" s="500" t="s">
        <v>197</v>
      </c>
      <c r="L15" s="502" t="s">
        <v>198</v>
      </c>
      <c r="M15" s="503" t="s">
        <v>146</v>
      </c>
      <c r="N15" s="500" t="s">
        <v>426</v>
      </c>
    </row>
    <row r="16" spans="1:14" x14ac:dyDescent="0.25">
      <c r="A16" s="494" t="s">
        <v>71</v>
      </c>
      <c r="B16" s="494" t="s">
        <v>14</v>
      </c>
      <c r="C16" s="494" t="s">
        <v>7</v>
      </c>
      <c r="D16" s="494" t="s">
        <v>14</v>
      </c>
      <c r="E16" s="494" t="s">
        <v>2291</v>
      </c>
      <c r="F16" s="494">
        <v>0</v>
      </c>
      <c r="G16" s="494">
        <v>1</v>
      </c>
      <c r="H16" s="494">
        <v>1</v>
      </c>
      <c r="I16" s="500" t="s">
        <v>29</v>
      </c>
      <c r="J16" s="500" t="s">
        <v>2303</v>
      </c>
      <c r="K16" s="500" t="s">
        <v>199</v>
      </c>
      <c r="L16" s="502" t="s">
        <v>200</v>
      </c>
    </row>
    <row r="17" spans="1:14" x14ac:dyDescent="0.25">
      <c r="A17" s="494" t="s">
        <v>71</v>
      </c>
      <c r="B17" s="494" t="s">
        <v>3667</v>
      </c>
      <c r="C17" s="494" t="s">
        <v>3668</v>
      </c>
      <c r="D17" s="17" t="s">
        <v>344</v>
      </c>
      <c r="E17" s="494" t="s">
        <v>3669</v>
      </c>
      <c r="F17" s="494">
        <v>0</v>
      </c>
      <c r="G17" s="507">
        <v>600000</v>
      </c>
      <c r="H17" s="507">
        <v>5000</v>
      </c>
      <c r="I17" s="500" t="s">
        <v>3670</v>
      </c>
      <c r="J17" s="501" t="s">
        <v>4101</v>
      </c>
      <c r="K17" s="500"/>
      <c r="L17" s="502"/>
    </row>
    <row r="18" spans="1:14" x14ac:dyDescent="0.25">
      <c r="A18" s="494" t="s">
        <v>71</v>
      </c>
      <c r="B18" s="494" t="s">
        <v>258</v>
      </c>
      <c r="C18" s="494" t="s">
        <v>299</v>
      </c>
      <c r="D18" s="17" t="s">
        <v>344</v>
      </c>
      <c r="E18" s="494" t="s">
        <v>2290</v>
      </c>
      <c r="F18" s="494">
        <v>0</v>
      </c>
      <c r="G18" s="499">
        <f>ROUND(MaxBoundCalculations!B172,2)</f>
        <v>0.24</v>
      </c>
      <c r="H18" s="508">
        <v>5.0000000000000001E-3</v>
      </c>
      <c r="I18" s="500" t="s">
        <v>259</v>
      </c>
      <c r="J18" s="500" t="s">
        <v>2296</v>
      </c>
      <c r="K18" s="500" t="s">
        <v>260</v>
      </c>
      <c r="L18" s="502" t="s">
        <v>261</v>
      </c>
      <c r="M18" s="509" t="s">
        <v>303</v>
      </c>
      <c r="N18" s="502" t="s">
        <v>392</v>
      </c>
    </row>
    <row r="19" spans="1:14" x14ac:dyDescent="0.25">
      <c r="A19" s="494" t="s">
        <v>71</v>
      </c>
      <c r="B19" s="494" t="s">
        <v>262</v>
      </c>
      <c r="C19" s="494" t="s">
        <v>3423</v>
      </c>
      <c r="D19" s="17" t="s">
        <v>344</v>
      </c>
      <c r="E19" s="494" t="s">
        <v>2289</v>
      </c>
      <c r="F19" s="494">
        <v>0</v>
      </c>
      <c r="G19" s="350">
        <v>0.5</v>
      </c>
      <c r="H19" s="499">
        <v>0.01</v>
      </c>
      <c r="I19" s="500" t="s">
        <v>265</v>
      </c>
      <c r="J19" s="500" t="s">
        <v>3970</v>
      </c>
      <c r="K19" s="500" t="s">
        <v>263</v>
      </c>
      <c r="L19" s="502" t="s">
        <v>264</v>
      </c>
      <c r="M19" s="509" t="s">
        <v>304</v>
      </c>
      <c r="N19" s="510"/>
    </row>
    <row r="20" spans="1:14" x14ac:dyDescent="0.25">
      <c r="A20" s="494" t="s">
        <v>71</v>
      </c>
      <c r="B20" s="494" t="s">
        <v>13</v>
      </c>
      <c r="C20" s="494" t="s">
        <v>126</v>
      </c>
      <c r="D20" s="494" t="s">
        <v>13</v>
      </c>
      <c r="E20" s="494" t="s">
        <v>2288</v>
      </c>
      <c r="F20" s="494">
        <v>0</v>
      </c>
      <c r="G20" s="494">
        <v>1</v>
      </c>
      <c r="H20" s="494">
        <v>1</v>
      </c>
      <c r="I20" s="500" t="s">
        <v>29</v>
      </c>
      <c r="J20" s="500" t="s">
        <v>2924</v>
      </c>
      <c r="K20" s="500" t="s">
        <v>201</v>
      </c>
      <c r="L20" s="502" t="s">
        <v>202</v>
      </c>
      <c r="M20" s="509" t="s">
        <v>74</v>
      </c>
      <c r="N20" s="510"/>
    </row>
    <row r="21" spans="1:14" x14ac:dyDescent="0.25">
      <c r="A21" s="494" t="s">
        <v>71</v>
      </c>
      <c r="B21" s="494" t="s">
        <v>3717</v>
      </c>
      <c r="C21" s="494" t="s">
        <v>3716</v>
      </c>
      <c r="D21" s="17" t="s">
        <v>344</v>
      </c>
      <c r="E21" s="494" t="s">
        <v>3718</v>
      </c>
      <c r="F21" s="494">
        <v>0</v>
      </c>
      <c r="G21" s="494">
        <v>1</v>
      </c>
      <c r="H21" s="494">
        <v>1</v>
      </c>
      <c r="I21" s="500" t="s">
        <v>29</v>
      </c>
      <c r="J21" s="500" t="s">
        <v>3778</v>
      </c>
      <c r="K21" s="500"/>
      <c r="L21" s="502"/>
    </row>
    <row r="22" spans="1:14" x14ac:dyDescent="0.25">
      <c r="A22" s="494" t="s">
        <v>71</v>
      </c>
      <c r="B22" s="494" t="s">
        <v>12</v>
      </c>
      <c r="C22" s="494" t="s">
        <v>6</v>
      </c>
      <c r="D22" s="494" t="s">
        <v>12</v>
      </c>
      <c r="E22" s="494" t="s">
        <v>2286</v>
      </c>
      <c r="F22" s="494">
        <v>0</v>
      </c>
      <c r="G22" s="494">
        <v>1</v>
      </c>
      <c r="H22" s="494">
        <v>1</v>
      </c>
      <c r="I22" s="500" t="s">
        <v>29</v>
      </c>
      <c r="J22" s="500" t="s">
        <v>3170</v>
      </c>
      <c r="K22" s="500" t="s">
        <v>205</v>
      </c>
      <c r="L22" s="502" t="s">
        <v>206</v>
      </c>
    </row>
    <row r="23" spans="1:14" x14ac:dyDescent="0.25">
      <c r="A23" s="494" t="s">
        <v>71</v>
      </c>
      <c r="B23" s="494" t="s">
        <v>2453</v>
      </c>
      <c r="C23" s="494" t="s">
        <v>2452</v>
      </c>
      <c r="D23" s="494" t="s">
        <v>16</v>
      </c>
      <c r="E23" s="494" t="s">
        <v>2287</v>
      </c>
      <c r="F23" s="350">
        <v>0</v>
      </c>
      <c r="G23" s="350">
        <v>0.5</v>
      </c>
      <c r="H23" s="350">
        <v>0.01</v>
      </c>
      <c r="I23" s="500" t="s">
        <v>2454</v>
      </c>
      <c r="J23" s="501" t="s">
        <v>4481</v>
      </c>
      <c r="K23" s="500" t="s">
        <v>203</v>
      </c>
      <c r="L23" s="502" t="s">
        <v>204</v>
      </c>
      <c r="M23" s="503" t="s">
        <v>150</v>
      </c>
    </row>
    <row r="24" spans="1:14" x14ac:dyDescent="0.25">
      <c r="A24" s="494" t="s">
        <v>4482</v>
      </c>
      <c r="B24" s="494" t="s">
        <v>2790</v>
      </c>
      <c r="C24" s="494" t="s">
        <v>2791</v>
      </c>
      <c r="D24" s="511" t="s">
        <v>3666</v>
      </c>
      <c r="E24" s="347" t="s">
        <v>2793</v>
      </c>
      <c r="F24" s="499">
        <v>0</v>
      </c>
      <c r="G24" s="499">
        <v>1</v>
      </c>
      <c r="H24" s="350">
        <v>0.01</v>
      </c>
      <c r="I24" s="500" t="s">
        <v>33</v>
      </c>
      <c r="J24" s="500" t="s">
        <v>3361</v>
      </c>
      <c r="K24" s="502" t="s">
        <v>2796</v>
      </c>
      <c r="L24" s="502" t="s">
        <v>2795</v>
      </c>
      <c r="M24" s="509" t="s">
        <v>2794</v>
      </c>
    </row>
    <row r="25" spans="1:14" x14ac:dyDescent="0.25">
      <c r="A25" s="494" t="s">
        <v>4482</v>
      </c>
      <c r="B25" s="494" t="s">
        <v>3652</v>
      </c>
      <c r="C25" s="494" t="s">
        <v>3653</v>
      </c>
      <c r="D25" s="511" t="s">
        <v>3666</v>
      </c>
      <c r="E25" s="347" t="s">
        <v>3654</v>
      </c>
      <c r="F25" s="499">
        <v>0</v>
      </c>
      <c r="G25" s="499">
        <v>1</v>
      </c>
      <c r="H25" s="350">
        <v>0.01</v>
      </c>
      <c r="I25" s="500" t="s">
        <v>33</v>
      </c>
      <c r="J25" s="500" t="s">
        <v>3656</v>
      </c>
      <c r="K25" s="502"/>
      <c r="L25" s="502"/>
      <c r="M25" s="509" t="s">
        <v>3655</v>
      </c>
    </row>
    <row r="26" spans="1:14" x14ac:dyDescent="0.25">
      <c r="A26" s="494" t="s">
        <v>2811</v>
      </c>
      <c r="B26" s="494" t="s">
        <v>2812</v>
      </c>
      <c r="C26" s="494" t="s">
        <v>3388</v>
      </c>
      <c r="D26" s="512"/>
      <c r="E26" s="494" t="s">
        <v>2813</v>
      </c>
      <c r="F26" s="494">
        <v>0</v>
      </c>
      <c r="G26" s="494">
        <v>1</v>
      </c>
      <c r="H26" s="494">
        <v>1</v>
      </c>
      <c r="I26" s="500" t="s">
        <v>29</v>
      </c>
      <c r="J26" s="494" t="s">
        <v>3389</v>
      </c>
      <c r="M26" s="513"/>
    </row>
    <row r="27" spans="1:14" x14ac:dyDescent="0.25">
      <c r="A27" s="494" t="s">
        <v>2811</v>
      </c>
      <c r="B27" s="494" t="s">
        <v>4446</v>
      </c>
      <c r="C27" s="494" t="s">
        <v>4448</v>
      </c>
      <c r="D27" s="500" t="s">
        <v>3103</v>
      </c>
      <c r="E27" s="512"/>
      <c r="F27" s="494">
        <v>0</v>
      </c>
      <c r="G27" s="494">
        <v>1</v>
      </c>
      <c r="H27" s="494">
        <v>1</v>
      </c>
      <c r="I27" s="500" t="s">
        <v>29</v>
      </c>
      <c r="J27" s="494" t="s">
        <v>4447</v>
      </c>
    </row>
    <row r="28" spans="1:14" x14ac:dyDescent="0.25">
      <c r="A28" s="494" t="s">
        <v>2811</v>
      </c>
      <c r="B28" s="494" t="s">
        <v>3845</v>
      </c>
      <c r="C28" s="494" t="s">
        <v>3846</v>
      </c>
      <c r="D28" s="512"/>
      <c r="E28" s="512"/>
      <c r="F28" s="494">
        <v>0</v>
      </c>
      <c r="G28" s="494">
        <v>1</v>
      </c>
      <c r="H28" s="494">
        <v>1</v>
      </c>
      <c r="I28" s="500" t="s">
        <v>29</v>
      </c>
      <c r="J28" s="494" t="s">
        <v>3847</v>
      </c>
    </row>
    <row r="29" spans="1:14" x14ac:dyDescent="0.25">
      <c r="A29" s="494" t="s">
        <v>2811</v>
      </c>
      <c r="B29" s="494" t="s">
        <v>3259</v>
      </c>
      <c r="C29" s="494" t="s">
        <v>3257</v>
      </c>
      <c r="D29" s="512"/>
      <c r="E29" s="512"/>
      <c r="F29" s="494">
        <v>0</v>
      </c>
      <c r="G29" s="494">
        <v>1</v>
      </c>
      <c r="H29" s="494">
        <v>1</v>
      </c>
      <c r="I29" s="500" t="s">
        <v>29</v>
      </c>
      <c r="J29" s="494" t="s">
        <v>3258</v>
      </c>
    </row>
    <row r="30" spans="1:14" x14ac:dyDescent="0.25">
      <c r="A30" s="494" t="s">
        <v>10</v>
      </c>
      <c r="B30" s="494" t="s">
        <v>3102</v>
      </c>
      <c r="C30" s="494" t="s">
        <v>2405</v>
      </c>
      <c r="D30" s="494" t="s">
        <v>3102</v>
      </c>
      <c r="E30" s="494" t="s">
        <v>2262</v>
      </c>
      <c r="F30" s="494">
        <v>0</v>
      </c>
      <c r="G30" s="494">
        <v>300</v>
      </c>
      <c r="H30" s="494">
        <v>5</v>
      </c>
      <c r="I30" s="512" t="str">
        <f>UnitControlCenter!$B$55</f>
        <v>$/metric ton CO2e</v>
      </c>
      <c r="J30" s="500" t="s">
        <v>3611</v>
      </c>
      <c r="K30" s="500" t="s">
        <v>240</v>
      </c>
      <c r="L30" s="502" t="s">
        <v>241</v>
      </c>
      <c r="M30" s="509" t="s">
        <v>2381</v>
      </c>
      <c r="N30" s="502" t="s">
        <v>394</v>
      </c>
    </row>
    <row r="31" spans="1:14" x14ac:dyDescent="0.25">
      <c r="A31" s="494" t="s">
        <v>10</v>
      </c>
      <c r="B31" s="494" t="s">
        <v>3938</v>
      </c>
      <c r="C31" s="494" t="s">
        <v>3939</v>
      </c>
      <c r="D31" s="494" t="s">
        <v>3938</v>
      </c>
      <c r="E31" s="512" t="s">
        <v>3940</v>
      </c>
      <c r="F31" s="514">
        <v>-0.5</v>
      </c>
      <c r="G31" s="514">
        <v>0.5</v>
      </c>
      <c r="H31" s="514">
        <v>0.01</v>
      </c>
      <c r="I31" s="500" t="s">
        <v>3941</v>
      </c>
      <c r="J31" s="494" t="s">
        <v>3942</v>
      </c>
    </row>
    <row r="32" spans="1:14" x14ac:dyDescent="0.25">
      <c r="A32" s="494" t="s">
        <v>10</v>
      </c>
      <c r="B32" s="494" t="s">
        <v>25</v>
      </c>
      <c r="C32" s="494" t="s">
        <v>138</v>
      </c>
      <c r="D32" s="494" t="s">
        <v>25</v>
      </c>
      <c r="E32" s="494" t="s">
        <v>2261</v>
      </c>
      <c r="F32" s="514">
        <v>0</v>
      </c>
      <c r="G32" s="514">
        <v>1</v>
      </c>
      <c r="H32" s="514">
        <v>0.01</v>
      </c>
      <c r="I32" s="500" t="s">
        <v>140</v>
      </c>
      <c r="J32" s="501" t="s">
        <v>4122</v>
      </c>
      <c r="K32" s="502" t="s">
        <v>244</v>
      </c>
      <c r="L32" s="502" t="s">
        <v>245</v>
      </c>
      <c r="M32" s="503" t="s">
        <v>150</v>
      </c>
    </row>
    <row r="33" spans="1:14" x14ac:dyDescent="0.25">
      <c r="A33" s="494" t="s">
        <v>10</v>
      </c>
      <c r="B33" s="494" t="s">
        <v>2438</v>
      </c>
      <c r="C33" s="494" t="s">
        <v>2439</v>
      </c>
      <c r="D33" s="512"/>
      <c r="E33" s="511" t="s">
        <v>2440</v>
      </c>
      <c r="F33" s="494">
        <v>0</v>
      </c>
      <c r="G33" s="494">
        <v>1</v>
      </c>
      <c r="H33" s="494">
        <v>1</v>
      </c>
      <c r="I33" s="500" t="s">
        <v>29</v>
      </c>
      <c r="J33" s="500" t="s">
        <v>3298</v>
      </c>
      <c r="K33" s="500" t="s">
        <v>240</v>
      </c>
      <c r="L33" s="502" t="s">
        <v>241</v>
      </c>
    </row>
    <row r="34" spans="1:14" x14ac:dyDescent="0.25">
      <c r="A34" s="494" t="s">
        <v>10</v>
      </c>
      <c r="B34" s="494" t="s">
        <v>2956</v>
      </c>
      <c r="C34" s="494" t="s">
        <v>3338</v>
      </c>
      <c r="D34" s="512"/>
      <c r="E34" s="511" t="s">
        <v>3340</v>
      </c>
      <c r="F34" s="494">
        <v>0</v>
      </c>
      <c r="G34" s="494">
        <v>1</v>
      </c>
      <c r="H34" s="494">
        <v>1</v>
      </c>
      <c r="I34" s="500" t="s">
        <v>29</v>
      </c>
      <c r="J34" s="500" t="s">
        <v>3787</v>
      </c>
      <c r="K34" s="500" t="s">
        <v>240</v>
      </c>
      <c r="L34" s="502" t="s">
        <v>241</v>
      </c>
    </row>
    <row r="35" spans="1:14" x14ac:dyDescent="0.25">
      <c r="A35" s="494" t="s">
        <v>10</v>
      </c>
      <c r="B35" s="494" t="s">
        <v>2703</v>
      </c>
      <c r="C35" s="494" t="s">
        <v>2702</v>
      </c>
      <c r="D35" s="511" t="s">
        <v>2703</v>
      </c>
      <c r="E35" s="494" t="s">
        <v>2704</v>
      </c>
      <c r="F35" s="494">
        <v>0</v>
      </c>
      <c r="G35" s="494">
        <v>1</v>
      </c>
      <c r="H35" s="494">
        <v>1</v>
      </c>
      <c r="I35" s="500" t="s">
        <v>29</v>
      </c>
      <c r="J35" s="502"/>
    </row>
    <row r="36" spans="1:14" x14ac:dyDescent="0.25">
      <c r="A36" s="494" t="s">
        <v>10</v>
      </c>
      <c r="B36" s="494" t="s">
        <v>2745</v>
      </c>
      <c r="C36" s="494" t="s">
        <v>2745</v>
      </c>
      <c r="D36" s="511" t="s">
        <v>2745</v>
      </c>
      <c r="E36" s="511" t="s">
        <v>2746</v>
      </c>
      <c r="F36" s="514">
        <v>0</v>
      </c>
      <c r="G36" s="514">
        <v>1</v>
      </c>
      <c r="H36" s="514">
        <v>0.01</v>
      </c>
      <c r="I36" s="500" t="s">
        <v>2747</v>
      </c>
      <c r="J36" s="500" t="s">
        <v>3174</v>
      </c>
      <c r="K36" s="502" t="s">
        <v>2891</v>
      </c>
    </row>
    <row r="37" spans="1:14" x14ac:dyDescent="0.25">
      <c r="A37" s="494" t="s">
        <v>10</v>
      </c>
      <c r="B37" s="494" t="s">
        <v>3246</v>
      </c>
      <c r="C37" s="494" t="s">
        <v>3245</v>
      </c>
      <c r="D37" s="494" t="s">
        <v>3246</v>
      </c>
      <c r="E37" s="494" t="s">
        <v>2260</v>
      </c>
      <c r="F37" s="350">
        <v>-0.9</v>
      </c>
      <c r="G37" s="350">
        <v>0.9</v>
      </c>
      <c r="H37" s="514">
        <v>0.01</v>
      </c>
      <c r="I37" s="500" t="s">
        <v>141</v>
      </c>
      <c r="J37" s="500" t="s">
        <v>3247</v>
      </c>
      <c r="K37" s="502" t="s">
        <v>246</v>
      </c>
      <c r="L37" s="502" t="s">
        <v>247</v>
      </c>
      <c r="M37" s="509" t="s">
        <v>151</v>
      </c>
    </row>
    <row r="38" spans="1:14" x14ac:dyDescent="0.25">
      <c r="A38" s="494" t="s">
        <v>10</v>
      </c>
      <c r="B38" s="494" t="s">
        <v>3622</v>
      </c>
      <c r="C38" s="494" t="s">
        <v>3625</v>
      </c>
      <c r="D38" s="512"/>
      <c r="E38" s="512"/>
      <c r="F38" s="494">
        <v>0</v>
      </c>
      <c r="G38" s="494">
        <v>1</v>
      </c>
      <c r="H38" s="494">
        <v>1</v>
      </c>
      <c r="I38" s="500" t="s">
        <v>29</v>
      </c>
      <c r="J38" s="494" t="s">
        <v>3628</v>
      </c>
      <c r="M38" s="494"/>
    </row>
    <row r="39" spans="1:14" x14ac:dyDescent="0.25">
      <c r="A39" s="494" t="s">
        <v>10</v>
      </c>
      <c r="B39" s="494" t="s">
        <v>3621</v>
      </c>
      <c r="C39" s="494" t="s">
        <v>3624</v>
      </c>
      <c r="D39" s="512"/>
      <c r="E39" s="512"/>
      <c r="F39" s="494">
        <v>0</v>
      </c>
      <c r="G39" s="494">
        <v>1</v>
      </c>
      <c r="H39" s="494">
        <v>1</v>
      </c>
      <c r="I39" s="500" t="s">
        <v>29</v>
      </c>
      <c r="J39" s="494" t="s">
        <v>3627</v>
      </c>
    </row>
    <row r="40" spans="1:14" x14ac:dyDescent="0.25">
      <c r="A40" s="494" t="s">
        <v>10</v>
      </c>
      <c r="B40" s="494" t="s">
        <v>3623</v>
      </c>
      <c r="C40" s="494" t="s">
        <v>3626</v>
      </c>
      <c r="D40" s="512"/>
      <c r="E40" s="512"/>
      <c r="F40" s="494">
        <v>0</v>
      </c>
      <c r="G40" s="494">
        <v>1</v>
      </c>
      <c r="H40" s="494">
        <v>1</v>
      </c>
      <c r="I40" s="500" t="s">
        <v>29</v>
      </c>
      <c r="J40" s="494" t="s">
        <v>3629</v>
      </c>
    </row>
    <row r="41" spans="1:14" x14ac:dyDescent="0.25">
      <c r="A41" s="494" t="s">
        <v>10</v>
      </c>
      <c r="B41" s="494" t="s">
        <v>3297</v>
      </c>
      <c r="C41" s="494" t="s">
        <v>3339</v>
      </c>
      <c r="D41" s="512"/>
      <c r="E41" s="512"/>
      <c r="F41" s="494">
        <v>0</v>
      </c>
      <c r="G41" s="494">
        <v>1</v>
      </c>
      <c r="H41" s="494">
        <v>1</v>
      </c>
      <c r="I41" s="500" t="s">
        <v>29</v>
      </c>
      <c r="J41" s="515" t="s">
        <v>3788</v>
      </c>
      <c r="K41" s="500" t="s">
        <v>240</v>
      </c>
      <c r="L41" s="502" t="s">
        <v>241</v>
      </c>
    </row>
    <row r="42" spans="1:14" x14ac:dyDescent="0.25">
      <c r="A42" s="494" t="s">
        <v>2469</v>
      </c>
      <c r="B42" s="494" t="s">
        <v>3785</v>
      </c>
      <c r="C42" s="494" t="s">
        <v>3709</v>
      </c>
      <c r="D42" s="494" t="s">
        <v>3710</v>
      </c>
      <c r="E42" s="494" t="s">
        <v>3711</v>
      </c>
      <c r="F42" s="494">
        <v>0</v>
      </c>
      <c r="G42" s="494">
        <v>1</v>
      </c>
      <c r="H42" s="494">
        <v>1</v>
      </c>
      <c r="I42" s="500" t="s">
        <v>29</v>
      </c>
      <c r="J42" s="516" t="s">
        <v>3786</v>
      </c>
      <c r="K42" s="502"/>
      <c r="L42" s="502" t="s">
        <v>2690</v>
      </c>
      <c r="M42" s="503"/>
      <c r="N42" s="502"/>
    </row>
    <row r="43" spans="1:14" x14ac:dyDescent="0.25">
      <c r="A43" s="494" t="s">
        <v>2469</v>
      </c>
      <c r="B43" s="494" t="s">
        <v>3664</v>
      </c>
      <c r="C43" s="494" t="s">
        <v>2728</v>
      </c>
      <c r="D43" s="511" t="s">
        <v>348</v>
      </c>
      <c r="E43" s="494" t="s">
        <v>2726</v>
      </c>
      <c r="F43" s="514">
        <v>0</v>
      </c>
      <c r="G43" s="514">
        <v>1</v>
      </c>
      <c r="H43" s="514">
        <v>0.01</v>
      </c>
      <c r="I43" s="500" t="s">
        <v>2727</v>
      </c>
      <c r="J43" s="516" t="s">
        <v>3620</v>
      </c>
      <c r="K43" s="502" t="s">
        <v>341</v>
      </c>
      <c r="L43" s="502" t="s">
        <v>2689</v>
      </c>
      <c r="M43" s="503" t="s">
        <v>150</v>
      </c>
      <c r="N43" s="502"/>
    </row>
    <row r="44" spans="1:14" x14ac:dyDescent="0.25">
      <c r="A44" s="494" t="s">
        <v>2469</v>
      </c>
      <c r="B44" s="494" t="s">
        <v>3712</v>
      </c>
      <c r="C44" s="494" t="s">
        <v>2470</v>
      </c>
      <c r="D44" s="511" t="s">
        <v>3712</v>
      </c>
      <c r="E44" s="494" t="s">
        <v>2473</v>
      </c>
      <c r="F44" s="514">
        <v>0</v>
      </c>
      <c r="G44" s="514">
        <v>1</v>
      </c>
      <c r="H44" s="514">
        <v>0.01</v>
      </c>
      <c r="I44" s="500" t="s">
        <v>2474</v>
      </c>
      <c r="J44" s="517" t="s">
        <v>4121</v>
      </c>
      <c r="K44" s="502"/>
      <c r="L44" s="502" t="s">
        <v>2690</v>
      </c>
      <c r="M44" s="503"/>
      <c r="N44" s="502"/>
    </row>
    <row r="45" spans="1:14" x14ac:dyDescent="0.25">
      <c r="A45" s="494" t="s">
        <v>2469</v>
      </c>
      <c r="B45" s="494" t="s">
        <v>2472</v>
      </c>
      <c r="C45" s="494" t="s">
        <v>286</v>
      </c>
      <c r="D45" s="511" t="s">
        <v>2471</v>
      </c>
      <c r="E45" s="494" t="s">
        <v>2263</v>
      </c>
      <c r="F45" s="514">
        <v>0</v>
      </c>
      <c r="G45" s="514">
        <v>1</v>
      </c>
      <c r="H45" s="514">
        <v>0.01</v>
      </c>
      <c r="I45" s="502" t="s">
        <v>57</v>
      </c>
      <c r="J45" s="502" t="s">
        <v>2302</v>
      </c>
      <c r="K45" s="502" t="s">
        <v>242</v>
      </c>
      <c r="L45" s="502" t="s">
        <v>243</v>
      </c>
      <c r="M45" s="503" t="s">
        <v>150</v>
      </c>
      <c r="N45" s="502"/>
    </row>
    <row r="46" spans="1:14" x14ac:dyDescent="0.25">
      <c r="A46" s="494" t="s">
        <v>8</v>
      </c>
      <c r="B46" s="494" t="s">
        <v>3671</v>
      </c>
      <c r="C46" s="494" t="s">
        <v>3672</v>
      </c>
      <c r="D46" s="511" t="s">
        <v>3671</v>
      </c>
      <c r="E46" s="494" t="s">
        <v>3673</v>
      </c>
      <c r="F46" s="511">
        <v>0</v>
      </c>
      <c r="G46" s="511">
        <v>1</v>
      </c>
      <c r="H46" s="511">
        <v>1</v>
      </c>
      <c r="I46" s="502" t="s">
        <v>29</v>
      </c>
      <c r="J46" s="500" t="s">
        <v>3674</v>
      </c>
      <c r="K46" s="500"/>
      <c r="L46" s="502"/>
    </row>
    <row r="47" spans="1:14" x14ac:dyDescent="0.25">
      <c r="A47" s="494" t="s">
        <v>8</v>
      </c>
      <c r="B47" s="494" t="s">
        <v>327</v>
      </c>
      <c r="C47" s="494" t="s">
        <v>328</v>
      </c>
      <c r="D47" s="511" t="s">
        <v>327</v>
      </c>
      <c r="E47" s="494" t="s">
        <v>2285</v>
      </c>
      <c r="F47" s="511">
        <v>0</v>
      </c>
      <c r="G47" s="511">
        <v>1</v>
      </c>
      <c r="H47" s="511">
        <v>1</v>
      </c>
      <c r="I47" s="502" t="s">
        <v>29</v>
      </c>
      <c r="J47" s="500" t="s">
        <v>3171</v>
      </c>
      <c r="K47" s="500" t="s">
        <v>329</v>
      </c>
      <c r="L47" s="502" t="s">
        <v>330</v>
      </c>
    </row>
    <row r="48" spans="1:14" x14ac:dyDescent="0.25">
      <c r="A48" s="494" t="s">
        <v>8</v>
      </c>
      <c r="B48" s="494" t="s">
        <v>266</v>
      </c>
      <c r="C48" s="494" t="s">
        <v>269</v>
      </c>
      <c r="D48" s="511" t="s">
        <v>345</v>
      </c>
      <c r="E48" s="494" t="s">
        <v>2284</v>
      </c>
      <c r="F48" s="514">
        <v>-1</v>
      </c>
      <c r="G48" s="514">
        <v>1</v>
      </c>
      <c r="H48" s="514">
        <v>0.02</v>
      </c>
      <c r="I48" s="502" t="s">
        <v>270</v>
      </c>
      <c r="J48" s="501" t="s">
        <v>4104</v>
      </c>
      <c r="K48" s="500" t="s">
        <v>272</v>
      </c>
      <c r="L48" s="502" t="s">
        <v>274</v>
      </c>
      <c r="M48" s="509" t="s">
        <v>305</v>
      </c>
    </row>
    <row r="49" spans="1:14" x14ac:dyDescent="0.25">
      <c r="A49" s="494" t="s">
        <v>8</v>
      </c>
      <c r="B49" s="494" t="s">
        <v>267</v>
      </c>
      <c r="C49" s="494" t="s">
        <v>268</v>
      </c>
      <c r="D49" s="511" t="s">
        <v>345</v>
      </c>
      <c r="E49" s="494" t="s">
        <v>2283</v>
      </c>
      <c r="F49" s="514">
        <v>-1</v>
      </c>
      <c r="G49" s="514">
        <v>1</v>
      </c>
      <c r="H49" s="514">
        <v>0.02</v>
      </c>
      <c r="I49" s="502" t="s">
        <v>271</v>
      </c>
      <c r="J49" s="501" t="s">
        <v>4112</v>
      </c>
      <c r="K49" s="500" t="s">
        <v>273</v>
      </c>
      <c r="L49" s="502" t="s">
        <v>274</v>
      </c>
      <c r="M49" s="509" t="s">
        <v>305</v>
      </c>
    </row>
    <row r="50" spans="1:14" x14ac:dyDescent="0.25">
      <c r="A50" s="494" t="s">
        <v>8</v>
      </c>
      <c r="B50" s="494" t="s">
        <v>3781</v>
      </c>
      <c r="C50" s="494" t="s">
        <v>254</v>
      </c>
      <c r="D50" s="511" t="s">
        <v>253</v>
      </c>
      <c r="E50" s="494" t="s">
        <v>2279</v>
      </c>
      <c r="F50" s="514">
        <v>-0.3</v>
      </c>
      <c r="G50" s="514">
        <v>0.6</v>
      </c>
      <c r="H50" s="514">
        <v>0.01</v>
      </c>
      <c r="I50" s="502" t="s">
        <v>255</v>
      </c>
      <c r="J50" s="500" t="s">
        <v>3780</v>
      </c>
      <c r="K50" s="502" t="s">
        <v>2240</v>
      </c>
      <c r="L50" s="502" t="s">
        <v>256</v>
      </c>
      <c r="M50" s="503" t="s">
        <v>3178</v>
      </c>
    </row>
    <row r="51" spans="1:14" x14ac:dyDescent="0.25">
      <c r="A51" s="494" t="s">
        <v>8</v>
      </c>
      <c r="B51" s="500" t="s">
        <v>3103</v>
      </c>
      <c r="C51" s="494" t="s">
        <v>3814</v>
      </c>
      <c r="D51" s="500" t="s">
        <v>3103</v>
      </c>
      <c r="E51" s="494" t="s">
        <v>3815</v>
      </c>
      <c r="F51" s="350">
        <v>0</v>
      </c>
      <c r="G51" s="499">
        <v>1</v>
      </c>
      <c r="H51" s="499">
        <v>0.01</v>
      </c>
      <c r="I51" s="500" t="s">
        <v>34</v>
      </c>
      <c r="J51" s="501" t="s">
        <v>4102</v>
      </c>
      <c r="K51" s="500" t="s">
        <v>2441</v>
      </c>
      <c r="L51" s="502" t="s">
        <v>2442</v>
      </c>
      <c r="M51" s="509" t="s">
        <v>148</v>
      </c>
    </row>
    <row r="52" spans="1:14" x14ac:dyDescent="0.25">
      <c r="A52" s="494" t="s">
        <v>8</v>
      </c>
      <c r="B52" s="500" t="s">
        <v>3505</v>
      </c>
      <c r="C52" s="494" t="s">
        <v>3506</v>
      </c>
      <c r="D52" s="512"/>
      <c r="E52" s="512"/>
      <c r="F52" s="511">
        <v>0</v>
      </c>
      <c r="G52" s="511">
        <v>1</v>
      </c>
      <c r="H52" s="511">
        <v>1</v>
      </c>
      <c r="I52" s="502" t="s">
        <v>29</v>
      </c>
      <c r="J52" s="500" t="s">
        <v>3507</v>
      </c>
      <c r="K52" s="500"/>
      <c r="L52" s="502"/>
      <c r="M52" s="509"/>
    </row>
    <row r="53" spans="1:14" x14ac:dyDescent="0.25">
      <c r="A53" s="494" t="s">
        <v>8</v>
      </c>
      <c r="B53" s="494" t="s">
        <v>3443</v>
      </c>
      <c r="C53" s="494" t="s">
        <v>3444</v>
      </c>
      <c r="D53" s="494" t="s">
        <v>3445</v>
      </c>
      <c r="E53" s="494" t="s">
        <v>3577</v>
      </c>
      <c r="F53" s="511">
        <v>0</v>
      </c>
      <c r="G53" s="346">
        <v>1</v>
      </c>
      <c r="H53" s="511">
        <v>1</v>
      </c>
      <c r="I53" s="511" t="s">
        <v>3446</v>
      </c>
      <c r="J53" s="500" t="s">
        <v>3447</v>
      </c>
      <c r="K53" s="500"/>
      <c r="L53" s="502"/>
      <c r="M53" s="420" t="s">
        <v>3448</v>
      </c>
    </row>
    <row r="54" spans="1:14" x14ac:dyDescent="0.25">
      <c r="A54" s="494" t="s">
        <v>8</v>
      </c>
      <c r="B54" s="494" t="s">
        <v>17</v>
      </c>
      <c r="C54" s="494" t="s">
        <v>27</v>
      </c>
      <c r="D54" s="494" t="s">
        <v>17</v>
      </c>
      <c r="E54" s="494" t="s">
        <v>2281</v>
      </c>
      <c r="F54" s="350">
        <v>0</v>
      </c>
      <c r="G54" s="499">
        <v>1</v>
      </c>
      <c r="H54" s="499">
        <v>0.01</v>
      </c>
      <c r="I54" s="500" t="s">
        <v>33</v>
      </c>
      <c r="J54" s="501" t="s">
        <v>4105</v>
      </c>
      <c r="K54" s="500" t="s">
        <v>207</v>
      </c>
      <c r="L54" s="502" t="s">
        <v>208</v>
      </c>
      <c r="M54" s="503" t="s">
        <v>150</v>
      </c>
    </row>
    <row r="55" spans="1:14" x14ac:dyDescent="0.25">
      <c r="A55" s="494" t="s">
        <v>8</v>
      </c>
      <c r="B55" s="494" t="s">
        <v>128</v>
      </c>
      <c r="C55" s="494" t="s">
        <v>127</v>
      </c>
      <c r="D55" s="494" t="s">
        <v>128</v>
      </c>
      <c r="E55" s="494" t="s">
        <v>2280</v>
      </c>
      <c r="F55" s="507">
        <v>0</v>
      </c>
      <c r="G55" s="507">
        <v>5000</v>
      </c>
      <c r="H55" s="507">
        <v>500</v>
      </c>
      <c r="I55" s="500" t="s">
        <v>185</v>
      </c>
      <c r="J55" s="500" t="s">
        <v>3619</v>
      </c>
      <c r="K55" s="500" t="s">
        <v>209</v>
      </c>
      <c r="L55" s="502" t="s">
        <v>210</v>
      </c>
      <c r="M55" s="503" t="s">
        <v>147</v>
      </c>
      <c r="N55" s="500" t="s">
        <v>186</v>
      </c>
    </row>
    <row r="56" spans="1:14" x14ac:dyDescent="0.25">
      <c r="A56" s="494" t="s">
        <v>8</v>
      </c>
      <c r="B56" s="494" t="s">
        <v>3572</v>
      </c>
      <c r="C56" s="494" t="s">
        <v>3573</v>
      </c>
      <c r="D56" s="494" t="s">
        <v>3572</v>
      </c>
      <c r="E56" s="494" t="s">
        <v>3574</v>
      </c>
      <c r="F56" s="353">
        <v>-100</v>
      </c>
      <c r="G56" s="494">
        <v>100</v>
      </c>
      <c r="H56" s="494">
        <v>1</v>
      </c>
      <c r="I56" s="511" t="s">
        <v>3575</v>
      </c>
      <c r="J56" s="500" t="s">
        <v>3576</v>
      </c>
      <c r="K56" s="500"/>
      <c r="L56" s="502"/>
      <c r="M56" s="503"/>
    </row>
    <row r="57" spans="1:14" x14ac:dyDescent="0.25">
      <c r="A57" s="494" t="s">
        <v>8</v>
      </c>
      <c r="B57" s="494" t="s">
        <v>3946</v>
      </c>
      <c r="C57" s="494" t="s">
        <v>3944</v>
      </c>
      <c r="D57" s="494" t="s">
        <v>3946</v>
      </c>
      <c r="E57" s="494" t="s">
        <v>3945</v>
      </c>
      <c r="F57" s="511">
        <v>0</v>
      </c>
      <c r="G57" s="511">
        <v>60</v>
      </c>
      <c r="H57" s="511">
        <v>1</v>
      </c>
      <c r="I57" s="511" t="str">
        <f>UnitControlCenter!$B$56</f>
        <v>$/MWh</v>
      </c>
      <c r="J57" s="500" t="s">
        <v>3947</v>
      </c>
      <c r="K57" s="500"/>
      <c r="L57" s="502"/>
      <c r="M57" s="503"/>
    </row>
    <row r="58" spans="1:14" x14ac:dyDescent="0.25">
      <c r="A58" s="494" t="s">
        <v>8</v>
      </c>
      <c r="B58" s="500" t="s">
        <v>3659</v>
      </c>
      <c r="C58" s="494" t="s">
        <v>3660</v>
      </c>
      <c r="D58" s="500" t="s">
        <v>3103</v>
      </c>
      <c r="E58" s="494" t="s">
        <v>3657</v>
      </c>
      <c r="F58" s="511">
        <v>0</v>
      </c>
      <c r="G58" s="511">
        <v>1</v>
      </c>
      <c r="H58" s="511">
        <v>1</v>
      </c>
      <c r="I58" s="511" t="s">
        <v>29</v>
      </c>
      <c r="J58" s="500" t="s">
        <v>3658</v>
      </c>
      <c r="K58" s="500"/>
      <c r="L58" s="502"/>
      <c r="M58" s="509"/>
    </row>
    <row r="59" spans="1:14" x14ac:dyDescent="0.25">
      <c r="A59" s="494" t="s">
        <v>8</v>
      </c>
      <c r="B59" s="494" t="s">
        <v>2997</v>
      </c>
      <c r="C59" s="494" t="s">
        <v>2998</v>
      </c>
      <c r="D59" s="494" t="s">
        <v>2997</v>
      </c>
      <c r="E59" s="512"/>
      <c r="F59" s="494">
        <v>0</v>
      </c>
      <c r="G59" s="494">
        <v>1</v>
      </c>
      <c r="H59" s="494">
        <v>1</v>
      </c>
      <c r="I59" s="500" t="s">
        <v>29</v>
      </c>
      <c r="J59" s="500" t="s">
        <v>3779</v>
      </c>
    </row>
    <row r="60" spans="1:14" x14ac:dyDescent="0.25">
      <c r="A60" s="494" t="s">
        <v>8</v>
      </c>
      <c r="B60" s="494" t="s">
        <v>4449</v>
      </c>
      <c r="C60" s="494" t="s">
        <v>4124</v>
      </c>
      <c r="D60" s="500" t="s">
        <v>3103</v>
      </c>
      <c r="E60" s="494" t="s">
        <v>4450</v>
      </c>
      <c r="F60" s="494">
        <v>0</v>
      </c>
      <c r="G60" s="494">
        <v>1</v>
      </c>
      <c r="H60" s="494">
        <v>1</v>
      </c>
      <c r="I60" s="500" t="s">
        <v>29</v>
      </c>
      <c r="J60" s="501" t="s">
        <v>4106</v>
      </c>
    </row>
    <row r="61" spans="1:14" x14ac:dyDescent="0.25">
      <c r="A61" s="494" t="s">
        <v>8</v>
      </c>
      <c r="B61" s="494" t="s">
        <v>301</v>
      </c>
      <c r="C61" s="494" t="s">
        <v>300</v>
      </c>
      <c r="D61" s="494" t="s">
        <v>301</v>
      </c>
      <c r="E61" s="494" t="s">
        <v>2282</v>
      </c>
      <c r="F61" s="494">
        <v>0</v>
      </c>
      <c r="G61" s="494">
        <v>1</v>
      </c>
      <c r="H61" s="494">
        <v>1</v>
      </c>
      <c r="I61" s="500" t="s">
        <v>29</v>
      </c>
    </row>
    <row r="62" spans="1:14" x14ac:dyDescent="0.25">
      <c r="A62" s="494" t="s">
        <v>8</v>
      </c>
      <c r="B62" s="494" t="s">
        <v>3630</v>
      </c>
      <c r="C62" s="494" t="s">
        <v>3631</v>
      </c>
      <c r="D62" s="494" t="s">
        <v>3630</v>
      </c>
      <c r="E62" s="512"/>
      <c r="F62" s="494">
        <v>0</v>
      </c>
      <c r="G62" s="494">
        <v>1</v>
      </c>
      <c r="H62" s="494">
        <v>1</v>
      </c>
      <c r="I62" s="500" t="s">
        <v>29</v>
      </c>
      <c r="J62" s="501" t="s">
        <v>4113</v>
      </c>
    </row>
    <row r="63" spans="1:14" x14ac:dyDescent="0.25">
      <c r="A63" s="494" t="s">
        <v>8</v>
      </c>
      <c r="B63" s="494" t="s">
        <v>59</v>
      </c>
      <c r="C63" s="494" t="s">
        <v>129</v>
      </c>
      <c r="D63" s="494" t="s">
        <v>59</v>
      </c>
      <c r="E63" s="512"/>
      <c r="F63" s="494">
        <v>0</v>
      </c>
      <c r="G63" s="494">
        <v>1</v>
      </c>
      <c r="H63" s="494">
        <v>1</v>
      </c>
      <c r="I63" s="500" t="s">
        <v>29</v>
      </c>
      <c r="J63" s="500" t="s">
        <v>3765</v>
      </c>
    </row>
    <row r="64" spans="1:14" x14ac:dyDescent="0.25">
      <c r="A64" s="494" t="s">
        <v>8</v>
      </c>
      <c r="B64" s="17" t="s">
        <v>2316</v>
      </c>
      <c r="C64" s="494" t="s">
        <v>2317</v>
      </c>
      <c r="D64" s="292" t="s">
        <v>2316</v>
      </c>
      <c r="E64" s="511" t="s">
        <v>2318</v>
      </c>
      <c r="F64" s="514">
        <v>0</v>
      </c>
      <c r="G64" s="514">
        <v>0.9</v>
      </c>
      <c r="H64" s="514">
        <v>0.01</v>
      </c>
      <c r="I64" s="502" t="s">
        <v>2319</v>
      </c>
      <c r="J64" s="500" t="s">
        <v>3172</v>
      </c>
      <c r="K64" s="502" t="s">
        <v>2371</v>
      </c>
      <c r="L64" s="502" t="s">
        <v>2370</v>
      </c>
    </row>
    <row r="65" spans="1:13" x14ac:dyDescent="0.25">
      <c r="A65" s="494" t="s">
        <v>8</v>
      </c>
      <c r="B65" s="494" t="s">
        <v>250</v>
      </c>
      <c r="C65" s="494" t="s">
        <v>280</v>
      </c>
      <c r="D65" s="511" t="s">
        <v>346</v>
      </c>
      <c r="E65" s="494" t="s">
        <v>2278</v>
      </c>
      <c r="F65" s="514">
        <v>0</v>
      </c>
      <c r="G65" s="514">
        <v>0.4</v>
      </c>
      <c r="H65" s="514">
        <v>0.01</v>
      </c>
      <c r="I65" s="502" t="s">
        <v>251</v>
      </c>
      <c r="J65" s="500" t="s">
        <v>2297</v>
      </c>
      <c r="K65" s="502" t="s">
        <v>2241</v>
      </c>
      <c r="L65" s="502" t="s">
        <v>252</v>
      </c>
      <c r="M65" s="509" t="s">
        <v>306</v>
      </c>
    </row>
    <row r="66" spans="1:13" x14ac:dyDescent="0.25">
      <c r="A66" s="494" t="s">
        <v>8</v>
      </c>
      <c r="B66" s="500" t="s">
        <v>3813</v>
      </c>
      <c r="C66" s="494" t="s">
        <v>2729</v>
      </c>
      <c r="D66" s="500" t="s">
        <v>3813</v>
      </c>
      <c r="E66" s="494" t="s">
        <v>2277</v>
      </c>
      <c r="F66" s="350">
        <v>0</v>
      </c>
      <c r="G66" s="499">
        <v>1</v>
      </c>
      <c r="H66" s="499">
        <v>0.01</v>
      </c>
      <c r="I66" s="500" t="s">
        <v>34</v>
      </c>
      <c r="J66" s="501" t="s">
        <v>4103</v>
      </c>
      <c r="K66" s="500"/>
      <c r="L66" s="502"/>
      <c r="M66" s="509"/>
    </row>
    <row r="67" spans="1:13" x14ac:dyDescent="0.25">
      <c r="A67" s="494" t="s">
        <v>8</v>
      </c>
      <c r="B67" s="494" t="s">
        <v>2775</v>
      </c>
      <c r="C67" s="494" t="s">
        <v>2777</v>
      </c>
      <c r="D67" s="494" t="s">
        <v>2775</v>
      </c>
      <c r="E67" s="494" t="s">
        <v>2778</v>
      </c>
      <c r="F67" s="514">
        <v>0</v>
      </c>
      <c r="G67" s="514">
        <v>0.95</v>
      </c>
      <c r="H67" s="514">
        <v>0.01</v>
      </c>
      <c r="I67" s="502" t="s">
        <v>2779</v>
      </c>
      <c r="J67" s="500" t="s">
        <v>3971</v>
      </c>
      <c r="K67" s="500" t="s">
        <v>211</v>
      </c>
      <c r="L67" s="502"/>
      <c r="M67" s="503" t="s">
        <v>3177</v>
      </c>
    </row>
    <row r="68" spans="1:13" x14ac:dyDescent="0.25">
      <c r="A68" s="494" t="s">
        <v>8</v>
      </c>
      <c r="B68" s="494" t="s">
        <v>18</v>
      </c>
      <c r="C68" s="494" t="s">
        <v>130</v>
      </c>
      <c r="D68" s="494" t="s">
        <v>18</v>
      </c>
      <c r="E68" s="494" t="s">
        <v>2776</v>
      </c>
      <c r="F68" s="511">
        <v>0</v>
      </c>
      <c r="G68" s="511">
        <v>60</v>
      </c>
      <c r="H68" s="511">
        <v>1</v>
      </c>
      <c r="I68" s="511" t="str">
        <f>UnitControlCenter!$B$56</f>
        <v>$/MWh</v>
      </c>
      <c r="J68" s="500" t="s">
        <v>3972</v>
      </c>
      <c r="K68" s="500" t="s">
        <v>211</v>
      </c>
      <c r="L68" s="502" t="s">
        <v>212</v>
      </c>
      <c r="M68" s="503" t="s">
        <v>149</v>
      </c>
    </row>
    <row r="69" spans="1:13" x14ac:dyDescent="0.25">
      <c r="A69" s="494" t="s">
        <v>8</v>
      </c>
      <c r="B69" s="494" t="s">
        <v>3567</v>
      </c>
      <c r="C69" s="494" t="s">
        <v>3568</v>
      </c>
      <c r="D69" s="494" t="s">
        <v>3565</v>
      </c>
      <c r="E69" s="494" t="s">
        <v>3570</v>
      </c>
      <c r="F69" s="350">
        <v>-1</v>
      </c>
      <c r="G69" s="499">
        <v>1</v>
      </c>
      <c r="H69" s="499">
        <v>0.01</v>
      </c>
      <c r="I69" s="511" t="s">
        <v>3571</v>
      </c>
      <c r="J69" s="500" t="s">
        <v>3721</v>
      </c>
      <c r="K69" s="500"/>
      <c r="L69" s="502"/>
      <c r="M69" s="503"/>
    </row>
    <row r="70" spans="1:13" x14ac:dyDescent="0.25">
      <c r="A70" s="494" t="s">
        <v>8</v>
      </c>
      <c r="B70" s="494" t="s">
        <v>3566</v>
      </c>
      <c r="C70" s="494" t="s">
        <v>3564</v>
      </c>
      <c r="D70" s="494" t="s">
        <v>3565</v>
      </c>
      <c r="E70" s="494" t="s">
        <v>3569</v>
      </c>
      <c r="F70" s="353">
        <v>-100</v>
      </c>
      <c r="G70" s="494">
        <v>100</v>
      </c>
      <c r="H70" s="494">
        <v>1</v>
      </c>
      <c r="I70" s="500" t="s">
        <v>3605</v>
      </c>
      <c r="J70" s="500" t="s">
        <v>3720</v>
      </c>
      <c r="K70" s="500"/>
      <c r="L70" s="502"/>
      <c r="M70" s="503"/>
    </row>
    <row r="71" spans="1:13" x14ac:dyDescent="0.25">
      <c r="A71" s="494" t="s">
        <v>8</v>
      </c>
      <c r="B71" s="494" t="s">
        <v>3762</v>
      </c>
      <c r="C71" s="494" t="s">
        <v>3763</v>
      </c>
      <c r="D71" s="494" t="s">
        <v>3565</v>
      </c>
      <c r="E71" s="494" t="s">
        <v>3764</v>
      </c>
      <c r="F71" s="353">
        <v>-100</v>
      </c>
      <c r="G71" s="494">
        <v>100</v>
      </c>
      <c r="H71" s="494">
        <v>1</v>
      </c>
      <c r="I71" s="500" t="s">
        <v>3605</v>
      </c>
      <c r="J71" s="500" t="s">
        <v>3782</v>
      </c>
      <c r="K71" s="500"/>
      <c r="L71" s="502"/>
      <c r="M71" s="503"/>
    </row>
    <row r="72" spans="1:13" x14ac:dyDescent="0.25">
      <c r="A72" s="494" t="s">
        <v>8</v>
      </c>
      <c r="B72" s="494" t="s">
        <v>3520</v>
      </c>
      <c r="C72" s="494" t="s">
        <v>3521</v>
      </c>
      <c r="D72" s="494" t="s">
        <v>3522</v>
      </c>
      <c r="E72" s="494" t="s">
        <v>3523</v>
      </c>
      <c r="F72" s="350">
        <v>0</v>
      </c>
      <c r="G72" s="499">
        <v>1</v>
      </c>
      <c r="H72" s="499">
        <v>0.01</v>
      </c>
      <c r="I72" s="511" t="s">
        <v>3524</v>
      </c>
      <c r="J72" s="500" t="s">
        <v>3525</v>
      </c>
      <c r="K72" s="500"/>
      <c r="L72" s="502"/>
      <c r="M72" s="503"/>
    </row>
    <row r="73" spans="1:13" x14ac:dyDescent="0.25">
      <c r="A73" s="494" t="s">
        <v>2926</v>
      </c>
      <c r="B73" s="494" t="s">
        <v>3768</v>
      </c>
      <c r="C73" s="494" t="s">
        <v>3771</v>
      </c>
      <c r="D73" s="512"/>
      <c r="E73" s="494" t="s">
        <v>3772</v>
      </c>
      <c r="F73" s="494">
        <v>0</v>
      </c>
      <c r="G73" s="494">
        <v>10</v>
      </c>
      <c r="H73" s="494">
        <v>1</v>
      </c>
      <c r="I73" s="494" t="s">
        <v>2904</v>
      </c>
      <c r="J73" s="518" t="s">
        <v>3789</v>
      </c>
      <c r="K73" s="518" t="s">
        <v>2905</v>
      </c>
    </row>
    <row r="74" spans="1:13" x14ac:dyDescent="0.25">
      <c r="A74" s="494" t="s">
        <v>2926</v>
      </c>
      <c r="B74" s="494" t="s">
        <v>2927</v>
      </c>
      <c r="C74" s="494" t="s">
        <v>2934</v>
      </c>
      <c r="D74" s="512"/>
      <c r="E74" s="494" t="s">
        <v>2959</v>
      </c>
      <c r="F74" s="494">
        <v>0</v>
      </c>
      <c r="G74" s="494">
        <v>10</v>
      </c>
      <c r="H74" s="494">
        <v>1</v>
      </c>
      <c r="I74" s="494" t="s">
        <v>2904</v>
      </c>
      <c r="J74" s="494" t="s">
        <v>3789</v>
      </c>
      <c r="K74" s="494" t="s">
        <v>2905</v>
      </c>
    </row>
    <row r="75" spans="1:13" x14ac:dyDescent="0.25">
      <c r="A75" s="494" t="s">
        <v>2926</v>
      </c>
      <c r="B75" s="494" t="s">
        <v>3557</v>
      </c>
      <c r="C75" s="494" t="s">
        <v>3558</v>
      </c>
      <c r="D75" s="512"/>
      <c r="E75" s="494" t="s">
        <v>3559</v>
      </c>
      <c r="F75" s="494">
        <v>0</v>
      </c>
      <c r="G75" s="494">
        <v>10</v>
      </c>
      <c r="H75" s="494">
        <v>1</v>
      </c>
      <c r="I75" s="494" t="s">
        <v>2904</v>
      </c>
      <c r="J75" s="518" t="s">
        <v>3789</v>
      </c>
      <c r="K75" s="518" t="s">
        <v>2905</v>
      </c>
    </row>
    <row r="76" spans="1:13" x14ac:dyDescent="0.25">
      <c r="A76" s="494" t="s">
        <v>2926</v>
      </c>
      <c r="B76" s="494" t="s">
        <v>262</v>
      </c>
      <c r="C76" s="494" t="s">
        <v>2938</v>
      </c>
      <c r="D76" s="512"/>
      <c r="E76" s="494" t="s">
        <v>2964</v>
      </c>
      <c r="F76" s="494">
        <v>0</v>
      </c>
      <c r="G76" s="494">
        <v>10</v>
      </c>
      <c r="H76" s="494">
        <v>1</v>
      </c>
      <c r="I76" s="494" t="s">
        <v>2904</v>
      </c>
      <c r="J76" s="518" t="s">
        <v>3789</v>
      </c>
      <c r="K76" s="518" t="s">
        <v>2905</v>
      </c>
    </row>
    <row r="77" spans="1:13" x14ac:dyDescent="0.25">
      <c r="A77" s="494" t="s">
        <v>2926</v>
      </c>
      <c r="B77" s="494" t="s">
        <v>2930</v>
      </c>
      <c r="C77" s="494" t="s">
        <v>2937</v>
      </c>
      <c r="D77" s="512"/>
      <c r="E77" s="494" t="s">
        <v>2963</v>
      </c>
      <c r="F77" s="494">
        <v>0</v>
      </c>
      <c r="G77" s="494">
        <v>10</v>
      </c>
      <c r="H77" s="494">
        <v>1</v>
      </c>
      <c r="I77" s="494" t="s">
        <v>2904</v>
      </c>
      <c r="J77" s="518" t="s">
        <v>3789</v>
      </c>
      <c r="K77" s="518" t="s">
        <v>2905</v>
      </c>
    </row>
    <row r="78" spans="1:13" x14ac:dyDescent="0.25">
      <c r="A78" s="494" t="s">
        <v>2926</v>
      </c>
      <c r="B78" s="494" t="s">
        <v>2929</v>
      </c>
      <c r="C78" s="494" t="s">
        <v>2936</v>
      </c>
      <c r="D78" s="512"/>
      <c r="E78" s="494" t="s">
        <v>2962</v>
      </c>
      <c r="F78" s="494">
        <v>0</v>
      </c>
      <c r="G78" s="494">
        <v>10</v>
      </c>
      <c r="H78" s="494">
        <v>1</v>
      </c>
      <c r="I78" s="494" t="s">
        <v>2904</v>
      </c>
      <c r="J78" s="518" t="s">
        <v>3789</v>
      </c>
      <c r="K78" s="518" t="s">
        <v>2905</v>
      </c>
    </row>
    <row r="79" spans="1:13" x14ac:dyDescent="0.25">
      <c r="A79" s="494" t="s">
        <v>2926</v>
      </c>
      <c r="B79" s="494" t="s">
        <v>2931</v>
      </c>
      <c r="C79" s="494" t="s">
        <v>2939</v>
      </c>
      <c r="D79" s="512"/>
      <c r="E79" s="494" t="s">
        <v>2965</v>
      </c>
      <c r="F79" s="494">
        <v>0</v>
      </c>
      <c r="G79" s="494">
        <v>10</v>
      </c>
      <c r="H79" s="494">
        <v>1</v>
      </c>
      <c r="I79" s="494" t="s">
        <v>2904</v>
      </c>
      <c r="J79" s="518" t="s">
        <v>3789</v>
      </c>
      <c r="K79" s="518" t="s">
        <v>2905</v>
      </c>
    </row>
    <row r="80" spans="1:13" x14ac:dyDescent="0.25">
      <c r="A80" s="494" t="s">
        <v>2926</v>
      </c>
      <c r="B80" s="494" t="s">
        <v>2928</v>
      </c>
      <c r="C80" s="494" t="s">
        <v>2935</v>
      </c>
      <c r="D80" s="512"/>
      <c r="E80" s="494" t="s">
        <v>2960</v>
      </c>
      <c r="F80" s="494">
        <v>0</v>
      </c>
      <c r="G80" s="494">
        <v>10</v>
      </c>
      <c r="H80" s="494">
        <v>1</v>
      </c>
      <c r="I80" s="494" t="s">
        <v>2904</v>
      </c>
      <c r="J80" s="518" t="s">
        <v>3789</v>
      </c>
      <c r="K80" s="518" t="s">
        <v>2905</v>
      </c>
    </row>
    <row r="81" spans="1:13" x14ac:dyDescent="0.25">
      <c r="A81" s="494" t="s">
        <v>2926</v>
      </c>
      <c r="B81" s="494" t="s">
        <v>2932</v>
      </c>
      <c r="C81" s="494" t="s">
        <v>2940</v>
      </c>
      <c r="D81" s="512"/>
      <c r="E81" s="494" t="s">
        <v>2966</v>
      </c>
      <c r="F81" s="494">
        <v>0</v>
      </c>
      <c r="G81" s="494">
        <v>10</v>
      </c>
      <c r="H81" s="494">
        <v>1</v>
      </c>
      <c r="I81" s="494" t="s">
        <v>2904</v>
      </c>
      <c r="J81" s="518" t="s">
        <v>3789</v>
      </c>
      <c r="K81" s="518" t="s">
        <v>2905</v>
      </c>
    </row>
    <row r="82" spans="1:13" x14ac:dyDescent="0.25">
      <c r="A82" s="494" t="s">
        <v>2926</v>
      </c>
      <c r="B82" s="494" t="s">
        <v>2933</v>
      </c>
      <c r="C82" s="494" t="s">
        <v>2941</v>
      </c>
      <c r="D82" s="512"/>
      <c r="E82" s="494" t="s">
        <v>2967</v>
      </c>
      <c r="F82" s="494">
        <v>0</v>
      </c>
      <c r="G82" s="494">
        <v>10</v>
      </c>
      <c r="H82" s="494">
        <v>1</v>
      </c>
      <c r="I82" s="494" t="s">
        <v>2904</v>
      </c>
      <c r="J82" s="518" t="s">
        <v>3789</v>
      </c>
      <c r="K82" s="518" t="s">
        <v>2905</v>
      </c>
    </row>
    <row r="83" spans="1:13" x14ac:dyDescent="0.25">
      <c r="A83" s="494" t="s">
        <v>2926</v>
      </c>
      <c r="B83" s="494" t="s">
        <v>3407</v>
      </c>
      <c r="C83" s="494" t="s">
        <v>3556</v>
      </c>
      <c r="D83" s="512"/>
      <c r="E83" s="494" t="s">
        <v>2961</v>
      </c>
      <c r="F83" s="494">
        <v>0</v>
      </c>
      <c r="G83" s="494">
        <v>10</v>
      </c>
      <c r="H83" s="494">
        <v>1</v>
      </c>
      <c r="I83" s="494" t="s">
        <v>2904</v>
      </c>
      <c r="J83" s="518" t="s">
        <v>3789</v>
      </c>
      <c r="K83" s="518" t="s">
        <v>2905</v>
      </c>
    </row>
    <row r="84" spans="1:13" x14ac:dyDescent="0.25">
      <c r="A84" s="494" t="s">
        <v>9</v>
      </c>
      <c r="B84" s="494" t="s">
        <v>3197</v>
      </c>
      <c r="C84" s="494" t="s">
        <v>3161</v>
      </c>
      <c r="D84" s="494" t="s">
        <v>3197</v>
      </c>
      <c r="E84" s="494" t="s">
        <v>3162</v>
      </c>
      <c r="F84" s="514">
        <v>0</v>
      </c>
      <c r="G84" s="514">
        <v>0.5</v>
      </c>
      <c r="H84" s="514">
        <v>0.01</v>
      </c>
      <c r="I84" s="502" t="s">
        <v>3160</v>
      </c>
      <c r="J84" s="500" t="s">
        <v>3198</v>
      </c>
    </row>
    <row r="85" spans="1:13" x14ac:dyDescent="0.25">
      <c r="A85" s="494" t="s">
        <v>9</v>
      </c>
      <c r="B85" s="494" t="s">
        <v>26</v>
      </c>
      <c r="C85" s="494" t="s">
        <v>3000</v>
      </c>
      <c r="D85" s="494" t="s">
        <v>3001</v>
      </c>
      <c r="E85" s="494" t="s">
        <v>2999</v>
      </c>
      <c r="F85" s="350">
        <v>0</v>
      </c>
      <c r="G85" s="499">
        <v>1</v>
      </c>
      <c r="H85" s="499">
        <v>0.01</v>
      </c>
      <c r="I85" s="500" t="s">
        <v>2802</v>
      </c>
      <c r="J85" s="500" t="s">
        <v>3002</v>
      </c>
      <c r="K85" s="500" t="s">
        <v>238</v>
      </c>
      <c r="L85" s="502" t="s">
        <v>239</v>
      </c>
    </row>
    <row r="86" spans="1:13" x14ac:dyDescent="0.25">
      <c r="A86" s="494" t="s">
        <v>9</v>
      </c>
      <c r="B86" s="494" t="s">
        <v>20</v>
      </c>
      <c r="C86" s="494" t="s">
        <v>2757</v>
      </c>
      <c r="D86" s="494" t="s">
        <v>20</v>
      </c>
      <c r="E86" s="494" t="s">
        <v>2758</v>
      </c>
      <c r="F86" s="350">
        <v>0</v>
      </c>
      <c r="G86" s="499">
        <v>1</v>
      </c>
      <c r="H86" s="499">
        <v>0.01</v>
      </c>
      <c r="I86" s="500" t="s">
        <v>33</v>
      </c>
      <c r="J86" s="500" t="s">
        <v>2383</v>
      </c>
      <c r="K86" s="500" t="s">
        <v>213</v>
      </c>
      <c r="L86" s="502" t="s">
        <v>214</v>
      </c>
      <c r="M86" s="503" t="s">
        <v>2384</v>
      </c>
    </row>
    <row r="87" spans="1:13" x14ac:dyDescent="0.25">
      <c r="A87" s="494" t="s">
        <v>9</v>
      </c>
      <c r="B87" s="494" t="s">
        <v>24</v>
      </c>
      <c r="C87" s="494" t="s">
        <v>281</v>
      </c>
      <c r="D87" s="494" t="s">
        <v>24</v>
      </c>
      <c r="E87" s="494" t="s">
        <v>2276</v>
      </c>
      <c r="F87" s="350">
        <v>0</v>
      </c>
      <c r="G87" s="499">
        <v>1</v>
      </c>
      <c r="H87" s="499">
        <v>0.01</v>
      </c>
      <c r="I87" s="500" t="s">
        <v>33</v>
      </c>
      <c r="J87" s="500" t="s">
        <v>2298</v>
      </c>
      <c r="K87" s="500" t="s">
        <v>215</v>
      </c>
      <c r="L87" s="502" t="s">
        <v>216</v>
      </c>
      <c r="M87" s="503" t="s">
        <v>150</v>
      </c>
    </row>
    <row r="88" spans="1:13" x14ac:dyDescent="0.25">
      <c r="A88" s="494" t="s">
        <v>9</v>
      </c>
      <c r="B88" s="494" t="s">
        <v>22</v>
      </c>
      <c r="C88" s="494" t="s">
        <v>58</v>
      </c>
      <c r="D88" s="494" t="s">
        <v>22</v>
      </c>
      <c r="E88" s="494" t="s">
        <v>2275</v>
      </c>
      <c r="F88" s="350">
        <v>0</v>
      </c>
      <c r="G88" s="499">
        <v>1</v>
      </c>
      <c r="H88" s="499">
        <v>0.01</v>
      </c>
      <c r="I88" s="500" t="s">
        <v>33</v>
      </c>
      <c r="J88" s="500" t="s">
        <v>2299</v>
      </c>
      <c r="K88" s="500" t="s">
        <v>217</v>
      </c>
      <c r="L88" s="502" t="s">
        <v>218</v>
      </c>
      <c r="M88" s="503" t="s">
        <v>150</v>
      </c>
    </row>
    <row r="89" spans="1:13" x14ac:dyDescent="0.25">
      <c r="A89" s="494" t="s">
        <v>9</v>
      </c>
      <c r="B89" s="494" t="s">
        <v>3497</v>
      </c>
      <c r="C89" s="494" t="s">
        <v>3499</v>
      </c>
      <c r="D89" s="494" t="s">
        <v>3497</v>
      </c>
      <c r="E89" s="494" t="s">
        <v>3501</v>
      </c>
      <c r="F89" s="350">
        <v>0</v>
      </c>
      <c r="G89" s="350">
        <v>1</v>
      </c>
      <c r="H89" s="499">
        <v>0.01</v>
      </c>
      <c r="I89" s="500" t="s">
        <v>2404</v>
      </c>
      <c r="J89" s="500" t="s">
        <v>3504</v>
      </c>
      <c r="K89" s="500" t="s">
        <v>223</v>
      </c>
      <c r="L89" s="502" t="s">
        <v>2691</v>
      </c>
      <c r="M89" s="503"/>
    </row>
    <row r="90" spans="1:13" x14ac:dyDescent="0.25">
      <c r="A90" s="494" t="s">
        <v>9</v>
      </c>
      <c r="B90" s="494" t="s">
        <v>3675</v>
      </c>
      <c r="C90" s="494" t="s">
        <v>3693</v>
      </c>
      <c r="D90" s="494" t="s">
        <v>3675</v>
      </c>
      <c r="E90" s="511" t="s">
        <v>3676</v>
      </c>
      <c r="F90" s="347">
        <v>0</v>
      </c>
      <c r="G90" s="514">
        <v>1</v>
      </c>
      <c r="H90" s="514">
        <v>0.01</v>
      </c>
      <c r="I90" s="502" t="s">
        <v>33</v>
      </c>
      <c r="J90" s="502" t="s">
        <v>3677</v>
      </c>
      <c r="K90" s="502"/>
      <c r="L90" s="502"/>
      <c r="M90" s="509"/>
    </row>
    <row r="91" spans="1:13" x14ac:dyDescent="0.25">
      <c r="A91" s="494" t="s">
        <v>9</v>
      </c>
      <c r="B91" s="494" t="s">
        <v>2763</v>
      </c>
      <c r="C91" s="494" t="s">
        <v>2766</v>
      </c>
      <c r="D91" s="511" t="s">
        <v>2769</v>
      </c>
      <c r="E91" s="511" t="s">
        <v>2771</v>
      </c>
      <c r="F91" s="347">
        <v>0</v>
      </c>
      <c r="G91" s="514">
        <v>1</v>
      </c>
      <c r="H91" s="514">
        <v>0.01</v>
      </c>
      <c r="I91" s="502" t="s">
        <v>33</v>
      </c>
      <c r="J91" s="502" t="s">
        <v>3615</v>
      </c>
      <c r="K91" s="502" t="s">
        <v>2255</v>
      </c>
      <c r="L91" s="502" t="s">
        <v>2256</v>
      </c>
      <c r="M91" s="509"/>
    </row>
    <row r="92" spans="1:13" x14ac:dyDescent="0.25">
      <c r="A92" s="494" t="s">
        <v>9</v>
      </c>
      <c r="B92" s="494" t="s">
        <v>2774</v>
      </c>
      <c r="C92" s="494" t="s">
        <v>2768</v>
      </c>
      <c r="D92" s="511" t="s">
        <v>2769</v>
      </c>
      <c r="E92" s="511" t="s">
        <v>2773</v>
      </c>
      <c r="F92" s="347">
        <v>0</v>
      </c>
      <c r="G92" s="514">
        <v>1</v>
      </c>
      <c r="H92" s="514">
        <v>0.01</v>
      </c>
      <c r="I92" s="502" t="s">
        <v>33</v>
      </c>
      <c r="J92" s="502" t="s">
        <v>3617</v>
      </c>
      <c r="K92" s="502" t="s">
        <v>2255</v>
      </c>
      <c r="L92" s="502" t="s">
        <v>2256</v>
      </c>
      <c r="M92" s="509"/>
    </row>
    <row r="93" spans="1:13" x14ac:dyDescent="0.25">
      <c r="A93" s="494" t="s">
        <v>9</v>
      </c>
      <c r="B93" s="494" t="s">
        <v>2764</v>
      </c>
      <c r="C93" s="494" t="s">
        <v>2767</v>
      </c>
      <c r="D93" s="511" t="s">
        <v>2769</v>
      </c>
      <c r="E93" s="511" t="s">
        <v>2772</v>
      </c>
      <c r="F93" s="347">
        <v>0</v>
      </c>
      <c r="G93" s="514">
        <v>1</v>
      </c>
      <c r="H93" s="514">
        <v>0.01</v>
      </c>
      <c r="I93" s="502" t="s">
        <v>33</v>
      </c>
      <c r="J93" s="502" t="s">
        <v>3616</v>
      </c>
      <c r="K93" s="502" t="s">
        <v>2255</v>
      </c>
      <c r="L93" s="502" t="s">
        <v>2256</v>
      </c>
      <c r="M93" s="509"/>
    </row>
    <row r="94" spans="1:13" x14ac:dyDescent="0.25">
      <c r="A94" s="494" t="s">
        <v>9</v>
      </c>
      <c r="B94" s="494" t="s">
        <v>2762</v>
      </c>
      <c r="C94" s="494" t="s">
        <v>2765</v>
      </c>
      <c r="D94" s="511" t="s">
        <v>2769</v>
      </c>
      <c r="E94" s="511" t="s">
        <v>2770</v>
      </c>
      <c r="F94" s="347">
        <v>0</v>
      </c>
      <c r="G94" s="514">
        <v>1</v>
      </c>
      <c r="H94" s="514">
        <v>0.01</v>
      </c>
      <c r="I94" s="502" t="s">
        <v>33</v>
      </c>
      <c r="J94" s="502" t="s">
        <v>3614</v>
      </c>
      <c r="K94" s="502" t="s">
        <v>2255</v>
      </c>
      <c r="L94" s="502" t="s">
        <v>2256</v>
      </c>
      <c r="M94" s="509" t="s">
        <v>150</v>
      </c>
    </row>
    <row r="95" spans="1:13" x14ac:dyDescent="0.25">
      <c r="A95" s="494" t="s">
        <v>9</v>
      </c>
      <c r="B95" s="494" t="s">
        <v>3498</v>
      </c>
      <c r="C95" s="494" t="s">
        <v>3500</v>
      </c>
      <c r="D95" s="494" t="s">
        <v>3498</v>
      </c>
      <c r="E95" s="494" t="s">
        <v>3502</v>
      </c>
      <c r="F95" s="350">
        <v>0</v>
      </c>
      <c r="G95" s="350">
        <v>1</v>
      </c>
      <c r="H95" s="499">
        <v>0.01</v>
      </c>
      <c r="I95" s="500" t="s">
        <v>2404</v>
      </c>
      <c r="J95" s="500" t="s">
        <v>3503</v>
      </c>
      <c r="K95" s="500" t="s">
        <v>223</v>
      </c>
      <c r="L95" s="502" t="s">
        <v>2691</v>
      </c>
      <c r="M95" s="503"/>
    </row>
    <row r="96" spans="1:13" x14ac:dyDescent="0.25">
      <c r="A96" s="494" t="s">
        <v>9</v>
      </c>
      <c r="B96" s="494" t="s">
        <v>23</v>
      </c>
      <c r="C96" s="494" t="s">
        <v>283</v>
      </c>
      <c r="D96" s="494" t="s">
        <v>23</v>
      </c>
      <c r="E96" s="494" t="s">
        <v>2273</v>
      </c>
      <c r="F96" s="350">
        <v>0</v>
      </c>
      <c r="G96" s="499">
        <v>1</v>
      </c>
      <c r="H96" s="499">
        <v>0.01</v>
      </c>
      <c r="I96" s="500" t="s">
        <v>33</v>
      </c>
      <c r="J96" s="500" t="s">
        <v>2300</v>
      </c>
      <c r="K96" s="500" t="s">
        <v>221</v>
      </c>
      <c r="L96" s="502" t="s">
        <v>222</v>
      </c>
      <c r="M96" s="503" t="s">
        <v>150</v>
      </c>
    </row>
    <row r="97" spans="1:14" x14ac:dyDescent="0.25">
      <c r="A97" s="494" t="s">
        <v>9</v>
      </c>
      <c r="B97" s="494" t="s">
        <v>101</v>
      </c>
      <c r="C97" s="494" t="s">
        <v>282</v>
      </c>
      <c r="D97" s="494" t="s">
        <v>101</v>
      </c>
      <c r="E97" s="494" t="s">
        <v>2274</v>
      </c>
      <c r="F97" s="499">
        <v>0</v>
      </c>
      <c r="G97" s="499">
        <v>0.25</v>
      </c>
      <c r="H97" s="499">
        <v>0.01</v>
      </c>
      <c r="I97" s="500" t="s">
        <v>30</v>
      </c>
      <c r="J97" s="500" t="s">
        <v>3006</v>
      </c>
      <c r="K97" s="500" t="s">
        <v>219</v>
      </c>
      <c r="L97" s="502" t="s">
        <v>220</v>
      </c>
      <c r="M97" s="509" t="s">
        <v>2253</v>
      </c>
      <c r="N97" s="502" t="s">
        <v>2253</v>
      </c>
    </row>
    <row r="98" spans="1:14" x14ac:dyDescent="0.25">
      <c r="A98" s="494" t="s">
        <v>9</v>
      </c>
      <c r="B98" s="494" t="s">
        <v>2429</v>
      </c>
      <c r="C98" s="494" t="s">
        <v>2428</v>
      </c>
      <c r="D98" s="494" t="s">
        <v>2429</v>
      </c>
      <c r="E98" s="494" t="s">
        <v>2431</v>
      </c>
      <c r="F98" s="350">
        <v>0</v>
      </c>
      <c r="G98" s="499">
        <v>1</v>
      </c>
      <c r="H98" s="499">
        <v>0.01</v>
      </c>
      <c r="I98" s="500" t="s">
        <v>2432</v>
      </c>
      <c r="J98" s="500" t="s">
        <v>3173</v>
      </c>
      <c r="K98" s="500"/>
      <c r="L98" s="502" t="s">
        <v>2686</v>
      </c>
      <c r="M98" s="503" t="s">
        <v>3176</v>
      </c>
    </row>
    <row r="99" spans="1:14" x14ac:dyDescent="0.25">
      <c r="A99" s="494" t="s">
        <v>9</v>
      </c>
      <c r="B99" s="494" t="s">
        <v>21</v>
      </c>
      <c r="C99" s="494" t="s">
        <v>284</v>
      </c>
      <c r="D99" s="17" t="s">
        <v>347</v>
      </c>
      <c r="E99" s="494" t="s">
        <v>2272</v>
      </c>
      <c r="F99" s="350">
        <v>0</v>
      </c>
      <c r="G99" s="499">
        <v>1</v>
      </c>
      <c r="H99" s="499">
        <v>0.01</v>
      </c>
      <c r="I99" s="500" t="s">
        <v>33</v>
      </c>
      <c r="J99" s="500" t="s">
        <v>3612</v>
      </c>
      <c r="K99" s="500" t="s">
        <v>224</v>
      </c>
      <c r="L99" s="502" t="s">
        <v>225</v>
      </c>
      <c r="M99" s="503"/>
    </row>
    <row r="100" spans="1:14" x14ac:dyDescent="0.25">
      <c r="A100" s="494" t="s">
        <v>9</v>
      </c>
      <c r="B100" s="494" t="s">
        <v>19</v>
      </c>
      <c r="C100" s="494" t="s">
        <v>285</v>
      </c>
      <c r="D100" s="17" t="s">
        <v>347</v>
      </c>
      <c r="E100" s="494" t="s">
        <v>2271</v>
      </c>
      <c r="F100" s="350">
        <v>0</v>
      </c>
      <c r="G100" s="499">
        <v>1</v>
      </c>
      <c r="H100" s="499">
        <v>0.01</v>
      </c>
      <c r="I100" s="500" t="s">
        <v>33</v>
      </c>
      <c r="J100" s="500" t="s">
        <v>3613</v>
      </c>
      <c r="K100" s="500" t="s">
        <v>226</v>
      </c>
      <c r="L100" s="502" t="s">
        <v>227</v>
      </c>
      <c r="M100" s="503"/>
    </row>
    <row r="101" spans="1:14" x14ac:dyDescent="0.25">
      <c r="A101" s="494" t="s">
        <v>9</v>
      </c>
      <c r="B101" s="494" t="s">
        <v>3205</v>
      </c>
      <c r="C101" s="494" t="s">
        <v>3206</v>
      </c>
      <c r="D101" s="494" t="s">
        <v>3205</v>
      </c>
      <c r="E101" s="494" t="s">
        <v>3207</v>
      </c>
      <c r="F101" s="350">
        <v>0</v>
      </c>
      <c r="G101" s="499">
        <v>1</v>
      </c>
      <c r="H101" s="499">
        <v>0.01</v>
      </c>
      <c r="I101" s="500" t="s">
        <v>33</v>
      </c>
      <c r="J101" s="500" t="s">
        <v>3618</v>
      </c>
      <c r="K101" s="500"/>
      <c r="L101" s="502"/>
      <c r="M101" s="503"/>
    </row>
    <row r="102" spans="1:14" x14ac:dyDescent="0.25">
      <c r="A102" s="494" t="s">
        <v>9</v>
      </c>
      <c r="B102" s="494" t="s">
        <v>3722</v>
      </c>
      <c r="C102" s="494" t="s">
        <v>3708</v>
      </c>
      <c r="D102" s="494" t="s">
        <v>3723</v>
      </c>
      <c r="E102" s="494" t="s">
        <v>3724</v>
      </c>
      <c r="F102" s="494">
        <v>0</v>
      </c>
      <c r="G102" s="494">
        <v>1</v>
      </c>
      <c r="H102" s="494">
        <v>1</v>
      </c>
      <c r="I102" s="500" t="s">
        <v>29</v>
      </c>
      <c r="J102" s="500" t="s">
        <v>3784</v>
      </c>
      <c r="K102" s="500"/>
      <c r="L102" s="502"/>
      <c r="M102" s="503"/>
    </row>
    <row r="103" spans="1:14" x14ac:dyDescent="0.25">
      <c r="A103" s="494" t="s">
        <v>9</v>
      </c>
      <c r="B103" s="494" t="s">
        <v>3714</v>
      </c>
      <c r="C103" s="494" t="s">
        <v>3713</v>
      </c>
      <c r="D103" s="494" t="s">
        <v>3001</v>
      </c>
      <c r="E103" s="494" t="s">
        <v>3715</v>
      </c>
      <c r="F103" s="494">
        <v>0</v>
      </c>
      <c r="G103" s="494">
        <v>1</v>
      </c>
      <c r="H103" s="494">
        <v>1</v>
      </c>
      <c r="I103" s="500" t="s">
        <v>29</v>
      </c>
      <c r="J103" s="500" t="s">
        <v>3783</v>
      </c>
      <c r="K103" s="500" t="s">
        <v>238</v>
      </c>
      <c r="L103" s="502" t="s">
        <v>239</v>
      </c>
    </row>
    <row r="104" spans="1:14" x14ac:dyDescent="0.25">
      <c r="A104" s="494" t="s">
        <v>9</v>
      </c>
      <c r="B104" s="494" t="s">
        <v>2480</v>
      </c>
      <c r="C104" s="494" t="s">
        <v>2481</v>
      </c>
      <c r="D104" s="494" t="s">
        <v>2481</v>
      </c>
      <c r="E104" s="494" t="s">
        <v>2482</v>
      </c>
      <c r="F104" s="350">
        <v>0</v>
      </c>
      <c r="G104" s="499">
        <v>1</v>
      </c>
      <c r="H104" s="499">
        <v>0.01</v>
      </c>
      <c r="I104" s="500" t="s">
        <v>2483</v>
      </c>
      <c r="J104" s="501" t="s">
        <v>4107</v>
      </c>
      <c r="K104" s="500"/>
      <c r="L104" s="502" t="s">
        <v>2687</v>
      </c>
      <c r="M104" s="503" t="s">
        <v>150</v>
      </c>
    </row>
    <row r="105" spans="1:14" x14ac:dyDescent="0.25">
      <c r="A105" s="494" t="s">
        <v>2648</v>
      </c>
      <c r="B105" s="494" t="s">
        <v>313</v>
      </c>
      <c r="C105" s="494" t="s">
        <v>288</v>
      </c>
      <c r="D105" s="518" t="s">
        <v>349</v>
      </c>
      <c r="E105" s="494" t="s">
        <v>3189</v>
      </c>
      <c r="F105" s="354">
        <v>0</v>
      </c>
      <c r="G105" s="354">
        <v>0.4</v>
      </c>
      <c r="H105" s="354">
        <v>0.01</v>
      </c>
      <c r="I105" s="518" t="s">
        <v>31</v>
      </c>
      <c r="J105" s="518" t="s">
        <v>3175</v>
      </c>
      <c r="K105" s="518" t="s">
        <v>248</v>
      </c>
      <c r="L105" s="518" t="s">
        <v>249</v>
      </c>
      <c r="M105" s="503"/>
    </row>
    <row r="106" spans="1:14" x14ac:dyDescent="0.25">
      <c r="A106" s="494" t="s">
        <v>2648</v>
      </c>
      <c r="B106" s="494" t="s">
        <v>313</v>
      </c>
      <c r="C106" s="494" t="s">
        <v>289</v>
      </c>
      <c r="D106" s="518" t="s">
        <v>349</v>
      </c>
      <c r="E106" s="494" t="s">
        <v>3190</v>
      </c>
      <c r="F106" s="354">
        <v>0</v>
      </c>
      <c r="G106" s="354">
        <v>0.4</v>
      </c>
      <c r="H106" s="354">
        <v>0.01</v>
      </c>
      <c r="I106" s="518" t="s">
        <v>31</v>
      </c>
      <c r="J106" s="518" t="s">
        <v>3175</v>
      </c>
      <c r="K106" s="518" t="s">
        <v>248</v>
      </c>
      <c r="L106" s="518" t="s">
        <v>249</v>
      </c>
      <c r="M106" s="503"/>
    </row>
    <row r="107" spans="1:14" x14ac:dyDescent="0.25">
      <c r="A107" s="494" t="s">
        <v>2648</v>
      </c>
      <c r="B107" s="494" t="s">
        <v>313</v>
      </c>
      <c r="C107" s="494" t="s">
        <v>290</v>
      </c>
      <c r="D107" s="518" t="s">
        <v>349</v>
      </c>
      <c r="E107" s="494" t="s">
        <v>3191</v>
      </c>
      <c r="F107" s="354">
        <v>0</v>
      </c>
      <c r="G107" s="354">
        <v>0.4</v>
      </c>
      <c r="H107" s="354">
        <v>0.01</v>
      </c>
      <c r="I107" s="518" t="s">
        <v>31</v>
      </c>
      <c r="J107" s="518" t="s">
        <v>3175</v>
      </c>
      <c r="K107" s="518" t="s">
        <v>248</v>
      </c>
      <c r="L107" s="518" t="s">
        <v>249</v>
      </c>
      <c r="M107" s="503"/>
    </row>
    <row r="108" spans="1:14" x14ac:dyDescent="0.25">
      <c r="A108" s="494" t="s">
        <v>2648</v>
      </c>
      <c r="B108" s="494" t="s">
        <v>313</v>
      </c>
      <c r="C108" s="511" t="s">
        <v>291</v>
      </c>
      <c r="D108" s="518" t="s">
        <v>349</v>
      </c>
      <c r="E108" s="494" t="s">
        <v>3192</v>
      </c>
      <c r="F108" s="354">
        <v>0</v>
      </c>
      <c r="G108" s="354">
        <v>0.4</v>
      </c>
      <c r="H108" s="354">
        <v>0.01</v>
      </c>
      <c r="I108" s="518" t="s">
        <v>31</v>
      </c>
      <c r="J108" s="518" t="s">
        <v>3175</v>
      </c>
      <c r="K108" s="518" t="s">
        <v>248</v>
      </c>
      <c r="L108" s="518" t="s">
        <v>249</v>
      </c>
      <c r="M108" s="503"/>
    </row>
    <row r="109" spans="1:14" x14ac:dyDescent="0.25">
      <c r="A109" s="494" t="s">
        <v>2648</v>
      </c>
      <c r="B109" s="494" t="s">
        <v>326</v>
      </c>
      <c r="C109" s="494" t="s">
        <v>293</v>
      </c>
      <c r="D109" s="518" t="s">
        <v>350</v>
      </c>
      <c r="E109" s="494" t="s">
        <v>3193</v>
      </c>
      <c r="F109" s="237">
        <v>0</v>
      </c>
      <c r="G109" s="237">
        <v>0.4</v>
      </c>
      <c r="H109" s="237">
        <v>0.01</v>
      </c>
      <c r="I109" s="518" t="s">
        <v>32</v>
      </c>
      <c r="J109" s="518" t="s">
        <v>3181</v>
      </c>
      <c r="K109" s="518" t="s">
        <v>248</v>
      </c>
      <c r="L109" s="518" t="s">
        <v>249</v>
      </c>
    </row>
    <row r="110" spans="1:14" x14ac:dyDescent="0.25">
      <c r="A110" s="494" t="s">
        <v>2648</v>
      </c>
      <c r="B110" s="494" t="s">
        <v>326</v>
      </c>
      <c r="C110" s="494" t="s">
        <v>294</v>
      </c>
      <c r="D110" s="518" t="s">
        <v>350</v>
      </c>
      <c r="E110" s="494" t="s">
        <v>3194</v>
      </c>
      <c r="F110" s="237">
        <v>0</v>
      </c>
      <c r="G110" s="237">
        <v>0.4</v>
      </c>
      <c r="H110" s="237">
        <v>0.01</v>
      </c>
      <c r="I110" s="518" t="s">
        <v>32</v>
      </c>
      <c r="J110" s="518" t="s">
        <v>3181</v>
      </c>
      <c r="K110" s="518" t="s">
        <v>248</v>
      </c>
      <c r="L110" s="518" t="s">
        <v>249</v>
      </c>
    </row>
    <row r="111" spans="1:14" x14ac:dyDescent="0.25">
      <c r="A111" s="494" t="s">
        <v>2648</v>
      </c>
      <c r="B111" s="494" t="s">
        <v>326</v>
      </c>
      <c r="C111" s="494" t="s">
        <v>295</v>
      </c>
      <c r="D111" s="518" t="s">
        <v>350</v>
      </c>
      <c r="E111" s="494" t="s">
        <v>3195</v>
      </c>
      <c r="F111" s="237">
        <v>0</v>
      </c>
      <c r="G111" s="237">
        <v>0.4</v>
      </c>
      <c r="H111" s="237">
        <v>0.01</v>
      </c>
      <c r="I111" s="518" t="s">
        <v>32</v>
      </c>
      <c r="J111" s="518" t="s">
        <v>3181</v>
      </c>
      <c r="K111" s="518" t="s">
        <v>248</v>
      </c>
      <c r="L111" s="518" t="s">
        <v>249</v>
      </c>
    </row>
    <row r="112" spans="1:14" x14ac:dyDescent="0.25">
      <c r="A112" s="494" t="s">
        <v>2648</v>
      </c>
      <c r="B112" s="494" t="s">
        <v>326</v>
      </c>
      <c r="C112" s="494" t="s">
        <v>296</v>
      </c>
      <c r="D112" s="518" t="s">
        <v>350</v>
      </c>
      <c r="E112" s="494" t="s">
        <v>3196</v>
      </c>
      <c r="F112" s="237">
        <v>0</v>
      </c>
      <c r="G112" s="237">
        <v>0.4</v>
      </c>
      <c r="H112" s="237">
        <v>0.01</v>
      </c>
      <c r="I112" s="518" t="s">
        <v>32</v>
      </c>
      <c r="J112" s="518" t="s">
        <v>3181</v>
      </c>
      <c r="K112" s="518" t="s">
        <v>248</v>
      </c>
      <c r="L112" s="518" t="s">
        <v>249</v>
      </c>
    </row>
    <row r="113" spans="1:14" x14ac:dyDescent="0.25">
      <c r="A113" s="494" t="s">
        <v>2648</v>
      </c>
      <c r="B113" s="512" t="s">
        <v>313</v>
      </c>
      <c r="C113" s="494" t="s">
        <v>287</v>
      </c>
      <c r="D113" s="494" t="s">
        <v>349</v>
      </c>
      <c r="E113" s="494" t="s">
        <v>2259</v>
      </c>
      <c r="F113" s="499">
        <v>0</v>
      </c>
      <c r="G113" s="499">
        <v>0.4</v>
      </c>
      <c r="H113" s="350">
        <v>0.01</v>
      </c>
      <c r="I113" s="500" t="s">
        <v>31</v>
      </c>
      <c r="J113" s="500" t="s">
        <v>3175</v>
      </c>
      <c r="K113" s="500" t="s">
        <v>248</v>
      </c>
      <c r="L113" s="502" t="s">
        <v>249</v>
      </c>
      <c r="M113" s="503"/>
    </row>
    <row r="114" spans="1:14" x14ac:dyDescent="0.25">
      <c r="A114" s="494" t="s">
        <v>2648</v>
      </c>
      <c r="B114" s="512" t="s">
        <v>326</v>
      </c>
      <c r="C114" s="494" t="s">
        <v>292</v>
      </c>
      <c r="D114" s="494" t="s">
        <v>350</v>
      </c>
      <c r="E114" s="494" t="s">
        <v>2258</v>
      </c>
      <c r="F114" s="499">
        <v>0</v>
      </c>
      <c r="G114" s="499">
        <v>0.4</v>
      </c>
      <c r="H114" s="350">
        <v>0.01</v>
      </c>
      <c r="I114" s="500" t="s">
        <v>32</v>
      </c>
      <c r="J114" s="500" t="s">
        <v>3181</v>
      </c>
      <c r="K114" s="500" t="s">
        <v>248</v>
      </c>
      <c r="L114" s="502" t="s">
        <v>249</v>
      </c>
    </row>
    <row r="115" spans="1:14" x14ac:dyDescent="0.25">
      <c r="A115" s="494" t="s">
        <v>4</v>
      </c>
      <c r="B115" s="494" t="s">
        <v>2380</v>
      </c>
      <c r="C115" s="494" t="s">
        <v>2375</v>
      </c>
      <c r="D115" s="511" t="s">
        <v>2374</v>
      </c>
      <c r="E115" s="511" t="s">
        <v>2376</v>
      </c>
      <c r="F115" s="514">
        <v>0</v>
      </c>
      <c r="G115" s="514">
        <v>1</v>
      </c>
      <c r="H115" s="514">
        <v>0.02</v>
      </c>
      <c r="I115" s="511" t="s">
        <v>2377</v>
      </c>
      <c r="J115" s="500" t="s">
        <v>3420</v>
      </c>
      <c r="K115" s="345" t="s">
        <v>2379</v>
      </c>
      <c r="L115" s="511" t="s">
        <v>2378</v>
      </c>
    </row>
    <row r="116" spans="1:14" x14ac:dyDescent="0.25">
      <c r="A116" s="494" t="s">
        <v>4</v>
      </c>
      <c r="B116" s="494" t="s">
        <v>2445</v>
      </c>
      <c r="C116" s="494" t="s">
        <v>3426</v>
      </c>
      <c r="D116" s="511" t="s">
        <v>2446</v>
      </c>
      <c r="E116" s="511" t="s">
        <v>2447</v>
      </c>
      <c r="F116" s="346">
        <v>-1</v>
      </c>
      <c r="G116" s="346">
        <v>3</v>
      </c>
      <c r="H116" s="346">
        <v>0.1</v>
      </c>
      <c r="I116" s="511" t="s">
        <v>2864</v>
      </c>
      <c r="J116" s="502" t="s">
        <v>3776</v>
      </c>
      <c r="K116" s="511"/>
      <c r="L116" s="511" t="s">
        <v>2684</v>
      </c>
      <c r="M116" s="506" t="s">
        <v>3180</v>
      </c>
    </row>
    <row r="117" spans="1:14" x14ac:dyDescent="0.25">
      <c r="A117" s="494" t="s">
        <v>4</v>
      </c>
      <c r="B117" s="494" t="s">
        <v>3424</v>
      </c>
      <c r="C117" s="494" t="s">
        <v>3425</v>
      </c>
      <c r="D117" s="511" t="s">
        <v>2448</v>
      </c>
      <c r="E117" s="494" t="s">
        <v>3427</v>
      </c>
      <c r="F117" s="347">
        <v>0</v>
      </c>
      <c r="G117" s="347">
        <v>1</v>
      </c>
      <c r="H117" s="347">
        <v>0.02</v>
      </c>
      <c r="I117" s="500" t="s">
        <v>2444</v>
      </c>
      <c r="J117" s="500" t="s">
        <v>4109</v>
      </c>
      <c r="K117" s="345"/>
      <c r="L117" s="345" t="s">
        <v>2685</v>
      </c>
      <c r="M117" s="383" t="s">
        <v>4110</v>
      </c>
    </row>
    <row r="118" spans="1:14" x14ac:dyDescent="0.25">
      <c r="A118" s="494" t="s">
        <v>4</v>
      </c>
      <c r="B118" s="494" t="s">
        <v>3773</v>
      </c>
      <c r="C118" s="494" t="s">
        <v>3770</v>
      </c>
      <c r="D118" s="511" t="s">
        <v>3396</v>
      </c>
      <c r="E118" s="494" t="s">
        <v>3397</v>
      </c>
      <c r="F118" s="350">
        <v>-1</v>
      </c>
      <c r="G118" s="350">
        <v>1</v>
      </c>
      <c r="H118" s="350">
        <v>0.01</v>
      </c>
      <c r="I118" s="500" t="s">
        <v>3606</v>
      </c>
      <c r="J118" s="500" t="s">
        <v>3968</v>
      </c>
      <c r="K118" s="345" t="s">
        <v>459</v>
      </c>
      <c r="L118" s="345" t="s">
        <v>460</v>
      </c>
      <c r="M118" s="506" t="s">
        <v>3165</v>
      </c>
    </row>
    <row r="119" spans="1:14" x14ac:dyDescent="0.25">
      <c r="A119" s="494" t="s">
        <v>4</v>
      </c>
      <c r="B119" s="494" t="s">
        <v>11</v>
      </c>
      <c r="C119" s="494" t="s">
        <v>111</v>
      </c>
      <c r="D119" s="17" t="s">
        <v>11</v>
      </c>
      <c r="E119" s="494" t="s">
        <v>2295</v>
      </c>
      <c r="F119" s="350">
        <v>0</v>
      </c>
      <c r="G119" s="350">
        <v>1</v>
      </c>
      <c r="H119" s="499">
        <v>0.02</v>
      </c>
      <c r="I119" s="500" t="s">
        <v>438</v>
      </c>
      <c r="J119" s="500" t="s">
        <v>3260</v>
      </c>
      <c r="K119" s="500" t="s">
        <v>189</v>
      </c>
      <c r="L119" s="502" t="s">
        <v>190</v>
      </c>
      <c r="M119" s="503" t="s">
        <v>145</v>
      </c>
      <c r="N119" s="500" t="s">
        <v>171</v>
      </c>
    </row>
    <row r="120" spans="1:14" x14ac:dyDescent="0.25">
      <c r="A120" s="494" t="s">
        <v>4</v>
      </c>
      <c r="B120" s="494" t="s">
        <v>3404</v>
      </c>
      <c r="C120" s="494" t="s">
        <v>3406</v>
      </c>
      <c r="D120" s="511" t="s">
        <v>3407</v>
      </c>
      <c r="E120" s="494" t="s">
        <v>3409</v>
      </c>
      <c r="F120" s="349">
        <v>-45000</v>
      </c>
      <c r="G120" s="349">
        <v>50000</v>
      </c>
      <c r="H120" s="349">
        <v>100</v>
      </c>
      <c r="I120" s="349" t="s">
        <v>3410</v>
      </c>
      <c r="J120" s="500" t="s">
        <v>3966</v>
      </c>
      <c r="K120" s="345" t="s">
        <v>456</v>
      </c>
      <c r="L120" s="345" t="s">
        <v>457</v>
      </c>
      <c r="M120" s="348"/>
    </row>
    <row r="121" spans="1:14" x14ac:dyDescent="0.25">
      <c r="A121" s="494" t="s">
        <v>4</v>
      </c>
      <c r="B121" s="494" t="s">
        <v>5</v>
      </c>
      <c r="C121" s="494" t="s">
        <v>297</v>
      </c>
      <c r="D121" s="17" t="s">
        <v>343</v>
      </c>
      <c r="E121" s="494" t="s">
        <v>2294</v>
      </c>
      <c r="F121" s="350">
        <v>-0.25</v>
      </c>
      <c r="G121" s="350">
        <f>ROUND(MaxBoundCalculations!B88,1)</f>
        <v>1</v>
      </c>
      <c r="H121" s="350">
        <v>0.01</v>
      </c>
      <c r="I121" s="500" t="s">
        <v>3719</v>
      </c>
      <c r="J121" s="500" t="s">
        <v>3967</v>
      </c>
      <c r="K121" s="500" t="s">
        <v>191</v>
      </c>
      <c r="L121" s="502" t="s">
        <v>192</v>
      </c>
      <c r="M121" s="503" t="s">
        <v>3166</v>
      </c>
      <c r="N121" s="500" t="s">
        <v>3167</v>
      </c>
    </row>
    <row r="122" spans="1:14" x14ac:dyDescent="0.25">
      <c r="A122" s="494" t="s">
        <v>4</v>
      </c>
      <c r="B122" s="494" t="s">
        <v>461</v>
      </c>
      <c r="C122" s="494" t="s">
        <v>462</v>
      </c>
      <c r="D122" s="511" t="s">
        <v>461</v>
      </c>
      <c r="E122" s="494" t="s">
        <v>2293</v>
      </c>
      <c r="F122" s="514">
        <v>0</v>
      </c>
      <c r="G122" s="514">
        <v>1</v>
      </c>
      <c r="H122" s="514">
        <v>0.01</v>
      </c>
      <c r="I122" s="502" t="s">
        <v>463</v>
      </c>
      <c r="J122" s="501" t="s">
        <v>4111</v>
      </c>
      <c r="K122" s="500" t="s">
        <v>464</v>
      </c>
      <c r="L122" s="502" t="s">
        <v>465</v>
      </c>
      <c r="M122" s="509" t="s">
        <v>466</v>
      </c>
    </row>
    <row r="123" spans="1:14" x14ac:dyDescent="0.25">
      <c r="A123" s="494" t="s">
        <v>4</v>
      </c>
      <c r="B123" s="494" t="s">
        <v>2968</v>
      </c>
      <c r="C123" s="494" t="s">
        <v>2969</v>
      </c>
      <c r="D123" s="494" t="s">
        <v>2968</v>
      </c>
      <c r="E123" s="494" t="s">
        <v>2970</v>
      </c>
      <c r="F123" s="499">
        <v>0</v>
      </c>
      <c r="G123" s="499">
        <f>-ROUND(MaxBoundCalculations!$B$206,2)</f>
        <v>0.33</v>
      </c>
      <c r="H123" s="499">
        <v>0.01</v>
      </c>
      <c r="I123" s="500" t="s">
        <v>2971</v>
      </c>
      <c r="J123" s="500" t="s">
        <v>3417</v>
      </c>
      <c r="K123" s="500" t="s">
        <v>193</v>
      </c>
      <c r="L123" s="502" t="s">
        <v>194</v>
      </c>
      <c r="M123" s="519" t="s">
        <v>3179</v>
      </c>
    </row>
    <row r="124" spans="1:14" x14ac:dyDescent="0.25">
      <c r="A124" s="494" t="s">
        <v>4</v>
      </c>
      <c r="B124" s="494" t="s">
        <v>3599</v>
      </c>
      <c r="C124" s="494" t="s">
        <v>3600</v>
      </c>
      <c r="D124" s="511" t="s">
        <v>461</v>
      </c>
      <c r="E124" s="494" t="s">
        <v>3601</v>
      </c>
      <c r="F124" s="351">
        <v>0</v>
      </c>
      <c r="G124" s="351">
        <v>1</v>
      </c>
      <c r="H124" s="351">
        <v>1</v>
      </c>
      <c r="I124" s="500" t="s">
        <v>29</v>
      </c>
      <c r="J124" s="500" t="s">
        <v>3602</v>
      </c>
      <c r="K124" s="500" t="s">
        <v>464</v>
      </c>
      <c r="L124" s="502" t="s">
        <v>465</v>
      </c>
      <c r="M124" s="509" t="s">
        <v>466</v>
      </c>
    </row>
    <row r="125" spans="1:14" x14ac:dyDescent="0.25">
      <c r="A125" s="494" t="s">
        <v>4</v>
      </c>
      <c r="B125" s="494" t="s">
        <v>3842</v>
      </c>
      <c r="C125" s="494" t="s">
        <v>3843</v>
      </c>
      <c r="D125" s="494" t="s">
        <v>461</v>
      </c>
      <c r="E125" s="512"/>
      <c r="F125" s="351">
        <v>0</v>
      </c>
      <c r="G125" s="351">
        <v>1</v>
      </c>
      <c r="H125" s="351">
        <v>1</v>
      </c>
      <c r="I125" s="500" t="s">
        <v>29</v>
      </c>
      <c r="J125" s="500" t="s">
        <v>3844</v>
      </c>
      <c r="K125" s="345"/>
      <c r="L125" s="345"/>
    </row>
    <row r="126" spans="1:14" x14ac:dyDescent="0.25">
      <c r="A126" s="494" t="s">
        <v>4</v>
      </c>
      <c r="B126" s="494" t="s">
        <v>3774</v>
      </c>
      <c r="C126" s="494" t="s">
        <v>3707</v>
      </c>
      <c r="D126" s="511" t="s">
        <v>3396</v>
      </c>
      <c r="E126" s="494" t="s">
        <v>3706</v>
      </c>
      <c r="F126" s="351">
        <v>0</v>
      </c>
      <c r="G126" s="351">
        <v>1</v>
      </c>
      <c r="H126" s="351">
        <v>1</v>
      </c>
      <c r="I126" s="500" t="s">
        <v>29</v>
      </c>
      <c r="J126" s="500" t="s">
        <v>3777</v>
      </c>
      <c r="K126" s="345"/>
      <c r="L126" s="345"/>
    </row>
    <row r="127" spans="1:14" x14ac:dyDescent="0.25">
      <c r="A127" s="494" t="s">
        <v>4</v>
      </c>
      <c r="B127" s="494" t="s">
        <v>3400</v>
      </c>
      <c r="C127" s="494" t="s">
        <v>3401</v>
      </c>
      <c r="D127" s="511" t="s">
        <v>3396</v>
      </c>
      <c r="E127" s="494" t="s">
        <v>3398</v>
      </c>
      <c r="F127" s="351">
        <v>0</v>
      </c>
      <c r="G127" s="351">
        <v>1</v>
      </c>
      <c r="H127" s="351">
        <v>1</v>
      </c>
      <c r="I127" s="500" t="s">
        <v>29</v>
      </c>
      <c r="J127" s="500" t="s">
        <v>3399</v>
      </c>
      <c r="K127" s="345"/>
      <c r="L127" s="345"/>
    </row>
    <row r="128" spans="1:14" x14ac:dyDescent="0.25">
      <c r="A128" s="494" t="s">
        <v>4</v>
      </c>
      <c r="B128" s="494" t="s">
        <v>3403</v>
      </c>
      <c r="C128" s="494" t="s">
        <v>3405</v>
      </c>
      <c r="D128" s="511" t="s">
        <v>3407</v>
      </c>
      <c r="E128" s="494" t="s">
        <v>3408</v>
      </c>
      <c r="F128" s="349">
        <v>-45000</v>
      </c>
      <c r="G128" s="349">
        <v>50000</v>
      </c>
      <c r="H128" s="349">
        <v>100</v>
      </c>
      <c r="I128" s="349" t="s">
        <v>3410</v>
      </c>
      <c r="J128" s="501" t="s">
        <v>4099</v>
      </c>
      <c r="K128" s="345" t="s">
        <v>456</v>
      </c>
      <c r="L128" s="345" t="s">
        <v>457</v>
      </c>
      <c r="M128" s="348" t="s">
        <v>458</v>
      </c>
    </row>
    <row r="129" spans="1:12" x14ac:dyDescent="0.25">
      <c r="A129" s="494" t="s">
        <v>4</v>
      </c>
      <c r="B129" s="494" t="s">
        <v>3560</v>
      </c>
      <c r="C129" s="494" t="s">
        <v>3561</v>
      </c>
      <c r="D129" s="511" t="s">
        <v>3562</v>
      </c>
      <c r="E129" s="494" t="s">
        <v>3563</v>
      </c>
      <c r="F129" s="351">
        <v>-50</v>
      </c>
      <c r="G129" s="351">
        <v>50</v>
      </c>
      <c r="H129" s="351">
        <v>1</v>
      </c>
      <c r="I129" s="500" t="s">
        <v>3605</v>
      </c>
      <c r="J129" s="500"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38" t="s">
        <v>2803</v>
      </c>
      <c r="B1" s="438"/>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38" t="s">
        <v>2807</v>
      </c>
      <c r="B53" s="438"/>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107.83299125999999</v>
      </c>
      <c r="E2" s="437">
        <f>SUMIFS('frozen policy trendline'!E:E,'frozen policy trendline'!$A:$A,About!$B$2)-SUMIFS('frozen policy trendline'!E:E,'frozen policy trendline'!$A:$A,About!$B$2,'frozen policy trendline'!$B:$B,"Output Total CO2e Emissions by Sector[LULUCF sector]")</f>
        <v>101.10584660000001</v>
      </c>
      <c r="F2" s="437">
        <f>SUMIFS('frozen policy trendline'!F:F,'frozen policy trendline'!$A:$A,About!$B$2)-SUMIFS('frozen policy trendline'!F:F,'frozen policy trendline'!$A:$A,About!$B$2,'frozen policy trendline'!$B:$B,"Output Total CO2e Emissions by Sector[LULUCF sector]")</f>
        <v>93.245424719999988</v>
      </c>
      <c r="G2" s="437">
        <f>SUMIFS('frozen policy trendline'!G:G,'frozen policy trendline'!$A:$A,About!$B$2)-SUMIFS('frozen policy trendline'!G:G,'frozen policy trendline'!$A:$A,About!$B$2,'frozen policy trendline'!$B:$B,"Output Total CO2e Emissions by Sector[LULUCF sector]")</f>
        <v>84.568323520000007</v>
      </c>
      <c r="H2" s="437">
        <f>SUMIFS('frozen policy trendline'!H:H,'frozen policy trendline'!$A:$A,About!$B$2)-SUMIFS('frozen policy trendline'!H:H,'frozen policy trendline'!$A:$A,About!$B$2,'frozen policy trendline'!$B:$B,"Output Total CO2e Emissions by Sector[LULUCF sector]")</f>
        <v>81.53039179000001</v>
      </c>
      <c r="I2" s="437">
        <f>SUMIFS('frozen policy trendline'!I:I,'frozen policy trendline'!$A:$A,About!$B$2)-SUMIFS('frozen policy trendline'!I:I,'frozen policy trendline'!$A:$A,About!$B$2,'frozen policy trendline'!$B:$B,"Output Total CO2e Emissions by Sector[LULUCF sector]")</f>
        <v>80.088517559999985</v>
      </c>
      <c r="J2" s="437">
        <f>SUMIFS('frozen policy trendline'!J:J,'frozen policy trendline'!$A:$A,About!$B$2)-SUMIFS('frozen policy trendline'!J:J,'frozen policy trendline'!$A:$A,About!$B$2,'frozen policy trendline'!$B:$B,"Output Total CO2e Emissions by Sector[LULUCF sector]")</f>
        <v>79.16022117</v>
      </c>
      <c r="K2" s="437">
        <f>SUMIFS('frozen policy trendline'!K:K,'frozen policy trendline'!$A:$A,About!$B$2)-SUMIFS('frozen policy trendline'!K:K,'frozen policy trendline'!$A:$A,About!$B$2,'frozen policy trendline'!$B:$B,"Output Total CO2e Emissions by Sector[LULUCF sector]")</f>
        <v>78.449026989999979</v>
      </c>
      <c r="L2" s="437">
        <f>SUMIFS('frozen policy trendline'!L:L,'frozen policy trendline'!$A:$A,About!$B$2)-SUMIFS('frozen policy trendline'!L:L,'frozen policy trendline'!$A:$A,About!$B$2,'frozen policy trendline'!$B:$B,"Output Total CO2e Emissions by Sector[LULUCF sector]")</f>
        <v>77.644272500000014</v>
      </c>
      <c r="M2" s="437">
        <f>SUMIFS('frozen policy trendline'!M:M,'frozen policy trendline'!$A:$A,About!$B$2)-SUMIFS('frozen policy trendline'!M:M,'frozen policy trendline'!$A:$A,About!$B$2,'frozen policy trendline'!$B:$B,"Output Total CO2e Emissions by Sector[LULUCF sector]")</f>
        <v>76.44936903</v>
      </c>
      <c r="N2" s="437">
        <f>SUMIFS('frozen policy trendline'!N:N,'frozen policy trendline'!$A:$A,About!$B$2)-SUMIFS('frozen policy trendline'!N:N,'frozen policy trendline'!$A:$A,About!$B$2,'frozen policy trendline'!$B:$B,"Output Total CO2e Emissions by Sector[LULUCF sector]")</f>
        <v>60.569565400000002</v>
      </c>
      <c r="O2" s="437">
        <f>SUMIFS('frozen policy trendline'!O:O,'frozen policy trendline'!$A:$A,About!$B$2)-SUMIFS('frozen policy trendline'!O:O,'frozen policy trendline'!$A:$A,About!$B$2,'frozen policy trendline'!$B:$B,"Output Total CO2e Emissions by Sector[LULUCF sector]")</f>
        <v>59.543142869999997</v>
      </c>
      <c r="P2" s="437">
        <f>SUMIFS('frozen policy trendline'!P:P,'frozen policy trendline'!$A:$A,About!$B$2)-SUMIFS('frozen policy trendline'!P:P,'frozen policy trendline'!$A:$A,About!$B$2,'frozen policy trendline'!$B:$B,"Output Total CO2e Emissions by Sector[LULUCF sector]")</f>
        <v>58.805000239999998</v>
      </c>
      <c r="Q2" s="437">
        <f>SUMIFS('frozen policy trendline'!Q:Q,'frozen policy trendline'!$A:$A,About!$B$2)-SUMIFS('frozen policy trendline'!Q:Q,'frozen policy trendline'!$A:$A,About!$B$2,'frozen policy trendline'!$B:$B,"Output Total CO2e Emissions by Sector[LULUCF sector]")</f>
        <v>58.182067779999997</v>
      </c>
      <c r="R2" s="437">
        <f>SUMIFS('frozen policy trendline'!R:R,'frozen policy trendline'!$A:$A,About!$B$2)-SUMIFS('frozen policy trendline'!R:R,'frozen policy trendline'!$A:$A,About!$B$2,'frozen policy trendline'!$B:$B,"Output Total CO2e Emissions by Sector[LULUCF sector]")</f>
        <v>57.155945309999993</v>
      </c>
      <c r="S2" s="437">
        <f>SUMIFS('frozen policy trendline'!S:S,'frozen policy trendline'!$A:$A,About!$B$2)-SUMIFS('frozen policy trendline'!S:S,'frozen policy trendline'!$A:$A,About!$B$2,'frozen policy trendline'!$B:$B,"Output Total CO2e Emissions by Sector[LULUCF sector]")</f>
        <v>57.197273109999998</v>
      </c>
      <c r="T2" s="437">
        <f>SUMIFS('frozen policy trendline'!T:T,'frozen policy trendline'!$A:$A,About!$B$2)-SUMIFS('frozen policy trendline'!T:T,'frozen policy trendline'!$A:$A,About!$B$2,'frozen policy trendline'!$B:$B,"Output Total CO2e Emissions by Sector[LULUCF sector]")</f>
        <v>57.228000790000003</v>
      </c>
      <c r="U2" s="437">
        <f>SUMIFS('frozen policy trendline'!U:U,'frozen policy trendline'!$A:$A,About!$B$2)-SUMIFS('frozen policy trendline'!U:U,'frozen policy trendline'!$A:$A,About!$B$2,'frozen policy trendline'!$B:$B,"Output Total CO2e Emissions by Sector[LULUCF sector]")</f>
        <v>57.264578440000001</v>
      </c>
      <c r="V2" s="437">
        <f>SUMIFS('frozen policy trendline'!V:V,'frozen policy trendline'!$A:$A,About!$B$2)-SUMIFS('frozen policy trendline'!V:V,'frozen policy trendline'!$A:$A,About!$B$2,'frozen policy trendline'!$B:$B,"Output Total CO2e Emissions by Sector[LULUCF sector]")</f>
        <v>57.011055800000008</v>
      </c>
      <c r="W2" s="437">
        <f>SUMIFS('frozen policy trendline'!W:W,'frozen policy trendline'!$A:$A,About!$B$2)-SUMIFS('frozen policy trendline'!W:W,'frozen policy trendline'!$A:$A,About!$B$2,'frozen policy trendline'!$B:$B,"Output Total CO2e Emissions by Sector[LULUCF sector]")</f>
        <v>56.570663179999997</v>
      </c>
      <c r="X2" s="437">
        <f>SUMIFS('frozen policy trendline'!X:X,'frozen policy trendline'!$A:$A,About!$B$2)-SUMIFS('frozen policy trendline'!X:X,'frozen policy trendline'!$A:$A,About!$B$2,'frozen policy trendline'!$B:$B,"Output Total CO2e Emissions by Sector[LULUCF sector]")</f>
        <v>60.261248719999983</v>
      </c>
      <c r="Y2" s="437">
        <f>SUMIFS('frozen policy trendline'!Y:Y,'frozen policy trendline'!$A:$A,About!$B$2)-SUMIFS('frozen policy trendline'!Y:Y,'frozen policy trendline'!$A:$A,About!$B$2,'frozen policy trendline'!$B:$B,"Output Total CO2e Emissions by Sector[LULUCF sector]")</f>
        <v>60.430518329999998</v>
      </c>
      <c r="Z2" s="437">
        <f>SUMIFS('frozen policy trendline'!Z:Z,'frozen policy trendline'!$A:$A,About!$B$2)-SUMIFS('frozen policy trendline'!Z:Z,'frozen policy trendline'!$A:$A,About!$B$2,'frozen policy trendline'!$B:$B,"Output Total CO2e Emissions by Sector[LULUCF sector]")</f>
        <v>60.272487949999999</v>
      </c>
      <c r="AA2" s="437">
        <f>SUMIFS('frozen policy trendline'!AA:AA,'frozen policy trendline'!$A:$A,About!$B$2)-SUMIFS('frozen policy trendline'!AA:AA,'frozen policy trendline'!$A:$A,About!$B$2,'frozen policy trendline'!$B:$B,"Output Total CO2e Emissions by Sector[LULUCF sector]")</f>
        <v>60.133371039999986</v>
      </c>
      <c r="AB2" s="437">
        <f>SUMIFS('frozen policy trendline'!AB:AB,'frozen policy trendline'!$A:$A,About!$B$2)-SUMIFS('frozen policy trendline'!AB:AB,'frozen policy trendline'!$A:$A,About!$B$2,'frozen policy trendline'!$B:$B,"Output Total CO2e Emissions by Sector[LULUCF sector]")</f>
        <v>59.976102489999988</v>
      </c>
      <c r="AC2" s="437">
        <f>SUMIFS('frozen policy trendline'!AC:AC,'frozen policy trendline'!$A:$A,About!$B$2)-SUMIFS('frozen policy trendline'!AC:AC,'frozen policy trendline'!$A:$A,About!$B$2,'frozen policy trendline'!$B:$B,"Output Total CO2e Emissions by Sector[LULUCF sector]")</f>
        <v>59.749818610000005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WV</v>
      </c>
      <c r="C1" s="409">
        <f>SUM(C4:C87)</f>
        <v>103.16958733096612</v>
      </c>
      <c r="D1" s="409">
        <f t="shared" ref="D1:AG1" si="0">SUM(D4:D87)</f>
        <v>95.328436509652803</v>
      </c>
      <c r="E1" s="409">
        <f t="shared" si="0"/>
        <v>98.319090762025397</v>
      </c>
      <c r="F1" s="409">
        <f t="shared" si="0"/>
        <v>98.56566958630151</v>
      </c>
      <c r="G1" s="409">
        <f t="shared" si="0"/>
        <v>106.77264065616049</v>
      </c>
      <c r="H1" s="409">
        <f t="shared" si="0"/>
        <v>105.37994140121309</v>
      </c>
      <c r="I1" s="409">
        <f t="shared" si="0"/>
        <v>108.70413644478613</v>
      </c>
      <c r="J1" s="409">
        <f t="shared" si="0"/>
        <v>114.0939791916839</v>
      </c>
      <c r="K1" s="409">
        <f t="shared" si="0"/>
        <v>115.88222321778593</v>
      </c>
      <c r="L1" s="409">
        <f t="shared" si="0"/>
        <v>119.3856043653372</v>
      </c>
      <c r="M1" s="409">
        <f t="shared" si="0"/>
        <v>116.37413041228469</v>
      </c>
      <c r="N1" s="409">
        <f t="shared" si="0"/>
        <v>106.28387776226238</v>
      </c>
      <c r="O1" s="409">
        <f t="shared" si="0"/>
        <v>118.41194303511463</v>
      </c>
      <c r="P1" s="409">
        <f t="shared" si="0"/>
        <v>115.189062820112</v>
      </c>
      <c r="Q1" s="409">
        <f t="shared" si="0"/>
        <v>113.01713824423751</v>
      </c>
      <c r="R1" s="409">
        <f t="shared" si="0"/>
        <v>114.63723220957161</v>
      </c>
      <c r="S1" s="409">
        <f t="shared" si="0"/>
        <v>115.43000421918356</v>
      </c>
      <c r="T1" s="409">
        <f t="shared" si="0"/>
        <v>116.33929274812228</v>
      </c>
      <c r="U1" s="409">
        <f t="shared" si="0"/>
        <v>112.436526565866</v>
      </c>
      <c r="V1" s="409">
        <f t="shared" si="0"/>
        <v>91.237948885081096</v>
      </c>
      <c r="W1" s="409">
        <f t="shared" si="0"/>
        <v>100.63338519299774</v>
      </c>
      <c r="X1" s="409">
        <f t="shared" si="0"/>
        <v>98.083573817177069</v>
      </c>
      <c r="Y1" s="409">
        <f t="shared" si="0"/>
        <v>93.752692906798018</v>
      </c>
      <c r="Z1" s="409">
        <f t="shared" si="0"/>
        <v>96.632650978848986</v>
      </c>
      <c r="AA1" s="409">
        <f t="shared" si="0"/>
        <v>102.60177411508471</v>
      </c>
      <c r="AB1" s="409">
        <f t="shared" si="0"/>
        <v>95.481803030488422</v>
      </c>
      <c r="AC1" s="409">
        <f t="shared" si="0"/>
        <v>96.008388660658682</v>
      </c>
      <c r="AD1" s="409">
        <f t="shared" si="0"/>
        <v>94.022176797003794</v>
      </c>
      <c r="AE1" s="409">
        <f t="shared" si="0"/>
        <v>92.662873982419512</v>
      </c>
      <c r="AF1" s="409">
        <f t="shared" si="0"/>
        <v>90.25612036385391</v>
      </c>
      <c r="AG1" s="409">
        <f t="shared" si="0"/>
        <v>80.793055017281702</v>
      </c>
      <c r="AH1" s="409">
        <f>SUM(AH4:AH87)</f>
        <v>92.513902678304703</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71.004564330851196</v>
      </c>
      <c r="D4">
        <f>SUMIFS('EPA Export Aggregation'!G:G,'EPA Export Aggregation'!$A:$A,$B4,'EPA Export Aggregation'!$D:$D,$A$1)*IF($A4="CH4",About!$D$58,IF($A4="N2O",About!$D$59,1))</f>
        <v>66.001765400422002</v>
      </c>
      <c r="E4">
        <f>SUMIFS('EPA Export Aggregation'!H:H,'EPA Export Aggregation'!$A:$A,$B4,'EPA Export Aggregation'!$D:$D,$A$1)*IF($A4="CH4",About!$D$58,IF($A4="N2O",About!$D$59,1))</f>
        <v>67.876950097509294</v>
      </c>
      <c r="F4">
        <f>SUMIFS('EPA Export Aggregation'!I:I,'EPA Export Aggregation'!$A:$A,$B4,'EPA Export Aggregation'!$D:$D,$A$1)*IF($A4="CH4",About!$D$58,IF($A4="N2O",About!$D$59,1))</f>
        <v>67.698369044155001</v>
      </c>
      <c r="G4">
        <f>SUMIFS('EPA Export Aggregation'!J:J,'EPA Export Aggregation'!$A:$A,$B4,'EPA Export Aggregation'!$D:$D,$A$1)*IF($A4="CH4",About!$D$58,IF($A4="N2O",About!$D$59,1))</f>
        <v>73.902068046179394</v>
      </c>
      <c r="H4">
        <f>SUMIFS('EPA Export Aggregation'!K:K,'EPA Export Aggregation'!$A:$A,$B4,'EPA Export Aggregation'!$D:$D,$A$1)*IF($A4="CH4",About!$D$58,IF($A4="N2O",About!$D$59,1))</f>
        <v>73.590321333179006</v>
      </c>
      <c r="I4">
        <f>SUMIFS('EPA Export Aggregation'!L:L,'EPA Export Aggregation'!$A:$A,$B4,'EPA Export Aggregation'!$D:$D,$A$1)*IF($A4="CH4",About!$D$58,IF($A4="N2O",About!$D$59,1))</f>
        <v>78.747059330715899</v>
      </c>
      <c r="J4">
        <f>SUMIFS('EPA Export Aggregation'!M:M,'EPA Export Aggregation'!$A:$A,$B4,'EPA Export Aggregation'!$D:$D,$A$1)*IF($A4="CH4",About!$D$58,IF($A4="N2O",About!$D$59,1))</f>
        <v>82.758602924597099</v>
      </c>
      <c r="K4">
        <f>SUMIFS('EPA Export Aggregation'!N:N,'EPA Export Aggregation'!$A:$A,$B4,'EPA Export Aggregation'!$D:$D,$A$1)*IF($A4="CH4",About!$D$58,IF($A4="N2O",About!$D$59,1))</f>
        <v>83.746642257291896</v>
      </c>
      <c r="L4">
        <f>SUMIFS('EPA Export Aggregation'!O:O,'EPA Export Aggregation'!$A:$A,$B4,'EPA Export Aggregation'!$D:$D,$A$1)*IF($A4="CH4",About!$D$58,IF($A4="N2O",About!$D$59,1))</f>
        <v>86.452731604128999</v>
      </c>
      <c r="M4">
        <f>SUMIFS('EPA Export Aggregation'!P:P,'EPA Export Aggregation'!$A:$A,$B4,'EPA Export Aggregation'!$D:$D,$A$1)*IF($A4="CH4",About!$D$58,IF($A4="N2O",About!$D$59,1))</f>
        <v>85.127566635737793</v>
      </c>
      <c r="N4">
        <f>SUMIFS('EPA Export Aggregation'!Q:Q,'EPA Export Aggregation'!$A:$A,$B4,'EPA Export Aggregation'!$D:$D,$A$1)*IF($A4="CH4",About!$D$58,IF($A4="N2O",About!$D$59,1))</f>
        <v>75.547609356475903</v>
      </c>
      <c r="O4">
        <f>SUMIFS('EPA Export Aggregation'!R:R,'EPA Export Aggregation'!$A:$A,$B4,'EPA Export Aggregation'!$D:$D,$A$1)*IF($A4="CH4",About!$D$58,IF($A4="N2O",About!$D$59,1))</f>
        <v>87.726750308070606</v>
      </c>
      <c r="P4">
        <f>SUMIFS('EPA Export Aggregation'!S:S,'EPA Export Aggregation'!$A:$A,$B4,'EPA Export Aggregation'!$D:$D,$A$1)*IF($A4="CH4",About!$D$58,IF($A4="N2O",About!$D$59,1))</f>
        <v>86.946538497440599</v>
      </c>
      <c r="Q4">
        <f>SUMIFS('EPA Export Aggregation'!T:T,'EPA Export Aggregation'!$A:$A,$B4,'EPA Export Aggregation'!$D:$D,$A$1)*IF($A4="CH4",About!$D$58,IF($A4="N2O",About!$D$59,1))</f>
        <v>83.013524964018799</v>
      </c>
      <c r="R4">
        <f>SUMIFS('EPA Export Aggregation'!U:U,'EPA Export Aggregation'!$A:$A,$B4,'EPA Export Aggregation'!$D:$D,$A$1)*IF($A4="CH4",About!$D$58,IF($A4="N2O",About!$D$59,1))</f>
        <v>86.148514717468601</v>
      </c>
      <c r="S4">
        <f>SUMIFS('EPA Export Aggregation'!V:V,'EPA Export Aggregation'!$A:$A,$B4,'EPA Export Aggregation'!$D:$D,$A$1)*IF($A4="CH4",About!$D$58,IF($A4="N2O",About!$D$59,1))</f>
        <v>86.422585820436794</v>
      </c>
      <c r="T4">
        <f>SUMIFS('EPA Export Aggregation'!W:W,'EPA Export Aggregation'!$A:$A,$B4,'EPA Export Aggregation'!$D:$D,$A$1)*IF($A4="CH4",About!$D$58,IF($A4="N2O",About!$D$59,1))</f>
        <v>87.781296729074</v>
      </c>
      <c r="U4">
        <f>SUMIFS('EPA Export Aggregation'!X:X,'EPA Export Aggregation'!$A:$A,$B4,'EPA Export Aggregation'!$D:$D,$A$1)*IF($A4="CH4",About!$D$58,IF($A4="N2O",About!$D$59,1))</f>
        <v>85.362570083343201</v>
      </c>
      <c r="V4">
        <f>SUMIFS('EPA Export Aggregation'!Y:Y,'EPA Export Aggregation'!$A:$A,$B4,'EPA Export Aggregation'!$D:$D,$A$1)*IF($A4="CH4",About!$D$58,IF($A4="N2O",About!$D$59,1))</f>
        <v>66.605020341967702</v>
      </c>
      <c r="W4">
        <f>SUMIFS('EPA Export Aggregation'!Z:Z,'EPA Export Aggregation'!$A:$A,$B4,'EPA Export Aggregation'!$D:$D,$A$1)*IF($A4="CH4",About!$D$58,IF($A4="N2O",About!$D$59,1))</f>
        <v>75.099206908803893</v>
      </c>
      <c r="X4">
        <f>SUMIFS('EPA Export Aggregation'!AA:AA,'EPA Export Aggregation'!$A:$A,$B4,'EPA Export Aggregation'!$D:$D,$A$1)*IF($A4="CH4",About!$D$58,IF($A4="N2O",About!$D$59,1))</f>
        <v>72.797599176027703</v>
      </c>
      <c r="Y4">
        <f>SUMIFS('EPA Export Aggregation'!AB:AB,'EPA Export Aggregation'!$A:$A,$B4,'EPA Export Aggregation'!$D:$D,$A$1)*IF($A4="CH4",About!$D$58,IF($A4="N2O",About!$D$59,1))</f>
        <v>67.692910746307604</v>
      </c>
      <c r="Z4">
        <f>SUMIFS('EPA Export Aggregation'!AC:AC,'EPA Export Aggregation'!$A:$A,$B4,'EPA Export Aggregation'!$D:$D,$A$1)*IF($A4="CH4",About!$D$58,IF($A4="N2O",About!$D$59,1))</f>
        <v>69.476644368781393</v>
      </c>
      <c r="AA4">
        <f>SUMIFS('EPA Export Aggregation'!AD:AD,'EPA Export Aggregation'!$A:$A,$B4,'EPA Export Aggregation'!$D:$D,$A$1)*IF($A4="CH4",About!$D$58,IF($A4="N2O",About!$D$59,1))</f>
        <v>74.176317624798003</v>
      </c>
      <c r="AB4">
        <f>SUMIFS('EPA Export Aggregation'!AE:AE,'EPA Export Aggregation'!$A:$A,$B4,'EPA Export Aggregation'!$D:$D,$A$1)*IF($A4="CH4",About!$D$58,IF($A4="N2O",About!$D$59,1))</f>
        <v>66.795163774929506</v>
      </c>
      <c r="AC4">
        <f>SUMIFS('EPA Export Aggregation'!AF:AF,'EPA Export Aggregation'!$A:$A,$B4,'EPA Export Aggregation'!$D:$D,$A$1)*IF($A4="CH4",About!$D$58,IF($A4="N2O",About!$D$59,1))</f>
        <v>69.6010187474361</v>
      </c>
      <c r="AD4">
        <f>SUMIFS('EPA Export Aggregation'!AG:AG,'EPA Export Aggregation'!$A:$A,$B4,'EPA Export Aggregation'!$D:$D,$A$1)*IF($A4="CH4",About!$D$58,IF($A4="N2O",About!$D$59,1))</f>
        <v>66.106912642334095</v>
      </c>
      <c r="AE4">
        <f>SUMIFS('EPA Export Aggregation'!AH:AH,'EPA Export Aggregation'!$A:$A,$B4,'EPA Export Aggregation'!$D:$D,$A$1)*IF($A4="CH4",About!$D$58,IF($A4="N2O",About!$D$59,1))</f>
        <v>61.319572120487102</v>
      </c>
      <c r="AF4">
        <f>SUMIFS('EPA Export Aggregation'!AI:AI,'EPA Export Aggregation'!$A:$A,$B4,'EPA Export Aggregation'!$D:$D,$A$1)*IF($A4="CH4",About!$D$58,IF($A4="N2O",About!$D$59,1))</f>
        <v>57.778142912096598</v>
      </c>
      <c r="AG4">
        <f>SUMIFS('EPA Export Aggregation'!AJ:AJ,'EPA Export Aggregation'!$A:$A,$B4,'EPA Export Aggregation'!$D:$D,$A$1)*IF($A4="CH4",About!$D$58,IF($A4="N2O",About!$D$59,1))</f>
        <v>50.422926027392101</v>
      </c>
      <c r="AH4">
        <f>SUMIFS('EPA Export Aggregation'!AK:AK,'EPA Export Aggregation'!$A:$A,$B4,'EPA Export Aggregation'!$D:$D,$A$1)*IF($A4="CH4",About!$D$58,IF($A4="N2O",About!$D$59,1))</f>
        <v>58.970014287850397</v>
      </c>
    </row>
    <row r="5" spans="1:34" x14ac:dyDescent="0.25">
      <c r="A5" s="413" t="s">
        <v>2216</v>
      </c>
      <c r="B5" s="414" t="s">
        <v>4212</v>
      </c>
      <c r="C5">
        <f>SUMIFS('EPA Export Aggregation'!F:F,'EPA Export Aggregation'!$A:$A,$B5,'EPA Export Aggregation'!$D:$D,$A$1)*IF($A5="CH4",About!$D$58,IF($A5="N2O",About!$D$59,1))</f>
        <v>9.8613203761166002</v>
      </c>
      <c r="D5">
        <f>SUMIFS('EPA Export Aggregation'!G:G,'EPA Export Aggregation'!$A:$A,$B5,'EPA Export Aggregation'!$D:$D,$A$1)*IF($A5="CH4",About!$D$58,IF($A5="N2O",About!$D$59,1))</f>
        <v>9.6000024314929</v>
      </c>
      <c r="E5">
        <f>SUMIFS('EPA Export Aggregation'!H:H,'EPA Export Aggregation'!$A:$A,$B5,'EPA Export Aggregation'!$D:$D,$A$1)*IF($A5="CH4",About!$D$58,IF($A5="N2O",About!$D$59,1))</f>
        <v>10.658305548411899</v>
      </c>
      <c r="F5">
        <f>SUMIFS('EPA Export Aggregation'!I:I,'EPA Export Aggregation'!$A:$A,$B5,'EPA Export Aggregation'!$D:$D,$A$1)*IF($A5="CH4",About!$D$58,IF($A5="N2O",About!$D$59,1))</f>
        <v>10.873959810350399</v>
      </c>
      <c r="G5">
        <f>SUMIFS('EPA Export Aggregation'!J:J,'EPA Export Aggregation'!$A:$A,$B5,'EPA Export Aggregation'!$D:$D,$A$1)*IF($A5="CH4",About!$D$58,IF($A5="N2O",About!$D$59,1))</f>
        <v>11.4651290920627</v>
      </c>
      <c r="H5">
        <f>SUMIFS('EPA Export Aggregation'!K:K,'EPA Export Aggregation'!$A:$A,$B5,'EPA Export Aggregation'!$D:$D,$A$1)*IF($A5="CH4",About!$D$58,IF($A5="N2O",About!$D$59,1))</f>
        <v>11.595403295027401</v>
      </c>
      <c r="I5">
        <f>SUMIFS('EPA Export Aggregation'!L:L,'EPA Export Aggregation'!$A:$A,$B5,'EPA Export Aggregation'!$D:$D,$A$1)*IF($A5="CH4",About!$D$58,IF($A5="N2O",About!$D$59,1))</f>
        <v>10.6285035737538</v>
      </c>
      <c r="J5">
        <f>SUMIFS('EPA Export Aggregation'!M:M,'EPA Export Aggregation'!$A:$A,$B5,'EPA Export Aggregation'!$D:$D,$A$1)*IF($A5="CH4",About!$D$58,IF($A5="N2O",About!$D$59,1))</f>
        <v>11.859167663249799</v>
      </c>
      <c r="K5">
        <f>SUMIFS('EPA Export Aggregation'!N:N,'EPA Export Aggregation'!$A:$A,$B5,'EPA Export Aggregation'!$D:$D,$A$1)*IF($A5="CH4",About!$D$58,IF($A5="N2O",About!$D$59,1))</f>
        <v>12.0058936744961</v>
      </c>
      <c r="L5">
        <f>SUMIFS('EPA Export Aggregation'!O:O,'EPA Export Aggregation'!$A:$A,$B5,'EPA Export Aggregation'!$D:$D,$A$1)*IF($A5="CH4",About!$D$58,IF($A5="N2O",About!$D$59,1))</f>
        <v>12.064366218422901</v>
      </c>
      <c r="M5">
        <f>SUMIFS('EPA Export Aggregation'!P:P,'EPA Export Aggregation'!$A:$A,$B5,'EPA Export Aggregation'!$D:$D,$A$1)*IF($A5="CH4",About!$D$58,IF($A5="N2O",About!$D$59,1))</f>
        <v>12.2517360935265</v>
      </c>
      <c r="N5">
        <f>SUMIFS('EPA Export Aggregation'!Q:Q,'EPA Export Aggregation'!$A:$A,$B5,'EPA Export Aggregation'!$D:$D,$A$1)*IF($A5="CH4",About!$D$58,IF($A5="N2O",About!$D$59,1))</f>
        <v>12.0453706047079</v>
      </c>
      <c r="O5">
        <f>SUMIFS('EPA Export Aggregation'!R:R,'EPA Export Aggregation'!$A:$A,$B5,'EPA Export Aggregation'!$D:$D,$A$1)*IF($A5="CH4",About!$D$58,IF($A5="N2O",About!$D$59,1))</f>
        <v>12.0211349571001</v>
      </c>
      <c r="P5">
        <f>SUMIFS('EPA Export Aggregation'!S:S,'EPA Export Aggregation'!$A:$A,$B5,'EPA Export Aggregation'!$D:$D,$A$1)*IF($A5="CH4",About!$D$58,IF($A5="N2O",About!$D$59,1))</f>
        <v>11.273940748344801</v>
      </c>
      <c r="Q5">
        <f>SUMIFS('EPA Export Aggregation'!T:T,'EPA Export Aggregation'!$A:$A,$B5,'EPA Export Aggregation'!$D:$D,$A$1)*IF($A5="CH4",About!$D$58,IF($A5="N2O",About!$D$59,1))</f>
        <v>11.6148247572225</v>
      </c>
      <c r="R5">
        <f>SUMIFS('EPA Export Aggregation'!U:U,'EPA Export Aggregation'!$A:$A,$B5,'EPA Export Aggregation'!$D:$D,$A$1)*IF($A5="CH4",About!$D$58,IF($A5="N2O",About!$D$59,1))</f>
        <v>11.532032178603799</v>
      </c>
      <c r="S5">
        <f>SUMIFS('EPA Export Aggregation'!V:V,'EPA Export Aggregation'!$A:$A,$B5,'EPA Export Aggregation'!$D:$D,$A$1)*IF($A5="CH4",About!$D$58,IF($A5="N2O",About!$D$59,1))</f>
        <v>11.462010584168899</v>
      </c>
      <c r="T5">
        <f>SUMIFS('EPA Export Aggregation'!W:W,'EPA Export Aggregation'!$A:$A,$B5,'EPA Export Aggregation'!$D:$D,$A$1)*IF($A5="CH4",About!$D$58,IF($A5="N2O",About!$D$59,1))</f>
        <v>11.435239876282299</v>
      </c>
      <c r="U5">
        <f>SUMIFS('EPA Export Aggregation'!X:X,'EPA Export Aggregation'!$A:$A,$B5,'EPA Export Aggregation'!$D:$D,$A$1)*IF($A5="CH4",About!$D$58,IF($A5="N2O",About!$D$59,1))</f>
        <v>10.5104017806699</v>
      </c>
      <c r="V5">
        <f>SUMIFS('EPA Export Aggregation'!Y:Y,'EPA Export Aggregation'!$A:$A,$B5,'EPA Export Aggregation'!$D:$D,$A$1)*IF($A5="CH4",About!$D$58,IF($A5="N2O",About!$D$59,1))</f>
        <v>11.119882448981</v>
      </c>
      <c r="W5">
        <f>SUMIFS('EPA Export Aggregation'!Z:Z,'EPA Export Aggregation'!$A:$A,$B5,'EPA Export Aggregation'!$D:$D,$A$1)*IF($A5="CH4",About!$D$58,IF($A5="N2O",About!$D$59,1))</f>
        <v>11.411781914153799</v>
      </c>
      <c r="X5">
        <f>SUMIFS('EPA Export Aggregation'!AA:AA,'EPA Export Aggregation'!$A:$A,$B5,'EPA Export Aggregation'!$D:$D,$A$1)*IF($A5="CH4",About!$D$58,IF($A5="N2O",About!$D$59,1))</f>
        <v>11.014861620929899</v>
      </c>
      <c r="Y5">
        <f>SUMIFS('EPA Export Aggregation'!AB:AB,'EPA Export Aggregation'!$A:$A,$B5,'EPA Export Aggregation'!$D:$D,$A$1)*IF($A5="CH4",About!$D$58,IF($A5="N2O",About!$D$59,1))</f>
        <v>11.575225030050699</v>
      </c>
      <c r="Z5">
        <f>SUMIFS('EPA Export Aggregation'!AC:AC,'EPA Export Aggregation'!$A:$A,$B5,'EPA Export Aggregation'!$D:$D,$A$1)*IF($A5="CH4",About!$D$58,IF($A5="N2O",About!$D$59,1))</f>
        <v>11.0785762979149</v>
      </c>
      <c r="AA5">
        <f>SUMIFS('EPA Export Aggregation'!AD:AD,'EPA Export Aggregation'!$A:$A,$B5,'EPA Export Aggregation'!$D:$D,$A$1)*IF($A5="CH4",About!$D$58,IF($A5="N2O",About!$D$59,1))</f>
        <v>11.2903807080743</v>
      </c>
      <c r="AB5">
        <f>SUMIFS('EPA Export Aggregation'!AE:AE,'EPA Export Aggregation'!$A:$A,$B5,'EPA Export Aggregation'!$D:$D,$A$1)*IF($A5="CH4",About!$D$58,IF($A5="N2O",About!$D$59,1))</f>
        <v>11.913030197640699</v>
      </c>
      <c r="AC5">
        <f>SUMIFS('EPA Export Aggregation'!AF:AF,'EPA Export Aggregation'!$A:$A,$B5,'EPA Export Aggregation'!$D:$D,$A$1)*IF($A5="CH4",About!$D$58,IF($A5="N2O",About!$D$59,1))</f>
        <v>10.670322888234001</v>
      </c>
      <c r="AD5">
        <f>SUMIFS('EPA Export Aggregation'!AG:AG,'EPA Export Aggregation'!$A:$A,$B5,'EPA Export Aggregation'!$D:$D,$A$1)*IF($A5="CH4",About!$D$58,IF($A5="N2O",About!$D$59,1))</f>
        <v>11.668610381686401</v>
      </c>
      <c r="AE5">
        <f>SUMIFS('EPA Export Aggregation'!AH:AH,'EPA Export Aggregation'!$A:$A,$B5,'EPA Export Aggregation'!$D:$D,$A$1)*IF($A5="CH4",About!$D$58,IF($A5="N2O",About!$D$59,1))</f>
        <v>13.359906626791</v>
      </c>
      <c r="AF5">
        <f>SUMIFS('EPA Export Aggregation'!AI:AI,'EPA Export Aggregation'!$A:$A,$B5,'EPA Export Aggregation'!$D:$D,$A$1)*IF($A5="CH4",About!$D$58,IF($A5="N2O",About!$D$59,1))</f>
        <v>13.418481489437299</v>
      </c>
      <c r="AG5">
        <f>SUMIFS('EPA Export Aggregation'!AJ:AJ,'EPA Export Aggregation'!$A:$A,$B5,'EPA Export Aggregation'!$D:$D,$A$1)*IF($A5="CH4",About!$D$58,IF($A5="N2O",About!$D$59,1))</f>
        <v>11.356428536987799</v>
      </c>
      <c r="AH5">
        <f>SUMIFS('EPA Export Aggregation'!AK:AK,'EPA Export Aggregation'!$A:$A,$B5,'EPA Export Aggregation'!$D:$D,$A$1)*IF($A5="CH4",About!$D$58,IF($A5="N2O",About!$D$59,1))</f>
        <v>13.5184011425661</v>
      </c>
    </row>
    <row r="6" spans="1:34" x14ac:dyDescent="0.25">
      <c r="A6" s="413" t="s">
        <v>2216</v>
      </c>
      <c r="B6" s="414" t="s">
        <v>4216</v>
      </c>
      <c r="C6">
        <f>SUMIFS('EPA Export Aggregation'!F:F,'EPA Export Aggregation'!$A:$A,$B6,'EPA Export Aggregation'!$D:$D,$A$1)*IF($A6="CH4",About!$D$58,IF($A6="N2O",About!$D$59,1))</f>
        <v>11.9118217311414</v>
      </c>
      <c r="D6">
        <f>SUMIFS('EPA Export Aggregation'!G:G,'EPA Export Aggregation'!$A:$A,$B6,'EPA Export Aggregation'!$D:$D,$A$1)*IF($A6="CH4",About!$D$58,IF($A6="N2O",About!$D$59,1))</f>
        <v>9.7107548268238002</v>
      </c>
      <c r="E6">
        <f>SUMIFS('EPA Export Aggregation'!H:H,'EPA Export Aggregation'!$A:$A,$B6,'EPA Export Aggregation'!$D:$D,$A$1)*IF($A6="CH4",About!$D$58,IF($A6="N2O",About!$D$59,1))</f>
        <v>9.6982320928005006</v>
      </c>
      <c r="F6">
        <f>SUMIFS('EPA Export Aggregation'!I:I,'EPA Export Aggregation'!$A:$A,$B6,'EPA Export Aggregation'!$D:$D,$A$1)*IF($A6="CH4",About!$D$58,IF($A6="N2O",About!$D$59,1))</f>
        <v>10.0574944919309</v>
      </c>
      <c r="G6">
        <f>SUMIFS('EPA Export Aggregation'!J:J,'EPA Export Aggregation'!$A:$A,$B6,'EPA Export Aggregation'!$D:$D,$A$1)*IF($A6="CH4",About!$D$58,IF($A6="N2O",About!$D$59,1))</f>
        <v>10.9729490736743</v>
      </c>
      <c r="H6">
        <f>SUMIFS('EPA Export Aggregation'!K:K,'EPA Export Aggregation'!$A:$A,$B6,'EPA Export Aggregation'!$D:$D,$A$1)*IF($A6="CH4",About!$D$58,IF($A6="N2O",About!$D$59,1))</f>
        <v>9.6094276623749995</v>
      </c>
      <c r="I6">
        <f>SUMIFS('EPA Export Aggregation'!L:L,'EPA Export Aggregation'!$A:$A,$B6,'EPA Export Aggregation'!$D:$D,$A$1)*IF($A6="CH4",About!$D$58,IF($A6="N2O",About!$D$59,1))</f>
        <v>8.4783273048732006</v>
      </c>
      <c r="J6">
        <f>SUMIFS('EPA Export Aggregation'!M:M,'EPA Export Aggregation'!$A:$A,$B6,'EPA Export Aggregation'!$D:$D,$A$1)*IF($A6="CH4",About!$D$58,IF($A6="N2O",About!$D$59,1))</f>
        <v>8.7357718185226005</v>
      </c>
      <c r="K6">
        <f>SUMIFS('EPA Export Aggregation'!N:N,'EPA Export Aggregation'!$A:$A,$B6,'EPA Export Aggregation'!$D:$D,$A$1)*IF($A6="CH4",About!$D$58,IF($A6="N2O",About!$D$59,1))</f>
        <v>9.6667592162723999</v>
      </c>
      <c r="L6">
        <f>SUMIFS('EPA Export Aggregation'!O:O,'EPA Export Aggregation'!$A:$A,$B6,'EPA Export Aggregation'!$D:$D,$A$1)*IF($A6="CH4",About!$D$58,IF($A6="N2O",About!$D$59,1))</f>
        <v>8.3959752055292007</v>
      </c>
      <c r="M6">
        <f>SUMIFS('EPA Export Aggregation'!P:P,'EPA Export Aggregation'!$A:$A,$B6,'EPA Export Aggregation'!$D:$D,$A$1)*IF($A6="CH4",About!$D$58,IF($A6="N2O",About!$D$59,1))</f>
        <v>8.7088826912965995</v>
      </c>
      <c r="N6">
        <f>SUMIFS('EPA Export Aggregation'!Q:Q,'EPA Export Aggregation'!$A:$A,$B6,'EPA Export Aggregation'!$D:$D,$A$1)*IF($A6="CH4",About!$D$58,IF($A6="N2O",About!$D$59,1))</f>
        <v>9.2501489957592007</v>
      </c>
      <c r="O6">
        <f>SUMIFS('EPA Export Aggregation'!R:R,'EPA Export Aggregation'!$A:$A,$B6,'EPA Export Aggregation'!$D:$D,$A$1)*IF($A6="CH4",About!$D$58,IF($A6="N2O",About!$D$59,1))</f>
        <v>10.445358687872</v>
      </c>
      <c r="P6">
        <f>SUMIFS('EPA Export Aggregation'!S:S,'EPA Export Aggregation'!$A:$A,$B6,'EPA Export Aggregation'!$D:$D,$A$1)*IF($A6="CH4",About!$D$58,IF($A6="N2O",About!$D$59,1))</f>
        <v>8.6703180956977999</v>
      </c>
      <c r="Q6">
        <f>SUMIFS('EPA Export Aggregation'!T:T,'EPA Export Aggregation'!$A:$A,$B6,'EPA Export Aggregation'!$D:$D,$A$1)*IF($A6="CH4",About!$D$58,IF($A6="N2O",About!$D$59,1))</f>
        <v>9.3113594727440994</v>
      </c>
      <c r="R6">
        <f>SUMIFS('EPA Export Aggregation'!U:U,'EPA Export Aggregation'!$A:$A,$B6,'EPA Export Aggregation'!$D:$D,$A$1)*IF($A6="CH4",About!$D$58,IF($A6="N2O",About!$D$59,1))</f>
        <v>8.4175976528774008</v>
      </c>
      <c r="S6">
        <f>SUMIFS('EPA Export Aggregation'!V:V,'EPA Export Aggregation'!$A:$A,$B6,'EPA Export Aggregation'!$D:$D,$A$1)*IF($A6="CH4",About!$D$58,IF($A6="N2O",About!$D$59,1))</f>
        <v>9.1785303424940992</v>
      </c>
      <c r="T6">
        <f>SUMIFS('EPA Export Aggregation'!W:W,'EPA Export Aggregation'!$A:$A,$B6,'EPA Export Aggregation'!$D:$D,$A$1)*IF($A6="CH4",About!$D$58,IF($A6="N2O",About!$D$59,1))</f>
        <v>9.1344351003110997</v>
      </c>
      <c r="U6">
        <f>SUMIFS('EPA Export Aggregation'!X:X,'EPA Export Aggregation'!$A:$A,$B6,'EPA Export Aggregation'!$D:$D,$A$1)*IF($A6="CH4",About!$D$58,IF($A6="N2O",About!$D$59,1))</f>
        <v>8.3225939415425998</v>
      </c>
      <c r="V6">
        <f>SUMIFS('EPA Export Aggregation'!Y:Y,'EPA Export Aggregation'!$A:$A,$B6,'EPA Export Aggregation'!$D:$D,$A$1)*IF($A6="CH4",About!$D$58,IF($A6="N2O",About!$D$59,1))</f>
        <v>6.3719814873368996</v>
      </c>
      <c r="W6">
        <f>SUMIFS('EPA Export Aggregation'!Z:Z,'EPA Export Aggregation'!$A:$A,$B6,'EPA Export Aggregation'!$D:$D,$A$1)*IF($A6="CH4",About!$D$58,IF($A6="N2O",About!$D$59,1))</f>
        <v>6.7630931527038998</v>
      </c>
      <c r="X6">
        <f>SUMIFS('EPA Export Aggregation'!AA:AA,'EPA Export Aggregation'!$A:$A,$B6,'EPA Export Aggregation'!$D:$D,$A$1)*IF($A6="CH4",About!$D$58,IF($A6="N2O",About!$D$59,1))</f>
        <v>6.9022548888484003</v>
      </c>
      <c r="Y6">
        <f>SUMIFS('EPA Export Aggregation'!AB:AB,'EPA Export Aggregation'!$A:$A,$B6,'EPA Export Aggregation'!$D:$D,$A$1)*IF($A6="CH4",About!$D$58,IF($A6="N2O",About!$D$59,1))</f>
        <v>7.3479502742373004</v>
      </c>
      <c r="Z6">
        <f>SUMIFS('EPA Export Aggregation'!AC:AC,'EPA Export Aggregation'!$A:$A,$B6,'EPA Export Aggregation'!$D:$D,$A$1)*IF($A6="CH4",About!$D$58,IF($A6="N2O",About!$D$59,1))</f>
        <v>8.1018583356862006</v>
      </c>
      <c r="AA6">
        <f>SUMIFS('EPA Export Aggregation'!AD:AD,'EPA Export Aggregation'!$A:$A,$B6,'EPA Export Aggregation'!$D:$D,$A$1)*IF($A6="CH4",About!$D$58,IF($A6="N2O",About!$D$59,1))</f>
        <v>8.9068671116315006</v>
      </c>
      <c r="AB6">
        <f>SUMIFS('EPA Export Aggregation'!AE:AE,'EPA Export Aggregation'!$A:$A,$B6,'EPA Export Aggregation'!$D:$D,$A$1)*IF($A6="CH4",About!$D$58,IF($A6="N2O",About!$D$59,1))</f>
        <v>8.3904859541052002</v>
      </c>
      <c r="AC6">
        <f>SUMIFS('EPA Export Aggregation'!AF:AF,'EPA Export Aggregation'!$A:$A,$B6,'EPA Export Aggregation'!$D:$D,$A$1)*IF($A6="CH4",About!$D$58,IF($A6="N2O",About!$D$59,1))</f>
        <v>7.8216916115616</v>
      </c>
      <c r="AD6">
        <f>SUMIFS('EPA Export Aggregation'!AG:AG,'EPA Export Aggregation'!$A:$A,$B6,'EPA Export Aggregation'!$D:$D,$A$1)*IF($A6="CH4",About!$D$58,IF($A6="N2O",About!$D$59,1))</f>
        <v>8.4602709662281992</v>
      </c>
      <c r="AE6">
        <f>SUMIFS('EPA Export Aggregation'!AH:AH,'EPA Export Aggregation'!$A:$A,$B6,'EPA Export Aggregation'!$D:$D,$A$1)*IF($A6="CH4",About!$D$58,IF($A6="N2O",About!$D$59,1))</f>
        <v>9.4805087584632997</v>
      </c>
      <c r="AF6">
        <f>SUMIFS('EPA Export Aggregation'!AI:AI,'EPA Export Aggregation'!$A:$A,$B6,'EPA Export Aggregation'!$D:$D,$A$1)*IF($A6="CH4",About!$D$58,IF($A6="N2O",About!$D$59,1))</f>
        <v>10.042836585781</v>
      </c>
      <c r="AG6">
        <f>SUMIFS('EPA Export Aggregation'!AJ:AJ,'EPA Export Aggregation'!$A:$A,$B6,'EPA Export Aggregation'!$D:$D,$A$1)*IF($A6="CH4",About!$D$58,IF($A6="N2O",About!$D$59,1))</f>
        <v>10.396469258731599</v>
      </c>
      <c r="AH6">
        <f>SUMIFS('EPA Export Aggregation'!AK:AK,'EPA Export Aggregation'!$A:$A,$B6,'EPA Export Aggregation'!$D:$D,$A$1)*IF($A6="CH4",About!$D$58,IF($A6="N2O",About!$D$59,1))</f>
        <v>10.9398184376179</v>
      </c>
    </row>
    <row r="7" spans="1:34" x14ac:dyDescent="0.25">
      <c r="A7" s="413" t="s">
        <v>2216</v>
      </c>
      <c r="B7" s="414" t="s">
        <v>4218</v>
      </c>
      <c r="C7">
        <f>SUMIFS('EPA Export Aggregation'!F:F,'EPA Export Aggregation'!$A:$A,$B7,'EPA Export Aggregation'!$D:$D,$A$1)*IF($A7="CH4",About!$D$58,IF($A7="N2O",About!$D$59,1))</f>
        <v>2.4136868274544998</v>
      </c>
      <c r="D7">
        <f>SUMIFS('EPA Export Aggregation'!G:G,'EPA Export Aggregation'!$A:$A,$B7,'EPA Export Aggregation'!$D:$D,$A$1)*IF($A7="CH4",About!$D$58,IF($A7="N2O",About!$D$59,1))</f>
        <v>2.3453675241126999</v>
      </c>
      <c r="E7">
        <f>SUMIFS('EPA Export Aggregation'!H:H,'EPA Export Aggregation'!$A:$A,$B7,'EPA Export Aggregation'!$D:$D,$A$1)*IF($A7="CH4",About!$D$58,IF($A7="N2O",About!$D$59,1))</f>
        <v>2.4676934056382001</v>
      </c>
      <c r="F7">
        <f>SUMIFS('EPA Export Aggregation'!I:I,'EPA Export Aggregation'!$A:$A,$B7,'EPA Export Aggregation'!$D:$D,$A$1)*IF($A7="CH4",About!$D$58,IF($A7="N2O",About!$D$59,1))</f>
        <v>2.5167547483699999</v>
      </c>
      <c r="G7">
        <f>SUMIFS('EPA Export Aggregation'!J:J,'EPA Export Aggregation'!$A:$A,$B7,'EPA Export Aggregation'!$D:$D,$A$1)*IF($A7="CH4",About!$D$58,IF($A7="N2O",About!$D$59,1))</f>
        <v>2.5124052666815002</v>
      </c>
      <c r="H7">
        <f>SUMIFS('EPA Export Aggregation'!K:K,'EPA Export Aggregation'!$A:$A,$B7,'EPA Export Aggregation'!$D:$D,$A$1)*IF($A7="CH4",About!$D$58,IF($A7="N2O",About!$D$59,1))</f>
        <v>2.4173540566445002</v>
      </c>
      <c r="I7">
        <f>SUMIFS('EPA Export Aggregation'!L:L,'EPA Export Aggregation'!$A:$A,$B7,'EPA Export Aggregation'!$D:$D,$A$1)*IF($A7="CH4",About!$D$58,IF($A7="N2O",About!$D$59,1))</f>
        <v>2.6377357634180001</v>
      </c>
      <c r="J7">
        <f>SUMIFS('EPA Export Aggregation'!M:M,'EPA Export Aggregation'!$A:$A,$B7,'EPA Export Aggregation'!$D:$D,$A$1)*IF($A7="CH4",About!$D$58,IF($A7="N2O",About!$D$59,1))</f>
        <v>2.6237744295789001</v>
      </c>
      <c r="K7">
        <f>SUMIFS('EPA Export Aggregation'!N:N,'EPA Export Aggregation'!$A:$A,$B7,'EPA Export Aggregation'!$D:$D,$A$1)*IF($A7="CH4",About!$D$58,IF($A7="N2O",About!$D$59,1))</f>
        <v>2.2349232916980002</v>
      </c>
      <c r="L7">
        <f>SUMIFS('EPA Export Aggregation'!O:O,'EPA Export Aggregation'!$A:$A,$B7,'EPA Export Aggregation'!$D:$D,$A$1)*IF($A7="CH4",About!$D$58,IF($A7="N2O",About!$D$59,1))</f>
        <v>2.3807062680612998</v>
      </c>
      <c r="M7">
        <f>SUMIFS('EPA Export Aggregation'!P:P,'EPA Export Aggregation'!$A:$A,$B7,'EPA Export Aggregation'!$D:$D,$A$1)*IF($A7="CH4",About!$D$58,IF($A7="N2O",About!$D$59,1))</f>
        <v>2.3759026902337999</v>
      </c>
      <c r="N7">
        <f>SUMIFS('EPA Export Aggregation'!Q:Q,'EPA Export Aggregation'!$A:$A,$B7,'EPA Export Aggregation'!$D:$D,$A$1)*IF($A7="CH4",About!$D$58,IF($A7="N2O",About!$D$59,1))</f>
        <v>2.4124552449932</v>
      </c>
      <c r="O7">
        <f>SUMIFS('EPA Export Aggregation'!R:R,'EPA Export Aggregation'!$A:$A,$B7,'EPA Export Aggregation'!$D:$D,$A$1)*IF($A7="CH4",About!$D$58,IF($A7="N2O",About!$D$59,1))</f>
        <v>2.1977821313377999</v>
      </c>
      <c r="P7">
        <f>SUMIFS('EPA Export Aggregation'!S:S,'EPA Export Aggregation'!$A:$A,$B7,'EPA Export Aggregation'!$D:$D,$A$1)*IF($A7="CH4",About!$D$58,IF($A7="N2O",About!$D$59,1))</f>
        <v>2.286996400629</v>
      </c>
      <c r="Q7">
        <f>SUMIFS('EPA Export Aggregation'!T:T,'EPA Export Aggregation'!$A:$A,$B7,'EPA Export Aggregation'!$D:$D,$A$1)*IF($A7="CH4",About!$D$58,IF($A7="N2O",About!$D$59,1))</f>
        <v>2.2731375997484999</v>
      </c>
      <c r="R7">
        <f>SUMIFS('EPA Export Aggregation'!U:U,'EPA Export Aggregation'!$A:$A,$B7,'EPA Export Aggregation'!$D:$D,$A$1)*IF($A7="CH4",About!$D$58,IF($A7="N2O",About!$D$59,1))</f>
        <v>2.121493327459</v>
      </c>
      <c r="S7">
        <f>SUMIFS('EPA Export Aggregation'!V:V,'EPA Export Aggregation'!$A:$A,$B7,'EPA Export Aggregation'!$D:$D,$A$1)*IF($A7="CH4",About!$D$58,IF($A7="N2O",About!$D$59,1))</f>
        <v>2.0052029418615001</v>
      </c>
      <c r="T7">
        <f>SUMIFS('EPA Export Aggregation'!W:W,'EPA Export Aggregation'!$A:$A,$B7,'EPA Export Aggregation'!$D:$D,$A$1)*IF($A7="CH4",About!$D$58,IF($A7="N2O",About!$D$59,1))</f>
        <v>1.8935529733392</v>
      </c>
      <c r="U7">
        <f>SUMIFS('EPA Export Aggregation'!X:X,'EPA Export Aggregation'!$A:$A,$B7,'EPA Export Aggregation'!$D:$D,$A$1)*IF($A7="CH4",About!$D$58,IF($A7="N2O",About!$D$59,1))</f>
        <v>1.9141236197047999</v>
      </c>
      <c r="V7">
        <f>SUMIFS('EPA Export Aggregation'!Y:Y,'EPA Export Aggregation'!$A:$A,$B7,'EPA Export Aggregation'!$D:$D,$A$1)*IF($A7="CH4",About!$D$58,IF($A7="N2O",About!$D$59,1))</f>
        <v>1.822977113666</v>
      </c>
      <c r="W7">
        <f>SUMIFS('EPA Export Aggregation'!Z:Z,'EPA Export Aggregation'!$A:$A,$B7,'EPA Export Aggregation'!$D:$D,$A$1)*IF($A7="CH4",About!$D$58,IF($A7="N2O",About!$D$59,1))</f>
        <v>1.8930830261181999</v>
      </c>
      <c r="X7">
        <f>SUMIFS('EPA Export Aggregation'!AA:AA,'EPA Export Aggregation'!$A:$A,$B7,'EPA Export Aggregation'!$D:$D,$A$1)*IF($A7="CH4",About!$D$58,IF($A7="N2O",About!$D$59,1))</f>
        <v>1.7527358846075001</v>
      </c>
      <c r="Y7">
        <f>SUMIFS('EPA Export Aggregation'!AB:AB,'EPA Export Aggregation'!$A:$A,$B7,'EPA Export Aggregation'!$D:$D,$A$1)*IF($A7="CH4",About!$D$58,IF($A7="N2O",About!$D$59,1))</f>
        <v>1.5349950200114</v>
      </c>
      <c r="Z7">
        <f>SUMIFS('EPA Export Aggregation'!AC:AC,'EPA Export Aggregation'!$A:$A,$B7,'EPA Export Aggregation'!$D:$D,$A$1)*IF($A7="CH4",About!$D$58,IF($A7="N2O",About!$D$59,1))</f>
        <v>1.8697326241222001</v>
      </c>
      <c r="AA7">
        <f>SUMIFS('EPA Export Aggregation'!AD:AD,'EPA Export Aggregation'!$A:$A,$B7,'EPA Export Aggregation'!$D:$D,$A$1)*IF($A7="CH4",About!$D$58,IF($A7="N2O",About!$D$59,1))</f>
        <v>1.9180731706469001</v>
      </c>
      <c r="AB7">
        <f>SUMIFS('EPA Export Aggregation'!AE:AE,'EPA Export Aggregation'!$A:$A,$B7,'EPA Export Aggregation'!$D:$D,$A$1)*IF($A7="CH4",About!$D$58,IF($A7="N2O",About!$D$59,1))</f>
        <v>1.7525974584195001</v>
      </c>
      <c r="AC7">
        <f>SUMIFS('EPA Export Aggregation'!AF:AF,'EPA Export Aggregation'!$A:$A,$B7,'EPA Export Aggregation'!$D:$D,$A$1)*IF($A7="CH4",About!$D$58,IF($A7="N2O",About!$D$59,1))</f>
        <v>1.5978358515240001</v>
      </c>
      <c r="AD7">
        <f>SUMIFS('EPA Export Aggregation'!AG:AG,'EPA Export Aggregation'!$A:$A,$B7,'EPA Export Aggregation'!$D:$D,$A$1)*IF($A7="CH4",About!$D$58,IF($A7="N2O",About!$D$59,1))</f>
        <v>1.4756145162855001</v>
      </c>
      <c r="AE7">
        <f>SUMIFS('EPA Export Aggregation'!AH:AH,'EPA Export Aggregation'!$A:$A,$B7,'EPA Export Aggregation'!$D:$D,$A$1)*IF($A7="CH4",About!$D$58,IF($A7="N2O",About!$D$59,1))</f>
        <v>1.7674412358144</v>
      </c>
      <c r="AF7">
        <f>SUMIFS('EPA Export Aggregation'!AI:AI,'EPA Export Aggregation'!$A:$A,$B7,'EPA Export Aggregation'!$D:$D,$A$1)*IF($A7="CH4",About!$D$58,IF($A7="N2O",About!$D$59,1))</f>
        <v>1.6593002816388001</v>
      </c>
      <c r="AG7">
        <f>SUMIFS('EPA Export Aggregation'!AJ:AJ,'EPA Export Aggregation'!$A:$A,$B7,'EPA Export Aggregation'!$D:$D,$A$1)*IF($A7="CH4",About!$D$58,IF($A7="N2O",About!$D$59,1))</f>
        <v>1.6404955545199</v>
      </c>
      <c r="AH7">
        <f>SUMIFS('EPA Export Aggregation'!AK:AK,'EPA Export Aggregation'!$A:$A,$B7,'EPA Export Aggregation'!$D:$D,$A$1)*IF($A7="CH4",About!$D$58,IF($A7="N2O",About!$D$59,1))</f>
        <v>1.6200716665028001</v>
      </c>
    </row>
    <row r="8" spans="1:34" x14ac:dyDescent="0.25">
      <c r="A8" s="413" t="s">
        <v>2216</v>
      </c>
      <c r="B8" s="414" t="s">
        <v>4220</v>
      </c>
      <c r="C8">
        <f>SUMIFS('EPA Export Aggregation'!F:F,'EPA Export Aggregation'!$A:$A,$B8,'EPA Export Aggregation'!$D:$D,$A$1)*IF($A8="CH4",About!$D$58,IF($A8="N2O",About!$D$59,1))</f>
        <v>2.0286101870188</v>
      </c>
      <c r="D8">
        <f>SUMIFS('EPA Export Aggregation'!G:G,'EPA Export Aggregation'!$A:$A,$B8,'EPA Export Aggregation'!$D:$D,$A$1)*IF($A8="CH4",About!$D$58,IF($A8="N2O",About!$D$59,1))</f>
        <v>1.9090616683176</v>
      </c>
      <c r="E8">
        <f>SUMIFS('EPA Export Aggregation'!H:H,'EPA Export Aggregation'!$A:$A,$B8,'EPA Export Aggregation'!$D:$D,$A$1)*IF($A8="CH4",About!$D$58,IF($A8="N2O",About!$D$59,1))</f>
        <v>1.87875014797</v>
      </c>
      <c r="F8">
        <f>SUMIFS('EPA Export Aggregation'!I:I,'EPA Export Aggregation'!$A:$A,$B8,'EPA Export Aggregation'!$D:$D,$A$1)*IF($A8="CH4",About!$D$58,IF($A8="N2O",About!$D$59,1))</f>
        <v>1.8214461319926001</v>
      </c>
      <c r="G8">
        <f>SUMIFS('EPA Export Aggregation'!J:J,'EPA Export Aggregation'!$A:$A,$B8,'EPA Export Aggregation'!$D:$D,$A$1)*IF($A8="CH4",About!$D$58,IF($A8="N2O",About!$D$59,1))</f>
        <v>1.8181325487279001</v>
      </c>
      <c r="H8">
        <f>SUMIFS('EPA Export Aggregation'!K:K,'EPA Export Aggregation'!$A:$A,$B8,'EPA Export Aggregation'!$D:$D,$A$1)*IF($A8="CH4",About!$D$58,IF($A8="N2O",About!$D$59,1))</f>
        <v>1.7786891511163001</v>
      </c>
      <c r="I8">
        <f>SUMIFS('EPA Export Aggregation'!L:L,'EPA Export Aggregation'!$A:$A,$B8,'EPA Export Aggregation'!$D:$D,$A$1)*IF($A8="CH4",About!$D$58,IF($A8="N2O",About!$D$59,1))</f>
        <v>1.9617324336744999</v>
      </c>
      <c r="J8">
        <f>SUMIFS('EPA Export Aggregation'!M:M,'EPA Export Aggregation'!$A:$A,$B8,'EPA Export Aggregation'!$D:$D,$A$1)*IF($A8="CH4",About!$D$58,IF($A8="N2O",About!$D$59,1))</f>
        <v>1.8783463265083</v>
      </c>
      <c r="K8">
        <f>SUMIFS('EPA Export Aggregation'!N:N,'EPA Export Aggregation'!$A:$A,$B8,'EPA Export Aggregation'!$D:$D,$A$1)*IF($A8="CH4",About!$D$58,IF($A8="N2O",About!$D$59,1))</f>
        <v>1.940885280089</v>
      </c>
      <c r="L8">
        <f>SUMIFS('EPA Export Aggregation'!O:O,'EPA Export Aggregation'!$A:$A,$B8,'EPA Export Aggregation'!$D:$D,$A$1)*IF($A8="CH4",About!$D$58,IF($A8="N2O",About!$D$59,1))</f>
        <v>2.0823660044587999</v>
      </c>
      <c r="M8">
        <f>SUMIFS('EPA Export Aggregation'!P:P,'EPA Export Aggregation'!$A:$A,$B8,'EPA Export Aggregation'!$D:$D,$A$1)*IF($A8="CH4",About!$D$58,IF($A8="N2O",About!$D$59,1))</f>
        <v>2.2105290638177002</v>
      </c>
      <c r="N8">
        <f>SUMIFS('EPA Export Aggregation'!Q:Q,'EPA Export Aggregation'!$A:$A,$B8,'EPA Export Aggregation'!$D:$D,$A$1)*IF($A8="CH4",About!$D$58,IF($A8="N2O",About!$D$59,1))</f>
        <v>1.9353474567361</v>
      </c>
      <c r="O8">
        <f>SUMIFS('EPA Export Aggregation'!R:R,'EPA Export Aggregation'!$A:$A,$B8,'EPA Export Aggregation'!$D:$D,$A$1)*IF($A8="CH4",About!$D$58,IF($A8="N2O",About!$D$59,1))</f>
        <v>1.663039141644</v>
      </c>
      <c r="P8">
        <f>SUMIFS('EPA Export Aggregation'!S:S,'EPA Export Aggregation'!$A:$A,$B8,'EPA Export Aggregation'!$D:$D,$A$1)*IF($A8="CH4",About!$D$58,IF($A8="N2O",About!$D$59,1))</f>
        <v>1.7949361928917</v>
      </c>
      <c r="Q8">
        <f>SUMIFS('EPA Export Aggregation'!T:T,'EPA Export Aggregation'!$A:$A,$B8,'EPA Export Aggregation'!$D:$D,$A$1)*IF($A8="CH4",About!$D$58,IF($A8="N2O",About!$D$59,1))</f>
        <v>1.7328178288428999</v>
      </c>
      <c r="R8">
        <f>SUMIFS('EPA Export Aggregation'!U:U,'EPA Export Aggregation'!$A:$A,$B8,'EPA Export Aggregation'!$D:$D,$A$1)*IF($A8="CH4",About!$D$58,IF($A8="N2O",About!$D$59,1))</f>
        <v>1.7637090559255999</v>
      </c>
      <c r="S8">
        <f>SUMIFS('EPA Export Aggregation'!V:V,'EPA Export Aggregation'!$A:$A,$B8,'EPA Export Aggregation'!$D:$D,$A$1)*IF($A8="CH4",About!$D$58,IF($A8="N2O",About!$D$59,1))</f>
        <v>1.6071186765934999</v>
      </c>
      <c r="T8">
        <f>SUMIFS('EPA Export Aggregation'!W:W,'EPA Export Aggregation'!$A:$A,$B8,'EPA Export Aggregation'!$D:$D,$A$1)*IF($A8="CH4",About!$D$58,IF($A8="N2O",About!$D$59,1))</f>
        <v>1.5754733015419999</v>
      </c>
      <c r="U8">
        <f>SUMIFS('EPA Export Aggregation'!X:X,'EPA Export Aggregation'!$A:$A,$B8,'EPA Export Aggregation'!$D:$D,$A$1)*IF($A8="CH4",About!$D$58,IF($A8="N2O",About!$D$59,1))</f>
        <v>1.5788960752068</v>
      </c>
      <c r="V8">
        <f>SUMIFS('EPA Export Aggregation'!Y:Y,'EPA Export Aggregation'!$A:$A,$B8,'EPA Export Aggregation'!$D:$D,$A$1)*IF($A8="CH4",About!$D$58,IF($A8="N2O",About!$D$59,1))</f>
        <v>1.5538311589491001</v>
      </c>
      <c r="W8">
        <f>SUMIFS('EPA Export Aggregation'!Z:Z,'EPA Export Aggregation'!$A:$A,$B8,'EPA Export Aggregation'!$D:$D,$A$1)*IF($A8="CH4",About!$D$58,IF($A8="N2O",About!$D$59,1))</f>
        <v>1.5936491844819001</v>
      </c>
      <c r="X8">
        <f>SUMIFS('EPA Export Aggregation'!AA:AA,'EPA Export Aggregation'!$A:$A,$B8,'EPA Export Aggregation'!$D:$D,$A$1)*IF($A8="CH4",About!$D$58,IF($A8="N2O",About!$D$59,1))</f>
        <v>1.6347197323194</v>
      </c>
      <c r="Y8">
        <f>SUMIFS('EPA Export Aggregation'!AB:AB,'EPA Export Aggregation'!$A:$A,$B8,'EPA Export Aggregation'!$D:$D,$A$1)*IF($A8="CH4",About!$D$58,IF($A8="N2O",About!$D$59,1))</f>
        <v>1.5093983680612</v>
      </c>
      <c r="Z8">
        <f>SUMIFS('EPA Export Aggregation'!AC:AC,'EPA Export Aggregation'!$A:$A,$B8,'EPA Export Aggregation'!$D:$D,$A$1)*IF($A8="CH4",About!$D$58,IF($A8="N2O",About!$D$59,1))</f>
        <v>1.6303252354018001</v>
      </c>
      <c r="AA8">
        <f>SUMIFS('EPA Export Aggregation'!AD:AD,'EPA Export Aggregation'!$A:$A,$B8,'EPA Export Aggregation'!$D:$D,$A$1)*IF($A8="CH4",About!$D$58,IF($A8="N2O",About!$D$59,1))</f>
        <v>1.6232405620759001</v>
      </c>
      <c r="AB8">
        <f>SUMIFS('EPA Export Aggregation'!AE:AE,'EPA Export Aggregation'!$A:$A,$B8,'EPA Export Aggregation'!$D:$D,$A$1)*IF($A8="CH4",About!$D$58,IF($A8="N2O",About!$D$59,1))</f>
        <v>1.7150717380223</v>
      </c>
      <c r="AC8">
        <f>SUMIFS('EPA Export Aggregation'!AF:AF,'EPA Export Aggregation'!$A:$A,$B8,'EPA Export Aggregation'!$D:$D,$A$1)*IF($A8="CH4",About!$D$58,IF($A8="N2O",About!$D$59,1))</f>
        <v>1.6550946789687</v>
      </c>
      <c r="AD8">
        <f>SUMIFS('EPA Export Aggregation'!AG:AG,'EPA Export Aggregation'!$A:$A,$B8,'EPA Export Aggregation'!$D:$D,$A$1)*IF($A8="CH4",About!$D$58,IF($A8="N2O",About!$D$59,1))</f>
        <v>1.5934585123781</v>
      </c>
      <c r="AE8">
        <f>SUMIFS('EPA Export Aggregation'!AH:AH,'EPA Export Aggregation'!$A:$A,$B8,'EPA Export Aggregation'!$D:$D,$A$1)*IF($A8="CH4",About!$D$58,IF($A8="N2O",About!$D$59,1))</f>
        <v>1.7555877918977001</v>
      </c>
      <c r="AF8">
        <f>SUMIFS('EPA Export Aggregation'!AI:AI,'EPA Export Aggregation'!$A:$A,$B8,'EPA Export Aggregation'!$D:$D,$A$1)*IF($A8="CH4",About!$D$58,IF($A8="N2O",About!$D$59,1))</f>
        <v>1.7411216457826</v>
      </c>
      <c r="AG8">
        <f>SUMIFS('EPA Export Aggregation'!AJ:AJ,'EPA Export Aggregation'!$A:$A,$B8,'EPA Export Aggregation'!$D:$D,$A$1)*IF($A8="CH4",About!$D$58,IF($A8="N2O",About!$D$59,1))</f>
        <v>1.5436138227858001</v>
      </c>
      <c r="AH8">
        <f>SUMIFS('EPA Export Aggregation'!AK:AK,'EPA Export Aggregation'!$A:$A,$B8,'EPA Export Aggregation'!$D:$D,$A$1)*IF($A8="CH4",About!$D$58,IF($A8="N2O",About!$D$59,1))</f>
        <v>1.5782813165780001</v>
      </c>
    </row>
    <row r="9" spans="1:34" x14ac:dyDescent="0.25">
      <c r="A9" s="413" t="s">
        <v>2216</v>
      </c>
      <c r="B9" s="414" t="s">
        <v>4230</v>
      </c>
      <c r="C9">
        <f>SUMIFS('EPA Export Aggregation'!F:F,'EPA Export Aggregation'!$A:$A,$B9,'EPA Export Aggregation'!$D:$D,$A$1)*IF($A9="CH4",About!$D$58,IF($A9="N2O",About!$D$59,1))</f>
        <v>0.50339297061879995</v>
      </c>
      <c r="D9">
        <f>SUMIFS('EPA Export Aggregation'!G:G,'EPA Export Aggregation'!$A:$A,$B9,'EPA Export Aggregation'!$D:$D,$A$1)*IF($A9="CH4",About!$D$58,IF($A9="N2O",About!$D$59,1))</f>
        <v>0.48594140726129997</v>
      </c>
      <c r="E9">
        <f>SUMIFS('EPA Export Aggregation'!H:H,'EPA Export Aggregation'!$A:$A,$B9,'EPA Export Aggregation'!$D:$D,$A$1)*IF($A9="CH4",About!$D$58,IF($A9="N2O",About!$D$59,1))</f>
        <v>0.53405381999470003</v>
      </c>
      <c r="F9">
        <f>SUMIFS('EPA Export Aggregation'!I:I,'EPA Export Aggregation'!$A:$A,$B9,'EPA Export Aggregation'!$D:$D,$A$1)*IF($A9="CH4",About!$D$58,IF($A9="N2O",About!$D$59,1))</f>
        <v>0.49574815430309999</v>
      </c>
      <c r="G9">
        <f>SUMIFS('EPA Export Aggregation'!J:J,'EPA Export Aggregation'!$A:$A,$B9,'EPA Export Aggregation'!$D:$D,$A$1)*IF($A9="CH4",About!$D$58,IF($A9="N2O",About!$D$59,1))</f>
        <v>0.58696694380559999</v>
      </c>
      <c r="H9">
        <f>SUMIFS('EPA Export Aggregation'!K:K,'EPA Export Aggregation'!$A:$A,$B9,'EPA Export Aggregation'!$D:$D,$A$1)*IF($A9="CH4",About!$D$58,IF($A9="N2O",About!$D$59,1))</f>
        <v>0.70534597276790001</v>
      </c>
      <c r="I9">
        <f>SUMIFS('EPA Export Aggregation'!L:L,'EPA Export Aggregation'!$A:$A,$B9,'EPA Export Aggregation'!$D:$D,$A$1)*IF($A9="CH4",About!$D$58,IF($A9="N2O",About!$D$59,1))</f>
        <v>0.6378839913737</v>
      </c>
      <c r="J9">
        <f>SUMIFS('EPA Export Aggregation'!M:M,'EPA Export Aggregation'!$A:$A,$B9,'EPA Export Aggregation'!$D:$D,$A$1)*IF($A9="CH4",About!$D$58,IF($A9="N2O",About!$D$59,1))</f>
        <v>0.58710490742580002</v>
      </c>
      <c r="K9">
        <f>SUMIFS('EPA Export Aggregation'!N:N,'EPA Export Aggregation'!$A:$A,$B9,'EPA Export Aggregation'!$D:$D,$A$1)*IF($A9="CH4",About!$D$58,IF($A9="N2O",About!$D$59,1))</f>
        <v>0.67010155570160002</v>
      </c>
      <c r="L9">
        <f>SUMIFS('EPA Export Aggregation'!O:O,'EPA Export Aggregation'!$A:$A,$B9,'EPA Export Aggregation'!$D:$D,$A$1)*IF($A9="CH4",About!$D$58,IF($A9="N2O",About!$D$59,1))</f>
        <v>0.76729548607130005</v>
      </c>
      <c r="M9">
        <f>SUMIFS('EPA Export Aggregation'!P:P,'EPA Export Aggregation'!$A:$A,$B9,'EPA Export Aggregation'!$D:$D,$A$1)*IF($A9="CH4",About!$D$58,IF($A9="N2O",About!$D$59,1))</f>
        <v>0.69234867415629997</v>
      </c>
      <c r="N9">
        <f>SUMIFS('EPA Export Aggregation'!Q:Q,'EPA Export Aggregation'!$A:$A,$B9,'EPA Export Aggregation'!$D:$D,$A$1)*IF($A9="CH4",About!$D$58,IF($A9="N2O",About!$D$59,1))</f>
        <v>0.66400141558479997</v>
      </c>
      <c r="O9">
        <f>SUMIFS('EPA Export Aggregation'!R:R,'EPA Export Aggregation'!$A:$A,$B9,'EPA Export Aggregation'!$D:$D,$A$1)*IF($A9="CH4",About!$D$58,IF($A9="N2O",About!$D$59,1))</f>
        <v>0.70273701170930003</v>
      </c>
      <c r="P9">
        <f>SUMIFS('EPA Export Aggregation'!S:S,'EPA Export Aggregation'!$A:$A,$B9,'EPA Export Aggregation'!$D:$D,$A$1)*IF($A9="CH4",About!$D$58,IF($A9="N2O",About!$D$59,1))</f>
        <v>0.66018543994510004</v>
      </c>
      <c r="Q9">
        <f>SUMIFS('EPA Export Aggregation'!T:T,'EPA Export Aggregation'!$A:$A,$B9,'EPA Export Aggregation'!$D:$D,$A$1)*IF($A9="CH4",About!$D$58,IF($A9="N2O",About!$D$59,1))</f>
        <v>1.3214617222052001</v>
      </c>
      <c r="R9">
        <f>SUMIFS('EPA Export Aggregation'!U:U,'EPA Export Aggregation'!$A:$A,$B9,'EPA Export Aggregation'!$D:$D,$A$1)*IF($A9="CH4",About!$D$58,IF($A9="N2O",About!$D$59,1))</f>
        <v>0.87529208090440003</v>
      </c>
      <c r="S9">
        <f>SUMIFS('EPA Export Aggregation'!V:V,'EPA Export Aggregation'!$A:$A,$B9,'EPA Export Aggregation'!$D:$D,$A$1)*IF($A9="CH4",About!$D$58,IF($A9="N2O",About!$D$59,1))</f>
        <v>0.81996538679539999</v>
      </c>
      <c r="T9">
        <f>SUMIFS('EPA Export Aggregation'!W:W,'EPA Export Aggregation'!$A:$A,$B9,'EPA Export Aggregation'!$D:$D,$A$1)*IF($A9="CH4",About!$D$58,IF($A9="N2O",About!$D$59,1))</f>
        <v>0.52905113889080002</v>
      </c>
      <c r="U9">
        <f>SUMIFS('EPA Export Aggregation'!X:X,'EPA Export Aggregation'!$A:$A,$B9,'EPA Export Aggregation'!$D:$D,$A$1)*IF($A9="CH4",About!$D$58,IF($A9="N2O",About!$D$59,1))</f>
        <v>0.69715483809629997</v>
      </c>
      <c r="V9">
        <f>SUMIFS('EPA Export Aggregation'!Y:Y,'EPA Export Aggregation'!$A:$A,$B9,'EPA Export Aggregation'!$D:$D,$A$1)*IF($A9="CH4",About!$D$58,IF($A9="N2O",About!$D$59,1))</f>
        <v>0.3003628193008</v>
      </c>
      <c r="W9">
        <f>SUMIFS('EPA Export Aggregation'!Z:Z,'EPA Export Aggregation'!$A:$A,$B9,'EPA Export Aggregation'!$D:$D,$A$1)*IF($A9="CH4",About!$D$58,IF($A9="N2O",About!$D$59,1))</f>
        <v>0.76228052574619998</v>
      </c>
      <c r="X9">
        <f>SUMIFS('EPA Export Aggregation'!AA:AA,'EPA Export Aggregation'!$A:$A,$B9,'EPA Export Aggregation'!$D:$D,$A$1)*IF($A9="CH4",About!$D$58,IF($A9="N2O",About!$D$59,1))</f>
        <v>0.71992469508570001</v>
      </c>
      <c r="Y9">
        <f>SUMIFS('EPA Export Aggregation'!AB:AB,'EPA Export Aggregation'!$A:$A,$B9,'EPA Export Aggregation'!$D:$D,$A$1)*IF($A9="CH4",About!$D$58,IF($A9="N2O",About!$D$59,1))</f>
        <v>0.79117105615530003</v>
      </c>
      <c r="Z9">
        <f>SUMIFS('EPA Export Aggregation'!AC:AC,'EPA Export Aggregation'!$A:$A,$B9,'EPA Export Aggregation'!$D:$D,$A$1)*IF($A9="CH4",About!$D$58,IF($A9="N2O",About!$D$59,1))</f>
        <v>0.69173758129329999</v>
      </c>
      <c r="AA9">
        <f>SUMIFS('EPA Export Aggregation'!AD:AD,'EPA Export Aggregation'!$A:$A,$B9,'EPA Export Aggregation'!$D:$D,$A$1)*IF($A9="CH4",About!$D$58,IF($A9="N2O",About!$D$59,1))</f>
        <v>0.51067471932480002</v>
      </c>
      <c r="AB9">
        <f>SUMIFS('EPA Export Aggregation'!AE:AE,'EPA Export Aggregation'!$A:$A,$B9,'EPA Export Aggregation'!$D:$D,$A$1)*IF($A9="CH4",About!$D$58,IF($A9="N2O",About!$D$59,1))</f>
        <v>0.72038185036089997</v>
      </c>
      <c r="AC9">
        <f>SUMIFS('EPA Export Aggregation'!AF:AF,'EPA Export Aggregation'!$A:$A,$B9,'EPA Export Aggregation'!$D:$D,$A$1)*IF($A9="CH4",About!$D$58,IF($A9="N2O",About!$D$59,1))</f>
        <v>0.61515857200430002</v>
      </c>
      <c r="AD9">
        <f>SUMIFS('EPA Export Aggregation'!AG:AG,'EPA Export Aggregation'!$A:$A,$B9,'EPA Export Aggregation'!$D:$D,$A$1)*IF($A9="CH4",About!$D$58,IF($A9="N2O",About!$D$59,1))</f>
        <v>0.67008169421109998</v>
      </c>
      <c r="AE9">
        <f>SUMIFS('EPA Export Aggregation'!AH:AH,'EPA Export Aggregation'!$A:$A,$B9,'EPA Export Aggregation'!$D:$D,$A$1)*IF($A9="CH4",About!$D$58,IF($A9="N2O",About!$D$59,1))</f>
        <v>0.74711255459759995</v>
      </c>
      <c r="AF9">
        <f>SUMIFS('EPA Export Aggregation'!AI:AI,'EPA Export Aggregation'!$A:$A,$B9,'EPA Export Aggregation'!$D:$D,$A$1)*IF($A9="CH4",About!$D$58,IF($A9="N2O",About!$D$59,1))</f>
        <v>0.72539523424389996</v>
      </c>
      <c r="AG9">
        <f>SUMIFS('EPA Export Aggregation'!AJ:AJ,'EPA Export Aggregation'!$A:$A,$B9,'EPA Export Aggregation'!$D:$D,$A$1)*IF($A9="CH4",About!$D$58,IF($A9="N2O",About!$D$59,1))</f>
        <v>0.62298644288589999</v>
      </c>
      <c r="AH9">
        <f>SUMIFS('EPA Export Aggregation'!AK:AK,'EPA Export Aggregation'!$A:$A,$B9,'EPA Export Aggregation'!$D:$D,$A$1)*IF($A9="CH4",About!$D$58,IF($A9="N2O",About!$D$59,1))</f>
        <v>0.876354411517</v>
      </c>
    </row>
    <row r="10" spans="1:34" x14ac:dyDescent="0.25">
      <c r="A10" s="413" t="s">
        <v>2216</v>
      </c>
      <c r="B10" s="414" t="s">
        <v>4239</v>
      </c>
      <c r="C10">
        <f>SUMIFS('EPA Export Aggregation'!F:F,'EPA Export Aggregation'!$A:$A,$B10,'EPA Export Aggregation'!$D:$D,$A$1)*IF($A10="CH4",About!$D$58,IF($A10="N2O",About!$D$59,1))</f>
        <v>0.48418543825080002</v>
      </c>
      <c r="D10">
        <f>SUMIFS('EPA Export Aggregation'!G:G,'EPA Export Aggregation'!$A:$A,$B10,'EPA Export Aggregation'!$D:$D,$A$1)*IF($A10="CH4",About!$D$58,IF($A10="N2O",About!$D$59,1))</f>
        <v>0.50932310646419998</v>
      </c>
      <c r="E10">
        <f>SUMIFS('EPA Export Aggregation'!H:H,'EPA Export Aggregation'!$A:$A,$B10,'EPA Export Aggregation'!$D:$D,$A$1)*IF($A10="CH4",About!$D$58,IF($A10="N2O",About!$D$59,1))</f>
        <v>0.48070739594540002</v>
      </c>
      <c r="F10">
        <f>SUMIFS('EPA Export Aggregation'!I:I,'EPA Export Aggregation'!$A:$A,$B10,'EPA Export Aggregation'!$D:$D,$A$1)*IF($A10="CH4",About!$D$58,IF($A10="N2O",About!$D$59,1))</f>
        <v>0.44423076715569998</v>
      </c>
      <c r="G10">
        <f>SUMIFS('EPA Export Aggregation'!J:J,'EPA Export Aggregation'!$A:$A,$B10,'EPA Export Aggregation'!$D:$D,$A$1)*IF($A10="CH4",About!$D$58,IF($A10="N2O",About!$D$59,1))</f>
        <v>0.45907244589390001</v>
      </c>
      <c r="H10">
        <f>SUMIFS('EPA Export Aggregation'!K:K,'EPA Export Aggregation'!$A:$A,$B10,'EPA Export Aggregation'!$D:$D,$A$1)*IF($A10="CH4",About!$D$58,IF($A10="N2O",About!$D$59,1))</f>
        <v>0.424087701436</v>
      </c>
      <c r="I10">
        <f>SUMIFS('EPA Export Aggregation'!L:L,'EPA Export Aggregation'!$A:$A,$B10,'EPA Export Aggregation'!$D:$D,$A$1)*IF($A10="CH4",About!$D$58,IF($A10="N2O",About!$D$59,1))</f>
        <v>0.3774376376552</v>
      </c>
      <c r="J10">
        <f>SUMIFS('EPA Export Aggregation'!M:M,'EPA Export Aggregation'!$A:$A,$B10,'EPA Export Aggregation'!$D:$D,$A$1)*IF($A10="CH4",About!$D$58,IF($A10="N2O",About!$D$59,1))</f>
        <v>0.37399078720680001</v>
      </c>
      <c r="K10">
        <f>SUMIFS('EPA Export Aggregation'!N:N,'EPA Export Aggregation'!$A:$A,$B10,'EPA Export Aggregation'!$D:$D,$A$1)*IF($A10="CH4",About!$D$58,IF($A10="N2O",About!$D$59,1))</f>
        <v>0.36160463070249999</v>
      </c>
      <c r="L10">
        <f>SUMIFS('EPA Export Aggregation'!O:O,'EPA Export Aggregation'!$A:$A,$B10,'EPA Export Aggregation'!$D:$D,$A$1)*IF($A10="CH4",About!$D$58,IF($A10="N2O",About!$D$59,1))</f>
        <v>2.3786873145645</v>
      </c>
      <c r="M10">
        <f>SUMIFS('EPA Export Aggregation'!P:P,'EPA Export Aggregation'!$A:$A,$B10,'EPA Export Aggregation'!$D:$D,$A$1)*IF($A10="CH4",About!$D$58,IF($A10="N2O",About!$D$59,1))</f>
        <v>0.46417730055520001</v>
      </c>
      <c r="N10">
        <f>SUMIFS('EPA Export Aggregation'!Q:Q,'EPA Export Aggregation'!$A:$A,$B10,'EPA Export Aggregation'!$D:$D,$A$1)*IF($A10="CH4",About!$D$58,IF($A10="N2O",About!$D$59,1))</f>
        <v>0.34849422626839999</v>
      </c>
      <c r="O10">
        <f>SUMIFS('EPA Export Aggregation'!R:R,'EPA Export Aggregation'!$A:$A,$B10,'EPA Export Aggregation'!$D:$D,$A$1)*IF($A10="CH4",About!$D$58,IF($A10="N2O",About!$D$59,1))</f>
        <v>0.35620844922930001</v>
      </c>
      <c r="P10">
        <f>SUMIFS('EPA Export Aggregation'!S:S,'EPA Export Aggregation'!$A:$A,$B10,'EPA Export Aggregation'!$D:$D,$A$1)*IF($A10="CH4",About!$D$58,IF($A10="N2O",About!$D$59,1))</f>
        <v>0.33898948228859999</v>
      </c>
      <c r="Q10">
        <f>SUMIFS('EPA Export Aggregation'!T:T,'EPA Export Aggregation'!$A:$A,$B10,'EPA Export Aggregation'!$D:$D,$A$1)*IF($A10="CH4",About!$D$58,IF($A10="N2O",About!$D$59,1))</f>
        <v>0.3547737612804</v>
      </c>
      <c r="R10">
        <f>SUMIFS('EPA Export Aggregation'!U:U,'EPA Export Aggregation'!$A:$A,$B10,'EPA Export Aggregation'!$D:$D,$A$1)*IF($A10="CH4",About!$D$58,IF($A10="N2O",About!$D$59,1))</f>
        <v>0.38248459414050001</v>
      </c>
      <c r="S10">
        <f>SUMIFS('EPA Export Aggregation'!V:V,'EPA Export Aggregation'!$A:$A,$B10,'EPA Export Aggregation'!$D:$D,$A$1)*IF($A10="CH4",About!$D$58,IF($A10="N2O",About!$D$59,1))</f>
        <v>0.41620820641110001</v>
      </c>
      <c r="T10">
        <f>SUMIFS('EPA Export Aggregation'!W:W,'EPA Export Aggregation'!$A:$A,$B10,'EPA Export Aggregation'!$D:$D,$A$1)*IF($A10="CH4",About!$D$58,IF($A10="N2O",About!$D$59,1))</f>
        <v>0.44288546530489997</v>
      </c>
      <c r="U10">
        <f>SUMIFS('EPA Export Aggregation'!X:X,'EPA Export Aggregation'!$A:$A,$B10,'EPA Export Aggregation'!$D:$D,$A$1)*IF($A10="CH4",About!$D$58,IF($A10="N2O",About!$D$59,1))</f>
        <v>0.42628551223860001</v>
      </c>
      <c r="V10">
        <f>SUMIFS('EPA Export Aggregation'!Y:Y,'EPA Export Aggregation'!$A:$A,$B10,'EPA Export Aggregation'!$D:$D,$A$1)*IF($A10="CH4",About!$D$58,IF($A10="N2O",About!$D$59,1))</f>
        <v>0.4363294550049</v>
      </c>
      <c r="W10">
        <f>SUMIFS('EPA Export Aggregation'!Z:Z,'EPA Export Aggregation'!$A:$A,$B10,'EPA Export Aggregation'!$D:$D,$A$1)*IF($A10="CH4",About!$D$58,IF($A10="N2O",About!$D$59,1))</f>
        <v>0.41268850240779997</v>
      </c>
      <c r="X10">
        <f>SUMIFS('EPA Export Aggregation'!AA:AA,'EPA Export Aggregation'!$A:$A,$B10,'EPA Export Aggregation'!$D:$D,$A$1)*IF($A10="CH4",About!$D$58,IF($A10="N2O",About!$D$59,1))</f>
        <v>0.53628744962740005</v>
      </c>
      <c r="Y10">
        <f>SUMIFS('EPA Export Aggregation'!AB:AB,'EPA Export Aggregation'!$A:$A,$B10,'EPA Export Aggregation'!$D:$D,$A$1)*IF($A10="CH4",About!$D$58,IF($A10="N2O",About!$D$59,1))</f>
        <v>0.65103035322769998</v>
      </c>
      <c r="Z10">
        <f>SUMIFS('EPA Export Aggregation'!AC:AC,'EPA Export Aggregation'!$A:$A,$B10,'EPA Export Aggregation'!$D:$D,$A$1)*IF($A10="CH4",About!$D$58,IF($A10="N2O",About!$D$59,1))</f>
        <v>0.92839028354779995</v>
      </c>
      <c r="AA10">
        <f>SUMIFS('EPA Export Aggregation'!AD:AD,'EPA Export Aggregation'!$A:$A,$B10,'EPA Export Aggregation'!$D:$D,$A$1)*IF($A10="CH4",About!$D$58,IF($A10="N2O",About!$D$59,1))</f>
        <v>1.1548734306056001</v>
      </c>
      <c r="AB10">
        <f>SUMIFS('EPA Export Aggregation'!AE:AE,'EPA Export Aggregation'!$A:$A,$B10,'EPA Export Aggregation'!$D:$D,$A$1)*IF($A10="CH4",About!$D$58,IF($A10="N2O",About!$D$59,1))</f>
        <v>1.2532461412385001</v>
      </c>
      <c r="AC10">
        <f>SUMIFS('EPA Export Aggregation'!AF:AF,'EPA Export Aggregation'!$A:$A,$B10,'EPA Export Aggregation'!$D:$D,$A$1)*IF($A10="CH4",About!$D$58,IF($A10="N2O",About!$D$59,1))</f>
        <v>1.3450702560278001</v>
      </c>
      <c r="AD10">
        <f>SUMIFS('EPA Export Aggregation'!AG:AG,'EPA Export Aggregation'!$A:$A,$B10,'EPA Export Aggregation'!$D:$D,$A$1)*IF($A10="CH4",About!$D$58,IF($A10="N2O",About!$D$59,1))</f>
        <v>1.4882643520965</v>
      </c>
      <c r="AE10">
        <f>SUMIFS('EPA Export Aggregation'!AH:AH,'EPA Export Aggregation'!$A:$A,$B10,'EPA Export Aggregation'!$D:$D,$A$1)*IF($A10="CH4",About!$D$58,IF($A10="N2O",About!$D$59,1))</f>
        <v>1.607808323734</v>
      </c>
      <c r="AF10">
        <f>SUMIFS('EPA Export Aggregation'!AI:AI,'EPA Export Aggregation'!$A:$A,$B10,'EPA Export Aggregation'!$D:$D,$A$1)*IF($A10="CH4",About!$D$58,IF($A10="N2O",About!$D$59,1))</f>
        <v>1.9541686723986</v>
      </c>
      <c r="AG10">
        <f>SUMIFS('EPA Export Aggregation'!AJ:AJ,'EPA Export Aggregation'!$A:$A,$B10,'EPA Export Aggregation'!$D:$D,$A$1)*IF($A10="CH4",About!$D$58,IF($A10="N2O",About!$D$59,1))</f>
        <v>2.2335164476432001</v>
      </c>
      <c r="AH10">
        <f>SUMIFS('EPA Export Aggregation'!AK:AK,'EPA Export Aggregation'!$A:$A,$B10,'EPA Export Aggregation'!$D:$D,$A$1)*IF($A10="CH4",About!$D$58,IF($A10="N2O",About!$D$59,1))</f>
        <v>2.2771773642248001</v>
      </c>
    </row>
    <row r="11" spans="1:34" x14ac:dyDescent="0.25">
      <c r="A11" s="413" t="s">
        <v>2216</v>
      </c>
      <c r="B11" s="414" t="s">
        <v>4234</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0.31538487532550002</v>
      </c>
      <c r="X11">
        <f>SUMIFS('EPA Export Aggregation'!AA:AA,'EPA Export Aggregation'!$A:$A,$B11,'EPA Export Aggregation'!$D:$D,$A$1)*IF($A11="CH4",About!$D$58,IF($A11="N2O",About!$D$59,1))</f>
        <v>0.37935667695570002</v>
      </c>
      <c r="Y11">
        <f>SUMIFS('EPA Export Aggregation'!AB:AB,'EPA Export Aggregation'!$A:$A,$B11,'EPA Export Aggregation'!$D:$D,$A$1)*IF($A11="CH4",About!$D$58,IF($A11="N2O",About!$D$59,1))</f>
        <v>0.42173851206750002</v>
      </c>
      <c r="Z11">
        <f>SUMIFS('EPA Export Aggregation'!AC:AC,'EPA Export Aggregation'!$A:$A,$B11,'EPA Export Aggregation'!$D:$D,$A$1)*IF($A11="CH4",About!$D$58,IF($A11="N2O",About!$D$59,1))</f>
        <v>0.50836017557479996</v>
      </c>
      <c r="AA11">
        <f>SUMIFS('EPA Export Aggregation'!AD:AD,'EPA Export Aggregation'!$A:$A,$B11,'EPA Export Aggregation'!$D:$D,$A$1)*IF($A11="CH4",About!$D$58,IF($A11="N2O",About!$D$59,1))</f>
        <v>0.56892433819900001</v>
      </c>
      <c r="AB11">
        <f>SUMIFS('EPA Export Aggregation'!AE:AE,'EPA Export Aggregation'!$A:$A,$B11,'EPA Export Aggregation'!$D:$D,$A$1)*IF($A11="CH4",About!$D$58,IF($A11="N2O",About!$D$59,1))</f>
        <v>0.56804737006270001</v>
      </c>
      <c r="AC11">
        <f>SUMIFS('EPA Export Aggregation'!AF:AF,'EPA Export Aggregation'!$A:$A,$B11,'EPA Export Aggregation'!$D:$D,$A$1)*IF($A11="CH4",About!$D$58,IF($A11="N2O",About!$D$59,1))</f>
        <v>0.55145265799230003</v>
      </c>
      <c r="AD11">
        <f>SUMIFS('EPA Export Aggregation'!AG:AG,'EPA Export Aggregation'!$A:$A,$B11,'EPA Export Aggregation'!$D:$D,$A$1)*IF($A11="CH4",About!$D$58,IF($A11="N2O",About!$D$59,1))</f>
        <v>0.5003813246487</v>
      </c>
      <c r="AE11">
        <f>SUMIFS('EPA Export Aggregation'!AH:AH,'EPA Export Aggregation'!$A:$A,$B11,'EPA Export Aggregation'!$D:$D,$A$1)*IF($A11="CH4",About!$D$58,IF($A11="N2O",About!$D$59,1))</f>
        <v>0.51155933582890001</v>
      </c>
      <c r="AF11">
        <f>SUMIFS('EPA Export Aggregation'!AI:AI,'EPA Export Aggregation'!$A:$A,$B11,'EPA Export Aggregation'!$D:$D,$A$1)*IF($A11="CH4",About!$D$58,IF($A11="N2O",About!$D$59,1))</f>
        <v>0.62446470321879999</v>
      </c>
      <c r="AG11">
        <f>SUMIFS('EPA Export Aggregation'!AJ:AJ,'EPA Export Aggregation'!$A:$A,$B11,'EPA Export Aggregation'!$D:$D,$A$1)*IF($A11="CH4",About!$D$58,IF($A11="N2O",About!$D$59,1))</f>
        <v>0.52955028629409995</v>
      </c>
      <c r="AH11">
        <f>SUMIFS('EPA Export Aggregation'!AK:AK,'EPA Export Aggregation'!$A:$A,$B11,'EPA Export Aggregation'!$D:$D,$A$1)*IF($A11="CH4",About!$D$58,IF($A11="N2O",About!$D$59,1))</f>
        <v>0.5371738474637</v>
      </c>
    </row>
    <row r="12" spans="1:34" x14ac:dyDescent="0.25">
      <c r="A12" s="413" t="s">
        <v>2216</v>
      </c>
      <c r="B12" s="414" t="s">
        <v>4245</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0.20870928847539999</v>
      </c>
      <c r="X12">
        <f>SUMIFS('EPA Export Aggregation'!AA:AA,'EPA Export Aggregation'!$A:$A,$B12,'EPA Export Aggregation'!$D:$D,$A$1)*IF($A12="CH4",About!$D$58,IF($A12="N2O",About!$D$59,1))</f>
        <v>0.18902812061169999</v>
      </c>
      <c r="Y12">
        <f>SUMIFS('EPA Export Aggregation'!AB:AB,'EPA Export Aggregation'!$A:$A,$B12,'EPA Export Aggregation'!$D:$D,$A$1)*IF($A12="CH4",About!$D$58,IF($A12="N2O",About!$D$59,1))</f>
        <v>0.19456827662260001</v>
      </c>
      <c r="Z12">
        <f>SUMIFS('EPA Export Aggregation'!AC:AC,'EPA Export Aggregation'!$A:$A,$B12,'EPA Export Aggregation'!$D:$D,$A$1)*IF($A12="CH4",About!$D$58,IF($A12="N2O",About!$D$59,1))</f>
        <v>0.1981751483027</v>
      </c>
      <c r="AA12">
        <f>SUMIFS('EPA Export Aggregation'!AD:AD,'EPA Export Aggregation'!$A:$A,$B12,'EPA Export Aggregation'!$D:$D,$A$1)*IF($A12="CH4",About!$D$58,IF($A12="N2O",About!$D$59,1))</f>
        <v>0.1929702735561</v>
      </c>
      <c r="AB12">
        <f>SUMIFS('EPA Export Aggregation'!AE:AE,'EPA Export Aggregation'!$A:$A,$B12,'EPA Export Aggregation'!$D:$D,$A$1)*IF($A12="CH4",About!$D$58,IF($A12="N2O",About!$D$59,1))</f>
        <v>0.1889479993058</v>
      </c>
      <c r="AC12">
        <f>SUMIFS('EPA Export Aggregation'!AF:AF,'EPA Export Aggregation'!$A:$A,$B12,'EPA Export Aggregation'!$D:$D,$A$1)*IF($A12="CH4",About!$D$58,IF($A12="N2O",About!$D$59,1))</f>
        <v>0.1938593956239</v>
      </c>
      <c r="AD12">
        <f>SUMIFS('EPA Export Aggregation'!AG:AG,'EPA Export Aggregation'!$A:$A,$B12,'EPA Export Aggregation'!$D:$D,$A$1)*IF($A12="CH4",About!$D$58,IF($A12="N2O",About!$D$59,1))</f>
        <v>0.19223062515270001</v>
      </c>
      <c r="AE12">
        <f>SUMIFS('EPA Export Aggregation'!AH:AH,'EPA Export Aggregation'!$A:$A,$B12,'EPA Export Aggregation'!$D:$D,$A$1)*IF($A12="CH4",About!$D$58,IF($A12="N2O",About!$D$59,1))</f>
        <v>0.1770255108265</v>
      </c>
      <c r="AF12">
        <f>SUMIFS('EPA Export Aggregation'!AI:AI,'EPA Export Aggregation'!$A:$A,$B12,'EPA Export Aggregation'!$D:$D,$A$1)*IF($A12="CH4",About!$D$58,IF($A12="N2O",About!$D$59,1))</f>
        <v>0.16627684747599999</v>
      </c>
      <c r="AG12">
        <f>SUMIFS('EPA Export Aggregation'!AJ:AJ,'EPA Export Aggregation'!$A:$A,$B12,'EPA Export Aggregation'!$D:$D,$A$1)*IF($A12="CH4",About!$D$58,IF($A12="N2O",About!$D$59,1))</f>
        <v>0.1664171926354</v>
      </c>
      <c r="AH12">
        <f>SUMIFS('EPA Export Aggregation'!AK:AK,'EPA Export Aggregation'!$A:$A,$B12,'EPA Export Aggregation'!$D:$D,$A$1)*IF($A12="CH4",About!$D$58,IF($A12="N2O",About!$D$59,1))</f>
        <v>0.17145831888839999</v>
      </c>
    </row>
    <row r="13" spans="1:34" x14ac:dyDescent="0.25">
      <c r="A13" s="413" t="s">
        <v>2216</v>
      </c>
      <c r="B13" s="414" t="s">
        <v>4249</v>
      </c>
      <c r="C13">
        <f>SUMIFS('EPA Export Aggregation'!F:F,'EPA Export Aggregation'!$A:$A,$B13,'EPA Export Aggregation'!$D:$D,$A$1)*IF($A13="CH4",About!$D$58,IF($A13="N2O",About!$D$59,1))</f>
        <v>0.1206037820251</v>
      </c>
      <c r="D13">
        <f>SUMIFS('EPA Export Aggregation'!G:G,'EPA Export Aggregation'!$A:$A,$B13,'EPA Export Aggregation'!$D:$D,$A$1)*IF($A13="CH4",About!$D$58,IF($A13="N2O",About!$D$59,1))</f>
        <v>0.1084290469696</v>
      </c>
      <c r="E13">
        <f>SUMIFS('EPA Export Aggregation'!H:H,'EPA Export Aggregation'!$A:$A,$B13,'EPA Export Aggregation'!$D:$D,$A$1)*IF($A13="CH4",About!$D$58,IF($A13="N2O",About!$D$59,1))</f>
        <v>0.1071775152262</v>
      </c>
      <c r="F13">
        <f>SUMIFS('EPA Export Aggregation'!I:I,'EPA Export Aggregation'!$A:$A,$B13,'EPA Export Aggregation'!$D:$D,$A$1)*IF($A13="CH4",About!$D$58,IF($A13="N2O",About!$D$59,1))</f>
        <v>9.9617657246300007E-2</v>
      </c>
      <c r="G13">
        <f>SUMIFS('EPA Export Aggregation'!J:J,'EPA Export Aggregation'!$A:$A,$B13,'EPA Export Aggregation'!$D:$D,$A$1)*IF($A13="CH4",About!$D$58,IF($A13="N2O",About!$D$59,1))</f>
        <v>0.10475749936919999</v>
      </c>
      <c r="H13">
        <f>SUMIFS('EPA Export Aggregation'!K:K,'EPA Export Aggregation'!$A:$A,$B13,'EPA Export Aggregation'!$D:$D,$A$1)*IF($A13="CH4",About!$D$58,IF($A13="N2O",About!$D$59,1))</f>
        <v>0.14095085449770001</v>
      </c>
      <c r="I13">
        <f>SUMIFS('EPA Export Aggregation'!L:L,'EPA Export Aggregation'!$A:$A,$B13,'EPA Export Aggregation'!$D:$D,$A$1)*IF($A13="CH4",About!$D$58,IF($A13="N2O",About!$D$59,1))</f>
        <v>0.1521589273973</v>
      </c>
      <c r="J13">
        <f>SUMIFS('EPA Export Aggregation'!M:M,'EPA Export Aggregation'!$A:$A,$B13,'EPA Export Aggregation'!$D:$D,$A$1)*IF($A13="CH4",About!$D$58,IF($A13="N2O",About!$D$59,1))</f>
        <v>0.14636284925580001</v>
      </c>
      <c r="K13">
        <f>SUMIFS('EPA Export Aggregation'!N:N,'EPA Export Aggregation'!$A:$A,$B13,'EPA Export Aggregation'!$D:$D,$A$1)*IF($A13="CH4",About!$D$58,IF($A13="N2O",About!$D$59,1))</f>
        <v>0.14850098328469999</v>
      </c>
      <c r="L13">
        <f>SUMIFS('EPA Export Aggregation'!O:O,'EPA Export Aggregation'!$A:$A,$B13,'EPA Export Aggregation'!$D:$D,$A$1)*IF($A13="CH4",About!$D$58,IF($A13="N2O",About!$D$59,1))</f>
        <v>0.16260723903579999</v>
      </c>
      <c r="M13">
        <f>SUMIFS('EPA Export Aggregation'!P:P,'EPA Export Aggregation'!$A:$A,$B13,'EPA Export Aggregation'!$D:$D,$A$1)*IF($A13="CH4",About!$D$58,IF($A13="N2O",About!$D$59,1))</f>
        <v>0.10814298772769999</v>
      </c>
      <c r="N13">
        <f>SUMIFS('EPA Export Aggregation'!Q:Q,'EPA Export Aggregation'!$A:$A,$B13,'EPA Export Aggregation'!$D:$D,$A$1)*IF($A13="CH4",About!$D$58,IF($A13="N2O",About!$D$59,1))</f>
        <v>0.111793256976</v>
      </c>
      <c r="O13">
        <f>SUMIFS('EPA Export Aggregation'!R:R,'EPA Export Aggregation'!$A:$A,$B13,'EPA Export Aggregation'!$D:$D,$A$1)*IF($A13="CH4",About!$D$58,IF($A13="N2O",About!$D$59,1))</f>
        <v>0.1171718222033</v>
      </c>
      <c r="P13">
        <f>SUMIFS('EPA Export Aggregation'!S:S,'EPA Export Aggregation'!$A:$A,$B13,'EPA Export Aggregation'!$D:$D,$A$1)*IF($A13="CH4",About!$D$58,IF($A13="N2O",About!$D$59,1))</f>
        <v>9.0618127267699994E-2</v>
      </c>
      <c r="Q13">
        <f>SUMIFS('EPA Export Aggregation'!T:T,'EPA Export Aggregation'!$A:$A,$B13,'EPA Export Aggregation'!$D:$D,$A$1)*IF($A13="CH4",About!$D$58,IF($A13="N2O",About!$D$59,1))</f>
        <v>0.1242194922397</v>
      </c>
      <c r="R13">
        <f>SUMIFS('EPA Export Aggregation'!U:U,'EPA Export Aggregation'!$A:$A,$B13,'EPA Export Aggregation'!$D:$D,$A$1)*IF($A13="CH4",About!$D$58,IF($A13="N2O",About!$D$59,1))</f>
        <v>0.13802434650580001</v>
      </c>
      <c r="S13">
        <f>SUMIFS('EPA Export Aggregation'!V:V,'EPA Export Aggregation'!$A:$A,$B13,'EPA Export Aggregation'!$D:$D,$A$1)*IF($A13="CH4",About!$D$58,IF($A13="N2O",About!$D$59,1))</f>
        <v>0.15779029421660001</v>
      </c>
      <c r="T13">
        <f>SUMIFS('EPA Export Aggregation'!W:W,'EPA Export Aggregation'!$A:$A,$B13,'EPA Export Aggregation'!$D:$D,$A$1)*IF($A13="CH4",About!$D$58,IF($A13="N2O",About!$D$59,1))</f>
        <v>0.1445240834048</v>
      </c>
      <c r="U13">
        <f>SUMIFS('EPA Export Aggregation'!X:X,'EPA Export Aggregation'!$A:$A,$B13,'EPA Export Aggregation'!$D:$D,$A$1)*IF($A13="CH4",About!$D$58,IF($A13="N2O",About!$D$59,1))</f>
        <v>0.1226357085611</v>
      </c>
      <c r="V13">
        <f>SUMIFS('EPA Export Aggregation'!Y:Y,'EPA Export Aggregation'!$A:$A,$B13,'EPA Export Aggregation'!$D:$D,$A$1)*IF($A13="CH4",About!$D$58,IF($A13="N2O",About!$D$59,1))</f>
        <v>0.15777376014870001</v>
      </c>
      <c r="W13">
        <f>SUMIFS('EPA Export Aggregation'!Z:Z,'EPA Export Aggregation'!$A:$A,$B13,'EPA Export Aggregation'!$D:$D,$A$1)*IF($A13="CH4",About!$D$58,IF($A13="N2O",About!$D$59,1))</f>
        <v>0.19271849346940001</v>
      </c>
      <c r="X13">
        <f>SUMIFS('EPA Export Aggregation'!AA:AA,'EPA Export Aggregation'!$A:$A,$B13,'EPA Export Aggregation'!$D:$D,$A$1)*IF($A13="CH4",About!$D$58,IF($A13="N2O",About!$D$59,1))</f>
        <v>0.17571695848900001</v>
      </c>
      <c r="Y13">
        <f>SUMIFS('EPA Export Aggregation'!AB:AB,'EPA Export Aggregation'!$A:$A,$B13,'EPA Export Aggregation'!$D:$D,$A$1)*IF($A13="CH4",About!$D$58,IF($A13="N2O",About!$D$59,1))</f>
        <v>0.16084549241669999</v>
      </c>
      <c r="Z13">
        <f>SUMIFS('EPA Export Aggregation'!AC:AC,'EPA Export Aggregation'!$A:$A,$B13,'EPA Export Aggregation'!$D:$D,$A$1)*IF($A13="CH4",About!$D$58,IF($A13="N2O",About!$D$59,1))</f>
        <v>0.1953752221892</v>
      </c>
      <c r="AA13">
        <f>SUMIFS('EPA Export Aggregation'!AD:AD,'EPA Export Aggregation'!$A:$A,$B13,'EPA Export Aggregation'!$D:$D,$A$1)*IF($A13="CH4",About!$D$58,IF($A13="N2O",About!$D$59,1))</f>
        <v>0.22458454937710001</v>
      </c>
      <c r="AB13">
        <f>SUMIFS('EPA Export Aggregation'!AE:AE,'EPA Export Aggregation'!$A:$A,$B13,'EPA Export Aggregation'!$D:$D,$A$1)*IF($A13="CH4",About!$D$58,IF($A13="N2O",About!$D$59,1))</f>
        <v>0.21560419151099999</v>
      </c>
      <c r="AC13">
        <f>SUMIFS('EPA Export Aggregation'!AF:AF,'EPA Export Aggregation'!$A:$A,$B13,'EPA Export Aggregation'!$D:$D,$A$1)*IF($A13="CH4",About!$D$58,IF($A13="N2O",About!$D$59,1))</f>
        <v>0.1910499714999</v>
      </c>
      <c r="AD13">
        <f>SUMIFS('EPA Export Aggregation'!AG:AG,'EPA Export Aggregation'!$A:$A,$B13,'EPA Export Aggregation'!$D:$D,$A$1)*IF($A13="CH4",About!$D$58,IF($A13="N2O",About!$D$59,1))</f>
        <v>0.1738658249908</v>
      </c>
      <c r="AE13">
        <f>SUMIFS('EPA Export Aggregation'!AH:AH,'EPA Export Aggregation'!$A:$A,$B13,'EPA Export Aggregation'!$D:$D,$A$1)*IF($A13="CH4",About!$D$58,IF($A13="N2O",About!$D$59,1))</f>
        <v>0.12925528781490001</v>
      </c>
      <c r="AF13">
        <f>SUMIFS('EPA Export Aggregation'!AI:AI,'EPA Export Aggregation'!$A:$A,$B13,'EPA Export Aggregation'!$D:$D,$A$1)*IF($A13="CH4",About!$D$58,IF($A13="N2O",About!$D$59,1))</f>
        <v>0.147794272156</v>
      </c>
      <c r="AG13">
        <f>SUMIFS('EPA Export Aggregation'!AJ:AJ,'EPA Export Aggregation'!$A:$A,$B13,'EPA Export Aggregation'!$D:$D,$A$1)*IF($A13="CH4",About!$D$58,IF($A13="N2O",About!$D$59,1))</f>
        <v>0.14766542444139999</v>
      </c>
      <c r="AH13">
        <f>SUMIFS('EPA Export Aggregation'!AK:AK,'EPA Export Aggregation'!$A:$A,$B13,'EPA Export Aggregation'!$D:$D,$A$1)*IF($A13="CH4",About!$D$58,IF($A13="N2O",About!$D$59,1))</f>
        <v>0.13972086034110001</v>
      </c>
    </row>
    <row r="14" spans="1:34" x14ac:dyDescent="0.2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1.4741148207999999E-3</v>
      </c>
      <c r="AF14">
        <f>SUMIFS('EPA Export Aggregation'!AI:AI,'EPA Export Aggregation'!$A:$A,$B14,'EPA Export Aggregation'!$D:$D,$A$1)*IF($A14="CH4",About!$D$58,IF($A14="N2O",About!$D$59,1))</f>
        <v>9.1030737065000006E-3</v>
      </c>
      <c r="AG14">
        <f>SUMIFS('EPA Export Aggregation'!AJ:AJ,'EPA Export Aggregation'!$A:$A,$B14,'EPA Export Aggregation'!$D:$D,$A$1)*IF($A14="CH4",About!$D$58,IF($A14="N2O",About!$D$59,1))</f>
        <v>4.1324856248999998E-3</v>
      </c>
      <c r="AH14">
        <f>SUMIFS('EPA Export Aggregation'!AK:AK,'EPA Export Aggregation'!$A:$A,$B14,'EPA Export Aggregation'!$D:$D,$A$1)*IF($A14="CH4",About!$D$58,IF($A14="N2O",About!$D$59,1))</f>
        <v>5.0568530476000004E-3</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1.0408427715600001E-2</v>
      </c>
      <c r="D16">
        <f>SUMIFS('EPA Export Aggregation'!G:G,'EPA Export Aggregation'!$A:$A,$B16,'EPA Export Aggregation'!$D:$D,$A$1)*IF($A16="CH4",About!$D$58,IF($A16="N2O",About!$D$59,1))</f>
        <v>1.02890429295E-2</v>
      </c>
      <c r="E16">
        <f>SUMIFS('EPA Export Aggregation'!H:H,'EPA Export Aggregation'!$A:$A,$B16,'EPA Export Aggregation'!$D:$D,$A$1)*IF($A16="CH4",About!$D$58,IF($A16="N2O",About!$D$59,1))</f>
        <v>1.01463922567E-2</v>
      </c>
      <c r="F16">
        <f>SUMIFS('EPA Export Aggregation'!I:I,'EPA Export Aggregation'!$A:$A,$B16,'EPA Export Aggregation'!$D:$D,$A$1)*IF($A16="CH4",About!$D$58,IF($A16="N2O",About!$D$59,1))</f>
        <v>1.0124654844899999E-2</v>
      </c>
      <c r="G16">
        <f>SUMIFS('EPA Export Aggregation'!J:J,'EPA Export Aggregation'!$A:$A,$B16,'EPA Export Aggregation'!$D:$D,$A$1)*IF($A16="CH4",About!$D$58,IF($A16="N2O",About!$D$59,1))</f>
        <v>1.00622630721E-2</v>
      </c>
      <c r="H16">
        <f>SUMIFS('EPA Export Aggregation'!K:K,'EPA Export Aggregation'!$A:$A,$B16,'EPA Export Aggregation'!$D:$D,$A$1)*IF($A16="CH4",About!$D$58,IF($A16="N2O",About!$D$59,1))</f>
        <v>9.9680450794000005E-3</v>
      </c>
      <c r="I16">
        <f>SUMIFS('EPA Export Aggregation'!L:L,'EPA Export Aggregation'!$A:$A,$B16,'EPA Export Aggregation'!$D:$D,$A$1)*IF($A16="CH4",About!$D$58,IF($A16="N2O",About!$D$59,1))</f>
        <v>9.9046918415999999E-3</v>
      </c>
      <c r="J16">
        <f>SUMIFS('EPA Export Aggregation'!M:M,'EPA Export Aggregation'!$A:$A,$B16,'EPA Export Aggregation'!$D:$D,$A$1)*IF($A16="CH4",About!$D$58,IF($A16="N2O",About!$D$59,1))</f>
        <v>9.7557798104999996E-3</v>
      </c>
      <c r="K16">
        <f>SUMIFS('EPA Export Aggregation'!N:N,'EPA Export Aggregation'!$A:$A,$B16,'EPA Export Aggregation'!$D:$D,$A$1)*IF($A16="CH4",About!$D$58,IF($A16="N2O",About!$D$59,1))</f>
        <v>9.6054206276999995E-3</v>
      </c>
      <c r="L16">
        <f>SUMIFS('EPA Export Aggregation'!O:O,'EPA Export Aggregation'!$A:$A,$B16,'EPA Export Aggregation'!$D:$D,$A$1)*IF($A16="CH4",About!$D$58,IF($A16="N2O",About!$D$59,1))</f>
        <v>9.4629090511999994E-3</v>
      </c>
      <c r="M16">
        <f>SUMIFS('EPA Export Aggregation'!P:P,'EPA Export Aggregation'!$A:$A,$B16,'EPA Export Aggregation'!$D:$D,$A$1)*IF($A16="CH4",About!$D$58,IF($A16="N2O",About!$D$59,1))</f>
        <v>9.3258687082999996E-3</v>
      </c>
      <c r="N16">
        <f>SUMIFS('EPA Export Aggregation'!Q:Q,'EPA Export Aggregation'!$A:$A,$B16,'EPA Export Aggregation'!$D:$D,$A$1)*IF($A16="CH4",About!$D$58,IF($A16="N2O",About!$D$59,1))</f>
        <v>5.5662658213000002E-3</v>
      </c>
      <c r="O16">
        <f>SUMIFS('EPA Export Aggregation'!R:R,'EPA Export Aggregation'!$A:$A,$B16,'EPA Export Aggregation'!$D:$D,$A$1)*IF($A16="CH4",About!$D$58,IF($A16="N2O",About!$D$59,1))</f>
        <v>6.4784855934000001E-3</v>
      </c>
      <c r="P16">
        <f>SUMIFS('EPA Export Aggregation'!S:S,'EPA Export Aggregation'!$A:$A,$B16,'EPA Export Aggregation'!$D:$D,$A$1)*IF($A16="CH4",About!$D$58,IF($A16="N2O",About!$D$59,1))</f>
        <v>8.4031711385000006E-3</v>
      </c>
      <c r="Q16">
        <f>SUMIFS('EPA Export Aggregation'!T:T,'EPA Export Aggregation'!$A:$A,$B16,'EPA Export Aggregation'!$D:$D,$A$1)*IF($A16="CH4",About!$D$58,IF($A16="N2O",About!$D$59,1))</f>
        <v>7.7015355649999997E-3</v>
      </c>
      <c r="R16">
        <f>SUMIFS('EPA Export Aggregation'!U:U,'EPA Export Aggregation'!$A:$A,$B16,'EPA Export Aggregation'!$D:$D,$A$1)*IF($A16="CH4",About!$D$58,IF($A16="N2O",About!$D$59,1))</f>
        <v>8.3502951617999994E-3</v>
      </c>
      <c r="S16">
        <f>SUMIFS('EPA Export Aggregation'!V:V,'EPA Export Aggregation'!$A:$A,$B16,'EPA Export Aggregation'!$D:$D,$A$1)*IF($A16="CH4",About!$D$58,IF($A16="N2O",About!$D$59,1))</f>
        <v>1.06211263695E-2</v>
      </c>
      <c r="T16">
        <f>SUMIFS('EPA Export Aggregation'!W:W,'EPA Export Aggregation'!$A:$A,$B16,'EPA Export Aggregation'!$D:$D,$A$1)*IF($A16="CH4",About!$D$58,IF($A16="N2O",About!$D$59,1))</f>
        <v>1.15407232798E-2</v>
      </c>
      <c r="U16">
        <f>SUMIFS('EPA Export Aggregation'!X:X,'EPA Export Aggregation'!$A:$A,$B16,'EPA Export Aggregation'!$D:$D,$A$1)*IF($A16="CH4",About!$D$58,IF($A16="N2O",About!$D$59,1))</f>
        <v>1.09470731715E-2</v>
      </c>
      <c r="V16">
        <f>SUMIFS('EPA Export Aggregation'!Y:Y,'EPA Export Aggregation'!$A:$A,$B16,'EPA Export Aggregation'!$D:$D,$A$1)*IF($A16="CH4",About!$D$58,IF($A16="N2O",About!$D$59,1))</f>
        <v>1.0667015032900001E-2</v>
      </c>
      <c r="W16">
        <f>SUMIFS('EPA Export Aggregation'!Z:Z,'EPA Export Aggregation'!$A:$A,$B16,'EPA Export Aggregation'!$D:$D,$A$1)*IF($A16="CH4",About!$D$58,IF($A16="N2O",About!$D$59,1))</f>
        <v>2.6179229197100001E-2</v>
      </c>
      <c r="X16">
        <f>SUMIFS('EPA Export Aggregation'!AA:AA,'EPA Export Aggregation'!$A:$A,$B16,'EPA Export Aggregation'!$D:$D,$A$1)*IF($A16="CH4",About!$D$58,IF($A16="N2O",About!$D$59,1))</f>
        <v>2.4015699982899999E-2</v>
      </c>
      <c r="Y16">
        <f>SUMIFS('EPA Export Aggregation'!AB:AB,'EPA Export Aggregation'!$A:$A,$B16,'EPA Export Aggregation'!$D:$D,$A$1)*IF($A16="CH4",About!$D$58,IF($A16="N2O",About!$D$59,1))</f>
        <v>2.3483482618900001E-2</v>
      </c>
      <c r="Z16">
        <f>SUMIFS('EPA Export Aggregation'!AC:AC,'EPA Export Aggregation'!$A:$A,$B16,'EPA Export Aggregation'!$D:$D,$A$1)*IF($A16="CH4",About!$D$58,IF($A16="N2O",About!$D$59,1))</f>
        <v>2.4268858962600001E-2</v>
      </c>
      <c r="AA16">
        <f>SUMIFS('EPA Export Aggregation'!AD:AD,'EPA Export Aggregation'!$A:$A,$B16,'EPA Export Aggregation'!$D:$D,$A$1)*IF($A16="CH4",About!$D$58,IF($A16="N2O",About!$D$59,1))</f>
        <v>2.56725928891E-2</v>
      </c>
      <c r="AB16">
        <f>SUMIFS('EPA Export Aggregation'!AE:AE,'EPA Export Aggregation'!$A:$A,$B16,'EPA Export Aggregation'!$D:$D,$A$1)*IF($A16="CH4",About!$D$58,IF($A16="N2O",About!$D$59,1))</f>
        <v>2.8053910337900001E-2</v>
      </c>
      <c r="AC16">
        <f>SUMIFS('EPA Export Aggregation'!AF:AF,'EPA Export Aggregation'!$A:$A,$B16,'EPA Export Aggregation'!$D:$D,$A$1)*IF($A16="CH4",About!$D$58,IF($A16="N2O",About!$D$59,1))</f>
        <v>2.6012908585200001E-2</v>
      </c>
      <c r="AD16">
        <f>SUMIFS('EPA Export Aggregation'!AG:AG,'EPA Export Aggregation'!$A:$A,$B16,'EPA Export Aggregation'!$D:$D,$A$1)*IF($A16="CH4",About!$D$58,IF($A16="N2O",About!$D$59,1))</f>
        <v>2.5331313012299999E-2</v>
      </c>
      <c r="AE16">
        <f>SUMIFS('EPA Export Aggregation'!AH:AH,'EPA Export Aggregation'!$A:$A,$B16,'EPA Export Aggregation'!$D:$D,$A$1)*IF($A16="CH4",About!$D$58,IF($A16="N2O",About!$D$59,1))</f>
        <v>2.2573862569599999E-2</v>
      </c>
      <c r="AF16">
        <f>SUMIFS('EPA Export Aggregation'!AI:AI,'EPA Export Aggregation'!$A:$A,$B16,'EPA Export Aggregation'!$D:$D,$A$1)*IF($A16="CH4",About!$D$58,IF($A16="N2O",About!$D$59,1))</f>
        <v>2.6342156321199999E-2</v>
      </c>
      <c r="AG16">
        <f>SUMIFS('EPA Export Aggregation'!AJ:AJ,'EPA Export Aggregation'!$A:$A,$B16,'EPA Export Aggregation'!$D:$D,$A$1)*IF($A16="CH4",About!$D$58,IF($A16="N2O",About!$D$59,1))</f>
        <v>2.6540712605299999E-2</v>
      </c>
      <c r="AH16">
        <f>SUMIFS('EPA Export Aggregation'!AK:AK,'EPA Export Aggregation'!$A:$A,$B16,'EPA Export Aggregation'!$D:$D,$A$1)*IF($A16="CH4",About!$D$58,IF($A16="N2O",About!$D$59,1))</f>
        <v>2.6516152794399998E-2</v>
      </c>
    </row>
    <row r="17" spans="1:34" x14ac:dyDescent="0.25">
      <c r="A17" s="413" t="s">
        <v>2216</v>
      </c>
      <c r="B17" s="41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0.17948438428890001</v>
      </c>
      <c r="D19" s="415">
        <f>SUMIFS('EPA Export Aggregation'!G:G,'EPA Export Aggregation'!$A:$A,$B19,'EPA Export Aggregation'!$D:$D,$A$1)*IF($A19="CH4",About!$D$58,IF($A19="N2O",About!$D$59,1))</f>
        <v>0.23874222063059999</v>
      </c>
      <c r="E19" s="415">
        <f>SUMIFS('EPA Export Aggregation'!H:H,'EPA Export Aggregation'!$A:$A,$B19,'EPA Export Aggregation'!$D:$D,$A$1)*IF($A19="CH4",About!$D$58,IF($A19="N2O",About!$D$59,1))</f>
        <v>0.26887926681239999</v>
      </c>
      <c r="F19" s="415">
        <f>SUMIFS('EPA Export Aggregation'!I:I,'EPA Export Aggregation'!$A:$A,$B19,'EPA Export Aggregation'!$D:$D,$A$1)*IF($A19="CH4",About!$D$58,IF($A19="N2O",About!$D$59,1))</f>
        <v>0.29353220361159998</v>
      </c>
      <c r="G19" s="415">
        <f>SUMIFS('EPA Export Aggregation'!J:J,'EPA Export Aggregation'!$A:$A,$B19,'EPA Export Aggregation'!$D:$D,$A$1)*IF($A19="CH4",About!$D$58,IF($A19="N2O",About!$D$59,1))</f>
        <v>0.29214655502300002</v>
      </c>
      <c r="H19" s="415">
        <f>SUMIFS('EPA Export Aggregation'!K:K,'EPA Export Aggregation'!$A:$A,$B19,'EPA Export Aggregation'!$D:$D,$A$1)*IF($A19="CH4",About!$D$58,IF($A19="N2O",About!$D$59,1))</f>
        <v>0.29074289164700001</v>
      </c>
      <c r="I19" s="415">
        <f>SUMIFS('EPA Export Aggregation'!L:L,'EPA Export Aggregation'!$A:$A,$B19,'EPA Export Aggregation'!$D:$D,$A$1)*IF($A19="CH4",About!$D$58,IF($A19="N2O",About!$D$59,1))</f>
        <v>0.28761932040650001</v>
      </c>
      <c r="J19" s="415">
        <f>SUMIFS('EPA Export Aggregation'!M:M,'EPA Export Aggregation'!$A:$A,$B19,'EPA Export Aggregation'!$D:$D,$A$1)*IF($A19="CH4",About!$D$58,IF($A19="N2O",About!$D$59,1))</f>
        <v>0.28449466485559999</v>
      </c>
      <c r="K19" s="415">
        <f>SUMIFS('EPA Export Aggregation'!N:N,'EPA Export Aggregation'!$A:$A,$B19,'EPA Export Aggregation'!$D:$D,$A$1)*IF($A19="CH4",About!$D$58,IF($A19="N2O",About!$D$59,1))</f>
        <v>0.28642377672239999</v>
      </c>
      <c r="L19" s="415">
        <f>SUMIFS('EPA Export Aggregation'!O:O,'EPA Export Aggregation'!$A:$A,$B19,'EPA Export Aggregation'!$D:$D,$A$1)*IF($A19="CH4",About!$D$58,IF($A19="N2O",About!$D$59,1))</f>
        <v>0.2614817107497</v>
      </c>
      <c r="M19" s="415">
        <f>SUMIFS('EPA Export Aggregation'!P:P,'EPA Export Aggregation'!$A:$A,$B19,'EPA Export Aggregation'!$D:$D,$A$1)*IF($A19="CH4",About!$D$58,IF($A19="N2O",About!$D$59,1))</f>
        <v>0.27880319303540002</v>
      </c>
      <c r="N19" s="415">
        <f>SUMIFS('EPA Export Aggregation'!Q:Q,'EPA Export Aggregation'!$A:$A,$B19,'EPA Export Aggregation'!$D:$D,$A$1)*IF($A19="CH4",About!$D$58,IF($A19="N2O",About!$D$59,1))</f>
        <v>0.28168670117130001</v>
      </c>
      <c r="O19" s="415">
        <f>SUMIFS('EPA Export Aggregation'!R:R,'EPA Export Aggregation'!$A:$A,$B19,'EPA Export Aggregation'!$D:$D,$A$1)*IF($A19="CH4",About!$D$58,IF($A19="N2O",About!$D$59,1))</f>
        <v>0.28873568000909999</v>
      </c>
      <c r="P19" s="415">
        <f>SUMIFS('EPA Export Aggregation'!S:S,'EPA Export Aggregation'!$A:$A,$B19,'EPA Export Aggregation'!$D:$D,$A$1)*IF($A19="CH4",About!$D$58,IF($A19="N2O",About!$D$59,1))</f>
        <v>0.29508187115250001</v>
      </c>
      <c r="Q19" s="415">
        <f>SUMIFS('EPA Export Aggregation'!T:T,'EPA Export Aggregation'!$A:$A,$B19,'EPA Export Aggregation'!$D:$D,$A$1)*IF($A19="CH4",About!$D$58,IF($A19="N2O",About!$D$59,1))</f>
        <v>0.26961564060249998</v>
      </c>
      <c r="R19" s="415">
        <f>SUMIFS('EPA Export Aggregation'!U:U,'EPA Export Aggregation'!$A:$A,$B19,'EPA Export Aggregation'!$D:$D,$A$1)*IF($A19="CH4",About!$D$58,IF($A19="N2O",About!$D$59,1))</f>
        <v>0.27712143766109998</v>
      </c>
      <c r="S19" s="415">
        <f>SUMIFS('EPA Export Aggregation'!V:V,'EPA Export Aggregation'!$A:$A,$B19,'EPA Export Aggregation'!$D:$D,$A$1)*IF($A19="CH4",About!$D$58,IF($A19="N2O",About!$D$59,1))</f>
        <v>0.26047535533589999</v>
      </c>
      <c r="T19" s="415">
        <f>SUMIFS('EPA Export Aggregation'!W:W,'EPA Export Aggregation'!$A:$A,$B19,'EPA Export Aggregation'!$D:$D,$A$1)*IF($A19="CH4",About!$D$58,IF($A19="N2O",About!$D$59,1))</f>
        <v>0.2753003967405</v>
      </c>
      <c r="U19" s="415">
        <f>SUMIFS('EPA Export Aggregation'!X:X,'EPA Export Aggregation'!$A:$A,$B19,'EPA Export Aggregation'!$D:$D,$A$1)*IF($A19="CH4",About!$D$58,IF($A19="N2O",About!$D$59,1))</f>
        <v>0.27551391807440001</v>
      </c>
      <c r="V19" s="415">
        <f>SUMIFS('EPA Export Aggregation'!Y:Y,'EPA Export Aggregation'!$A:$A,$B19,'EPA Export Aggregation'!$D:$D,$A$1)*IF($A19="CH4",About!$D$58,IF($A19="N2O",About!$D$59,1))</f>
        <v>0.1758498361021</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2.3010680252897</v>
      </c>
      <c r="D20">
        <f>SUMIFS('EPA Export Aggregation'!G:G,'EPA Export Aggregation'!$A:$A,$B20,'EPA Export Aggregation'!$D:$D,$A$1)*IF($A20="CH4",About!$D$58,IF($A20="N2O",About!$D$59,1))</f>
        <v>2.1213804870268</v>
      </c>
      <c r="E20">
        <f>SUMIFS('EPA Export Aggregation'!H:H,'EPA Export Aggregation'!$A:$A,$B20,'EPA Export Aggregation'!$D:$D,$A$1)*IF($A20="CH4",About!$D$58,IF($A20="N2O",About!$D$59,1))</f>
        <v>2.0773566513903998</v>
      </c>
      <c r="F20">
        <f>SUMIFS('EPA Export Aggregation'!I:I,'EPA Export Aggregation'!$A:$A,$B20,'EPA Export Aggregation'!$D:$D,$A$1)*IF($A20="CH4",About!$D$58,IF($A20="N2O",About!$D$59,1))</f>
        <v>1.9755996834169001</v>
      </c>
      <c r="G20">
        <f>SUMIFS('EPA Export Aggregation'!J:J,'EPA Export Aggregation'!$A:$A,$B20,'EPA Export Aggregation'!$D:$D,$A$1)*IF($A20="CH4",About!$D$58,IF($A20="N2O",About!$D$59,1))</f>
        <v>2.1046665814277001</v>
      </c>
      <c r="H20">
        <f>SUMIFS('EPA Export Aggregation'!K:K,'EPA Export Aggregation'!$A:$A,$B20,'EPA Export Aggregation'!$D:$D,$A$1)*IF($A20="CH4",About!$D$58,IF($A20="N2O",About!$D$59,1))</f>
        <v>2.1837735205227</v>
      </c>
      <c r="I20">
        <f>SUMIFS('EPA Export Aggregation'!L:L,'EPA Export Aggregation'!$A:$A,$B20,'EPA Export Aggregation'!$D:$D,$A$1)*IF($A20="CH4",About!$D$58,IF($A20="N2O",About!$D$59,1))</f>
        <v>2.1010327882903002</v>
      </c>
      <c r="J20">
        <f>SUMIFS('EPA Export Aggregation'!M:M,'EPA Export Aggregation'!$A:$A,$B20,'EPA Export Aggregation'!$D:$D,$A$1)*IF($A20="CH4",About!$D$58,IF($A20="N2O",About!$D$59,1))</f>
        <v>2.0245791064533001</v>
      </c>
      <c r="K20">
        <f>SUMIFS('EPA Export Aggregation'!N:N,'EPA Export Aggregation'!$A:$A,$B20,'EPA Export Aggregation'!$D:$D,$A$1)*IF($A20="CH4",About!$D$58,IF($A20="N2O",About!$D$59,1))</f>
        <v>1.9228395758476</v>
      </c>
      <c r="L20">
        <f>SUMIFS('EPA Export Aggregation'!O:O,'EPA Export Aggregation'!$A:$A,$B20,'EPA Export Aggregation'!$D:$D,$A$1)*IF($A20="CH4",About!$D$58,IF($A20="N2O",About!$D$59,1))</f>
        <v>1.5642175434301</v>
      </c>
      <c r="M20">
        <f>SUMIFS('EPA Export Aggregation'!P:P,'EPA Export Aggregation'!$A:$A,$B20,'EPA Export Aggregation'!$D:$D,$A$1)*IF($A20="CH4",About!$D$58,IF($A20="N2O",About!$D$59,1))</f>
        <v>1.3320297613556</v>
      </c>
      <c r="N20">
        <f>SUMIFS('EPA Export Aggregation'!Q:Q,'EPA Export Aggregation'!$A:$A,$B20,'EPA Export Aggregation'!$D:$D,$A$1)*IF($A20="CH4",About!$D$58,IF($A20="N2O",About!$D$59,1))</f>
        <v>0.84551939927450004</v>
      </c>
      <c r="O20">
        <f>SUMIFS('EPA Export Aggregation'!R:R,'EPA Export Aggregation'!$A:$A,$B20,'EPA Export Aggregation'!$D:$D,$A$1)*IF($A20="CH4",About!$D$58,IF($A20="N2O",About!$D$59,1))</f>
        <v>0.2430928231891</v>
      </c>
      <c r="P20">
        <f>SUMIFS('EPA Export Aggregation'!S:S,'EPA Export Aggregation'!$A:$A,$B20,'EPA Export Aggregation'!$D:$D,$A$1)*IF($A20="CH4",About!$D$58,IF($A20="N2O",About!$D$59,1))</f>
        <v>0.2718372680201</v>
      </c>
      <c r="Q20">
        <f>SUMIFS('EPA Export Aggregation'!T:T,'EPA Export Aggregation'!$A:$A,$B20,'EPA Export Aggregation'!$D:$D,$A$1)*IF($A20="CH4",About!$D$58,IF($A20="N2O",About!$D$59,1))</f>
        <v>0.25740820298779998</v>
      </c>
      <c r="R20">
        <f>SUMIFS('EPA Export Aggregation'!U:U,'EPA Export Aggregation'!$A:$A,$B20,'EPA Export Aggregation'!$D:$D,$A$1)*IF($A20="CH4",About!$D$58,IF($A20="N2O",About!$D$59,1))</f>
        <v>0.27278457579620002</v>
      </c>
      <c r="S20">
        <f>SUMIFS('EPA Export Aggregation'!V:V,'EPA Export Aggregation'!$A:$A,$B20,'EPA Export Aggregation'!$D:$D,$A$1)*IF($A20="CH4",About!$D$58,IF($A20="N2O",About!$D$59,1))</f>
        <v>0.27625436494150002</v>
      </c>
      <c r="T20">
        <f>SUMIFS('EPA Export Aggregation'!W:W,'EPA Export Aggregation'!$A:$A,$B20,'EPA Export Aggregation'!$D:$D,$A$1)*IF($A20="CH4",About!$D$58,IF($A20="N2O",About!$D$59,1))</f>
        <v>0.37495033590350002</v>
      </c>
      <c r="U20">
        <f>SUMIFS('EPA Export Aggregation'!X:X,'EPA Export Aggregation'!$A:$A,$B20,'EPA Export Aggregation'!$D:$D,$A$1)*IF($A20="CH4",About!$D$58,IF($A20="N2O",About!$D$59,1))</f>
        <v>0.39388824843370002</v>
      </c>
      <c r="V20">
        <f>SUMIFS('EPA Export Aggregation'!Y:Y,'EPA Export Aggregation'!$A:$A,$B20,'EPA Export Aggregation'!$D:$D,$A$1)*IF($A20="CH4",About!$D$58,IF($A20="N2O",About!$D$59,1))</f>
        <v>0.2238416336064</v>
      </c>
      <c r="W20">
        <f>SUMIFS('EPA Export Aggregation'!Z:Z,'EPA Export Aggregation'!$A:$A,$B20,'EPA Export Aggregation'!$D:$D,$A$1)*IF($A20="CH4",About!$D$58,IF($A20="N2O",About!$D$59,1))</f>
        <v>0.27938292056750003</v>
      </c>
      <c r="X20">
        <f>SUMIFS('EPA Export Aggregation'!AA:AA,'EPA Export Aggregation'!$A:$A,$B20,'EPA Export Aggregation'!$D:$D,$A$1)*IF($A20="CH4",About!$D$58,IF($A20="N2O",About!$D$59,1))</f>
        <v>0.23463826489180001</v>
      </c>
      <c r="Y20">
        <f>SUMIFS('EPA Export Aggregation'!AB:AB,'EPA Export Aggregation'!$A:$A,$B20,'EPA Export Aggregation'!$D:$D,$A$1)*IF($A20="CH4",About!$D$58,IF($A20="N2O",About!$D$59,1))</f>
        <v>0.10317822506130001</v>
      </c>
      <c r="Z20">
        <f>SUMIFS('EPA Export Aggregation'!AC:AC,'EPA Export Aggregation'!$A:$A,$B20,'EPA Export Aggregation'!$D:$D,$A$1)*IF($A20="CH4",About!$D$58,IF($A20="N2O",About!$D$59,1))</f>
        <v>0.13048576548220001</v>
      </c>
      <c r="AA20">
        <f>SUMIFS('EPA Export Aggregation'!AD:AD,'EPA Export Aggregation'!$A:$A,$B20,'EPA Export Aggregation'!$D:$D,$A$1)*IF($A20="CH4",About!$D$58,IF($A20="N2O",About!$D$59,1))</f>
        <v>0.13998964081420001</v>
      </c>
      <c r="AB20">
        <f>SUMIFS('EPA Export Aggregation'!AE:AE,'EPA Export Aggregation'!$A:$A,$B20,'EPA Export Aggregation'!$D:$D,$A$1)*IF($A20="CH4",About!$D$58,IF($A20="N2O",About!$D$59,1))</f>
        <v>0.1587542471284</v>
      </c>
      <c r="AC20">
        <f>SUMIFS('EPA Export Aggregation'!AF:AF,'EPA Export Aggregation'!$A:$A,$B20,'EPA Export Aggregation'!$D:$D,$A$1)*IF($A20="CH4",About!$D$58,IF($A20="N2O",About!$D$59,1))</f>
        <v>0.1000313801599</v>
      </c>
      <c r="AD20">
        <f>SUMIFS('EPA Export Aggregation'!AG:AG,'EPA Export Aggregation'!$A:$A,$B20,'EPA Export Aggregation'!$D:$D,$A$1)*IF($A20="CH4",About!$D$58,IF($A20="N2O",About!$D$59,1))</f>
        <v>7.0428204079099999E-2</v>
      </c>
      <c r="AE20">
        <f>SUMIFS('EPA Export Aggregation'!AH:AH,'EPA Export Aggregation'!$A:$A,$B20,'EPA Export Aggregation'!$D:$D,$A$1)*IF($A20="CH4",About!$D$58,IF($A20="N2O",About!$D$59,1))</f>
        <v>5.0690675419199999E-2</v>
      </c>
      <c r="AF20">
        <f>SUMIFS('EPA Export Aggregation'!AI:AI,'EPA Export Aggregation'!$A:$A,$B20,'EPA Export Aggregation'!$D:$D,$A$1)*IF($A20="CH4",About!$D$58,IF($A20="N2O",About!$D$59,1))</f>
        <v>0.1169843111923</v>
      </c>
      <c r="AG20">
        <f>SUMIFS('EPA Export Aggregation'!AJ:AJ,'EPA Export Aggregation'!$A:$A,$B20,'EPA Export Aggregation'!$D:$D,$A$1)*IF($A20="CH4",About!$D$58,IF($A20="N2O",About!$D$59,1))</f>
        <v>0.1244076249075</v>
      </c>
      <c r="AH20">
        <f>SUMIFS('EPA Export Aggregation'!AK:AK,'EPA Export Aggregation'!$A:$A,$B20,'EPA Export Aggregation'!$D:$D,$A$1)*IF($A20="CH4",About!$D$58,IF($A20="N2O",About!$D$59,1))</f>
        <v>0.15607973577260001</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0.143789</v>
      </c>
      <c r="T21">
        <f>SUMIFS('EPA Export Aggregation'!W:W,'EPA Export Aggregation'!$A:$A,$B21,'EPA Export Aggregation'!$D:$D,$A$1)*IF($A21="CH4",About!$D$58,IF($A21="N2O",About!$D$59,1))</f>
        <v>0.143789</v>
      </c>
      <c r="U21">
        <f>SUMIFS('EPA Export Aggregation'!X:X,'EPA Export Aggregation'!$A:$A,$B21,'EPA Export Aggregation'!$D:$D,$A$1)*IF($A21="CH4",About!$D$58,IF($A21="N2O",About!$D$59,1))</f>
        <v>0.143789</v>
      </c>
      <c r="V21">
        <f>SUMIFS('EPA Export Aggregation'!Y:Y,'EPA Export Aggregation'!$A:$A,$B21,'EPA Export Aggregation'!$D:$D,$A$1)*IF($A21="CH4",About!$D$58,IF($A21="N2O",About!$D$59,1))</f>
        <v>0.143789</v>
      </c>
      <c r="W21">
        <f>SUMIFS('EPA Export Aggregation'!Z:Z,'EPA Export Aggregation'!$A:$A,$B21,'EPA Export Aggregation'!$D:$D,$A$1)*IF($A21="CH4",About!$D$58,IF($A21="N2O",About!$D$59,1))</f>
        <v>0.128833</v>
      </c>
      <c r="X21">
        <f>SUMIFS('EPA Export Aggregation'!AA:AA,'EPA Export Aggregation'!$A:$A,$B21,'EPA Export Aggregation'!$D:$D,$A$1)*IF($A21="CH4",About!$D$58,IF($A21="N2O",About!$D$59,1))</f>
        <v>0.152059</v>
      </c>
      <c r="Y21">
        <f>SUMIFS('EPA Export Aggregation'!AB:AB,'EPA Export Aggregation'!$A:$A,$B21,'EPA Export Aggregation'!$D:$D,$A$1)*IF($A21="CH4",About!$D$58,IF($A21="N2O",About!$D$59,1))</f>
        <v>0.150475</v>
      </c>
      <c r="Z21">
        <f>SUMIFS('EPA Export Aggregation'!AC:AC,'EPA Export Aggregation'!$A:$A,$B21,'EPA Export Aggregation'!$D:$D,$A$1)*IF($A21="CH4",About!$D$58,IF($A21="N2O",About!$D$59,1))</f>
        <v>8.8075399999999998E-2</v>
      </c>
      <c r="AA21">
        <f>SUMIFS('EPA Export Aggregation'!AD:AD,'EPA Export Aggregation'!$A:$A,$B21,'EPA Export Aggregation'!$D:$D,$A$1)*IF($A21="CH4",About!$D$58,IF($A21="N2O",About!$D$59,1))</f>
        <v>4.2881299999999997E-2</v>
      </c>
      <c r="AB21">
        <f>SUMIFS('EPA Export Aggregation'!AE:AE,'EPA Export Aggregation'!$A:$A,$B21,'EPA Export Aggregation'!$D:$D,$A$1)*IF($A21="CH4",About!$D$58,IF($A21="N2O",About!$D$59,1))</f>
        <v>5.45005E-2</v>
      </c>
      <c r="AC21">
        <f>SUMIFS('EPA Export Aggregation'!AF:AF,'EPA Export Aggregation'!$A:$A,$B21,'EPA Export Aggregation'!$D:$D,$A$1)*IF($A21="CH4",About!$D$58,IF($A21="N2O",About!$D$59,1))</f>
        <v>3.4358100000000003E-2</v>
      </c>
      <c r="AD21">
        <f>SUMIFS('EPA Export Aggregation'!AG:AG,'EPA Export Aggregation'!$A:$A,$B21,'EPA Export Aggregation'!$D:$D,$A$1)*IF($A21="CH4",About!$D$58,IF($A21="N2O",About!$D$59,1))</f>
        <v>3.4486000000000003E-2</v>
      </c>
      <c r="AE21">
        <f>SUMIFS('EPA Export Aggregation'!AH:AH,'EPA Export Aggregation'!$A:$A,$B21,'EPA Export Aggregation'!$D:$D,$A$1)*IF($A21="CH4",About!$D$58,IF($A21="N2O",About!$D$59,1))</f>
        <v>4.9762899999999999E-2</v>
      </c>
      <c r="AF21">
        <f>SUMIFS('EPA Export Aggregation'!AI:AI,'EPA Export Aggregation'!$A:$A,$B21,'EPA Export Aggregation'!$D:$D,$A$1)*IF($A21="CH4",About!$D$58,IF($A21="N2O",About!$D$59,1))</f>
        <v>8.1053299999999995E-2</v>
      </c>
      <c r="AG21">
        <f>SUMIFS('EPA Export Aggregation'!AJ:AJ,'EPA Export Aggregation'!$A:$A,$B21,'EPA Export Aggregation'!$D:$D,$A$1)*IF($A21="CH4",About!$D$58,IF($A21="N2O",About!$D$59,1))</f>
        <v>6.9990899999999995E-2</v>
      </c>
      <c r="AH21">
        <f>SUMIFS('EPA Export Aggregation'!AK:AK,'EPA Export Aggregation'!$A:$A,$B21,'EPA Export Aggregation'!$D:$D,$A$1)*IF($A21="CH4",About!$D$58,IF($A21="N2O",About!$D$59,1))</f>
        <v>7.3968900000000004E-2</v>
      </c>
    </row>
    <row r="22" spans="1:34" x14ac:dyDescent="0.25">
      <c r="A22" s="413" t="s">
        <v>2216</v>
      </c>
      <c r="B22" s="414" t="s">
        <v>4243</v>
      </c>
      <c r="C22">
        <f>SUMIFS('EPA Export Aggregation'!F:F,'EPA Export Aggregation'!$A:$A,$B22,'EPA Export Aggregation'!$D:$D,$A$1)*IF($A22="CH4",About!$D$58,IF($A22="N2O",About!$D$59,1))</f>
        <v>4.1376007136499998E-2</v>
      </c>
      <c r="D22">
        <f>SUMIFS('EPA Export Aggregation'!G:G,'EPA Export Aggregation'!$A:$A,$B22,'EPA Export Aggregation'!$D:$D,$A$1)*IF($A22="CH4",About!$D$58,IF($A22="N2O",About!$D$59,1))</f>
        <v>4.1395592517900003E-2</v>
      </c>
      <c r="E22">
        <f>SUMIFS('EPA Export Aggregation'!H:H,'EPA Export Aggregation'!$A:$A,$B22,'EPA Export Aggregation'!$D:$D,$A$1)*IF($A22="CH4",About!$D$58,IF($A22="N2O",About!$D$59,1))</f>
        <v>4.2180693057999999E-2</v>
      </c>
      <c r="F22">
        <f>SUMIFS('EPA Export Aggregation'!I:I,'EPA Export Aggregation'!$A:$A,$B22,'EPA Export Aggregation'!$D:$D,$A$1)*IF($A22="CH4",About!$D$58,IF($A22="N2O",About!$D$59,1))</f>
        <v>4.12461316582E-2</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2216</v>
      </c>
      <c r="B23" s="414" t="s">
        <v>4255</v>
      </c>
      <c r="C23">
        <f>SUMIFS('EPA Export Aggregation'!F:F,'EPA Export Aggregation'!$A:$A,$B23,'EPA Export Aggregation'!$D:$D,$A$1)*IF($A23="CH4",About!$D$58,IF($A23="N2O",About!$D$59,1))</f>
        <v>2.6760232637499999E-2</v>
      </c>
      <c r="D23">
        <f>SUMIFS('EPA Export Aggregation'!G:G,'EPA Export Aggregation'!$A:$A,$B23,'EPA Export Aggregation'!$D:$D,$A$1)*IF($A23="CH4",About!$D$58,IF($A23="N2O",About!$D$59,1))</f>
        <v>2.4516235115E-2</v>
      </c>
      <c r="E23">
        <f>SUMIFS('EPA Export Aggregation'!H:H,'EPA Export Aggregation'!$A:$A,$B23,'EPA Export Aggregation'!$D:$D,$A$1)*IF($A23="CH4",About!$D$58,IF($A23="N2O",About!$D$59,1))</f>
        <v>2.6793291947199999E-2</v>
      </c>
      <c r="F23">
        <f>SUMIFS('EPA Export Aggregation'!I:I,'EPA Export Aggregation'!$A:$A,$B23,'EPA Export Aggregation'!$D:$D,$A$1)*IF($A23="CH4",About!$D$58,IF($A23="N2O",About!$D$59,1))</f>
        <v>3.1467373562800001E-2</v>
      </c>
      <c r="G23">
        <f>SUMIFS('EPA Export Aggregation'!J:J,'EPA Export Aggregation'!$A:$A,$B23,'EPA Export Aggregation'!$D:$D,$A$1)*IF($A23="CH4",About!$D$58,IF($A23="N2O",About!$D$59,1))</f>
        <v>2.9088380536400001E-2</v>
      </c>
      <c r="H23">
        <f>SUMIFS('EPA Export Aggregation'!K:K,'EPA Export Aggregation'!$A:$A,$B23,'EPA Export Aggregation'!$D:$D,$A$1)*IF($A23="CH4",About!$D$58,IF($A23="N2O",About!$D$59,1))</f>
        <v>2.8705591967E-2</v>
      </c>
      <c r="I23">
        <f>SUMIFS('EPA Export Aggregation'!L:L,'EPA Export Aggregation'!$A:$A,$B23,'EPA Export Aggregation'!$D:$D,$A$1)*IF($A23="CH4",About!$D$58,IF($A23="N2O",About!$D$59,1))</f>
        <v>2.5725868500800001E-2</v>
      </c>
      <c r="J23">
        <f>SUMIFS('EPA Export Aggregation'!M:M,'EPA Export Aggregation'!$A:$A,$B23,'EPA Export Aggregation'!$D:$D,$A$1)*IF($A23="CH4",About!$D$58,IF($A23="N2O",About!$D$59,1))</f>
        <v>2.5841217566899999E-2</v>
      </c>
      <c r="K23">
        <f>SUMIFS('EPA Export Aggregation'!N:N,'EPA Export Aggregation'!$A:$A,$B23,'EPA Export Aggregation'!$D:$D,$A$1)*IF($A23="CH4",About!$D$58,IF($A23="N2O",About!$D$59,1))</f>
        <v>3.1411478689000003E-2</v>
      </c>
      <c r="L23">
        <f>SUMIFS('EPA Export Aggregation'!O:O,'EPA Export Aggregation'!$A:$A,$B23,'EPA Export Aggregation'!$D:$D,$A$1)*IF($A23="CH4",About!$D$58,IF($A23="N2O",About!$D$59,1))</f>
        <v>2.97486333267E-2</v>
      </c>
      <c r="M23">
        <f>SUMIFS('EPA Export Aggregation'!P:P,'EPA Export Aggregation'!$A:$A,$B23,'EPA Export Aggregation'!$D:$D,$A$1)*IF($A23="CH4",About!$D$58,IF($A23="N2O",About!$D$59,1))</f>
        <v>2.6696211391999999E-2</v>
      </c>
      <c r="N23">
        <f>SUMIFS('EPA Export Aggregation'!Q:Q,'EPA Export Aggregation'!$A:$A,$B23,'EPA Export Aggregation'!$D:$D,$A$1)*IF($A23="CH4",About!$D$58,IF($A23="N2O",About!$D$59,1))</f>
        <v>2.53660665395E-2</v>
      </c>
      <c r="O23">
        <f>SUMIFS('EPA Export Aggregation'!R:R,'EPA Export Aggregation'!$A:$A,$B23,'EPA Export Aggregation'!$D:$D,$A$1)*IF($A23="CH4",About!$D$58,IF($A23="N2O",About!$D$59,1))</f>
        <v>2.2889155930099998E-2</v>
      </c>
      <c r="P23">
        <f>SUMIFS('EPA Export Aggregation'!S:S,'EPA Export Aggregation'!$A:$A,$B23,'EPA Export Aggregation'!$D:$D,$A$1)*IF($A23="CH4",About!$D$58,IF($A23="N2O",About!$D$59,1))</f>
        <v>2.1906173458499999E-2</v>
      </c>
      <c r="Q23">
        <f>SUMIFS('EPA Export Aggregation'!T:T,'EPA Export Aggregation'!$A:$A,$B23,'EPA Export Aggregation'!$D:$D,$A$1)*IF($A23="CH4",About!$D$58,IF($A23="N2O",About!$D$59,1))</f>
        <v>2.2462260427599998E-2</v>
      </c>
      <c r="R23">
        <f>SUMIFS('EPA Export Aggregation'!U:U,'EPA Export Aggregation'!$A:$A,$B23,'EPA Export Aggregation'!$D:$D,$A$1)*IF($A23="CH4",About!$D$58,IF($A23="N2O",About!$D$59,1))</f>
        <v>2.2187085407500001E-2</v>
      </c>
      <c r="S23">
        <f>SUMIFS('EPA Export Aggregation'!V:V,'EPA Export Aggregation'!$A:$A,$B23,'EPA Export Aggregation'!$D:$D,$A$1)*IF($A23="CH4",About!$D$58,IF($A23="N2O",About!$D$59,1))</f>
        <v>2.12595197588E-2</v>
      </c>
      <c r="T23">
        <f>SUMIFS('EPA Export Aggregation'!W:W,'EPA Export Aggregation'!$A:$A,$B23,'EPA Export Aggregation'!$D:$D,$A$1)*IF($A23="CH4",About!$D$58,IF($A23="N2O",About!$D$59,1))</f>
        <v>2.96879831793E-2</v>
      </c>
      <c r="U23">
        <f>SUMIFS('EPA Export Aggregation'!X:X,'EPA Export Aggregation'!$A:$A,$B23,'EPA Export Aggregation'!$D:$D,$A$1)*IF($A23="CH4",About!$D$58,IF($A23="N2O",About!$D$59,1))</f>
        <v>2.4268321480899999E-2</v>
      </c>
      <c r="V23">
        <f>SUMIFS('EPA Export Aggregation'!Y:Y,'EPA Export Aggregation'!$A:$A,$B23,'EPA Export Aggregation'!$D:$D,$A$1)*IF($A23="CH4",About!$D$58,IF($A23="N2O",About!$D$59,1))</f>
        <v>2.0368160681099999E-2</v>
      </c>
      <c r="W23">
        <f>SUMIFS('EPA Export Aggregation'!Z:Z,'EPA Export Aggregation'!$A:$A,$B23,'EPA Export Aggregation'!$D:$D,$A$1)*IF($A23="CH4",About!$D$58,IF($A23="N2O",About!$D$59,1))</f>
        <v>2.7982974209700001E-2</v>
      </c>
      <c r="X23">
        <f>SUMIFS('EPA Export Aggregation'!AA:AA,'EPA Export Aggregation'!$A:$A,$B23,'EPA Export Aggregation'!$D:$D,$A$1)*IF($A23="CH4",About!$D$58,IF($A23="N2O",About!$D$59,1))</f>
        <v>2.9957886410600001E-2</v>
      </c>
      <c r="Y23">
        <f>SUMIFS('EPA Export Aggregation'!AB:AB,'EPA Export Aggregation'!$A:$A,$B23,'EPA Export Aggregation'!$D:$D,$A$1)*IF($A23="CH4",About!$D$58,IF($A23="N2O",About!$D$59,1))</f>
        <v>2.8161387226199999E-2</v>
      </c>
      <c r="Z23">
        <f>SUMIFS('EPA Export Aggregation'!AC:AC,'EPA Export Aggregation'!$A:$A,$B23,'EPA Export Aggregation'!$D:$D,$A$1)*IF($A23="CH4",About!$D$58,IF($A23="N2O",About!$D$59,1))</f>
        <v>2.6406856600999999E-2</v>
      </c>
      <c r="AA23">
        <f>SUMIFS('EPA Export Aggregation'!AD:AD,'EPA Export Aggregation'!$A:$A,$B23,'EPA Export Aggregation'!$D:$D,$A$1)*IF($A23="CH4",About!$D$58,IF($A23="N2O",About!$D$59,1))</f>
        <v>1.0385662548399999E-2</v>
      </c>
      <c r="AB23">
        <f>SUMIFS('EPA Export Aggregation'!AE:AE,'EPA Export Aggregation'!$A:$A,$B23,'EPA Export Aggregation'!$D:$D,$A$1)*IF($A23="CH4",About!$D$58,IF($A23="N2O",About!$D$59,1))</f>
        <v>2.62737284732E-2</v>
      </c>
      <c r="AC23">
        <f>SUMIFS('EPA Export Aggregation'!AF:AF,'EPA Export Aggregation'!$A:$A,$B23,'EPA Export Aggregation'!$D:$D,$A$1)*IF($A23="CH4",About!$D$58,IF($A23="N2O",About!$D$59,1))</f>
        <v>2.96524207989E-2</v>
      </c>
      <c r="AD23">
        <f>SUMIFS('EPA Export Aggregation'!AG:AG,'EPA Export Aggregation'!$A:$A,$B23,'EPA Export Aggregation'!$D:$D,$A$1)*IF($A23="CH4",About!$D$58,IF($A23="N2O",About!$D$59,1))</f>
        <v>2.8544484515299999E-2</v>
      </c>
      <c r="AE23">
        <f>SUMIFS('EPA Export Aggregation'!AH:AH,'EPA Export Aggregation'!$A:$A,$B23,'EPA Export Aggregation'!$D:$D,$A$1)*IF($A23="CH4",About!$D$58,IF($A23="N2O",About!$D$59,1))</f>
        <v>3.3399443446499998E-2</v>
      </c>
      <c r="AF23">
        <f>SUMIFS('EPA Export Aggregation'!AI:AI,'EPA Export Aggregation'!$A:$A,$B23,'EPA Export Aggregation'!$D:$D,$A$1)*IF($A23="CH4",About!$D$58,IF($A23="N2O",About!$D$59,1))</f>
        <v>3.3286498619899997E-2</v>
      </c>
      <c r="AG23">
        <f>SUMIFS('EPA Export Aggregation'!AJ:AJ,'EPA Export Aggregation'!$A:$A,$B23,'EPA Export Aggregation'!$D:$D,$A$1)*IF($A23="CH4",About!$D$58,IF($A23="N2O",About!$D$59,1))</f>
        <v>3.1049298259000001E-2</v>
      </c>
      <c r="AH23">
        <f>SUMIFS('EPA Export Aggregation'!AK:AK,'EPA Export Aggregation'!$A:$A,$B23,'EPA Export Aggregation'!$D:$D,$A$1)*IF($A23="CH4",About!$D$58,IF($A23="N2O",About!$D$59,1))</f>
        <v>2.65121816532E-2</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0.3659448956577</v>
      </c>
      <c r="D25">
        <f>SUMIFS('EPA Export Aggregation'!G:G,'EPA Export Aggregation'!$A:$A,$B25,'EPA Export Aggregation'!$D:$D,$A$1)*IF($A25="CH4",About!$D$58,IF($A25="N2O",About!$D$59,1))</f>
        <v>0.37857887961059999</v>
      </c>
      <c r="E25">
        <f>SUMIFS('EPA Export Aggregation'!H:H,'EPA Export Aggregation'!$A:$A,$B25,'EPA Export Aggregation'!$D:$D,$A$1)*IF($A25="CH4",About!$D$58,IF($A25="N2O",About!$D$59,1))</f>
        <v>0.3829299470227</v>
      </c>
      <c r="F25">
        <f>SUMIFS('EPA Export Aggregation'!I:I,'EPA Export Aggregation'!$A:$A,$B25,'EPA Export Aggregation'!$D:$D,$A$1)*IF($A25="CH4",About!$D$58,IF($A25="N2O",About!$D$59,1))</f>
        <v>0.41331236117199999</v>
      </c>
      <c r="G25">
        <f>SUMIFS('EPA Export Aggregation'!J:J,'EPA Export Aggregation'!$A:$A,$B25,'EPA Export Aggregation'!$D:$D,$A$1)*IF($A25="CH4",About!$D$58,IF($A25="N2O",About!$D$59,1))</f>
        <v>0.42299390232509998</v>
      </c>
      <c r="H25">
        <f>SUMIFS('EPA Export Aggregation'!K:K,'EPA Export Aggregation'!$A:$A,$B25,'EPA Export Aggregation'!$D:$D,$A$1)*IF($A25="CH4",About!$D$58,IF($A25="N2O",About!$D$59,1))</f>
        <v>0.44412063036909999</v>
      </c>
      <c r="I25">
        <f>SUMIFS('EPA Export Aggregation'!L:L,'EPA Export Aggregation'!$A:$A,$B25,'EPA Export Aggregation'!$D:$D,$A$1)*IF($A25="CH4",About!$D$58,IF($A25="N2O",About!$D$59,1))</f>
        <v>0.46045643313849999</v>
      </c>
      <c r="J25">
        <f>SUMIFS('EPA Export Aggregation'!M:M,'EPA Export Aggregation'!$A:$A,$B25,'EPA Export Aggregation'!$D:$D,$A$1)*IF($A25="CH4",About!$D$58,IF($A25="N2O",About!$D$59,1))</f>
        <v>0.48305071503539998</v>
      </c>
      <c r="K25">
        <f>SUMIFS('EPA Export Aggregation'!N:N,'EPA Export Aggregation'!$A:$A,$B25,'EPA Export Aggregation'!$D:$D,$A$1)*IF($A25="CH4",About!$D$58,IF($A25="N2O",About!$D$59,1))</f>
        <v>0.44660529176340003</v>
      </c>
      <c r="L25">
        <f>SUMIFS('EPA Export Aggregation'!O:O,'EPA Export Aggregation'!$A:$A,$B25,'EPA Export Aggregation'!$D:$D,$A$1)*IF($A25="CH4",About!$D$58,IF($A25="N2O",About!$D$59,1))</f>
        <v>0.44929826061970002</v>
      </c>
      <c r="M25">
        <f>SUMIFS('EPA Export Aggregation'!P:P,'EPA Export Aggregation'!$A:$A,$B25,'EPA Export Aggregation'!$D:$D,$A$1)*IF($A25="CH4",About!$D$58,IF($A25="N2O",About!$D$59,1))</f>
        <v>0.43345907376499998</v>
      </c>
      <c r="N25">
        <f>SUMIFS('EPA Export Aggregation'!Q:Q,'EPA Export Aggregation'!$A:$A,$B25,'EPA Export Aggregation'!$D:$D,$A$1)*IF($A25="CH4",About!$D$58,IF($A25="N2O",About!$D$59,1))</f>
        <v>0.40214271049069999</v>
      </c>
      <c r="O25">
        <f>SUMIFS('EPA Export Aggregation'!R:R,'EPA Export Aggregation'!$A:$A,$B25,'EPA Export Aggregation'!$D:$D,$A$1)*IF($A25="CH4",About!$D$58,IF($A25="N2O",About!$D$59,1))</f>
        <v>0.4254467310842</v>
      </c>
      <c r="P25">
        <f>SUMIFS('EPA Export Aggregation'!S:S,'EPA Export Aggregation'!$A:$A,$B25,'EPA Export Aggregation'!$D:$D,$A$1)*IF($A25="CH4",About!$D$58,IF($A25="N2O",About!$D$59,1))</f>
        <v>0.41354206086459999</v>
      </c>
      <c r="Q25">
        <f>SUMIFS('EPA Export Aggregation'!T:T,'EPA Export Aggregation'!$A:$A,$B25,'EPA Export Aggregation'!$D:$D,$A$1)*IF($A25="CH4",About!$D$58,IF($A25="N2O",About!$D$59,1))</f>
        <v>0.44086832009010002</v>
      </c>
      <c r="R25">
        <f>SUMIFS('EPA Export Aggregation'!U:U,'EPA Export Aggregation'!$A:$A,$B25,'EPA Export Aggregation'!$D:$D,$A$1)*IF($A25="CH4",About!$D$58,IF($A25="N2O",About!$D$59,1))</f>
        <v>0.42694247291139997</v>
      </c>
      <c r="S25">
        <f>SUMIFS('EPA Export Aggregation'!V:V,'EPA Export Aggregation'!$A:$A,$B25,'EPA Export Aggregation'!$D:$D,$A$1)*IF($A25="CH4",About!$D$58,IF($A25="N2O",About!$D$59,1))</f>
        <v>0.392637031596</v>
      </c>
      <c r="T25">
        <f>SUMIFS('EPA Export Aggregation'!W:W,'EPA Export Aggregation'!$A:$A,$B25,'EPA Export Aggregation'!$D:$D,$A$1)*IF($A25="CH4",About!$D$58,IF($A25="N2O",About!$D$59,1))</f>
        <v>0.3049422808824</v>
      </c>
      <c r="U25">
        <f>SUMIFS('EPA Export Aggregation'!X:X,'EPA Export Aggregation'!$A:$A,$B25,'EPA Export Aggregation'!$D:$D,$A$1)*IF($A25="CH4",About!$D$58,IF($A25="N2O",About!$D$59,1))</f>
        <v>0.17746402064</v>
      </c>
      <c r="V25">
        <f>SUMIFS('EPA Export Aggregation'!Y:Y,'EPA Export Aggregation'!$A:$A,$B25,'EPA Export Aggregation'!$D:$D,$A$1)*IF($A25="CH4",About!$D$58,IF($A25="N2O",About!$D$59,1))</f>
        <v>7.1420176721100001E-2</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4275</v>
      </c>
      <c r="C26">
        <f>SUMIFS('EPA Export Aggregation'!F:F,'EPA Export Aggregation'!$A:$A,$B26,'EPA Export Aggregation'!$D:$D,$A$1)*IF($A26="CH4",About!$D$58,IF($A26="N2O",About!$D$59,1))</f>
        <v>1.4093892645000001E-3</v>
      </c>
      <c r="D26">
        <f>SUMIFS('EPA Export Aggregation'!G:G,'EPA Export Aggregation'!$A:$A,$B26,'EPA Export Aggregation'!$D:$D,$A$1)*IF($A26="CH4",About!$D$58,IF($A26="N2O",About!$D$59,1))</f>
        <v>1.049476304E-3</v>
      </c>
      <c r="E26">
        <f>SUMIFS('EPA Export Aggregation'!H:H,'EPA Export Aggregation'!$A:$A,$B26,'EPA Export Aggregation'!$D:$D,$A$1)*IF($A26="CH4",About!$D$58,IF($A26="N2O",About!$D$59,1))</f>
        <v>1.2797157319000001E-3</v>
      </c>
      <c r="F26">
        <f>SUMIFS('EPA Export Aggregation'!I:I,'EPA Export Aggregation'!$A:$A,$B26,'EPA Export Aggregation'!$D:$D,$A$1)*IF($A26="CH4",About!$D$58,IF($A26="N2O",About!$D$59,1))</f>
        <v>1.4158273540999999E-3</v>
      </c>
      <c r="G26">
        <f>SUMIFS('EPA Export Aggregation'!J:J,'EPA Export Aggregation'!$A:$A,$B26,'EPA Export Aggregation'!$D:$D,$A$1)*IF($A26="CH4",About!$D$58,IF($A26="N2O",About!$D$59,1))</f>
        <v>1.4728211465000001E-3</v>
      </c>
      <c r="H26">
        <f>SUMIFS('EPA Export Aggregation'!K:K,'EPA Export Aggregation'!$A:$A,$B26,'EPA Export Aggregation'!$D:$D,$A$1)*IF($A26="CH4",About!$D$58,IF($A26="N2O",About!$D$59,1))</f>
        <v>1.9830509108000002E-3</v>
      </c>
      <c r="I26">
        <f>SUMIFS('EPA Export Aggregation'!L:L,'EPA Export Aggregation'!$A:$A,$B26,'EPA Export Aggregation'!$D:$D,$A$1)*IF($A26="CH4",About!$D$58,IF($A26="N2O",About!$D$59,1))</f>
        <v>2.2052476087000001E-3</v>
      </c>
      <c r="J26">
        <f>SUMIFS('EPA Export Aggregation'!M:M,'EPA Export Aggregation'!$A:$A,$B26,'EPA Export Aggregation'!$D:$D,$A$1)*IF($A26="CH4",About!$D$58,IF($A26="N2O",About!$D$59,1))</f>
        <v>2.7298761039000002E-3</v>
      </c>
      <c r="K26">
        <f>SUMIFS('EPA Export Aggregation'!N:N,'EPA Export Aggregation'!$A:$A,$B26,'EPA Export Aggregation'!$D:$D,$A$1)*IF($A26="CH4",About!$D$58,IF($A26="N2O",About!$D$59,1))</f>
        <v>3.0933346468999998E-3</v>
      </c>
      <c r="L26">
        <f>SUMIFS('EPA Export Aggregation'!O:O,'EPA Export Aggregation'!$A:$A,$B26,'EPA Export Aggregation'!$D:$D,$A$1)*IF($A26="CH4",About!$D$58,IF($A26="N2O",About!$D$59,1))</f>
        <v>2.0037887895999998E-3</v>
      </c>
      <c r="M26">
        <f>SUMIFS('EPA Export Aggregation'!P:P,'EPA Export Aggregation'!$A:$A,$B26,'EPA Export Aggregation'!$D:$D,$A$1)*IF($A26="CH4",About!$D$58,IF($A26="N2O",About!$D$59,1))</f>
        <v>2.1885712298E-3</v>
      </c>
      <c r="N26">
        <f>SUMIFS('EPA Export Aggregation'!Q:Q,'EPA Export Aggregation'!$A:$A,$B26,'EPA Export Aggregation'!$D:$D,$A$1)*IF($A26="CH4",About!$D$58,IF($A26="N2O",About!$D$59,1))</f>
        <v>1.5893771265E-3</v>
      </c>
      <c r="O26">
        <f>SUMIFS('EPA Export Aggregation'!R:R,'EPA Export Aggregation'!$A:$A,$B26,'EPA Export Aggregation'!$D:$D,$A$1)*IF($A26="CH4",About!$D$58,IF($A26="N2O",About!$D$59,1))</f>
        <v>1.8590388605E-3</v>
      </c>
      <c r="P26">
        <f>SUMIFS('EPA Export Aggregation'!S:S,'EPA Export Aggregation'!$A:$A,$B26,'EPA Export Aggregation'!$D:$D,$A$1)*IF($A26="CH4",About!$D$58,IF($A26="N2O",About!$D$59,1))</f>
        <v>1.9536624813E-3</v>
      </c>
      <c r="Q26">
        <f>SUMIFS('EPA Export Aggregation'!T:T,'EPA Export Aggregation'!$A:$A,$B26,'EPA Export Aggregation'!$D:$D,$A$1)*IF($A26="CH4",About!$D$58,IF($A26="N2O",About!$D$59,1))</f>
        <v>2.3447871613999998E-3</v>
      </c>
      <c r="R26">
        <f>SUMIFS('EPA Export Aggregation'!U:U,'EPA Export Aggregation'!$A:$A,$B26,'EPA Export Aggregation'!$D:$D,$A$1)*IF($A26="CH4",About!$D$58,IF($A26="N2O",About!$D$59,1))</f>
        <v>2.2400481456000001E-3</v>
      </c>
      <c r="S26">
        <f>SUMIFS('EPA Export Aggregation'!V:V,'EPA Export Aggregation'!$A:$A,$B26,'EPA Export Aggregation'!$D:$D,$A$1)*IF($A26="CH4",About!$D$58,IF($A26="N2O",About!$D$59,1))</f>
        <v>2.0266549585999999E-3</v>
      </c>
      <c r="T26">
        <f>SUMIFS('EPA Export Aggregation'!W:W,'EPA Export Aggregation'!$A:$A,$B26,'EPA Export Aggregation'!$D:$D,$A$1)*IF($A26="CH4",About!$D$58,IF($A26="N2O",About!$D$59,1))</f>
        <v>1.8157575543000001E-3</v>
      </c>
      <c r="U26">
        <f>SUMIFS('EPA Export Aggregation'!X:X,'EPA Export Aggregation'!$A:$A,$B26,'EPA Export Aggregation'!$D:$D,$A$1)*IF($A26="CH4",About!$D$58,IF($A26="N2O",About!$D$59,1))</f>
        <v>1.4583777349999999E-3</v>
      </c>
      <c r="V26">
        <f>SUMIFS('EPA Export Aggregation'!Y:Y,'EPA Export Aggregation'!$A:$A,$B26,'EPA Export Aggregation'!$D:$D,$A$1)*IF($A26="CH4",About!$D$58,IF($A26="N2O",About!$D$59,1))</f>
        <v>9.2526041820000004E-4</v>
      </c>
      <c r="W26">
        <f>SUMIFS('EPA Export Aggregation'!Z:Z,'EPA Export Aggregation'!$A:$A,$B26,'EPA Export Aggregation'!$D:$D,$A$1)*IF($A26="CH4",About!$D$58,IF($A26="N2O",About!$D$59,1))</f>
        <v>1.5427341623000001E-3</v>
      </c>
      <c r="X26">
        <f>SUMIFS('EPA Export Aggregation'!AA:AA,'EPA Export Aggregation'!$A:$A,$B26,'EPA Export Aggregation'!$D:$D,$A$1)*IF($A26="CH4",About!$D$58,IF($A26="N2O",About!$D$59,1))</f>
        <v>1.3539531684999999E-3</v>
      </c>
      <c r="Y26">
        <f>SUMIFS('EPA Export Aggregation'!AB:AB,'EPA Export Aggregation'!$A:$A,$B26,'EPA Export Aggregation'!$D:$D,$A$1)*IF($A26="CH4",About!$D$58,IF($A26="N2O",About!$D$59,1))</f>
        <v>1.1306310726E-3</v>
      </c>
      <c r="Z26">
        <f>SUMIFS('EPA Export Aggregation'!AC:AC,'EPA Export Aggregation'!$A:$A,$B26,'EPA Export Aggregation'!$D:$D,$A$1)*IF($A26="CH4",About!$D$58,IF($A26="N2O",About!$D$59,1))</f>
        <v>1.3215219258E-3</v>
      </c>
      <c r="AA26">
        <f>SUMIFS('EPA Export Aggregation'!AD:AD,'EPA Export Aggregation'!$A:$A,$B26,'EPA Export Aggregation'!$D:$D,$A$1)*IF($A26="CH4",About!$D$58,IF($A26="N2O",About!$D$59,1))</f>
        <v>1.3812251612E-3</v>
      </c>
      <c r="AB26">
        <f>SUMIFS('EPA Export Aggregation'!AE:AE,'EPA Export Aggregation'!$A:$A,$B26,'EPA Export Aggregation'!$D:$D,$A$1)*IF($A26="CH4",About!$D$58,IF($A26="N2O",About!$D$59,1))</f>
        <v>1.4981567791999999E-3</v>
      </c>
      <c r="AC26">
        <f>SUMIFS('EPA Export Aggregation'!AF:AF,'EPA Export Aggregation'!$A:$A,$B26,'EPA Export Aggregation'!$D:$D,$A$1)*IF($A26="CH4",About!$D$58,IF($A26="N2O",About!$D$59,1))</f>
        <v>1.3804647055000001E-3</v>
      </c>
      <c r="AD26">
        <f>SUMIFS('EPA Export Aggregation'!AG:AG,'EPA Export Aggregation'!$A:$A,$B26,'EPA Export Aggregation'!$D:$D,$A$1)*IF($A26="CH4",About!$D$58,IF($A26="N2O",About!$D$59,1))</f>
        <v>1.5836345895E-3</v>
      </c>
      <c r="AE26">
        <f>SUMIFS('EPA Export Aggregation'!AH:AH,'EPA Export Aggregation'!$A:$A,$B26,'EPA Export Aggregation'!$D:$D,$A$1)*IF($A26="CH4",About!$D$58,IF($A26="N2O",About!$D$59,1))</f>
        <v>1.6290891647E-3</v>
      </c>
      <c r="AF26">
        <f>SUMIFS('EPA Export Aggregation'!AI:AI,'EPA Export Aggregation'!$A:$A,$B26,'EPA Export Aggregation'!$D:$D,$A$1)*IF($A26="CH4",About!$D$58,IF($A26="N2O",About!$D$59,1))</f>
        <v>1.4705490175E-3</v>
      </c>
      <c r="AG26">
        <f>SUMIFS('EPA Export Aggregation'!AJ:AJ,'EPA Export Aggregation'!$A:$A,$B26,'EPA Export Aggregation'!$D:$D,$A$1)*IF($A26="CH4",About!$D$58,IF($A26="N2O",About!$D$59,1))</f>
        <v>1.0995304144E-3</v>
      </c>
      <c r="AH26">
        <f>SUMIFS('EPA Export Aggregation'!AK:AK,'EPA Export Aggregation'!$A:$A,$B26,'EPA Export Aggregation'!$D:$D,$A$1)*IF($A26="CH4",About!$D$58,IF($A26="N2O",About!$D$59,1))</f>
        <v>1.4134844767E-3</v>
      </c>
    </row>
    <row r="27" spans="1:34" x14ac:dyDescent="0.2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1.19648911079E-2</v>
      </c>
      <c r="D29">
        <f>SUMIFS('EPA Export Aggregation'!G:G,'EPA Export Aggregation'!$A:$A,$B29,'EPA Export Aggregation'!$D:$D,$A$1)*IF($A29="CH4",About!$D$58,IF($A29="N2O",About!$D$59,1))</f>
        <v>7.5814975704000002E-3</v>
      </c>
      <c r="E29">
        <f>SUMIFS('EPA Export Aggregation'!H:H,'EPA Export Aggregation'!$A:$A,$B29,'EPA Export Aggregation'!$D:$D,$A$1)*IF($A29="CH4",About!$D$58,IF($A29="N2O",About!$D$59,1))</f>
        <v>8.3896006288000004E-3</v>
      </c>
      <c r="F29">
        <f>SUMIFS('EPA Export Aggregation'!I:I,'EPA Export Aggregation'!$A:$A,$B29,'EPA Export Aggregation'!$D:$D,$A$1)*IF($A29="CH4",About!$D$58,IF($A29="N2O",About!$D$59,1))</f>
        <v>8.5515283821000002E-3</v>
      </c>
      <c r="G29">
        <f>SUMIFS('EPA Export Aggregation'!J:J,'EPA Export Aggregation'!$A:$A,$B29,'EPA Export Aggregation'!$D:$D,$A$1)*IF($A29="CH4",About!$D$58,IF($A29="N2O",About!$D$59,1))</f>
        <v>7.7417201646999998E-3</v>
      </c>
      <c r="H29">
        <f>SUMIFS('EPA Export Aggregation'!K:K,'EPA Export Aggregation'!$A:$A,$B29,'EPA Export Aggregation'!$D:$D,$A$1)*IF($A29="CH4",About!$D$58,IF($A29="N2O",About!$D$59,1))</f>
        <v>7.7122883796000002E-3</v>
      </c>
      <c r="I29">
        <f>SUMIFS('EPA Export Aggregation'!L:L,'EPA Export Aggregation'!$A:$A,$B29,'EPA Export Aggregation'!$D:$D,$A$1)*IF($A29="CH4",About!$D$58,IF($A29="N2O",About!$D$59,1))</f>
        <v>7.7841672721000003E-3</v>
      </c>
      <c r="J29">
        <f>SUMIFS('EPA Export Aggregation'!M:M,'EPA Export Aggregation'!$A:$A,$B29,'EPA Export Aggregation'!$D:$D,$A$1)*IF($A29="CH4",About!$D$58,IF($A29="N2O",About!$D$59,1))</f>
        <v>8.6166493948000005E-3</v>
      </c>
      <c r="K29">
        <f>SUMIFS('EPA Export Aggregation'!N:N,'EPA Export Aggregation'!$A:$A,$B29,'EPA Export Aggregation'!$D:$D,$A$1)*IF($A29="CH4",About!$D$58,IF($A29="N2O",About!$D$59,1))</f>
        <v>8.5330797476999998E-3</v>
      </c>
      <c r="L29">
        <f>SUMIFS('EPA Export Aggregation'!O:O,'EPA Export Aggregation'!$A:$A,$B29,'EPA Export Aggregation'!$D:$D,$A$1)*IF($A29="CH4",About!$D$58,IF($A29="N2O",About!$D$59,1))</f>
        <v>8.1960133670000001E-3</v>
      </c>
      <c r="M29">
        <f>SUMIFS('EPA Export Aggregation'!P:P,'EPA Export Aggregation'!$A:$A,$B29,'EPA Export Aggregation'!$D:$D,$A$1)*IF($A29="CH4",About!$D$58,IF($A29="N2O",About!$D$59,1))</f>
        <v>6.9187381888999996E-3</v>
      </c>
      <c r="N29">
        <f>SUMIFS('EPA Export Aggregation'!Q:Q,'EPA Export Aggregation'!$A:$A,$B29,'EPA Export Aggregation'!$D:$D,$A$1)*IF($A29="CH4",About!$D$58,IF($A29="N2O",About!$D$59,1))</f>
        <v>9.3700127751000003E-3</v>
      </c>
      <c r="O29">
        <f>SUMIFS('EPA Export Aggregation'!R:R,'EPA Export Aggregation'!$A:$A,$B29,'EPA Export Aggregation'!$D:$D,$A$1)*IF($A29="CH4",About!$D$58,IF($A29="N2O",About!$D$59,1))</f>
        <v>1.0555062965999999E-2</v>
      </c>
      <c r="P29">
        <f>SUMIFS('EPA Export Aggregation'!S:S,'EPA Export Aggregation'!$A:$A,$B29,'EPA Export Aggregation'!$D:$D,$A$1)*IF($A29="CH4",About!$D$58,IF($A29="N2O",About!$D$59,1))</f>
        <v>1.0463387069500001E-2</v>
      </c>
      <c r="Q29">
        <f>SUMIFS('EPA Export Aggregation'!T:T,'EPA Export Aggregation'!$A:$A,$B29,'EPA Export Aggregation'!$D:$D,$A$1)*IF($A29="CH4",About!$D$58,IF($A29="N2O",About!$D$59,1))</f>
        <v>1.1232611642599999E-2</v>
      </c>
      <c r="R29">
        <f>SUMIFS('EPA Export Aggregation'!U:U,'EPA Export Aggregation'!$A:$A,$B29,'EPA Export Aggregation'!$D:$D,$A$1)*IF($A29="CH4",About!$D$58,IF($A29="N2O",About!$D$59,1))</f>
        <v>1.11051946426E-2</v>
      </c>
      <c r="S29">
        <f>SUMIFS('EPA Export Aggregation'!V:V,'EPA Export Aggregation'!$A:$A,$B29,'EPA Export Aggregation'!$D:$D,$A$1)*IF($A29="CH4",About!$D$58,IF($A29="N2O",About!$D$59,1))</f>
        <v>1.2233407827399999E-2</v>
      </c>
      <c r="T29">
        <f>SUMIFS('EPA Export Aggregation'!W:W,'EPA Export Aggregation'!$A:$A,$B29,'EPA Export Aggregation'!$D:$D,$A$1)*IF($A29="CH4",About!$D$58,IF($A29="N2O",About!$D$59,1))</f>
        <v>1.2992574429599999E-2</v>
      </c>
      <c r="U29">
        <f>SUMIFS('EPA Export Aggregation'!X:X,'EPA Export Aggregation'!$A:$A,$B29,'EPA Export Aggregation'!$D:$D,$A$1)*IF($A29="CH4",About!$D$58,IF($A29="N2O",About!$D$59,1))</f>
        <v>1.3178746638800001E-2</v>
      </c>
      <c r="V29">
        <f>SUMIFS('EPA Export Aggregation'!Y:Y,'EPA Export Aggregation'!$A:$A,$B29,'EPA Export Aggregation'!$D:$D,$A$1)*IF($A29="CH4",About!$D$58,IF($A29="N2O",About!$D$59,1))</f>
        <v>1.15067035E-2</v>
      </c>
      <c r="W29">
        <f>SUMIFS('EPA Export Aggregation'!Z:Z,'EPA Export Aggregation'!$A:$A,$B29,'EPA Export Aggregation'!$D:$D,$A$1)*IF($A29="CH4",About!$D$58,IF($A29="N2O",About!$D$59,1))</f>
        <v>9.4894579238999997E-3</v>
      </c>
      <c r="X29">
        <f>SUMIFS('EPA Export Aggregation'!AA:AA,'EPA Export Aggregation'!$A:$A,$B29,'EPA Export Aggregation'!$D:$D,$A$1)*IF($A29="CH4",About!$D$58,IF($A29="N2O",About!$D$59,1))</f>
        <v>1.11200600633E-2</v>
      </c>
      <c r="Y29">
        <f>SUMIFS('EPA Export Aggregation'!AB:AB,'EPA Export Aggregation'!$A:$A,$B29,'EPA Export Aggregation'!$D:$D,$A$1)*IF($A29="CH4",About!$D$58,IF($A29="N2O",About!$D$59,1))</f>
        <v>1.98910602353E-2</v>
      </c>
      <c r="Z29">
        <f>SUMIFS('EPA Export Aggregation'!AC:AC,'EPA Export Aggregation'!$A:$A,$B29,'EPA Export Aggregation'!$D:$D,$A$1)*IF($A29="CH4",About!$D$58,IF($A29="N2O",About!$D$59,1))</f>
        <v>3.0292916271999999E-2</v>
      </c>
      <c r="AA29">
        <f>SUMIFS('EPA Export Aggregation'!AD:AD,'EPA Export Aggregation'!$A:$A,$B29,'EPA Export Aggregation'!$D:$D,$A$1)*IF($A29="CH4",About!$D$58,IF($A29="N2O",About!$D$59,1))</f>
        <v>3.7654082213999997E-2</v>
      </c>
      <c r="AB29">
        <f>SUMIFS('EPA Export Aggregation'!AE:AE,'EPA Export Aggregation'!$A:$A,$B29,'EPA Export Aggregation'!$D:$D,$A$1)*IF($A29="CH4",About!$D$58,IF($A29="N2O",About!$D$59,1))</f>
        <v>3.2119742657400002E-2</v>
      </c>
      <c r="AC29">
        <f>SUMIFS('EPA Export Aggregation'!AF:AF,'EPA Export Aggregation'!$A:$A,$B29,'EPA Export Aggregation'!$D:$D,$A$1)*IF($A29="CH4",About!$D$58,IF($A29="N2O",About!$D$59,1))</f>
        <v>1.7790132009500002E-2</v>
      </c>
      <c r="AD29">
        <f>SUMIFS('EPA Export Aggregation'!AG:AG,'EPA Export Aggregation'!$A:$A,$B29,'EPA Export Aggregation'!$D:$D,$A$1)*IF($A29="CH4",About!$D$58,IF($A29="N2O",About!$D$59,1))</f>
        <v>2.58007746396E-2</v>
      </c>
      <c r="AE29">
        <f>SUMIFS('EPA Export Aggregation'!AH:AH,'EPA Export Aggregation'!$A:$A,$B29,'EPA Export Aggregation'!$D:$D,$A$1)*IF($A29="CH4",About!$D$58,IF($A29="N2O",About!$D$59,1))</f>
        <v>5.6257108718E-2</v>
      </c>
      <c r="AF29">
        <f>SUMIFS('EPA Export Aggregation'!AI:AI,'EPA Export Aggregation'!$A:$A,$B29,'EPA Export Aggregation'!$D:$D,$A$1)*IF($A29="CH4",About!$D$58,IF($A29="N2O",About!$D$59,1))</f>
        <v>5.71356762601E-2</v>
      </c>
      <c r="AG29">
        <f>SUMIFS('EPA Export Aggregation'!AJ:AJ,'EPA Export Aggregation'!$A:$A,$B29,'EPA Export Aggregation'!$D:$D,$A$1)*IF($A29="CH4",About!$D$58,IF($A29="N2O",About!$D$59,1))</f>
        <v>3.6201831164300001E-2</v>
      </c>
      <c r="AH29">
        <f>SUMIFS('EPA Export Aggregation'!AK:AK,'EPA Export Aggregation'!$A:$A,$B29,'EPA Export Aggregation'!$D:$D,$A$1)*IF($A29="CH4",About!$D$58,IF($A29="N2O",About!$D$59,1))</f>
        <v>2.5253399394900001E-2</v>
      </c>
    </row>
    <row r="30" spans="1:34" x14ac:dyDescent="0.25">
      <c r="A30" s="413" t="s">
        <v>2216</v>
      </c>
      <c r="B30" s="414" t="s">
        <v>4280</v>
      </c>
      <c r="C30">
        <f>SUMIFS('EPA Export Aggregation'!F:F,'EPA Export Aggregation'!$A:$A,$B30,'EPA Export Aggregation'!$D:$D,$A$1)*IF($A30="CH4",About!$D$58,IF($A30="N2O",About!$D$59,1))</f>
        <v>2.2422270420000001E-4</v>
      </c>
      <c r="D30">
        <f>SUMIFS('EPA Export Aggregation'!G:G,'EPA Export Aggregation'!$A:$A,$B30,'EPA Export Aggregation'!$D:$D,$A$1)*IF($A30="CH4",About!$D$58,IF($A30="N2O",About!$D$59,1))</f>
        <v>2.2343725130000001E-4</v>
      </c>
      <c r="E30">
        <f>SUMIFS('EPA Export Aggregation'!H:H,'EPA Export Aggregation'!$A:$A,$B30,'EPA Export Aggregation'!$D:$D,$A$1)*IF($A30="CH4",About!$D$58,IF($A30="N2O",About!$D$59,1))</f>
        <v>2.234883199E-4</v>
      </c>
      <c r="F30">
        <f>SUMIFS('EPA Export Aggregation'!I:I,'EPA Export Aggregation'!$A:$A,$B30,'EPA Export Aggregation'!$D:$D,$A$1)*IF($A30="CH4",About!$D$58,IF($A30="N2O",About!$D$59,1))</f>
        <v>2.2344040100000001E-4</v>
      </c>
      <c r="G30">
        <f>SUMIFS('EPA Export Aggregation'!J:J,'EPA Export Aggregation'!$A:$A,$B30,'EPA Export Aggregation'!$D:$D,$A$1)*IF($A30="CH4",About!$D$58,IF($A30="N2O",About!$D$59,1))</f>
        <v>2.233051247E-4</v>
      </c>
      <c r="H30">
        <f>SUMIFS('EPA Export Aggregation'!K:K,'EPA Export Aggregation'!$A:$A,$B30,'EPA Export Aggregation'!$D:$D,$A$1)*IF($A30="CH4",About!$D$58,IF($A30="N2O",About!$D$59,1))</f>
        <v>2.2388273030000001E-4</v>
      </c>
      <c r="I30">
        <f>SUMIFS('EPA Export Aggregation'!L:L,'EPA Export Aggregation'!$A:$A,$B30,'EPA Export Aggregation'!$D:$D,$A$1)*IF($A30="CH4",About!$D$58,IF($A30="N2O",About!$D$59,1))</f>
        <v>2.233615162E-4</v>
      </c>
      <c r="J30">
        <f>SUMIFS('EPA Export Aggregation'!M:M,'EPA Export Aggregation'!$A:$A,$B30,'EPA Export Aggregation'!$D:$D,$A$1)*IF($A30="CH4",About!$D$58,IF($A30="N2O",About!$D$59,1))</f>
        <v>2.228724908E-4</v>
      </c>
      <c r="K30">
        <f>SUMIFS('EPA Export Aggregation'!N:N,'EPA Export Aggregation'!$A:$A,$B30,'EPA Export Aggregation'!$D:$D,$A$1)*IF($A30="CH4",About!$D$58,IF($A30="N2O",About!$D$59,1))</f>
        <v>2.226524471E-4</v>
      </c>
      <c r="L30">
        <f>SUMIFS('EPA Export Aggregation'!O:O,'EPA Export Aggregation'!$A:$A,$B30,'EPA Export Aggregation'!$D:$D,$A$1)*IF($A30="CH4",About!$D$58,IF($A30="N2O",About!$D$59,1))</f>
        <v>2.2233040940000001E-4</v>
      </c>
      <c r="M30">
        <f>SUMIFS('EPA Export Aggregation'!P:P,'EPA Export Aggregation'!$A:$A,$B30,'EPA Export Aggregation'!$D:$D,$A$1)*IF($A30="CH4",About!$D$58,IF($A30="N2O",About!$D$59,1))</f>
        <v>2.2247458880000001E-4</v>
      </c>
      <c r="N30">
        <f>SUMIFS('EPA Export Aggregation'!Q:Q,'EPA Export Aggregation'!$A:$A,$B30,'EPA Export Aggregation'!$D:$D,$A$1)*IF($A30="CH4",About!$D$58,IF($A30="N2O",About!$D$59,1))</f>
        <v>2.219780334E-4</v>
      </c>
      <c r="O30">
        <f>SUMIFS('EPA Export Aggregation'!R:R,'EPA Export Aggregation'!$A:$A,$B30,'EPA Export Aggregation'!$D:$D,$A$1)*IF($A30="CH4",About!$D$58,IF($A30="N2O",About!$D$59,1))</f>
        <v>2.2152757320000001E-4</v>
      </c>
      <c r="P30">
        <f>SUMIFS('EPA Export Aggregation'!S:S,'EPA Export Aggregation'!$A:$A,$B30,'EPA Export Aggregation'!$D:$D,$A$1)*IF($A30="CH4",About!$D$58,IF($A30="N2O",About!$D$59,1))</f>
        <v>2.212197889E-4</v>
      </c>
      <c r="Q30">
        <f>SUMIFS('EPA Export Aggregation'!T:T,'EPA Export Aggregation'!$A:$A,$B30,'EPA Export Aggregation'!$D:$D,$A$1)*IF($A30="CH4",About!$D$58,IF($A30="N2O",About!$D$59,1))</f>
        <v>2.200287996E-4</v>
      </c>
      <c r="R30">
        <f>SUMIFS('EPA Export Aggregation'!U:U,'EPA Export Aggregation'!$A:$A,$B30,'EPA Export Aggregation'!$D:$D,$A$1)*IF($A30="CH4",About!$D$58,IF($A30="N2O",About!$D$59,1))</f>
        <v>2.1958262239999999E-4</v>
      </c>
      <c r="S30">
        <f>SUMIFS('EPA Export Aggregation'!V:V,'EPA Export Aggregation'!$A:$A,$B30,'EPA Export Aggregation'!$D:$D,$A$1)*IF($A30="CH4",About!$D$58,IF($A30="N2O",About!$D$59,1))</f>
        <v>2.1868607489999999E-4</v>
      </c>
      <c r="T30">
        <f>SUMIFS('EPA Export Aggregation'!W:W,'EPA Export Aggregation'!$A:$A,$B30,'EPA Export Aggregation'!$D:$D,$A$1)*IF($A30="CH4",About!$D$58,IF($A30="N2O",About!$D$59,1))</f>
        <v>2.1734829419999999E-4</v>
      </c>
      <c r="U30">
        <f>SUMIFS('EPA Export Aggregation'!X:X,'EPA Export Aggregation'!$A:$A,$B30,'EPA Export Aggregation'!$D:$D,$A$1)*IF($A30="CH4",About!$D$58,IF($A30="N2O",About!$D$59,1))</f>
        <v>2.1663528810000001E-4</v>
      </c>
      <c r="V30">
        <f>SUMIFS('EPA Export Aggregation'!Y:Y,'EPA Export Aggregation'!$A:$A,$B30,'EPA Export Aggregation'!$D:$D,$A$1)*IF($A30="CH4",About!$D$58,IF($A30="N2O",About!$D$59,1))</f>
        <v>2.1636914640000001E-4</v>
      </c>
      <c r="W30">
        <f>SUMIFS('EPA Export Aggregation'!Z:Z,'EPA Export Aggregation'!$A:$A,$B30,'EPA Export Aggregation'!$D:$D,$A$1)*IF($A30="CH4",About!$D$58,IF($A30="N2O",About!$D$59,1))</f>
        <v>2.150950789E-4</v>
      </c>
      <c r="X30">
        <f>SUMIFS('EPA Export Aggregation'!AA:AA,'EPA Export Aggregation'!$A:$A,$B30,'EPA Export Aggregation'!$D:$D,$A$1)*IF($A30="CH4",About!$D$58,IF($A30="N2O",About!$D$59,1))</f>
        <v>2.1361867970000001E-4</v>
      </c>
      <c r="Y30">
        <f>SUMIFS('EPA Export Aggregation'!AB:AB,'EPA Export Aggregation'!$A:$A,$B30,'EPA Export Aggregation'!$D:$D,$A$1)*IF($A30="CH4",About!$D$58,IF($A30="N2O",About!$D$59,1))</f>
        <v>2.1257840780000001E-4</v>
      </c>
      <c r="Z30">
        <f>SUMIFS('EPA Export Aggregation'!AC:AC,'EPA Export Aggregation'!$A:$A,$B30,'EPA Export Aggregation'!$D:$D,$A$1)*IF($A30="CH4",About!$D$58,IF($A30="N2O",About!$D$59,1))</f>
        <v>2.1134277760000001E-4</v>
      </c>
      <c r="AA30">
        <f>SUMIFS('EPA Export Aggregation'!AD:AD,'EPA Export Aggregation'!$A:$A,$B30,'EPA Export Aggregation'!$D:$D,$A$1)*IF($A30="CH4",About!$D$58,IF($A30="N2O",About!$D$59,1))</f>
        <v>2.1019629229999999E-4</v>
      </c>
      <c r="AB30">
        <f>SUMIFS('EPA Export Aggregation'!AE:AE,'EPA Export Aggregation'!$A:$A,$B30,'EPA Export Aggregation'!$D:$D,$A$1)*IF($A30="CH4",About!$D$58,IF($A30="N2O",About!$D$59,1))</f>
        <v>2.0972164469999999E-4</v>
      </c>
      <c r="AC30">
        <f>SUMIFS('EPA Export Aggregation'!AF:AF,'EPA Export Aggregation'!$A:$A,$B30,'EPA Export Aggregation'!$D:$D,$A$1)*IF($A30="CH4",About!$D$58,IF($A30="N2O",About!$D$59,1))</f>
        <v>2.0811032160000001E-4</v>
      </c>
      <c r="AD30">
        <f>SUMIFS('EPA Export Aggregation'!AG:AG,'EPA Export Aggregation'!$A:$A,$B30,'EPA Export Aggregation'!$D:$D,$A$1)*IF($A30="CH4",About!$D$58,IF($A30="N2O",About!$D$59,1))</f>
        <v>2.0735126610000001E-4</v>
      </c>
      <c r="AE30">
        <f>SUMIFS('EPA Export Aggregation'!AH:AH,'EPA Export Aggregation'!$A:$A,$B30,'EPA Export Aggregation'!$D:$D,$A$1)*IF($A30="CH4",About!$D$58,IF($A30="N2O",About!$D$59,1))</f>
        <v>2.0717297649999999E-4</v>
      </c>
      <c r="AF30">
        <f>SUMIFS('EPA Export Aggregation'!AI:AI,'EPA Export Aggregation'!$A:$A,$B30,'EPA Export Aggregation'!$D:$D,$A$1)*IF($A30="CH4",About!$D$58,IF($A30="N2O",About!$D$59,1))</f>
        <v>2.08574101E-4</v>
      </c>
      <c r="AG30">
        <f>SUMIFS('EPA Export Aggregation'!AJ:AJ,'EPA Export Aggregation'!$A:$A,$B30,'EPA Export Aggregation'!$D:$D,$A$1)*IF($A30="CH4",About!$D$58,IF($A30="N2O",About!$D$59,1))</f>
        <v>2.0395928429999999E-4</v>
      </c>
      <c r="AH30">
        <f>SUMIFS('EPA Export Aggregation'!AK:AK,'EPA Export Aggregation'!$A:$A,$B30,'EPA Export Aggregation'!$D:$D,$A$1)*IF($A30="CH4",About!$D$58,IF($A30="N2O",About!$D$59,1))</f>
        <v>2.0395928429999999E-4</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1.2459621357312001</v>
      </c>
      <c r="D32">
        <f>SUMIFS('EPA Export Aggregation'!G:G,'EPA Export Aggregation'!$A:$A,$B32,'EPA Export Aggregation'!$D:$D,$A$1)*IF($A32="CH4",About!$D$58,IF($A32="N2O",About!$D$59,1))</f>
        <v>1.2131526166402</v>
      </c>
      <c r="E32">
        <f>SUMIFS('EPA Export Aggregation'!H:H,'EPA Export Aggregation'!$A:$A,$B32,'EPA Export Aggregation'!$D:$D,$A$1)*IF($A32="CH4",About!$D$58,IF($A32="N2O",About!$D$59,1))</f>
        <v>1.1678093925394999</v>
      </c>
      <c r="F32">
        <f>SUMIFS('EPA Export Aggregation'!I:I,'EPA Export Aggregation'!$A:$A,$B32,'EPA Export Aggregation'!$D:$D,$A$1)*IF($A32="CH4",About!$D$58,IF($A32="N2O",About!$D$59,1))</f>
        <v>0.8978644154255</v>
      </c>
      <c r="G32">
        <f>SUMIFS('EPA Export Aggregation'!J:J,'EPA Export Aggregation'!$A:$A,$B32,'EPA Export Aggregation'!$D:$D,$A$1)*IF($A32="CH4",About!$D$58,IF($A32="N2O",About!$D$59,1))</f>
        <v>1.1366532691653</v>
      </c>
      <c r="H32">
        <f>SUMIFS('EPA Export Aggregation'!K:K,'EPA Export Aggregation'!$A:$A,$B32,'EPA Export Aggregation'!$D:$D,$A$1)*IF($A32="CH4",About!$D$58,IF($A32="N2O",About!$D$59,1))</f>
        <v>1.1225120386022001</v>
      </c>
      <c r="I32">
        <f>SUMIFS('EPA Export Aggregation'!L:L,'EPA Export Aggregation'!$A:$A,$B32,'EPA Export Aggregation'!$D:$D,$A$1)*IF($A32="CH4",About!$D$58,IF($A32="N2O",About!$D$59,1))</f>
        <v>1.1786105140394001</v>
      </c>
      <c r="J32">
        <f>SUMIFS('EPA Export Aggregation'!M:M,'EPA Export Aggregation'!$A:$A,$B32,'EPA Export Aggregation'!$D:$D,$A$1)*IF($A32="CH4",About!$D$58,IF($A32="N2O",About!$D$59,1))</f>
        <v>1.1895904423771999</v>
      </c>
      <c r="K32">
        <f>SUMIFS('EPA Export Aggregation'!N:N,'EPA Export Aggregation'!$A:$A,$B32,'EPA Export Aggregation'!$D:$D,$A$1)*IF($A32="CH4",About!$D$58,IF($A32="N2O",About!$D$59,1))</f>
        <v>1.1937605877385999</v>
      </c>
      <c r="L32">
        <f>SUMIFS('EPA Export Aggregation'!O:O,'EPA Export Aggregation'!$A:$A,$B32,'EPA Export Aggregation'!$D:$D,$A$1)*IF($A32="CH4",About!$D$58,IF($A32="N2O",About!$D$59,1))</f>
        <v>1.0613995937489999</v>
      </c>
      <c r="M32">
        <f>SUMIFS('EPA Export Aggregation'!P:P,'EPA Export Aggregation'!$A:$A,$B32,'EPA Export Aggregation'!$D:$D,$A$1)*IF($A32="CH4",About!$D$58,IF($A32="N2O",About!$D$59,1))</f>
        <v>1.0138400795896001</v>
      </c>
      <c r="N32">
        <f>SUMIFS('EPA Export Aggregation'!Q:Q,'EPA Export Aggregation'!$A:$A,$B32,'EPA Export Aggregation'!$D:$D,$A$1)*IF($A32="CH4",About!$D$58,IF($A32="N2O",About!$D$59,1))</f>
        <v>1.026583551928</v>
      </c>
      <c r="O32">
        <f>SUMIFS('EPA Export Aggregation'!R:R,'EPA Export Aggregation'!$A:$A,$B32,'EPA Export Aggregation'!$D:$D,$A$1)*IF($A32="CH4",About!$D$58,IF($A32="N2O",About!$D$59,1))</f>
        <v>0.91150444270969999</v>
      </c>
      <c r="P32">
        <f>SUMIFS('EPA Export Aggregation'!S:S,'EPA Export Aggregation'!$A:$A,$B32,'EPA Export Aggregation'!$D:$D,$A$1)*IF($A32="CH4",About!$D$58,IF($A32="N2O",About!$D$59,1))</f>
        <v>0.89363586332470002</v>
      </c>
      <c r="Q32">
        <f>SUMIFS('EPA Export Aggregation'!T:T,'EPA Export Aggregation'!$A:$A,$B32,'EPA Export Aggregation'!$D:$D,$A$1)*IF($A32="CH4",About!$D$58,IF($A32="N2O",About!$D$59,1))</f>
        <v>0.93744756215610003</v>
      </c>
      <c r="R32">
        <f>SUMIFS('EPA Export Aggregation'!U:U,'EPA Export Aggregation'!$A:$A,$B32,'EPA Export Aggregation'!$D:$D,$A$1)*IF($A32="CH4",About!$D$58,IF($A32="N2O",About!$D$59,1))</f>
        <v>0.94230046961030001</v>
      </c>
      <c r="S32">
        <f>SUMIFS('EPA Export Aggregation'!V:V,'EPA Export Aggregation'!$A:$A,$B32,'EPA Export Aggregation'!$D:$D,$A$1)*IF($A32="CH4",About!$D$58,IF($A32="N2O",About!$D$59,1))</f>
        <v>0.88320450725480004</v>
      </c>
      <c r="T32">
        <f>SUMIFS('EPA Export Aggregation'!W:W,'EPA Export Aggregation'!$A:$A,$B32,'EPA Export Aggregation'!$D:$D,$A$1)*IF($A32="CH4",About!$D$58,IF($A32="N2O",About!$D$59,1))</f>
        <v>0.88606485510389998</v>
      </c>
      <c r="U32">
        <f>SUMIFS('EPA Export Aggregation'!X:X,'EPA Export Aggregation'!$A:$A,$B32,'EPA Export Aggregation'!$D:$D,$A$1)*IF($A32="CH4",About!$D$58,IF($A32="N2O",About!$D$59,1))</f>
        <v>0.92127534464250005</v>
      </c>
      <c r="V32">
        <f>SUMIFS('EPA Export Aggregation'!Y:Y,'EPA Export Aggregation'!$A:$A,$B32,'EPA Export Aggregation'!$D:$D,$A$1)*IF($A32="CH4",About!$D$58,IF($A32="N2O",About!$D$59,1))</f>
        <v>0.83791543989280004</v>
      </c>
      <c r="W32">
        <f>SUMIFS('EPA Export Aggregation'!Z:Z,'EPA Export Aggregation'!$A:$A,$B32,'EPA Export Aggregation'!$D:$D,$A$1)*IF($A32="CH4",About!$D$58,IF($A32="N2O",About!$D$59,1))</f>
        <v>0.86984325291770004</v>
      </c>
      <c r="X32">
        <f>SUMIFS('EPA Export Aggregation'!AA:AA,'EPA Export Aggregation'!$A:$A,$B32,'EPA Export Aggregation'!$D:$D,$A$1)*IF($A32="CH4",About!$D$58,IF($A32="N2O",About!$D$59,1))</f>
        <v>0.85896027477570003</v>
      </c>
      <c r="Y32">
        <f>SUMIFS('EPA Export Aggregation'!AB:AB,'EPA Export Aggregation'!$A:$A,$B32,'EPA Export Aggregation'!$D:$D,$A$1)*IF($A32="CH4",About!$D$58,IF($A32="N2O",About!$D$59,1))</f>
        <v>0.82183577645070005</v>
      </c>
      <c r="Z32">
        <f>SUMIFS('EPA Export Aggregation'!AC:AC,'EPA Export Aggregation'!$A:$A,$B32,'EPA Export Aggregation'!$D:$D,$A$1)*IF($A32="CH4",About!$D$58,IF($A32="N2O",About!$D$59,1))</f>
        <v>0.80119094671960001</v>
      </c>
      <c r="AA32">
        <f>SUMIFS('EPA Export Aggregation'!AD:AD,'EPA Export Aggregation'!$A:$A,$B32,'EPA Export Aggregation'!$D:$D,$A$1)*IF($A32="CH4",About!$D$58,IF($A32="N2O",About!$D$59,1))</f>
        <v>0.82642418472440005</v>
      </c>
      <c r="AB32">
        <f>SUMIFS('EPA Export Aggregation'!AE:AE,'EPA Export Aggregation'!$A:$A,$B32,'EPA Export Aggregation'!$D:$D,$A$1)*IF($A32="CH4",About!$D$58,IF($A32="N2O",About!$D$59,1))</f>
        <v>0.75642299415979997</v>
      </c>
      <c r="AC32">
        <f>SUMIFS('EPA Export Aggregation'!AF:AF,'EPA Export Aggregation'!$A:$A,$B32,'EPA Export Aggregation'!$D:$D,$A$1)*IF($A32="CH4",About!$D$58,IF($A32="N2O",About!$D$59,1))</f>
        <v>0.64227695430669995</v>
      </c>
      <c r="AD32">
        <f>SUMIFS('EPA Export Aggregation'!AG:AG,'EPA Export Aggregation'!$A:$A,$B32,'EPA Export Aggregation'!$D:$D,$A$1)*IF($A32="CH4",About!$D$58,IF($A32="N2O",About!$D$59,1))</f>
        <v>0.72938439452290005</v>
      </c>
      <c r="AE32">
        <f>SUMIFS('EPA Export Aggregation'!AH:AH,'EPA Export Aggregation'!$A:$A,$B32,'EPA Export Aggregation'!$D:$D,$A$1)*IF($A32="CH4",About!$D$58,IF($A32="N2O",About!$D$59,1))</f>
        <v>0.72812051945409995</v>
      </c>
      <c r="AF32">
        <f>SUMIFS('EPA Export Aggregation'!AI:AI,'EPA Export Aggregation'!$A:$A,$B32,'EPA Export Aggregation'!$D:$D,$A$1)*IF($A32="CH4",About!$D$58,IF($A32="N2O",About!$D$59,1))</f>
        <v>0.70852674522759995</v>
      </c>
      <c r="AG32">
        <f>SUMIFS('EPA Export Aggregation'!AJ:AJ,'EPA Export Aggregation'!$A:$A,$B32,'EPA Export Aggregation'!$D:$D,$A$1)*IF($A32="CH4",About!$D$58,IF($A32="N2O",About!$D$59,1))</f>
        <v>0.55700359808980004</v>
      </c>
      <c r="AH32">
        <f>SUMIFS('EPA Export Aggregation'!AK:AK,'EPA Export Aggregation'!$A:$A,$B32,'EPA Export Aggregation'!$D:$D,$A$1)*IF($A32="CH4",About!$D$58,IF($A32="N2O",About!$D$59,1))</f>
        <v>0.65149262942590003</v>
      </c>
    </row>
    <row r="33" spans="1:34" x14ac:dyDescent="0.25">
      <c r="A33" s="413" t="s">
        <v>2216</v>
      </c>
      <c r="B33" s="414" t="s">
        <v>4257</v>
      </c>
      <c r="C33">
        <f>SUMIFS('EPA Export Aggregation'!F:F,'EPA Export Aggregation'!$A:$A,$B33,'EPA Export Aggregation'!$D:$D,$A$1)*IF($A33="CH4",About!$D$58,IF($A33="N2O",About!$D$59,1))</f>
        <v>5.6394501067000002E-3</v>
      </c>
      <c r="D33">
        <f>SUMIFS('EPA Export Aggregation'!G:G,'EPA Export Aggregation'!$A:$A,$B33,'EPA Export Aggregation'!$D:$D,$A$1)*IF($A33="CH4",About!$D$58,IF($A33="N2O",About!$D$59,1))</f>
        <v>6.0239706687999998E-3</v>
      </c>
      <c r="E33">
        <f>SUMIFS('EPA Export Aggregation'!H:H,'EPA Export Aggregation'!$A:$A,$B33,'EPA Export Aggregation'!$D:$D,$A$1)*IF($A33="CH4",About!$D$58,IF($A33="N2O",About!$D$59,1))</f>
        <v>5.3346149656999997E-3</v>
      </c>
      <c r="F33">
        <f>SUMIFS('EPA Export Aggregation'!I:I,'EPA Export Aggregation'!$A:$A,$B33,'EPA Export Aggregation'!$D:$D,$A$1)*IF($A33="CH4",About!$D$58,IF($A33="N2O",About!$D$59,1))</f>
        <v>4.5714373051000002E-3</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5.8075895825999996E-3</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4.1515815214000001E-3</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0.14329706216140001</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2216</v>
      </c>
      <c r="B34" s="414" t="s">
        <v>4251</v>
      </c>
      <c r="C34">
        <f>SUMIFS('EPA Export Aggregation'!F:F,'EPA Export Aggregation'!$A:$A,$B34,'EPA Export Aggregation'!$D:$D,$A$1)*IF($A34="CH4",About!$D$58,IF($A34="N2O",About!$D$59,1))</f>
        <v>2.7314048807000001E-3</v>
      </c>
      <c r="D34">
        <f>SUMIFS('EPA Export Aggregation'!G:G,'EPA Export Aggregation'!$A:$A,$B34,'EPA Export Aggregation'!$D:$D,$A$1)*IF($A34="CH4",About!$D$58,IF($A34="N2O",About!$D$59,1))</f>
        <v>2.7577378209E-3</v>
      </c>
      <c r="E34">
        <f>SUMIFS('EPA Export Aggregation'!H:H,'EPA Export Aggregation'!$A:$A,$B34,'EPA Export Aggregation'!$D:$D,$A$1)*IF($A34="CH4",About!$D$58,IF($A34="N2O",About!$D$59,1))</f>
        <v>3.0067411775000002E-3</v>
      </c>
      <c r="F34">
        <f>SUMIFS('EPA Export Aggregation'!I:I,'EPA Export Aggregation'!$A:$A,$B34,'EPA Export Aggregation'!$D:$D,$A$1)*IF($A34="CH4",About!$D$58,IF($A34="N2O",About!$D$59,1))</f>
        <v>3.2950769603000002E-3</v>
      </c>
      <c r="G34">
        <f>SUMIFS('EPA Export Aggregation'!J:J,'EPA Export Aggregation'!$A:$A,$B34,'EPA Export Aggregation'!$D:$D,$A$1)*IF($A34="CH4",About!$D$58,IF($A34="N2O",About!$D$59,1))</f>
        <v>2.5629996674000001E-3</v>
      </c>
      <c r="H34">
        <f>SUMIFS('EPA Export Aggregation'!K:K,'EPA Export Aggregation'!$A:$A,$B34,'EPA Export Aggregation'!$D:$D,$A$1)*IF($A34="CH4",About!$D$58,IF($A34="N2O",About!$D$59,1))</f>
        <v>1.836400254E-3</v>
      </c>
      <c r="I34">
        <f>SUMIFS('EPA Export Aggregation'!L:L,'EPA Export Aggregation'!$A:$A,$B34,'EPA Export Aggregation'!$D:$D,$A$1)*IF($A34="CH4",About!$D$58,IF($A34="N2O",About!$D$59,1))</f>
        <v>2.1960256433999998E-3</v>
      </c>
      <c r="J34">
        <f>SUMIFS('EPA Export Aggregation'!M:M,'EPA Export Aggregation'!$A:$A,$B34,'EPA Export Aggregation'!$D:$D,$A$1)*IF($A34="CH4",About!$D$58,IF($A34="N2O",About!$D$59,1))</f>
        <v>3.0486615259E-3</v>
      </c>
      <c r="K34">
        <f>SUMIFS('EPA Export Aggregation'!N:N,'EPA Export Aggregation'!$A:$A,$B34,'EPA Export Aggregation'!$D:$D,$A$1)*IF($A34="CH4",About!$D$58,IF($A34="N2O",About!$D$59,1))</f>
        <v>5.2257600773999999E-3</v>
      </c>
      <c r="L34">
        <f>SUMIFS('EPA Export Aggregation'!O:O,'EPA Export Aggregation'!$A:$A,$B34,'EPA Export Aggregation'!$D:$D,$A$1)*IF($A34="CH4",About!$D$58,IF($A34="N2O",About!$D$59,1))</f>
        <v>6.6487314403000002E-3</v>
      </c>
      <c r="M34">
        <f>SUMIFS('EPA Export Aggregation'!P:P,'EPA Export Aggregation'!$A:$A,$B34,'EPA Export Aggregation'!$D:$D,$A$1)*IF($A34="CH4",About!$D$58,IF($A34="N2O",About!$D$59,1))</f>
        <v>3.1951924762999998E-3</v>
      </c>
      <c r="N34">
        <f>SUMIFS('EPA Export Aggregation'!Q:Q,'EPA Export Aggregation'!$A:$A,$B34,'EPA Export Aggregation'!$D:$D,$A$1)*IF($A34="CH4",About!$D$58,IF($A34="N2O",About!$D$59,1))</f>
        <v>5.7787491607999997E-3</v>
      </c>
      <c r="O34">
        <f>SUMIFS('EPA Export Aggregation'!R:R,'EPA Export Aggregation'!$A:$A,$B34,'EPA Export Aggregation'!$D:$D,$A$1)*IF($A34="CH4",About!$D$58,IF($A34="N2O",About!$D$59,1))</f>
        <v>6.0804796033E-3</v>
      </c>
      <c r="P34">
        <f>SUMIFS('EPA Export Aggregation'!S:S,'EPA Export Aggregation'!$A:$A,$B34,'EPA Export Aggregation'!$D:$D,$A$1)*IF($A34="CH4",About!$D$58,IF($A34="N2O",About!$D$59,1))</f>
        <v>6.9536206113999998E-3</v>
      </c>
      <c r="Q34">
        <f>SUMIFS('EPA Export Aggregation'!T:T,'EPA Export Aggregation'!$A:$A,$B34,'EPA Export Aggregation'!$D:$D,$A$1)*IF($A34="CH4",About!$D$58,IF($A34="N2O",About!$D$59,1))</f>
        <v>2.28805149233E-2</v>
      </c>
      <c r="R34">
        <f>SUMIFS('EPA Export Aggregation'!U:U,'EPA Export Aggregation'!$A:$A,$B34,'EPA Export Aggregation'!$D:$D,$A$1)*IF($A34="CH4",About!$D$58,IF($A34="N2O",About!$D$59,1))</f>
        <v>3.4444803048200003E-2</v>
      </c>
      <c r="S34">
        <f>SUMIFS('EPA Export Aggregation'!V:V,'EPA Export Aggregation'!$A:$A,$B34,'EPA Export Aggregation'!$D:$D,$A$1)*IF($A34="CH4",About!$D$58,IF($A34="N2O",About!$D$59,1))</f>
        <v>2.7970711784499998E-2</v>
      </c>
      <c r="T34">
        <f>SUMIFS('EPA Export Aggregation'!W:W,'EPA Export Aggregation'!$A:$A,$B34,'EPA Export Aggregation'!$D:$D,$A$1)*IF($A34="CH4",About!$D$58,IF($A34="N2O",About!$D$59,1))</f>
        <v>1.7826707309E-2</v>
      </c>
      <c r="U34">
        <f>SUMIFS('EPA Export Aggregation'!X:X,'EPA Export Aggregation'!$A:$A,$B34,'EPA Export Aggregation'!$D:$D,$A$1)*IF($A34="CH4",About!$D$58,IF($A34="N2O",About!$D$59,1))</f>
        <v>8.0445795160000004E-4</v>
      </c>
      <c r="V34">
        <f>SUMIFS('EPA Export Aggregation'!Y:Y,'EPA Export Aggregation'!$A:$A,$B34,'EPA Export Aggregation'!$D:$D,$A$1)*IF($A34="CH4",About!$D$58,IF($A34="N2O",About!$D$59,1))</f>
        <v>1.7178747467000001E-3</v>
      </c>
      <c r="W34">
        <f>SUMIFS('EPA Export Aggregation'!Z:Z,'EPA Export Aggregation'!$A:$A,$B34,'EPA Export Aggregation'!$D:$D,$A$1)*IF($A34="CH4",About!$D$58,IF($A34="N2O",About!$D$59,1))</f>
        <v>2.4713047265E-3</v>
      </c>
      <c r="X34">
        <f>SUMIFS('EPA Export Aggregation'!AA:AA,'EPA Export Aggregation'!$A:$A,$B34,'EPA Export Aggregation'!$D:$D,$A$1)*IF($A34="CH4",About!$D$58,IF($A34="N2O",About!$D$59,1))</f>
        <v>2.2736646406E-3</v>
      </c>
      <c r="Y34">
        <f>SUMIFS('EPA Export Aggregation'!AB:AB,'EPA Export Aggregation'!$A:$A,$B34,'EPA Export Aggregation'!$D:$D,$A$1)*IF($A34="CH4",About!$D$58,IF($A34="N2O",About!$D$59,1))</f>
        <v>2.7943745501999998E-3</v>
      </c>
      <c r="Z34">
        <f>SUMIFS('EPA Export Aggregation'!AC:AC,'EPA Export Aggregation'!$A:$A,$B34,'EPA Export Aggregation'!$D:$D,$A$1)*IF($A34="CH4",About!$D$58,IF($A34="N2O",About!$D$59,1))</f>
        <v>2.6160048383999999E-3</v>
      </c>
      <c r="AA34">
        <f>SUMIFS('EPA Export Aggregation'!AD:AD,'EPA Export Aggregation'!$A:$A,$B34,'EPA Export Aggregation'!$D:$D,$A$1)*IF($A34="CH4",About!$D$58,IF($A34="N2O",About!$D$59,1))</f>
        <v>1.9477673954000001E-3</v>
      </c>
      <c r="AB34">
        <f>SUMIFS('EPA Export Aggregation'!AE:AE,'EPA Export Aggregation'!$A:$A,$B34,'EPA Export Aggregation'!$D:$D,$A$1)*IF($A34="CH4",About!$D$58,IF($A34="N2O",About!$D$59,1))</f>
        <v>2.5458408781999999E-3</v>
      </c>
      <c r="AC34">
        <f>SUMIFS('EPA Export Aggregation'!AF:AF,'EPA Export Aggregation'!$A:$A,$B34,'EPA Export Aggregation'!$D:$D,$A$1)*IF($A34="CH4",About!$D$58,IF($A34="N2O",About!$D$59,1))</f>
        <v>2.6367587771000001E-3</v>
      </c>
      <c r="AD34">
        <f>SUMIFS('EPA Export Aggregation'!AG:AG,'EPA Export Aggregation'!$A:$A,$B34,'EPA Export Aggregation'!$D:$D,$A$1)*IF($A34="CH4",About!$D$58,IF($A34="N2O",About!$D$59,1))</f>
        <v>5.189720237E-4</v>
      </c>
      <c r="AE34">
        <f>SUMIFS('EPA Export Aggregation'!AH:AH,'EPA Export Aggregation'!$A:$A,$B34,'EPA Export Aggregation'!$D:$D,$A$1)*IF($A34="CH4",About!$D$58,IF($A34="N2O",About!$D$59,1))</f>
        <v>1.0167566574000001E-3</v>
      </c>
      <c r="AF34">
        <f>SUMIFS('EPA Export Aggregation'!AI:AI,'EPA Export Aggregation'!$A:$A,$B34,'EPA Export Aggregation'!$D:$D,$A$1)*IF($A34="CH4",About!$D$58,IF($A34="N2O",About!$D$59,1))</f>
        <v>8.1807131290000004E-4</v>
      </c>
      <c r="AG34">
        <f>SUMIFS('EPA Export Aggregation'!AJ:AJ,'EPA Export Aggregation'!$A:$A,$B34,'EPA Export Aggregation'!$D:$D,$A$1)*IF($A34="CH4",About!$D$58,IF($A34="N2O",About!$D$59,1))</f>
        <v>6.1938596840000002E-4</v>
      </c>
      <c r="AH34">
        <f>SUMIFS('EPA Export Aggregation'!AK:AK,'EPA Export Aggregation'!$A:$A,$B34,'EPA Export Aggregation'!$D:$D,$A$1)*IF($A34="CH4",About!$D$58,IF($A34="N2O",About!$D$59,1))</f>
        <v>4.2070062399999998E-4</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1.7873052096E-3</v>
      </c>
      <c r="D74">
        <f>SUMIFS('EPA Export Aggregation'!G:G,'EPA Export Aggregation'!$A:$A,$B74,'EPA Export Aggregation'!$D:$D,$A$1)*IF($A74="CH4",About!$D$58,IF($A74="N2O",About!$D$59,1))</f>
        <v>3.7238980661999997E-3</v>
      </c>
      <c r="E74">
        <f>SUMIFS('EPA Export Aggregation'!H:H,'EPA Export Aggregation'!$A:$A,$B74,'EPA Export Aggregation'!$D:$D,$A$1)*IF($A74="CH4",About!$D$58,IF($A74="N2O",About!$D$59,1))</f>
        <v>9.9971004634000007E-3</v>
      </c>
      <c r="F74">
        <f>SUMIFS('EPA Export Aggregation'!I:I,'EPA Export Aggregation'!$A:$A,$B74,'EPA Export Aggregation'!$D:$D,$A$1)*IF($A74="CH4",About!$D$58,IF($A74="N2O",About!$D$59,1))</f>
        <v>3.2362642838399999E-2</v>
      </c>
      <c r="G74">
        <f>SUMIFS('EPA Export Aggregation'!J:J,'EPA Export Aggregation'!$A:$A,$B74,'EPA Export Aggregation'!$D:$D,$A$1)*IF($A74="CH4",About!$D$58,IF($A74="N2O",About!$D$59,1))</f>
        <v>7.7877189398200014E-2</v>
      </c>
      <c r="H74">
        <f>SUMIFS('EPA Export Aggregation'!K:K,'EPA Export Aggregation'!$A:$A,$B74,'EPA Export Aggregation'!$D:$D,$A$1)*IF($A74="CH4",About!$D$58,IF($A74="N2O",About!$D$59,1))</f>
        <v>0.1700600874348</v>
      </c>
      <c r="I74">
        <f>SUMIFS('EPA Export Aggregation'!L:L,'EPA Export Aggregation'!$A:$A,$B74,'EPA Export Aggregation'!$D:$D,$A$1)*IF($A74="CH4",About!$D$58,IF($A74="N2O",About!$D$59,1))</f>
        <v>0.23695396553510004</v>
      </c>
      <c r="J74">
        <f>SUMIFS('EPA Export Aggregation'!M:M,'EPA Export Aggregation'!$A:$A,$B74,'EPA Export Aggregation'!$D:$D,$A$1)*IF($A74="CH4",About!$D$58,IF($A74="N2O",About!$D$59,1))</f>
        <v>0.2983009380005</v>
      </c>
      <c r="K74">
        <f>SUMIFS('EPA Export Aggregation'!N:N,'EPA Export Aggregation'!$A:$A,$B74,'EPA Export Aggregation'!$D:$D,$A$1)*IF($A74="CH4",About!$D$58,IF($A74="N2O",About!$D$59,1))</f>
        <v>0.34088357951580001</v>
      </c>
      <c r="L74">
        <f>SUMIFS('EPA Export Aggregation'!O:O,'EPA Export Aggregation'!$A:$A,$B74,'EPA Export Aggregation'!$D:$D,$A$1)*IF($A74="CH4",About!$D$58,IF($A74="N2O",About!$D$59,1))</f>
        <v>0.38375552888289999</v>
      </c>
      <c r="M74">
        <f>SUMIFS('EPA Export Aggregation'!P:P,'EPA Export Aggregation'!$A:$A,$B74,'EPA Export Aggregation'!$D:$D,$A$1)*IF($A74="CH4",About!$D$58,IF($A74="N2O",About!$D$59,1))</f>
        <v>0.41822284612820004</v>
      </c>
      <c r="N74">
        <f>SUMIFS('EPA Export Aggregation'!Q:Q,'EPA Export Aggregation'!$A:$A,$B74,'EPA Export Aggregation'!$D:$D,$A$1)*IF($A74="CH4",About!$D$58,IF($A74="N2O",About!$D$59,1))</f>
        <v>0.45095636503440001</v>
      </c>
      <c r="O74">
        <f>SUMIFS('EPA Export Aggregation'!R:R,'EPA Export Aggregation'!$A:$A,$B74,'EPA Export Aggregation'!$D:$D,$A$1)*IF($A74="CH4",About!$D$58,IF($A74="N2O",About!$D$59,1))</f>
        <v>0.47651390212130001</v>
      </c>
      <c r="P74">
        <f>SUMIFS('EPA Export Aggregation'!S:S,'EPA Export Aggregation'!$A:$A,$B74,'EPA Export Aggregation'!$D:$D,$A$1)*IF($A74="CH4",About!$D$58,IF($A74="N2O",About!$D$59,1))</f>
        <v>0.50108464389430007</v>
      </c>
      <c r="Q74">
        <f>SUMIFS('EPA Export Aggregation'!T:T,'EPA Export Aggregation'!$A:$A,$B74,'EPA Export Aggregation'!$D:$D,$A$1)*IF($A74="CH4",About!$D$58,IF($A74="N2O",About!$D$59,1))</f>
        <v>0.52162857334940005</v>
      </c>
      <c r="R74">
        <f>SUMIFS('EPA Export Aggregation'!U:U,'EPA Export Aggregation'!$A:$A,$B74,'EPA Export Aggregation'!$D:$D,$A$1)*IF($A74="CH4",About!$D$58,IF($A74="N2O",About!$D$59,1))</f>
        <v>0.54663667088360002</v>
      </c>
      <c r="S74">
        <f>SUMIFS('EPA Export Aggregation'!V:V,'EPA Export Aggregation'!$A:$A,$B74,'EPA Export Aggregation'!$D:$D,$A$1)*IF($A74="CH4",About!$D$58,IF($A74="N2O",About!$D$59,1))</f>
        <v>0.58261544722210012</v>
      </c>
      <c r="T74">
        <f>SUMIFS('EPA Export Aggregation'!W:W,'EPA Export Aggregation'!$A:$A,$B74,'EPA Export Aggregation'!$D:$D,$A$1)*IF($A74="CH4",About!$D$58,IF($A74="N2O",About!$D$59,1))</f>
        <v>0.62306256604030008</v>
      </c>
      <c r="U74">
        <f>SUMIFS('EPA Export Aggregation'!X:X,'EPA Export Aggregation'!$A:$A,$B74,'EPA Export Aggregation'!$D:$D,$A$1)*IF($A74="CH4",About!$D$58,IF($A74="N2O",About!$D$59,1))</f>
        <v>0.66687350660740008</v>
      </c>
      <c r="V74">
        <f>SUMIFS('EPA Export Aggregation'!Y:Y,'EPA Export Aggregation'!$A:$A,$B74,'EPA Export Aggregation'!$D:$D,$A$1)*IF($A74="CH4",About!$D$58,IF($A74="N2O",About!$D$59,1))</f>
        <v>0.69091332179680021</v>
      </c>
      <c r="W74">
        <f>SUMIFS('EPA Export Aggregation'!Z:Z,'EPA Export Aggregation'!$A:$A,$B74,'EPA Export Aggregation'!$D:$D,$A$1)*IF($A74="CH4",About!$D$58,IF($A74="N2O",About!$D$59,1))</f>
        <v>0.63484935252809982</v>
      </c>
      <c r="X74">
        <f>SUMIFS('EPA Export Aggregation'!AA:AA,'EPA Export Aggregation'!$A:$A,$B74,'EPA Export Aggregation'!$D:$D,$A$1)*IF($A74="CH4",About!$D$58,IF($A74="N2O",About!$D$59,1))</f>
        <v>0.66649619106159996</v>
      </c>
      <c r="Y74">
        <f>SUMIFS('EPA Export Aggregation'!AB:AB,'EPA Export Aggregation'!$A:$A,$B74,'EPA Export Aggregation'!$D:$D,$A$1)*IF($A74="CH4",About!$D$58,IF($A74="N2O",About!$D$59,1))</f>
        <v>0.7216972620169998</v>
      </c>
      <c r="Z74">
        <f>SUMIFS('EPA Export Aggregation'!AC:AC,'EPA Export Aggregation'!$A:$A,$B74,'EPA Export Aggregation'!$D:$D,$A$1)*IF($A74="CH4",About!$D$58,IF($A74="N2O",About!$D$59,1))</f>
        <v>0.84445451093409996</v>
      </c>
      <c r="AA74">
        <f>SUMIFS('EPA Export Aggregation'!AD:AD,'EPA Export Aggregation'!$A:$A,$B74,'EPA Export Aggregation'!$D:$D,$A$1)*IF($A74="CH4",About!$D$58,IF($A74="N2O",About!$D$59,1))</f>
        <v>0.9483209747564999</v>
      </c>
      <c r="AB74">
        <f>SUMIFS('EPA Export Aggregation'!AE:AE,'EPA Export Aggregation'!$A:$A,$B74,'EPA Export Aggregation'!$D:$D,$A$1)*IF($A74="CH4",About!$D$58,IF($A74="N2O",About!$D$59,1))</f>
        <v>0.90884751283349996</v>
      </c>
      <c r="AC74">
        <f>SUMIFS('EPA Export Aggregation'!AF:AF,'EPA Export Aggregation'!$A:$A,$B74,'EPA Export Aggregation'!$D:$D,$A$1)*IF($A74="CH4",About!$D$58,IF($A74="N2O",About!$D$59,1))</f>
        <v>0.91148680012170002</v>
      </c>
      <c r="AD74">
        <f>SUMIFS('EPA Export Aggregation'!AG:AG,'EPA Export Aggregation'!$A:$A,$B74,'EPA Export Aggregation'!$D:$D,$A$1)*IF($A74="CH4",About!$D$58,IF($A74="N2O",About!$D$59,1))</f>
        <v>0.77620082834320014</v>
      </c>
      <c r="AE74">
        <f>SUMIFS('EPA Export Aggregation'!AH:AH,'EPA Export Aggregation'!$A:$A,$B74,'EPA Export Aggregation'!$D:$D,$A$1)*IF($A74="CH4",About!$D$58,IF($A74="N2O",About!$D$59,1))</f>
        <v>0.86196479293730011</v>
      </c>
      <c r="AF74">
        <f>SUMIFS('EPA Export Aggregation'!AI:AI,'EPA Export Aggregation'!$A:$A,$B74,'EPA Export Aggregation'!$D:$D,$A$1)*IF($A74="CH4",About!$D$58,IF($A74="N2O",About!$D$59,1))</f>
        <v>0.81991170170390015</v>
      </c>
      <c r="AG74">
        <f>SUMIFS('EPA Export Aggregation'!AJ:AJ,'EPA Export Aggregation'!$A:$A,$B74,'EPA Export Aggregation'!$D:$D,$A$1)*IF($A74="CH4",About!$D$58,IF($A74="N2O",About!$D$59,1))</f>
        <v>0.88173669664660004</v>
      </c>
      <c r="AH74">
        <f>SUMIFS('EPA Export Aggregation'!AK:AK,'EPA Export Aggregation'!$A:$A,$B74,'EPA Export Aggregation'!$D:$D,$A$1)*IF($A74="CH4",About!$D$58,IF($A74="N2O",About!$D$59,1))</f>
        <v>0.91851302828089998</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0.16365302387399999</v>
      </c>
      <c r="D79" s="415">
        <f>SUMIFS('EPA Export Aggregation'!G:G,'EPA Export Aggregation'!$A:$A,$B79,'EPA Export Aggregation'!$D:$D,$A$1)*IF($A79="CH4",About!$D$58,IF($A79="N2O",About!$D$59,1))</f>
        <v>0.19341489024</v>
      </c>
      <c r="E79" s="415">
        <f>SUMIFS('EPA Export Aggregation'!H:H,'EPA Export Aggregation'!$A:$A,$B79,'EPA Export Aggregation'!$D:$D,$A$1)*IF($A79="CH4",About!$D$58,IF($A79="N2O",About!$D$59,1))</f>
        <v>0.18037930320000001</v>
      </c>
      <c r="F79" s="415">
        <f>SUMIFS('EPA Export Aggregation'!I:I,'EPA Export Aggregation'!$A:$A,$B79,'EPA Export Aggregation'!$D:$D,$A$1)*IF($A79="CH4",About!$D$58,IF($A79="N2O",About!$D$59,1))</f>
        <v>0.1935695616</v>
      </c>
      <c r="G79" s="415">
        <f>SUMIFS('EPA Export Aggregation'!J:J,'EPA Export Aggregation'!$A:$A,$B79,'EPA Export Aggregation'!$D:$D,$A$1)*IF($A79="CH4",About!$D$58,IF($A79="N2O",About!$D$59,1))</f>
        <v>0.2058774528</v>
      </c>
      <c r="H79" s="415">
        <f>SUMIFS('EPA Export Aggregation'!K:K,'EPA Export Aggregation'!$A:$A,$B79,'EPA Export Aggregation'!$D:$D,$A$1)*IF($A79="CH4",About!$D$58,IF($A79="N2O",About!$D$59,1))</f>
        <v>0.18923382720000001</v>
      </c>
      <c r="I79" s="415">
        <f>SUMIFS('EPA Export Aggregation'!L:L,'EPA Export Aggregation'!$A:$A,$B79,'EPA Export Aggregation'!$D:$D,$A$1)*IF($A79="CH4",About!$D$58,IF($A79="N2O",About!$D$59,1))</f>
        <v>0.19931338128000001</v>
      </c>
      <c r="J79" s="415">
        <f>SUMIFS('EPA Export Aggregation'!M:M,'EPA Export Aggregation'!$A:$A,$B79,'EPA Export Aggregation'!$D:$D,$A$1)*IF($A79="CH4",About!$D$58,IF($A79="N2O",About!$D$59,1))</f>
        <v>0.23496883199999999</v>
      </c>
      <c r="K79" s="415">
        <f>SUMIFS('EPA Export Aggregation'!N:N,'EPA Export Aggregation'!$A:$A,$B79,'EPA Export Aggregation'!$D:$D,$A$1)*IF($A79="CH4",About!$D$58,IF($A79="N2O",About!$D$59,1))</f>
        <v>0.264339936</v>
      </c>
      <c r="L79" s="415">
        <f>SUMIFS('EPA Export Aggregation'!O:O,'EPA Export Aggregation'!$A:$A,$B79,'EPA Export Aggregation'!$D:$D,$A$1)*IF($A79="CH4",About!$D$58,IF($A79="N2O",About!$D$59,1))</f>
        <v>0.32039555184000001</v>
      </c>
      <c r="M79" s="415">
        <f>SUMIFS('EPA Export Aggregation'!P:P,'EPA Export Aggregation'!$A:$A,$B79,'EPA Export Aggregation'!$D:$D,$A$1)*IF($A79="CH4",About!$D$58,IF($A79="N2O",About!$D$59,1))</f>
        <v>0.26198007028199999</v>
      </c>
      <c r="N79" s="415">
        <f>SUMIFS('EPA Export Aggregation'!Q:Q,'EPA Export Aggregation'!$A:$A,$B79,'EPA Export Aggregation'!$D:$D,$A$1)*IF($A79="CH4",About!$D$58,IF($A79="N2O",About!$D$59,1))</f>
        <v>0.27835760899200002</v>
      </c>
      <c r="O79" s="415">
        <f>SUMIFS('EPA Export Aggregation'!R:R,'EPA Export Aggregation'!$A:$A,$B79,'EPA Export Aggregation'!$D:$D,$A$1)*IF($A79="CH4",About!$D$58,IF($A79="N2O",About!$D$59,1))</f>
        <v>0.19184265816599999</v>
      </c>
      <c r="P79" s="415">
        <f>SUMIFS('EPA Export Aggregation'!S:S,'EPA Export Aggregation'!$A:$A,$B79,'EPA Export Aggregation'!$D:$D,$A$1)*IF($A79="CH4",About!$D$58,IF($A79="N2O",About!$D$59,1))</f>
        <v>0.13137549936599999</v>
      </c>
      <c r="Q79" s="415">
        <f>SUMIFS('EPA Export Aggregation'!T:T,'EPA Export Aggregation'!$A:$A,$B79,'EPA Export Aggregation'!$D:$D,$A$1)*IF($A79="CH4",About!$D$58,IF($A79="N2O",About!$D$59,1))</f>
        <v>0.191416219833</v>
      </c>
      <c r="R79" s="415">
        <f>SUMIFS('EPA Export Aggregation'!U:U,'EPA Export Aggregation'!$A:$A,$B79,'EPA Export Aggregation'!$D:$D,$A$1)*IF($A79="CH4",About!$D$58,IF($A79="N2O",About!$D$59,1))</f>
        <v>0.16402669356899999</v>
      </c>
      <c r="S79" s="415">
        <f>SUMIFS('EPA Export Aggregation'!V:V,'EPA Export Aggregation'!$A:$A,$B79,'EPA Export Aggregation'!$D:$D,$A$1)*IF($A79="CH4",About!$D$58,IF($A79="N2O",About!$D$59,1))</f>
        <v>0.14672218701299999</v>
      </c>
      <c r="T79" s="415">
        <f>SUMIFS('EPA Export Aggregation'!W:W,'EPA Export Aggregation'!$A:$A,$B79,'EPA Export Aggregation'!$D:$D,$A$1)*IF($A79="CH4",About!$D$58,IF($A79="N2O",About!$D$59,1))</f>
        <v>0.13872648455700001</v>
      </c>
      <c r="U79" s="415">
        <f>SUMIFS('EPA Export Aggregation'!X:X,'EPA Export Aggregation'!$A:$A,$B79,'EPA Export Aggregation'!$D:$D,$A$1)*IF($A79="CH4",About!$D$58,IF($A79="N2O",About!$D$59,1))</f>
        <v>7.7145095109E-2</v>
      </c>
      <c r="V79" s="415">
        <f>SUMIFS('EPA Export Aggregation'!Y:Y,'EPA Export Aggregation'!$A:$A,$B79,'EPA Export Aggregation'!$D:$D,$A$1)*IF($A79="CH4",About!$D$58,IF($A79="N2O",About!$D$59,1))</f>
        <v>4.9219632252000003E-2</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39" t="s">
        <v>473</v>
      </c>
      <c r="B2" s="439"/>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0" t="s">
        <v>476</v>
      </c>
      <c r="B6" s="242" t="s">
        <v>477</v>
      </c>
      <c r="C6" s="242" t="s">
        <v>478</v>
      </c>
      <c r="D6" s="242" t="s">
        <v>479</v>
      </c>
      <c r="E6" s="242" t="s">
        <v>480</v>
      </c>
      <c r="F6" s="242" t="s">
        <v>481</v>
      </c>
      <c r="G6" s="242" t="s">
        <v>482</v>
      </c>
      <c r="H6" s="242" t="s">
        <v>483</v>
      </c>
    </row>
    <row r="7" spans="1:8" ht="15.75" thickBot="1" x14ac:dyDescent="0.3">
      <c r="A7" s="441"/>
      <c r="B7" s="442" t="s">
        <v>484</v>
      </c>
      <c r="C7" s="443"/>
      <c r="D7" s="443"/>
      <c r="E7" s="443"/>
      <c r="F7" s="443"/>
      <c r="G7" s="443"/>
      <c r="H7" s="444"/>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45" t="s">
        <v>534</v>
      </c>
      <c r="B69" s="446"/>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47" t="s">
        <v>476</v>
      </c>
      <c r="B72" s="450" t="s">
        <v>536</v>
      </c>
      <c r="C72" s="451"/>
      <c r="D72" s="450" t="s">
        <v>537</v>
      </c>
      <c r="E72" s="452"/>
      <c r="F72" s="453"/>
      <c r="G72" s="450" t="s">
        <v>538</v>
      </c>
      <c r="H72" s="454"/>
      <c r="I72" s="454"/>
      <c r="J72" s="451"/>
    </row>
    <row r="73" spans="1:10" x14ac:dyDescent="0.25">
      <c r="A73" s="448"/>
      <c r="B73" s="455" t="s">
        <v>539</v>
      </c>
      <c r="C73" s="456"/>
      <c r="D73" s="459" t="s">
        <v>540</v>
      </c>
      <c r="E73" s="455" t="s">
        <v>478</v>
      </c>
      <c r="F73" s="456" t="s">
        <v>479</v>
      </c>
      <c r="G73" s="459" t="s">
        <v>541</v>
      </c>
      <c r="H73" s="459" t="s">
        <v>478</v>
      </c>
      <c r="I73" s="459" t="s">
        <v>479</v>
      </c>
      <c r="J73" s="238" t="s">
        <v>477</v>
      </c>
    </row>
    <row r="74" spans="1:10" x14ac:dyDescent="0.25">
      <c r="A74" s="448"/>
      <c r="B74" s="457"/>
      <c r="C74" s="458"/>
      <c r="D74" s="460"/>
      <c r="E74" s="457"/>
      <c r="F74" s="458"/>
      <c r="G74" s="461"/>
      <c r="H74" s="460"/>
      <c r="I74" s="460"/>
      <c r="J74" s="238" t="s">
        <v>542</v>
      </c>
    </row>
    <row r="75" spans="1:10" ht="15.75" thickBot="1" x14ac:dyDescent="0.3">
      <c r="A75" s="449"/>
      <c r="B75" s="241" t="s">
        <v>543</v>
      </c>
      <c r="C75" s="47" t="s">
        <v>544</v>
      </c>
      <c r="D75" s="47" t="s">
        <v>545</v>
      </c>
      <c r="E75" s="467" t="s">
        <v>546</v>
      </c>
      <c r="F75" s="468"/>
      <c r="G75" s="467" t="s">
        <v>484</v>
      </c>
      <c r="H75" s="465"/>
      <c r="I75" s="465"/>
      <c r="J75" s="466"/>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39" t="s">
        <v>609</v>
      </c>
      <c r="B410" s="439"/>
      <c r="C410" s="439"/>
      <c r="D410" s="439"/>
      <c r="E410" s="439"/>
      <c r="F410" s="439"/>
      <c r="G410" s="439"/>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4" t="s">
        <v>617</v>
      </c>
      <c r="F415" s="462"/>
      <c r="G415" s="463"/>
      <c r="H415" s="464" t="s">
        <v>484</v>
      </c>
      <c r="I415" s="465"/>
      <c r="J415" s="465"/>
      <c r="K415" s="465"/>
      <c r="L415" s="465"/>
      <c r="M415" s="466"/>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9" t="s">
        <v>662</v>
      </c>
      <c r="B467" s="469"/>
      <c r="C467" s="469"/>
      <c r="D467" s="469"/>
      <c r="E467" s="469"/>
      <c r="F467" s="469"/>
      <c r="G467" s="469"/>
      <c r="H467" s="469"/>
      <c r="I467" s="469"/>
      <c r="J467" s="469"/>
      <c r="K467" s="469"/>
      <c r="L467" s="469"/>
      <c r="M467" s="469"/>
      <c r="N467" s="469"/>
      <c r="O467" s="469"/>
      <c r="P467" s="469"/>
      <c r="Q467" s="469"/>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84"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85"/>
      <c r="B472" s="464" t="s">
        <v>3107</v>
      </c>
      <c r="C472" s="462"/>
      <c r="D472" s="462"/>
      <c r="E472" s="462"/>
      <c r="F472" s="462"/>
      <c r="G472" s="462"/>
      <c r="H472" s="462"/>
      <c r="I472" s="462"/>
      <c r="J472" s="462"/>
      <c r="K472" s="462"/>
      <c r="L472" s="462"/>
      <c r="M472" s="462"/>
      <c r="N472" s="462"/>
      <c r="O472" s="462"/>
      <c r="P472" s="462"/>
      <c r="Q472" s="462"/>
      <c r="R472" s="463"/>
      <c r="S472" s="239"/>
      <c r="T472" s="239"/>
      <c r="U472" s="470" t="s">
        <v>697</v>
      </c>
      <c r="V472" s="471"/>
      <c r="W472" s="464" t="s">
        <v>3107</v>
      </c>
      <c r="X472" s="462"/>
      <c r="Y472" s="462"/>
      <c r="Z472" s="462"/>
      <c r="AA472" s="462"/>
      <c r="AB472" s="462"/>
      <c r="AC472" s="463"/>
      <c r="AD472" s="239"/>
      <c r="AE472" s="239"/>
      <c r="AF472" s="470" t="s">
        <v>697</v>
      </c>
      <c r="AG472" s="471"/>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0" t="s">
        <v>697</v>
      </c>
      <c r="C502" s="472"/>
      <c r="D502" s="472"/>
      <c r="E502" s="472"/>
      <c r="F502" s="472"/>
      <c r="G502" s="472"/>
      <c r="H502" s="472"/>
      <c r="I502" s="472"/>
      <c r="J502" s="472"/>
      <c r="K502" s="472"/>
      <c r="L502" s="472"/>
      <c r="M502" s="472"/>
      <c r="N502" s="472"/>
      <c r="O502" s="472"/>
      <c r="P502" s="472"/>
      <c r="Q502" s="472"/>
      <c r="R502" s="472"/>
      <c r="S502" s="472"/>
      <c r="T502" s="472"/>
      <c r="U502" s="472"/>
      <c r="V502" s="472"/>
      <c r="W502" s="472"/>
      <c r="X502" s="472"/>
      <c r="Y502" s="472"/>
      <c r="Z502" s="472"/>
      <c r="AA502" s="472"/>
      <c r="AB502" s="472"/>
      <c r="AC502" s="472"/>
      <c r="AD502" s="472"/>
      <c r="AE502" s="472"/>
      <c r="AF502" s="472"/>
      <c r="AG502" s="472"/>
      <c r="AH502" s="472"/>
      <c r="AI502" s="472"/>
      <c r="AJ502" s="473"/>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79" t="s">
        <v>476</v>
      </c>
      <c r="B605" s="64" t="s">
        <v>765</v>
      </c>
      <c r="C605" s="64" t="s">
        <v>766</v>
      </c>
      <c r="D605" s="64" t="s">
        <v>767</v>
      </c>
      <c r="E605" s="64" t="s">
        <v>615</v>
      </c>
      <c r="F605" s="64" t="s">
        <v>481</v>
      </c>
      <c r="G605" s="64" t="s">
        <v>482</v>
      </c>
    </row>
    <row r="606" spans="1:7" ht="15.75" thickBot="1" x14ac:dyDescent="0.3">
      <c r="A606" s="480"/>
      <c r="B606" s="481" t="s">
        <v>484</v>
      </c>
      <c r="C606" s="482"/>
      <c r="D606" s="482"/>
      <c r="E606" s="482"/>
      <c r="F606" s="482"/>
      <c r="G606" s="483"/>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86" t="s">
        <v>791</v>
      </c>
      <c r="B633" s="486"/>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74" t="s">
        <v>792</v>
      </c>
      <c r="B637" s="231" t="s">
        <v>793</v>
      </c>
      <c r="C637" s="232" t="s">
        <v>478</v>
      </c>
      <c r="D637" s="232" t="s">
        <v>479</v>
      </c>
      <c r="E637" s="232" t="s">
        <v>615</v>
      </c>
      <c r="F637" s="233" t="s">
        <v>481</v>
      </c>
      <c r="G637" s="234" t="s">
        <v>482</v>
      </c>
      <c r="H637" s="233" t="s">
        <v>616</v>
      </c>
    </row>
    <row r="638" spans="1:8" ht="15.75" thickBot="1" x14ac:dyDescent="0.3">
      <c r="A638" s="475"/>
      <c r="B638" s="476" t="s">
        <v>484</v>
      </c>
      <c r="C638" s="477"/>
      <c r="D638" s="477"/>
      <c r="E638" s="477"/>
      <c r="F638" s="477"/>
      <c r="G638" s="477"/>
      <c r="H638" s="478"/>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87" t="s">
        <v>11</v>
      </c>
      <c r="B1" s="487"/>
      <c r="C1" s="487"/>
      <c r="D1" s="487"/>
      <c r="E1" s="487"/>
    </row>
    <row r="2" spans="1:5" x14ac:dyDescent="0.25">
      <c r="A2" s="488" t="s">
        <v>152</v>
      </c>
      <c r="B2" s="488"/>
      <c r="C2" s="488"/>
      <c r="D2" s="488"/>
      <c r="E2" s="488"/>
    </row>
    <row r="19" spans="1:5" x14ac:dyDescent="0.25">
      <c r="A19" t="s">
        <v>153</v>
      </c>
    </row>
    <row r="20" spans="1:5" x14ac:dyDescent="0.25">
      <c r="A20">
        <v>155400</v>
      </c>
      <c r="B20" t="s">
        <v>154</v>
      </c>
    </row>
    <row r="21" spans="1:5" x14ac:dyDescent="0.25">
      <c r="A21" s="488" t="s">
        <v>155</v>
      </c>
      <c r="B21" s="488"/>
      <c r="C21" s="488"/>
      <c r="D21" s="488"/>
      <c r="E21" s="488"/>
    </row>
    <row r="38" spans="1:5" x14ac:dyDescent="0.25">
      <c r="A38" t="s">
        <v>153</v>
      </c>
    </row>
    <row r="39" spans="1:5" x14ac:dyDescent="0.25">
      <c r="A39">
        <v>100800</v>
      </c>
      <c r="B39" t="s">
        <v>154</v>
      </c>
    </row>
    <row r="40" spans="1:5" x14ac:dyDescent="0.25">
      <c r="A40" s="488" t="s">
        <v>156</v>
      </c>
      <c r="B40" s="488"/>
      <c r="C40" s="488"/>
      <c r="D40" s="488"/>
      <c r="E40" s="488"/>
    </row>
    <row r="57" spans="1:5" ht="15.75" thickBot="1" x14ac:dyDescent="0.3">
      <c r="A57" t="s">
        <v>153</v>
      </c>
    </row>
    <row r="58" spans="1:5" ht="15.75" thickBot="1" x14ac:dyDescent="0.3">
      <c r="A58" s="4">
        <v>194000</v>
      </c>
      <c r="B58" t="s">
        <v>157</v>
      </c>
    </row>
    <row r="60" spans="1:5" x14ac:dyDescent="0.25">
      <c r="A60" s="487" t="s">
        <v>158</v>
      </c>
      <c r="B60" s="487"/>
      <c r="C60" s="487"/>
      <c r="D60" s="487"/>
      <c r="E60" s="487"/>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87" t="s">
        <v>159</v>
      </c>
      <c r="B89" s="487"/>
      <c r="C89" s="487"/>
      <c r="D89" s="487"/>
      <c r="E89" s="487"/>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87" t="s">
        <v>160</v>
      </c>
      <c r="B98" s="487"/>
      <c r="C98" s="487"/>
      <c r="D98" s="487"/>
      <c r="E98" s="487"/>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87" t="s">
        <v>162</v>
      </c>
      <c r="B109" s="487"/>
      <c r="C109" s="487"/>
      <c r="D109" s="487"/>
      <c r="E109" s="487"/>
    </row>
    <row r="110" spans="1:5" ht="15.75" thickBot="1" x14ac:dyDescent="0.3"/>
    <row r="111" spans="1:5" ht="15.75" thickBot="1" x14ac:dyDescent="0.3">
      <c r="A111" s="9">
        <f>A122</f>
        <v>0.20481927710843381</v>
      </c>
      <c r="B111" t="s">
        <v>380</v>
      </c>
    </row>
    <row r="113" spans="1:12" x14ac:dyDescent="0.25">
      <c r="A113" s="487" t="s">
        <v>161</v>
      </c>
      <c r="B113" s="487"/>
      <c r="C113" s="487"/>
      <c r="D113" s="487"/>
      <c r="E113" s="487"/>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87" t="s">
        <v>381</v>
      </c>
      <c r="B124" s="487"/>
      <c r="C124" s="487"/>
      <c r="D124" s="487"/>
      <c r="E124" s="487"/>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87" t="s">
        <v>100</v>
      </c>
      <c r="B134" s="487"/>
      <c r="C134" s="487"/>
      <c r="D134" s="487"/>
      <c r="E134" s="487"/>
    </row>
    <row r="135" spans="1:12" x14ac:dyDescent="0.25">
      <c r="A135" s="16" t="s">
        <v>398</v>
      </c>
      <c r="B135" s="17"/>
      <c r="C135" s="17"/>
      <c r="D135" s="17"/>
      <c r="E135" s="17"/>
      <c r="F135" s="17"/>
      <c r="G135" s="17"/>
    </row>
    <row r="136" spans="1:12" ht="15.75" x14ac:dyDescent="0.3">
      <c r="A136" s="18"/>
      <c r="B136" s="490" t="s">
        <v>399</v>
      </c>
      <c r="C136" s="491"/>
      <c r="D136" s="491"/>
      <c r="E136" s="492"/>
      <c r="F136" s="17"/>
      <c r="G136" s="17"/>
    </row>
    <row r="137" spans="1:12" ht="15.75" x14ac:dyDescent="0.3">
      <c r="A137" s="19"/>
      <c r="B137" s="490" t="s">
        <v>400</v>
      </c>
      <c r="C137" s="492"/>
      <c r="D137" s="490" t="s">
        <v>401</v>
      </c>
      <c r="E137" s="492"/>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87" t="s">
        <v>165</v>
      </c>
      <c r="B165" s="487"/>
      <c r="C165" s="487"/>
      <c r="D165" s="487"/>
      <c r="E165" s="487"/>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87" t="s">
        <v>388</v>
      </c>
      <c r="B169" s="487"/>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87" t="s">
        <v>172</v>
      </c>
      <c r="B174" s="487"/>
      <c r="C174" s="487"/>
      <c r="D174" s="487"/>
      <c r="E174" s="487"/>
    </row>
    <row r="175" spans="1:7" ht="15.75" thickBot="1" x14ac:dyDescent="0.3">
      <c r="A175" t="s">
        <v>397</v>
      </c>
      <c r="B175" s="35">
        <v>0.1246</v>
      </c>
    </row>
    <row r="176" spans="1:7" ht="15.75" thickBot="1" x14ac:dyDescent="0.3">
      <c r="A176" t="s">
        <v>393</v>
      </c>
      <c r="B176" s="34">
        <f>1-B175</f>
        <v>0.87539999999999996</v>
      </c>
    </row>
    <row r="178" spans="1:5" x14ac:dyDescent="0.25">
      <c r="A178" s="487" t="s">
        <v>168</v>
      </c>
      <c r="B178" s="487"/>
      <c r="C178" s="487"/>
      <c r="D178" s="487"/>
      <c r="E178" s="487"/>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87" t="s">
        <v>170</v>
      </c>
      <c r="B183" s="487"/>
      <c r="C183" s="487"/>
      <c r="D183" s="487"/>
      <c r="E183" s="487"/>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87" t="s">
        <v>182</v>
      </c>
      <c r="B191" s="487"/>
      <c r="C191" s="487"/>
      <c r="D191" s="487"/>
      <c r="E191" s="487"/>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89" t="s">
        <v>2972</v>
      </c>
      <c r="C201" s="489"/>
      <c r="D201" s="489"/>
      <c r="E201" s="489"/>
      <c r="F201" s="489"/>
      <c r="G201" s="489"/>
      <c r="H201" s="489"/>
      <c r="I201" s="489"/>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89" t="s">
        <v>2972</v>
      </c>
      <c r="C209" s="489"/>
      <c r="D209" s="489"/>
      <c r="E209" s="489"/>
      <c r="F209" s="489"/>
      <c r="G209" s="489"/>
      <c r="H209" s="489"/>
      <c r="I209" s="489"/>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89" t="s">
        <v>2972</v>
      </c>
      <c r="C217" s="489"/>
      <c r="D217" s="489"/>
      <c r="E217" s="489"/>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2026-09-18T21:13:48Z</dcterms:modified>
</cp:coreProperties>
</file>